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3376B8DE-ACC6-4AE2-A5C3-F6440EF9B45F}" xr6:coauthVersionLast="45" xr6:coauthVersionMax="45" xr10:uidLastSave="{00000000-0000-0000-0000-000000000000}"/>
  <bookViews>
    <workbookView xWindow="20370" yWindow="-210" windowWidth="20730" windowHeight="11310" tabRatio="768" activeTab="6" xr2:uid="{00000000-000D-0000-FFFF-FFFF00000000}"/>
  </bookViews>
  <sheets>
    <sheet name="Banco_de_Dados" sheetId="1" r:id="rId1"/>
    <sheet name="Ranks_Altas_e_Baixas" sheetId="3" r:id="rId2"/>
    <sheet name="Rank_total_30_dias" sheetId="4" r:id="rId3"/>
    <sheet name="Rank_Div_Yield" sheetId="6" r:id="rId4"/>
    <sheet name="De olho" sheetId="9" r:id="rId5"/>
    <sheet name="Carteira_IBovespa" sheetId="11" r:id="rId6"/>
    <sheet name="Dados_Correntes" sheetId="12" r:id="rId7"/>
  </sheets>
  <definedNames>
    <definedName name="DadosExternos_1" localSheetId="6" hidden="1">Dados_Correntes!$C$1:$K$429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6" i="1" l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I34" i="3" l="1"/>
  <c r="D34" i="3"/>
  <c r="D30" i="3"/>
  <c r="D18" i="3"/>
  <c r="D17" i="3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F3" i="1"/>
  <c r="I4" i="11" l="1"/>
  <c r="I5" i="11"/>
  <c r="I3" i="11"/>
  <c r="H4" i="11"/>
  <c r="H5" i="11"/>
  <c r="H3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I3" i="1"/>
  <c r="H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D11" i="3" l="1"/>
  <c r="D7" i="3"/>
  <c r="I4" i="3"/>
  <c r="D10" i="3"/>
  <c r="D6" i="3"/>
  <c r="D5" i="3"/>
  <c r="D13" i="3"/>
  <c r="D12" i="3"/>
  <c r="D8" i="3"/>
  <c r="D4" i="3"/>
  <c r="D9" i="3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3" i="6"/>
  <c r="D3" i="4" l="1"/>
  <c r="H3" i="4" s="1"/>
  <c r="E3" i="4" s="1"/>
  <c r="D4" i="4"/>
  <c r="H4" i="4" s="1"/>
  <c r="E4" i="4" s="1"/>
  <c r="D5" i="4"/>
  <c r="H5" i="4" s="1"/>
  <c r="F5" i="4" s="1"/>
  <c r="D6" i="4"/>
  <c r="H6" i="4" s="1"/>
  <c r="G6" i="4" s="1"/>
  <c r="D7" i="4"/>
  <c r="H7" i="4" s="1"/>
  <c r="E7" i="4" s="1"/>
  <c r="D8" i="4"/>
  <c r="H8" i="4" s="1"/>
  <c r="I8" i="4" s="1"/>
  <c r="J8" i="4" s="1"/>
  <c r="D9" i="4"/>
  <c r="H9" i="4" s="1"/>
  <c r="D10" i="4"/>
  <c r="H10" i="4" s="1"/>
  <c r="G10" i="4" s="1"/>
  <c r="D11" i="4"/>
  <c r="H11" i="4" s="1"/>
  <c r="E11" i="4" s="1"/>
  <c r="D12" i="4"/>
  <c r="H12" i="4" s="1"/>
  <c r="D13" i="4"/>
  <c r="H13" i="4" s="1"/>
  <c r="F13" i="4" s="1"/>
  <c r="D14" i="4"/>
  <c r="H14" i="4" s="1"/>
  <c r="G14" i="4" s="1"/>
  <c r="D15" i="4"/>
  <c r="H15" i="4" s="1"/>
  <c r="E15" i="4" s="1"/>
  <c r="D16" i="4"/>
  <c r="H16" i="4" s="1"/>
  <c r="D17" i="4"/>
  <c r="H17" i="4" s="1"/>
  <c r="F17" i="4" s="1"/>
  <c r="D18" i="4"/>
  <c r="H18" i="4" s="1"/>
  <c r="G18" i="4" s="1"/>
  <c r="D19" i="4"/>
  <c r="H19" i="4" s="1"/>
  <c r="E19" i="4" s="1"/>
  <c r="D20" i="4"/>
  <c r="H20" i="4" s="1"/>
  <c r="I20" i="4" s="1"/>
  <c r="J20" i="4" s="1"/>
  <c r="D21" i="4"/>
  <c r="H21" i="4" s="1"/>
  <c r="F21" i="4" s="1"/>
  <c r="D22" i="4"/>
  <c r="H22" i="4" s="1"/>
  <c r="G22" i="4" s="1"/>
  <c r="D23" i="4"/>
  <c r="H23" i="4" s="1"/>
  <c r="E23" i="4" s="1"/>
  <c r="D24" i="4"/>
  <c r="H24" i="4" s="1"/>
  <c r="G24" i="4" s="1"/>
  <c r="D25" i="4"/>
  <c r="H25" i="4" s="1"/>
  <c r="F25" i="4" s="1"/>
  <c r="D26" i="4"/>
  <c r="H26" i="4" s="1"/>
  <c r="G26" i="4" s="1"/>
  <c r="D27" i="4"/>
  <c r="H27" i="4" s="1"/>
  <c r="D28" i="4"/>
  <c r="H28" i="4" s="1"/>
  <c r="I28" i="4" s="1"/>
  <c r="J28" i="4" s="1"/>
  <c r="D29" i="4"/>
  <c r="H29" i="4" s="1"/>
  <c r="F29" i="4" s="1"/>
  <c r="D30" i="4"/>
  <c r="H30" i="4" s="1"/>
  <c r="G30" i="4" s="1"/>
  <c r="D31" i="4"/>
  <c r="H31" i="4" s="1"/>
  <c r="D32" i="4"/>
  <c r="H32" i="4" s="1"/>
  <c r="F32" i="4" s="1"/>
  <c r="D33" i="4"/>
  <c r="H33" i="4" s="1"/>
  <c r="F33" i="4" s="1"/>
  <c r="D34" i="4"/>
  <c r="H34" i="4" s="1"/>
  <c r="G34" i="4" s="1"/>
  <c r="D35" i="4"/>
  <c r="H35" i="4" s="1"/>
  <c r="D36" i="4"/>
  <c r="H36" i="4" s="1"/>
  <c r="F36" i="4" s="1"/>
  <c r="D37" i="4"/>
  <c r="H37" i="4" s="1"/>
  <c r="F37" i="4" s="1"/>
  <c r="D38" i="4"/>
  <c r="H38" i="4" s="1"/>
  <c r="G38" i="4" s="1"/>
  <c r="D39" i="4"/>
  <c r="H39" i="4" s="1"/>
  <c r="D40" i="4"/>
  <c r="H40" i="4" s="1"/>
  <c r="F40" i="4" s="1"/>
  <c r="D41" i="4"/>
  <c r="H41" i="4" s="1"/>
  <c r="D42" i="4"/>
  <c r="H42" i="4" s="1"/>
  <c r="G42" i="4" s="1"/>
  <c r="D43" i="4"/>
  <c r="H43" i="4" s="1"/>
  <c r="E43" i="4" s="1"/>
  <c r="D44" i="4"/>
  <c r="H44" i="4" s="1"/>
  <c r="D45" i="4"/>
  <c r="H45" i="4" s="1"/>
  <c r="F45" i="4" s="1"/>
  <c r="D46" i="4"/>
  <c r="H46" i="4" s="1"/>
  <c r="G46" i="4" s="1"/>
  <c r="D47" i="4"/>
  <c r="H47" i="4" s="1"/>
  <c r="D48" i="4"/>
  <c r="H48" i="4" s="1"/>
  <c r="D49" i="4"/>
  <c r="H49" i="4" s="1"/>
  <c r="F49" i="4" s="1"/>
  <c r="D50" i="4"/>
  <c r="H50" i="4" s="1"/>
  <c r="G50" i="4" s="1"/>
  <c r="D51" i="4"/>
  <c r="H51" i="4" s="1"/>
  <c r="E51" i="4" s="1"/>
  <c r="D52" i="4"/>
  <c r="H52" i="4" s="1"/>
  <c r="D53" i="4"/>
  <c r="H53" i="4" s="1"/>
  <c r="F53" i="4" s="1"/>
  <c r="D54" i="4"/>
  <c r="H54" i="4" s="1"/>
  <c r="G54" i="4" s="1"/>
  <c r="D55" i="4"/>
  <c r="H55" i="4" s="1"/>
  <c r="F55" i="4" s="1"/>
  <c r="D56" i="4"/>
  <c r="H56" i="4" s="1"/>
  <c r="D57" i="4"/>
  <c r="H57" i="4" s="1"/>
  <c r="F57" i="4" s="1"/>
  <c r="D58" i="4"/>
  <c r="H58" i="4" s="1"/>
  <c r="G58" i="4" s="1"/>
  <c r="D59" i="4"/>
  <c r="H59" i="4" s="1"/>
  <c r="D60" i="4"/>
  <c r="H60" i="4" s="1"/>
  <c r="I60" i="4" s="1"/>
  <c r="J60" i="4" s="1"/>
  <c r="D61" i="4"/>
  <c r="H61" i="4" s="1"/>
  <c r="F61" i="4" s="1"/>
  <c r="D62" i="4"/>
  <c r="H62" i="4" s="1"/>
  <c r="D63" i="4"/>
  <c r="H63" i="4" s="1"/>
  <c r="D64" i="4"/>
  <c r="H64" i="4" s="1"/>
  <c r="I64" i="4" s="1"/>
  <c r="J64" i="4" s="1"/>
  <c r="D65" i="4"/>
  <c r="H65" i="4" s="1"/>
  <c r="D66" i="4"/>
  <c r="H66" i="4" s="1"/>
  <c r="D67" i="4"/>
  <c r="H67" i="4" s="1"/>
  <c r="D68" i="4"/>
  <c r="H68" i="4" s="1"/>
  <c r="F68" i="4" s="1"/>
  <c r="D69" i="4"/>
  <c r="H69" i="4" s="1"/>
  <c r="D70" i="4"/>
  <c r="H70" i="4" s="1"/>
  <c r="D71" i="4"/>
  <c r="H71" i="4" s="1"/>
  <c r="G71" i="4" s="1"/>
  <c r="D72" i="4"/>
  <c r="H72" i="4" s="1"/>
  <c r="E72" i="4" s="1"/>
  <c r="D73" i="4"/>
  <c r="H73" i="4" s="1"/>
  <c r="E73" i="4" s="1"/>
  <c r="D74" i="4"/>
  <c r="H74" i="4" s="1"/>
  <c r="F74" i="4" s="1"/>
  <c r="D75" i="4"/>
  <c r="H75" i="4" s="1"/>
  <c r="D76" i="4"/>
  <c r="H76" i="4" s="1"/>
  <c r="E76" i="4" s="1"/>
  <c r="D77" i="4"/>
  <c r="H77" i="4" s="1"/>
  <c r="E77" i="4" s="1"/>
  <c r="D78" i="4"/>
  <c r="H78" i="4" s="1"/>
  <c r="F78" i="4" s="1"/>
  <c r="D79" i="4"/>
  <c r="H79" i="4" s="1"/>
  <c r="D80" i="4"/>
  <c r="H80" i="4" s="1"/>
  <c r="E80" i="4" s="1"/>
  <c r="D81" i="4"/>
  <c r="H81" i="4" s="1"/>
  <c r="E81" i="4" s="1"/>
  <c r="D82" i="4"/>
  <c r="H82" i="4" s="1"/>
  <c r="F82" i="4" s="1"/>
  <c r="D83" i="4"/>
  <c r="H83" i="4" s="1"/>
  <c r="D84" i="4"/>
  <c r="H84" i="4" s="1"/>
  <c r="E84" i="4" s="1"/>
  <c r="D85" i="4"/>
  <c r="H85" i="4" s="1"/>
  <c r="E85" i="4" s="1"/>
  <c r="D86" i="4"/>
  <c r="H86" i="4" s="1"/>
  <c r="F86" i="4" s="1"/>
  <c r="D87" i="4"/>
  <c r="H87" i="4" s="1"/>
  <c r="D88" i="4"/>
  <c r="H88" i="4" s="1"/>
  <c r="D89" i="4"/>
  <c r="H89" i="4" s="1"/>
  <c r="E89" i="4" s="1"/>
  <c r="D90" i="4"/>
  <c r="H90" i="4" s="1"/>
  <c r="F90" i="4" s="1"/>
  <c r="D91" i="4"/>
  <c r="H91" i="4" s="1"/>
  <c r="G91" i="4" s="1"/>
  <c r="D92" i="4"/>
  <c r="H92" i="4" s="1"/>
  <c r="E92" i="4" s="1"/>
  <c r="D93" i="4"/>
  <c r="H93" i="4" s="1"/>
  <c r="E93" i="4" s="1"/>
  <c r="D94" i="4"/>
  <c r="H94" i="4" s="1"/>
  <c r="F94" i="4" s="1"/>
  <c r="D95" i="4"/>
  <c r="H95" i="4" s="1"/>
  <c r="G95" i="4" s="1"/>
  <c r="D96" i="4"/>
  <c r="H96" i="4" s="1"/>
  <c r="E96" i="4" s="1"/>
  <c r="D97" i="4"/>
  <c r="H97" i="4" s="1"/>
  <c r="E97" i="4" s="1"/>
  <c r="D98" i="4"/>
  <c r="H98" i="4" s="1"/>
  <c r="F98" i="4" s="1"/>
  <c r="D99" i="4"/>
  <c r="H99" i="4" s="1"/>
  <c r="G99" i="4" s="1"/>
  <c r="D100" i="4"/>
  <c r="H100" i="4" s="1"/>
  <c r="F100" i="4" s="1"/>
  <c r="D101" i="4"/>
  <c r="H101" i="4" s="1"/>
  <c r="E101" i="4" s="1"/>
  <c r="D102" i="4"/>
  <c r="H102" i="4" s="1"/>
  <c r="F102" i="4" s="1"/>
  <c r="D103" i="4"/>
  <c r="H103" i="4" s="1"/>
  <c r="D104" i="4"/>
  <c r="H104" i="4" s="1"/>
  <c r="D105" i="4"/>
  <c r="H105" i="4" s="1"/>
  <c r="E105" i="4" s="1"/>
  <c r="D106" i="4"/>
  <c r="H106" i="4" s="1"/>
  <c r="F106" i="4" s="1"/>
  <c r="D107" i="4"/>
  <c r="H107" i="4" s="1"/>
  <c r="D108" i="4"/>
  <c r="H108" i="4" s="1"/>
  <c r="E108" i="4" s="1"/>
  <c r="D109" i="4"/>
  <c r="H109" i="4" s="1"/>
  <c r="D110" i="4"/>
  <c r="H110" i="4" s="1"/>
  <c r="F110" i="4" s="1"/>
  <c r="D111" i="4"/>
  <c r="H111" i="4" s="1"/>
  <c r="D112" i="4"/>
  <c r="H112" i="4" s="1"/>
  <c r="D113" i="4"/>
  <c r="H113" i="4" s="1"/>
  <c r="E113" i="4" s="1"/>
  <c r="D114" i="4"/>
  <c r="H114" i="4" s="1"/>
  <c r="F114" i="4" s="1"/>
  <c r="D115" i="4"/>
  <c r="H115" i="4" s="1"/>
  <c r="D116" i="4"/>
  <c r="H116" i="4" s="1"/>
  <c r="F116" i="4" s="1"/>
  <c r="D117" i="4"/>
  <c r="H117" i="4" s="1"/>
  <c r="D118" i="4"/>
  <c r="H118" i="4" s="1"/>
  <c r="F118" i="4" s="1"/>
  <c r="D119" i="4"/>
  <c r="H119" i="4" s="1"/>
  <c r="G119" i="4" s="1"/>
  <c r="D120" i="4"/>
  <c r="H120" i="4" s="1"/>
  <c r="F120" i="4" s="1"/>
  <c r="D121" i="4"/>
  <c r="H121" i="4" s="1"/>
  <c r="D122" i="4"/>
  <c r="H122" i="4" s="1"/>
  <c r="F122" i="4" s="1"/>
  <c r="D123" i="4"/>
  <c r="H123" i="4" s="1"/>
  <c r="D124" i="4"/>
  <c r="H124" i="4" s="1"/>
  <c r="D125" i="4"/>
  <c r="H125" i="4" s="1"/>
  <c r="D126" i="4"/>
  <c r="H126" i="4" s="1"/>
  <c r="D127" i="4"/>
  <c r="H127" i="4" s="1"/>
  <c r="E127" i="4" s="1"/>
  <c r="D128" i="4"/>
  <c r="H128" i="4" s="1"/>
  <c r="G128" i="4" s="1"/>
  <c r="D129" i="4"/>
  <c r="H129" i="4" s="1"/>
  <c r="G129" i="4" s="1"/>
  <c r="D130" i="4"/>
  <c r="H130" i="4" s="1"/>
  <c r="D131" i="4"/>
  <c r="H131" i="4" s="1"/>
  <c r="F131" i="4" s="1"/>
  <c r="D132" i="4"/>
  <c r="H132" i="4" s="1"/>
  <c r="E132" i="4" s="1"/>
  <c r="D133" i="4"/>
  <c r="H133" i="4" s="1"/>
  <c r="D134" i="4"/>
  <c r="H134" i="4" s="1"/>
  <c r="F134" i="4" s="1"/>
  <c r="D135" i="4"/>
  <c r="H135" i="4" s="1"/>
  <c r="D136" i="4"/>
  <c r="H136" i="4" s="1"/>
  <c r="F136" i="4" s="1"/>
  <c r="D137" i="4"/>
  <c r="H137" i="4" s="1"/>
  <c r="I137" i="4" s="1"/>
  <c r="J137" i="4" s="1"/>
  <c r="D138" i="4"/>
  <c r="H138" i="4" s="1"/>
  <c r="D139" i="4"/>
  <c r="H139" i="4" s="1"/>
  <c r="I139" i="4" s="1"/>
  <c r="J139" i="4" s="1"/>
  <c r="D140" i="4"/>
  <c r="H140" i="4" s="1"/>
  <c r="F140" i="4" s="1"/>
  <c r="D141" i="4"/>
  <c r="H141" i="4" s="1"/>
  <c r="E141" i="4" s="1"/>
  <c r="D142" i="4"/>
  <c r="H142" i="4" s="1"/>
  <c r="E142" i="4" s="1"/>
  <c r="D143" i="4"/>
  <c r="H143" i="4" s="1"/>
  <c r="D144" i="4"/>
  <c r="H144" i="4" s="1"/>
  <c r="F144" i="4" s="1"/>
  <c r="D145" i="4"/>
  <c r="H145" i="4" s="1"/>
  <c r="G145" i="4" s="1"/>
  <c r="D146" i="4"/>
  <c r="H146" i="4" s="1"/>
  <c r="I146" i="4" s="1"/>
  <c r="J146" i="4" s="1"/>
  <c r="D147" i="4"/>
  <c r="H147" i="4" s="1"/>
  <c r="D148" i="4"/>
  <c r="H148" i="4" s="1"/>
  <c r="F148" i="4" s="1"/>
  <c r="D149" i="4"/>
  <c r="H149" i="4" s="1"/>
  <c r="E149" i="4" s="1"/>
  <c r="D150" i="4"/>
  <c r="H150" i="4" s="1"/>
  <c r="E150" i="4" s="1"/>
  <c r="D151" i="4"/>
  <c r="H151" i="4" s="1"/>
  <c r="D152" i="4"/>
  <c r="H152" i="4" s="1"/>
  <c r="F152" i="4" s="1"/>
  <c r="D153" i="4"/>
  <c r="H153" i="4" s="1"/>
  <c r="D154" i="4"/>
  <c r="H154" i="4" s="1"/>
  <c r="D155" i="4"/>
  <c r="H155" i="4" s="1"/>
  <c r="F155" i="4" s="1"/>
  <c r="D156" i="4"/>
  <c r="H156" i="4" s="1"/>
  <c r="F156" i="4" s="1"/>
  <c r="D157" i="4"/>
  <c r="H157" i="4" s="1"/>
  <c r="D158" i="4"/>
  <c r="H158" i="4" s="1"/>
  <c r="D159" i="4"/>
  <c r="H159" i="4" s="1"/>
  <c r="E159" i="4" s="1"/>
  <c r="D160" i="4"/>
  <c r="H160" i="4" s="1"/>
  <c r="F160" i="4" s="1"/>
  <c r="D161" i="4"/>
  <c r="H161" i="4" s="1"/>
  <c r="D162" i="4"/>
  <c r="H162" i="4" s="1"/>
  <c r="D163" i="4"/>
  <c r="H163" i="4" s="1"/>
  <c r="E163" i="4" s="1"/>
  <c r="D164" i="4"/>
  <c r="H164" i="4" s="1"/>
  <c r="F164" i="4" s="1"/>
  <c r="D165" i="4"/>
  <c r="H165" i="4" s="1"/>
  <c r="D166" i="4"/>
  <c r="H166" i="4" s="1"/>
  <c r="D167" i="4"/>
  <c r="H167" i="4" s="1"/>
  <c r="D168" i="4"/>
  <c r="H168" i="4" s="1"/>
  <c r="F168" i="4" s="1"/>
  <c r="D169" i="4"/>
  <c r="H169" i="4" s="1"/>
  <c r="D170" i="4"/>
  <c r="H170" i="4" s="1"/>
  <c r="E170" i="4" s="1"/>
  <c r="D171" i="4"/>
  <c r="H171" i="4" s="1"/>
  <c r="E171" i="4" s="1"/>
  <c r="D172" i="4"/>
  <c r="H172" i="4" s="1"/>
  <c r="F172" i="4" s="1"/>
  <c r="D173" i="4"/>
  <c r="H173" i="4" s="1"/>
  <c r="G173" i="4" s="1"/>
  <c r="D174" i="4"/>
  <c r="H174" i="4" s="1"/>
  <c r="I174" i="4" s="1"/>
  <c r="J174" i="4" s="1"/>
  <c r="D175" i="4"/>
  <c r="H175" i="4" s="1"/>
  <c r="D176" i="4"/>
  <c r="H176" i="4" s="1"/>
  <c r="F176" i="4" s="1"/>
  <c r="D177" i="4"/>
  <c r="H177" i="4" s="1"/>
  <c r="D178" i="4"/>
  <c r="H178" i="4" s="1"/>
  <c r="E178" i="4" s="1"/>
  <c r="D179" i="4"/>
  <c r="H179" i="4" s="1"/>
  <c r="D180" i="4"/>
  <c r="H180" i="4" s="1"/>
  <c r="F180" i="4" s="1"/>
  <c r="D181" i="4"/>
  <c r="H181" i="4" s="1"/>
  <c r="G181" i="4" s="1"/>
  <c r="D182" i="4"/>
  <c r="H182" i="4" s="1"/>
  <c r="D183" i="4"/>
  <c r="H183" i="4" s="1"/>
  <c r="D184" i="4"/>
  <c r="H184" i="4" s="1"/>
  <c r="F184" i="4" s="1"/>
  <c r="D185" i="4"/>
  <c r="H185" i="4" s="1"/>
  <c r="D186" i="4"/>
  <c r="H186" i="4" s="1"/>
  <c r="I186" i="4" s="1"/>
  <c r="J186" i="4" s="1"/>
  <c r="D187" i="4"/>
  <c r="H187" i="4" s="1"/>
  <c r="G187" i="4" s="1"/>
  <c r="D188" i="4"/>
  <c r="H188" i="4" s="1"/>
  <c r="F188" i="4" s="1"/>
  <c r="D189" i="4"/>
  <c r="H189" i="4" s="1"/>
  <c r="G189" i="4" s="1"/>
  <c r="D190" i="4"/>
  <c r="H190" i="4" s="1"/>
  <c r="D191" i="4"/>
  <c r="H191" i="4" s="1"/>
  <c r="G191" i="4" s="1"/>
  <c r="D192" i="4"/>
  <c r="H192" i="4" s="1"/>
  <c r="F192" i="4" s="1"/>
  <c r="D193" i="4"/>
  <c r="H193" i="4" s="1"/>
  <c r="D194" i="4"/>
  <c r="H194" i="4" s="1"/>
  <c r="F194" i="4" s="1"/>
  <c r="D195" i="4"/>
  <c r="H195" i="4" s="1"/>
  <c r="D196" i="4"/>
  <c r="H196" i="4" s="1"/>
  <c r="F196" i="4" s="1"/>
  <c r="D197" i="4"/>
  <c r="H197" i="4" s="1"/>
  <c r="E197" i="4" s="1"/>
  <c r="D198" i="4"/>
  <c r="H198" i="4" s="1"/>
  <c r="D199" i="4"/>
  <c r="H199" i="4" s="1"/>
  <c r="D200" i="4"/>
  <c r="H200" i="4" s="1"/>
  <c r="F200" i="4" s="1"/>
  <c r="D201" i="4"/>
  <c r="H201" i="4" s="1"/>
  <c r="G201" i="4" s="1"/>
  <c r="D202" i="4"/>
  <c r="H202" i="4" s="1"/>
  <c r="D203" i="4"/>
  <c r="H203" i="4" s="1"/>
  <c r="D204" i="4"/>
  <c r="H204" i="4" s="1"/>
  <c r="F204" i="4" s="1"/>
  <c r="D205" i="4"/>
  <c r="H205" i="4" s="1"/>
  <c r="E205" i="4" s="1"/>
  <c r="D206" i="4"/>
  <c r="H206" i="4" s="1"/>
  <c r="I206" i="4" s="1"/>
  <c r="J206" i="4" s="1"/>
  <c r="D207" i="4"/>
  <c r="H207" i="4" s="1"/>
  <c r="E207" i="4" s="1"/>
  <c r="D208" i="4"/>
  <c r="H208" i="4" s="1"/>
  <c r="F208" i="4" s="1"/>
  <c r="D209" i="4"/>
  <c r="H209" i="4" s="1"/>
  <c r="D210" i="4"/>
  <c r="H210" i="4" s="1"/>
  <c r="D211" i="4"/>
  <c r="H211" i="4" s="1"/>
  <c r="D212" i="4"/>
  <c r="H212" i="4" s="1"/>
  <c r="F212" i="4" s="1"/>
  <c r="D213" i="4"/>
  <c r="H213" i="4" s="1"/>
  <c r="D214" i="4"/>
  <c r="H214" i="4" s="1"/>
  <c r="D215" i="4"/>
  <c r="H215" i="4" s="1"/>
  <c r="F215" i="4" s="1"/>
  <c r="D216" i="4"/>
  <c r="H216" i="4" s="1"/>
  <c r="F216" i="4" s="1"/>
  <c r="D217" i="4"/>
  <c r="H217" i="4" s="1"/>
  <c r="I217" i="4" s="1"/>
  <c r="J217" i="4" s="1"/>
  <c r="D218" i="4"/>
  <c r="H218" i="4" s="1"/>
  <c r="D219" i="4"/>
  <c r="H219" i="4" s="1"/>
  <c r="F219" i="4" s="1"/>
  <c r="D220" i="4"/>
  <c r="H220" i="4" s="1"/>
  <c r="F220" i="4" s="1"/>
  <c r="D221" i="4"/>
  <c r="H221" i="4" s="1"/>
  <c r="D222" i="4"/>
  <c r="H222" i="4" s="1"/>
  <c r="D223" i="4"/>
  <c r="H223" i="4" s="1"/>
  <c r="F223" i="4" s="1"/>
  <c r="D224" i="4"/>
  <c r="H224" i="4" s="1"/>
  <c r="F224" i="4" s="1"/>
  <c r="D225" i="4"/>
  <c r="H225" i="4" s="1"/>
  <c r="I225" i="4" s="1"/>
  <c r="J225" i="4" s="1"/>
  <c r="D226" i="4"/>
  <c r="H226" i="4" s="1"/>
  <c r="D227" i="4"/>
  <c r="H227" i="4" s="1"/>
  <c r="F227" i="4" s="1"/>
  <c r="D228" i="4"/>
  <c r="H228" i="4" s="1"/>
  <c r="F228" i="4" s="1"/>
  <c r="D229" i="4"/>
  <c r="H229" i="4" s="1"/>
  <c r="I229" i="4" s="1"/>
  <c r="J229" i="4" s="1"/>
  <c r="D230" i="4"/>
  <c r="H230" i="4" s="1"/>
  <c r="D231" i="4"/>
  <c r="H231" i="4" s="1"/>
  <c r="F231" i="4" s="1"/>
  <c r="D232" i="4"/>
  <c r="H232" i="4" s="1"/>
  <c r="F232" i="4" s="1"/>
  <c r="D233" i="4"/>
  <c r="H233" i="4" s="1"/>
  <c r="I233" i="4" s="1"/>
  <c r="J233" i="4" s="1"/>
  <c r="D234" i="4"/>
  <c r="H234" i="4" s="1"/>
  <c r="D235" i="4"/>
  <c r="H235" i="4" s="1"/>
  <c r="F235" i="4" s="1"/>
  <c r="D236" i="4"/>
  <c r="H236" i="4" s="1"/>
  <c r="F236" i="4" s="1"/>
  <c r="D237" i="4"/>
  <c r="H237" i="4" s="1"/>
  <c r="I237" i="4" s="1"/>
  <c r="J237" i="4" s="1"/>
  <c r="D238" i="4"/>
  <c r="H238" i="4" s="1"/>
  <c r="D239" i="4"/>
  <c r="H239" i="4" s="1"/>
  <c r="D240" i="4"/>
  <c r="H240" i="4" s="1"/>
  <c r="F240" i="4" s="1"/>
  <c r="D241" i="4"/>
  <c r="H241" i="4" s="1"/>
  <c r="E241" i="4" s="1"/>
  <c r="D242" i="4"/>
  <c r="H242" i="4" s="1"/>
  <c r="D243" i="4"/>
  <c r="H243" i="4" s="1"/>
  <c r="D244" i="4"/>
  <c r="H244" i="4" s="1"/>
  <c r="F244" i="4" s="1"/>
  <c r="D245" i="4"/>
  <c r="H245" i="4" s="1"/>
  <c r="E245" i="4" s="1"/>
  <c r="D246" i="4"/>
  <c r="H246" i="4" s="1"/>
  <c r="D247" i="4"/>
  <c r="H247" i="4" s="1"/>
  <c r="D248" i="4"/>
  <c r="H248" i="4" s="1"/>
  <c r="D249" i="4"/>
  <c r="H249" i="4" s="1"/>
  <c r="D250" i="4"/>
  <c r="H250" i="4" s="1"/>
  <c r="E250" i="4" s="1"/>
  <c r="D251" i="4"/>
  <c r="H251" i="4" s="1"/>
  <c r="D252" i="4"/>
  <c r="H252" i="4" s="1"/>
  <c r="D253" i="4"/>
  <c r="H253" i="4" s="1"/>
  <c r="I253" i="4" s="1"/>
  <c r="J253" i="4" s="1"/>
  <c r="D254" i="4"/>
  <c r="H254" i="4" s="1"/>
  <c r="F254" i="4" s="1"/>
  <c r="D255" i="4"/>
  <c r="H255" i="4" s="1"/>
  <c r="D256" i="4"/>
  <c r="H256" i="4" s="1"/>
  <c r="D257" i="4"/>
  <c r="H257" i="4" s="1"/>
  <c r="I257" i="4" s="1"/>
  <c r="J257" i="4" s="1"/>
  <c r="D258" i="4"/>
  <c r="H258" i="4" s="1"/>
  <c r="G258" i="4" s="1"/>
  <c r="D259" i="4"/>
  <c r="H259" i="4" s="1"/>
  <c r="G259" i="4" s="1"/>
  <c r="D260" i="4"/>
  <c r="H260" i="4" s="1"/>
  <c r="D261" i="4"/>
  <c r="H261" i="4" s="1"/>
  <c r="D262" i="4"/>
  <c r="H262" i="4" s="1"/>
  <c r="D263" i="4"/>
  <c r="H263" i="4" s="1"/>
  <c r="G263" i="4" s="1"/>
  <c r="D264" i="4"/>
  <c r="H264" i="4" s="1"/>
  <c r="F264" i="4" s="1"/>
  <c r="D265" i="4"/>
  <c r="H265" i="4" s="1"/>
  <c r="F265" i="4" s="1"/>
  <c r="D266" i="4"/>
  <c r="H266" i="4" s="1"/>
  <c r="D267" i="4"/>
  <c r="H267" i="4" s="1"/>
  <c r="F267" i="4" s="1"/>
  <c r="D268" i="4"/>
  <c r="H268" i="4" s="1"/>
  <c r="G268" i="4" s="1"/>
  <c r="D269" i="4"/>
  <c r="H269" i="4" s="1"/>
  <c r="D270" i="4"/>
  <c r="H270" i="4" s="1"/>
  <c r="D271" i="4"/>
  <c r="H271" i="4" s="1"/>
  <c r="D272" i="4"/>
  <c r="H272" i="4" s="1"/>
  <c r="G272" i="4" s="1"/>
  <c r="D273" i="4"/>
  <c r="H273" i="4" s="1"/>
  <c r="E273" i="4" s="1"/>
  <c r="D274" i="4"/>
  <c r="H274" i="4" s="1"/>
  <c r="E274" i="4" s="1"/>
  <c r="D275" i="4"/>
  <c r="H275" i="4" s="1"/>
  <c r="F275" i="4" s="1"/>
  <c r="D276" i="4"/>
  <c r="H276" i="4" s="1"/>
  <c r="D277" i="4"/>
  <c r="H277" i="4" s="1"/>
  <c r="G277" i="4" s="1"/>
  <c r="D278" i="4"/>
  <c r="H278" i="4" s="1"/>
  <c r="D279" i="4"/>
  <c r="H279" i="4" s="1"/>
  <c r="F279" i="4" s="1"/>
  <c r="D280" i="4"/>
  <c r="H280" i="4" s="1"/>
  <c r="D281" i="4"/>
  <c r="H281" i="4" s="1"/>
  <c r="G281" i="4" s="1"/>
  <c r="D282" i="4"/>
  <c r="H282" i="4" s="1"/>
  <c r="D283" i="4"/>
  <c r="H283" i="4" s="1"/>
  <c r="F283" i="4" s="1"/>
  <c r="D284" i="4"/>
  <c r="H284" i="4" s="1"/>
  <c r="D285" i="4"/>
  <c r="H285" i="4" s="1"/>
  <c r="D286" i="4"/>
  <c r="H286" i="4" s="1"/>
  <c r="D287" i="4"/>
  <c r="H287" i="4" s="1"/>
  <c r="D288" i="4"/>
  <c r="H288" i="4" s="1"/>
  <c r="D289" i="4"/>
  <c r="H289" i="4" s="1"/>
  <c r="D2" i="4"/>
  <c r="H2" i="4" s="1"/>
  <c r="I173" i="4" l="1"/>
  <c r="J173" i="4" s="1"/>
  <c r="E91" i="4"/>
  <c r="G113" i="4"/>
  <c r="F92" i="4"/>
  <c r="G203" i="4"/>
  <c r="I203" i="4"/>
  <c r="J203" i="4" s="1"/>
  <c r="E203" i="4"/>
  <c r="F203" i="4"/>
  <c r="I201" i="4"/>
  <c r="J201" i="4" s="1"/>
  <c r="I181" i="4"/>
  <c r="J181" i="4" s="1"/>
  <c r="E145" i="4"/>
  <c r="E119" i="4"/>
  <c r="F95" i="4"/>
  <c r="I189" i="4"/>
  <c r="J189" i="4" s="1"/>
  <c r="F91" i="4"/>
  <c r="E124" i="4"/>
  <c r="F124" i="4"/>
  <c r="G124" i="4"/>
  <c r="E238" i="4"/>
  <c r="F238" i="4"/>
  <c r="G238" i="4"/>
  <c r="G67" i="4"/>
  <c r="I67" i="4"/>
  <c r="J67" i="4" s="1"/>
  <c r="F270" i="4"/>
  <c r="E270" i="4"/>
  <c r="I270" i="4"/>
  <c r="J270" i="4" s="1"/>
  <c r="G270" i="4"/>
  <c r="E183" i="4"/>
  <c r="F183" i="4"/>
  <c r="G183" i="4"/>
  <c r="I91" i="4"/>
  <c r="J91" i="4" s="1"/>
  <c r="E179" i="4"/>
  <c r="F179" i="4"/>
  <c r="G179" i="4"/>
  <c r="E151" i="4"/>
  <c r="I151" i="4"/>
  <c r="J151" i="4" s="1"/>
  <c r="F151" i="4"/>
  <c r="G151" i="4"/>
  <c r="E117" i="4"/>
  <c r="G117" i="4"/>
  <c r="G246" i="4"/>
  <c r="E246" i="4"/>
  <c r="F246" i="4"/>
  <c r="G242" i="4"/>
  <c r="F242" i="4"/>
  <c r="E242" i="4"/>
  <c r="G210" i="4"/>
  <c r="E210" i="4"/>
  <c r="F210" i="4"/>
  <c r="G153" i="4"/>
  <c r="E153" i="4"/>
  <c r="I153" i="4"/>
  <c r="J153" i="4" s="1"/>
  <c r="E147" i="4"/>
  <c r="I147" i="4"/>
  <c r="J147" i="4" s="1"/>
  <c r="F147" i="4"/>
  <c r="G147" i="4"/>
  <c r="E199" i="4"/>
  <c r="F199" i="4"/>
  <c r="G199" i="4"/>
  <c r="E175" i="4"/>
  <c r="G175" i="4"/>
  <c r="F56" i="4"/>
  <c r="G56" i="4"/>
  <c r="E56" i="4"/>
  <c r="I56" i="4"/>
  <c r="J56" i="4" s="1"/>
  <c r="E71" i="4"/>
  <c r="G207" i="4"/>
  <c r="F171" i="4"/>
  <c r="G155" i="4"/>
  <c r="G132" i="4"/>
  <c r="F127" i="4"/>
  <c r="G108" i="4"/>
  <c r="F277" i="4"/>
  <c r="F250" i="4"/>
  <c r="F207" i="4"/>
  <c r="E189" i="4"/>
  <c r="I183" i="4"/>
  <c r="J183" i="4" s="1"/>
  <c r="I99" i="4"/>
  <c r="J99" i="4" s="1"/>
  <c r="I55" i="4"/>
  <c r="J55" i="4" s="1"/>
  <c r="E24" i="4"/>
  <c r="F274" i="4"/>
  <c r="I145" i="4"/>
  <c r="J145" i="4" s="1"/>
  <c r="I119" i="4"/>
  <c r="J119" i="4" s="1"/>
  <c r="E99" i="4"/>
  <c r="I40" i="4"/>
  <c r="J40" i="4" s="1"/>
  <c r="G285" i="4"/>
  <c r="E285" i="4"/>
  <c r="I285" i="4"/>
  <c r="J285" i="4" s="1"/>
  <c r="F285" i="4"/>
  <c r="G269" i="4"/>
  <c r="E269" i="4"/>
  <c r="I269" i="4"/>
  <c r="J269" i="4" s="1"/>
  <c r="F269" i="4"/>
  <c r="E211" i="4"/>
  <c r="I211" i="4"/>
  <c r="J211" i="4" s="1"/>
  <c r="F211" i="4"/>
  <c r="G211" i="4"/>
  <c r="E251" i="4"/>
  <c r="F251" i="4"/>
  <c r="G251" i="4"/>
  <c r="E243" i="4"/>
  <c r="F243" i="4"/>
  <c r="G243" i="4"/>
  <c r="E255" i="4"/>
  <c r="G255" i="4"/>
  <c r="F255" i="4"/>
  <c r="E239" i="4"/>
  <c r="F239" i="4"/>
  <c r="G239" i="4"/>
  <c r="E286" i="4"/>
  <c r="F286" i="4"/>
  <c r="G286" i="4"/>
  <c r="E282" i="4"/>
  <c r="G282" i="4"/>
  <c r="F282" i="4"/>
  <c r="F281" i="4"/>
  <c r="G273" i="4"/>
  <c r="I273" i="4"/>
  <c r="J273" i="4" s="1"/>
  <c r="G265" i="4"/>
  <c r="E263" i="4"/>
  <c r="F258" i="4"/>
  <c r="G241" i="4"/>
  <c r="I241" i="4"/>
  <c r="J241" i="4" s="1"/>
  <c r="G237" i="4"/>
  <c r="E237" i="4"/>
  <c r="G230" i="4"/>
  <c r="I230" i="4"/>
  <c r="J230" i="4" s="1"/>
  <c r="E230" i="4"/>
  <c r="G229" i="4"/>
  <c r="E229" i="4"/>
  <c r="G222" i="4"/>
  <c r="I222" i="4"/>
  <c r="J222" i="4" s="1"/>
  <c r="E222" i="4"/>
  <c r="G221" i="4"/>
  <c r="E221" i="4"/>
  <c r="G214" i="4"/>
  <c r="I214" i="4"/>
  <c r="J214" i="4" s="1"/>
  <c r="E214" i="4"/>
  <c r="G213" i="4"/>
  <c r="E213" i="4"/>
  <c r="G209" i="4"/>
  <c r="I209" i="4"/>
  <c r="J209" i="4" s="1"/>
  <c r="G206" i="4"/>
  <c r="F206" i="4"/>
  <c r="G202" i="4"/>
  <c r="E202" i="4"/>
  <c r="F202" i="4"/>
  <c r="G195" i="4"/>
  <c r="F195" i="4"/>
  <c r="G185" i="4"/>
  <c r="I185" i="4"/>
  <c r="J185" i="4" s="1"/>
  <c r="E185" i="4"/>
  <c r="G182" i="4"/>
  <c r="F182" i="4"/>
  <c r="E182" i="4"/>
  <c r="G177" i="4"/>
  <c r="I177" i="4"/>
  <c r="J177" i="4" s="1"/>
  <c r="E177" i="4"/>
  <c r="G161" i="4"/>
  <c r="E161" i="4"/>
  <c r="I161" i="4"/>
  <c r="J161" i="4" s="1"/>
  <c r="G158" i="4"/>
  <c r="E158" i="4"/>
  <c r="I158" i="4"/>
  <c r="J158" i="4" s="1"/>
  <c r="F158" i="4"/>
  <c r="F143" i="4"/>
  <c r="E143" i="4"/>
  <c r="G143" i="4"/>
  <c r="I143" i="4"/>
  <c r="J143" i="4" s="1"/>
  <c r="E281" i="4"/>
  <c r="I277" i="4"/>
  <c r="J277" i="4" s="1"/>
  <c r="G274" i="4"/>
  <c r="F273" i="4"/>
  <c r="G267" i="4"/>
  <c r="I263" i="4"/>
  <c r="J263" i="4" s="1"/>
  <c r="E258" i="4"/>
  <c r="G254" i="4"/>
  <c r="I254" i="4"/>
  <c r="J254" i="4" s="1"/>
  <c r="E254" i="4"/>
  <c r="G253" i="4"/>
  <c r="E253" i="4"/>
  <c r="G250" i="4"/>
  <c r="I250" i="4"/>
  <c r="J250" i="4" s="1"/>
  <c r="G245" i="4"/>
  <c r="I245" i="4"/>
  <c r="J245" i="4" s="1"/>
  <c r="E235" i="4"/>
  <c r="G235" i="4"/>
  <c r="F230" i="4"/>
  <c r="E227" i="4"/>
  <c r="G227" i="4"/>
  <c r="F222" i="4"/>
  <c r="E219" i="4"/>
  <c r="G219" i="4"/>
  <c r="F214" i="4"/>
  <c r="E209" i="4"/>
  <c r="G167" i="4"/>
  <c r="F167" i="4"/>
  <c r="I167" i="4"/>
  <c r="J167" i="4" s="1"/>
  <c r="E167" i="4"/>
  <c r="G157" i="4"/>
  <c r="E157" i="4"/>
  <c r="I157" i="4"/>
  <c r="J157" i="4" s="1"/>
  <c r="E138" i="4"/>
  <c r="F138" i="4"/>
  <c r="E278" i="4"/>
  <c r="G278" i="4"/>
  <c r="G262" i="4"/>
  <c r="I262" i="4"/>
  <c r="J262" i="4" s="1"/>
  <c r="G249" i="4"/>
  <c r="I249" i="4"/>
  <c r="J249" i="4" s="1"/>
  <c r="E247" i="4"/>
  <c r="F247" i="4"/>
  <c r="G247" i="4"/>
  <c r="G234" i="4"/>
  <c r="I234" i="4"/>
  <c r="J234" i="4" s="1"/>
  <c r="E234" i="4"/>
  <c r="G233" i="4"/>
  <c r="E233" i="4"/>
  <c r="G226" i="4"/>
  <c r="I226" i="4"/>
  <c r="J226" i="4" s="1"/>
  <c r="E226" i="4"/>
  <c r="G225" i="4"/>
  <c r="E225" i="4"/>
  <c r="G218" i="4"/>
  <c r="I218" i="4"/>
  <c r="J218" i="4" s="1"/>
  <c r="E218" i="4"/>
  <c r="G217" i="4"/>
  <c r="E217" i="4"/>
  <c r="G205" i="4"/>
  <c r="I205" i="4"/>
  <c r="J205" i="4" s="1"/>
  <c r="G198" i="4"/>
  <c r="F198" i="4"/>
  <c r="I198" i="4"/>
  <c r="J198" i="4" s="1"/>
  <c r="G197" i="4"/>
  <c r="I197" i="4"/>
  <c r="J197" i="4" s="1"/>
  <c r="I195" i="4"/>
  <c r="J195" i="4" s="1"/>
  <c r="G194" i="4"/>
  <c r="E194" i="4"/>
  <c r="I194" i="4"/>
  <c r="J194" i="4" s="1"/>
  <c r="F191" i="4"/>
  <c r="I191" i="4"/>
  <c r="J191" i="4" s="1"/>
  <c r="E191" i="4"/>
  <c r="G190" i="4"/>
  <c r="I190" i="4"/>
  <c r="J190" i="4" s="1"/>
  <c r="E190" i="4"/>
  <c r="F190" i="4"/>
  <c r="E187" i="4"/>
  <c r="I187" i="4"/>
  <c r="J187" i="4" s="1"/>
  <c r="F187" i="4"/>
  <c r="G169" i="4"/>
  <c r="I169" i="4"/>
  <c r="J169" i="4" s="1"/>
  <c r="E169" i="4"/>
  <c r="G166" i="4"/>
  <c r="E166" i="4"/>
  <c r="I166" i="4"/>
  <c r="J166" i="4" s="1"/>
  <c r="F166" i="4"/>
  <c r="F271" i="4"/>
  <c r="G271" i="4"/>
  <c r="I281" i="4"/>
  <c r="J281" i="4" s="1"/>
  <c r="F278" i="4"/>
  <c r="E277" i="4"/>
  <c r="G275" i="4"/>
  <c r="F263" i="4"/>
  <c r="E262" i="4"/>
  <c r="E259" i="4"/>
  <c r="F259" i="4"/>
  <c r="I258" i="4"/>
  <c r="J258" i="4" s="1"/>
  <c r="E249" i="4"/>
  <c r="F234" i="4"/>
  <c r="E231" i="4"/>
  <c r="G231" i="4"/>
  <c r="F226" i="4"/>
  <c r="E223" i="4"/>
  <c r="G223" i="4"/>
  <c r="I221" i="4"/>
  <c r="J221" i="4" s="1"/>
  <c r="F218" i="4"/>
  <c r="E215" i="4"/>
  <c r="G215" i="4"/>
  <c r="I213" i="4"/>
  <c r="J213" i="4" s="1"/>
  <c r="E206" i="4"/>
  <c r="I202" i="4"/>
  <c r="J202" i="4" s="1"/>
  <c r="E198" i="4"/>
  <c r="E195" i="4"/>
  <c r="G193" i="4"/>
  <c r="E193" i="4"/>
  <c r="I193" i="4"/>
  <c r="J193" i="4" s="1"/>
  <c r="G186" i="4"/>
  <c r="E186" i="4"/>
  <c r="F186" i="4"/>
  <c r="I182" i="4"/>
  <c r="J182" i="4" s="1"/>
  <c r="G174" i="4"/>
  <c r="F174" i="4"/>
  <c r="E174" i="4"/>
  <c r="G165" i="4"/>
  <c r="E165" i="4"/>
  <c r="I165" i="4"/>
  <c r="J165" i="4" s="1"/>
  <c r="G162" i="4"/>
  <c r="E162" i="4"/>
  <c r="I162" i="4"/>
  <c r="J162" i="4" s="1"/>
  <c r="F162" i="4"/>
  <c r="G123" i="4"/>
  <c r="E123" i="4"/>
  <c r="I123" i="4"/>
  <c r="J123" i="4" s="1"/>
  <c r="F123" i="4"/>
  <c r="G107" i="4"/>
  <c r="E107" i="4"/>
  <c r="F107" i="4"/>
  <c r="I107" i="4"/>
  <c r="J107" i="4" s="1"/>
  <c r="G178" i="4"/>
  <c r="F178" i="4"/>
  <c r="G170" i="4"/>
  <c r="F170" i="4"/>
  <c r="F163" i="4"/>
  <c r="F159" i="4"/>
  <c r="G149" i="4"/>
  <c r="I149" i="4"/>
  <c r="J149" i="4" s="1"/>
  <c r="G141" i="4"/>
  <c r="I141" i="4"/>
  <c r="J141" i="4" s="1"/>
  <c r="E125" i="4"/>
  <c r="G125" i="4"/>
  <c r="G115" i="4"/>
  <c r="E115" i="4"/>
  <c r="G111" i="4"/>
  <c r="E111" i="4"/>
  <c r="I111" i="4"/>
  <c r="J111" i="4" s="1"/>
  <c r="G87" i="4"/>
  <c r="E87" i="4"/>
  <c r="F87" i="4"/>
  <c r="I87" i="4"/>
  <c r="J87" i="4" s="1"/>
  <c r="G59" i="4"/>
  <c r="E59" i="4"/>
  <c r="F59" i="4"/>
  <c r="I59" i="4"/>
  <c r="J59" i="4" s="1"/>
  <c r="E48" i="4"/>
  <c r="I48" i="4"/>
  <c r="J48" i="4" s="1"/>
  <c r="G48" i="4"/>
  <c r="F31" i="4"/>
  <c r="E31" i="4"/>
  <c r="I31" i="4"/>
  <c r="J31" i="4" s="1"/>
  <c r="F12" i="4"/>
  <c r="I12" i="4"/>
  <c r="J12" i="4" s="1"/>
  <c r="E12" i="4"/>
  <c r="G154" i="4"/>
  <c r="I154" i="4"/>
  <c r="J154" i="4" s="1"/>
  <c r="G146" i="4"/>
  <c r="F146" i="4"/>
  <c r="F139" i="4"/>
  <c r="G139" i="4"/>
  <c r="E121" i="4"/>
  <c r="G121" i="4"/>
  <c r="E112" i="4"/>
  <c r="G112" i="4"/>
  <c r="F112" i="4"/>
  <c r="G103" i="4"/>
  <c r="F103" i="4"/>
  <c r="I103" i="4"/>
  <c r="J103" i="4" s="1"/>
  <c r="E103" i="4"/>
  <c r="G83" i="4"/>
  <c r="F83" i="4"/>
  <c r="E83" i="4"/>
  <c r="I83" i="4"/>
  <c r="J83" i="4" s="1"/>
  <c r="G75" i="4"/>
  <c r="E75" i="4"/>
  <c r="F75" i="4"/>
  <c r="I75" i="4"/>
  <c r="J75" i="4" s="1"/>
  <c r="F64" i="4"/>
  <c r="E64" i="4"/>
  <c r="G64" i="4"/>
  <c r="F39" i="4"/>
  <c r="E39" i="4"/>
  <c r="I39" i="4"/>
  <c r="J39" i="4" s="1"/>
  <c r="I246" i="4"/>
  <c r="J246" i="4" s="1"/>
  <c r="I242" i="4"/>
  <c r="J242" i="4" s="1"/>
  <c r="I238" i="4"/>
  <c r="J238" i="4" s="1"/>
  <c r="I210" i="4"/>
  <c r="J210" i="4" s="1"/>
  <c r="I207" i="4"/>
  <c r="J207" i="4" s="1"/>
  <c r="E201" i="4"/>
  <c r="E181" i="4"/>
  <c r="F175" i="4"/>
  <c r="E173" i="4"/>
  <c r="E155" i="4"/>
  <c r="F154" i="4"/>
  <c r="F150" i="4"/>
  <c r="E146" i="4"/>
  <c r="F142" i="4"/>
  <c r="E139" i="4"/>
  <c r="F132" i="4"/>
  <c r="I132" i="4"/>
  <c r="J132" i="4" s="1"/>
  <c r="E128" i="4"/>
  <c r="F128" i="4"/>
  <c r="I115" i="4"/>
  <c r="J115" i="4" s="1"/>
  <c r="E109" i="4"/>
  <c r="G109" i="4"/>
  <c r="G63" i="4"/>
  <c r="E63" i="4"/>
  <c r="F63" i="4"/>
  <c r="I63" i="4"/>
  <c r="J63" i="4" s="1"/>
  <c r="E52" i="4"/>
  <c r="I52" i="4"/>
  <c r="J52" i="4" s="1"/>
  <c r="G52" i="4"/>
  <c r="F52" i="4"/>
  <c r="I178" i="4"/>
  <c r="J178" i="4" s="1"/>
  <c r="G171" i="4"/>
  <c r="I170" i="4"/>
  <c r="J170" i="4" s="1"/>
  <c r="G163" i="4"/>
  <c r="G159" i="4"/>
  <c r="I155" i="4"/>
  <c r="J155" i="4" s="1"/>
  <c r="E154" i="4"/>
  <c r="G137" i="4"/>
  <c r="E137" i="4"/>
  <c r="G131" i="4"/>
  <c r="I131" i="4"/>
  <c r="J131" i="4" s="1"/>
  <c r="E131" i="4"/>
  <c r="E120" i="4"/>
  <c r="G120" i="4"/>
  <c r="E116" i="4"/>
  <c r="G116" i="4"/>
  <c r="F115" i="4"/>
  <c r="F111" i="4"/>
  <c r="E104" i="4"/>
  <c r="F104" i="4"/>
  <c r="G104" i="4"/>
  <c r="E100" i="4"/>
  <c r="G100" i="4"/>
  <c r="E88" i="4"/>
  <c r="F88" i="4"/>
  <c r="G79" i="4"/>
  <c r="I79" i="4"/>
  <c r="J79" i="4" s="1"/>
  <c r="E79" i="4"/>
  <c r="F60" i="4"/>
  <c r="E60" i="4"/>
  <c r="G60" i="4"/>
  <c r="F48" i="4"/>
  <c r="E44" i="4"/>
  <c r="I44" i="4"/>
  <c r="J44" i="4" s="1"/>
  <c r="G44" i="4"/>
  <c r="F44" i="4"/>
  <c r="F96" i="4"/>
  <c r="E95" i="4"/>
  <c r="I71" i="4"/>
  <c r="J71" i="4" s="1"/>
  <c r="G53" i="4"/>
  <c r="G43" i="4"/>
  <c r="F43" i="4"/>
  <c r="I43" i="4"/>
  <c r="J43" i="4" s="1"/>
  <c r="G36" i="4"/>
  <c r="E36" i="4"/>
  <c r="G28" i="4"/>
  <c r="E28" i="4"/>
  <c r="F28" i="4"/>
  <c r="F8" i="4"/>
  <c r="E8" i="4"/>
  <c r="E68" i="4"/>
  <c r="I68" i="4"/>
  <c r="J68" i="4" s="1"/>
  <c r="G47" i="4"/>
  <c r="F47" i="4"/>
  <c r="I47" i="4"/>
  <c r="J47" i="4" s="1"/>
  <c r="F41" i="4"/>
  <c r="G41" i="4"/>
  <c r="G40" i="4"/>
  <c r="E40" i="4"/>
  <c r="F35" i="4"/>
  <c r="I35" i="4"/>
  <c r="J35" i="4" s="1"/>
  <c r="E35" i="4"/>
  <c r="F27" i="4"/>
  <c r="I27" i="4"/>
  <c r="J27" i="4" s="1"/>
  <c r="E27" i="4"/>
  <c r="G127" i="4"/>
  <c r="I127" i="4"/>
  <c r="J127" i="4" s="1"/>
  <c r="F119" i="4"/>
  <c r="F108" i="4"/>
  <c r="F99" i="4"/>
  <c r="I95" i="4"/>
  <c r="J95" i="4" s="1"/>
  <c r="F71" i="4"/>
  <c r="G68" i="4"/>
  <c r="G55" i="4"/>
  <c r="E55" i="4"/>
  <c r="G51" i="4"/>
  <c r="F51" i="4"/>
  <c r="I51" i="4"/>
  <c r="J51" i="4" s="1"/>
  <c r="E47" i="4"/>
  <c r="I36" i="4"/>
  <c r="J36" i="4" s="1"/>
  <c r="G32" i="4"/>
  <c r="E32" i="4"/>
  <c r="I32" i="4"/>
  <c r="J32" i="4" s="1"/>
  <c r="G20" i="4"/>
  <c r="E20" i="4"/>
  <c r="F20" i="4"/>
  <c r="F16" i="4"/>
  <c r="E16" i="4"/>
  <c r="I16" i="4"/>
  <c r="J16" i="4" s="1"/>
  <c r="G9" i="4"/>
  <c r="F9" i="4"/>
  <c r="F24" i="4"/>
  <c r="I24" i="4"/>
  <c r="J24" i="4" s="1"/>
  <c r="G2" i="4"/>
  <c r="I2" i="4"/>
  <c r="F289" i="4"/>
  <c r="G289" i="4"/>
  <c r="E289" i="4"/>
  <c r="I289" i="4"/>
  <c r="J289" i="4" s="1"/>
  <c r="G266" i="4"/>
  <c r="I266" i="4"/>
  <c r="J266" i="4" s="1"/>
  <c r="E266" i="4"/>
  <c r="F266" i="4"/>
  <c r="G288" i="4"/>
  <c r="E288" i="4"/>
  <c r="I288" i="4"/>
  <c r="J288" i="4" s="1"/>
  <c r="F288" i="4"/>
  <c r="G284" i="4"/>
  <c r="E284" i="4"/>
  <c r="I284" i="4"/>
  <c r="J284" i="4" s="1"/>
  <c r="F284" i="4"/>
  <c r="G280" i="4"/>
  <c r="E280" i="4"/>
  <c r="I280" i="4"/>
  <c r="J280" i="4" s="1"/>
  <c r="F280" i="4"/>
  <c r="G276" i="4"/>
  <c r="E276" i="4"/>
  <c r="I276" i="4"/>
  <c r="J276" i="4" s="1"/>
  <c r="F276" i="4"/>
  <c r="G261" i="4"/>
  <c r="F261" i="4"/>
  <c r="I261" i="4"/>
  <c r="J261" i="4" s="1"/>
  <c r="E261" i="4"/>
  <c r="F287" i="4"/>
  <c r="G287" i="4"/>
  <c r="E287" i="4"/>
  <c r="I287" i="4"/>
  <c r="J287" i="4" s="1"/>
  <c r="F252" i="4"/>
  <c r="G252" i="4"/>
  <c r="E252" i="4"/>
  <c r="I252" i="4"/>
  <c r="J252" i="4" s="1"/>
  <c r="F260" i="4"/>
  <c r="E260" i="4"/>
  <c r="I260" i="4"/>
  <c r="J260" i="4" s="1"/>
  <c r="G260" i="4"/>
  <c r="F256" i="4"/>
  <c r="G256" i="4"/>
  <c r="E256" i="4"/>
  <c r="I256" i="4"/>
  <c r="J256" i="4" s="1"/>
  <c r="G279" i="4"/>
  <c r="I283" i="4"/>
  <c r="J283" i="4" s="1"/>
  <c r="E283" i="4"/>
  <c r="I279" i="4"/>
  <c r="J279" i="4" s="1"/>
  <c r="E279" i="4"/>
  <c r="I275" i="4"/>
  <c r="J275" i="4" s="1"/>
  <c r="E275" i="4"/>
  <c r="F272" i="4"/>
  <c r="I271" i="4"/>
  <c r="J271" i="4" s="1"/>
  <c r="E271" i="4"/>
  <c r="F268" i="4"/>
  <c r="I267" i="4"/>
  <c r="J267" i="4" s="1"/>
  <c r="E267" i="4"/>
  <c r="I265" i="4"/>
  <c r="J265" i="4" s="1"/>
  <c r="F262" i="4"/>
  <c r="E133" i="4"/>
  <c r="I133" i="4"/>
  <c r="J133" i="4" s="1"/>
  <c r="G133" i="4"/>
  <c r="F133" i="4"/>
  <c r="I272" i="4"/>
  <c r="J272" i="4" s="1"/>
  <c r="E272" i="4"/>
  <c r="I268" i="4"/>
  <c r="J268" i="4" s="1"/>
  <c r="E268" i="4"/>
  <c r="F248" i="4"/>
  <c r="G248" i="4"/>
  <c r="E248" i="4"/>
  <c r="I248" i="4"/>
  <c r="J248" i="4" s="1"/>
  <c r="G135" i="4"/>
  <c r="I135" i="4"/>
  <c r="J135" i="4" s="1"/>
  <c r="E135" i="4"/>
  <c r="F135" i="4"/>
  <c r="G283" i="4"/>
  <c r="E264" i="4"/>
  <c r="I264" i="4"/>
  <c r="J264" i="4" s="1"/>
  <c r="G257" i="4"/>
  <c r="F257" i="4"/>
  <c r="F130" i="4"/>
  <c r="G130" i="4"/>
  <c r="I130" i="4"/>
  <c r="J130" i="4" s="1"/>
  <c r="E130" i="4"/>
  <c r="F126" i="4"/>
  <c r="G126" i="4"/>
  <c r="E126" i="4"/>
  <c r="I126" i="4"/>
  <c r="J126" i="4" s="1"/>
  <c r="I286" i="4"/>
  <c r="J286" i="4" s="1"/>
  <c r="I282" i="4"/>
  <c r="J282" i="4" s="1"/>
  <c r="I278" i="4"/>
  <c r="J278" i="4" s="1"/>
  <c r="I274" i="4"/>
  <c r="J274" i="4" s="1"/>
  <c r="E265" i="4"/>
  <c r="G264" i="4"/>
  <c r="E257" i="4"/>
  <c r="F253" i="4"/>
  <c r="F249" i="4"/>
  <c r="F245" i="4"/>
  <c r="I244" i="4"/>
  <c r="J244" i="4" s="1"/>
  <c r="E244" i="4"/>
  <c r="F241" i="4"/>
  <c r="I240" i="4"/>
  <c r="J240" i="4" s="1"/>
  <c r="E240" i="4"/>
  <c r="F237" i="4"/>
  <c r="I236" i="4"/>
  <c r="J236" i="4" s="1"/>
  <c r="E236" i="4"/>
  <c r="F233" i="4"/>
  <c r="I232" i="4"/>
  <c r="J232" i="4" s="1"/>
  <c r="E232" i="4"/>
  <c r="F229" i="4"/>
  <c r="I228" i="4"/>
  <c r="J228" i="4" s="1"/>
  <c r="E228" i="4"/>
  <c r="F225" i="4"/>
  <c r="I224" i="4"/>
  <c r="J224" i="4" s="1"/>
  <c r="E224" i="4"/>
  <c r="F221" i="4"/>
  <c r="I220" i="4"/>
  <c r="J220" i="4" s="1"/>
  <c r="E220" i="4"/>
  <c r="F217" i="4"/>
  <c r="I216" i="4"/>
  <c r="J216" i="4" s="1"/>
  <c r="E216" i="4"/>
  <c r="F213" i="4"/>
  <c r="I212" i="4"/>
  <c r="J212" i="4" s="1"/>
  <c r="E212" i="4"/>
  <c r="F209" i="4"/>
  <c r="I208" i="4"/>
  <c r="J208" i="4" s="1"/>
  <c r="E208" i="4"/>
  <c r="F205" i="4"/>
  <c r="I204" i="4"/>
  <c r="J204" i="4" s="1"/>
  <c r="E204" i="4"/>
  <c r="F201" i="4"/>
  <c r="I200" i="4"/>
  <c r="J200" i="4" s="1"/>
  <c r="E200" i="4"/>
  <c r="F197" i="4"/>
  <c r="I196" i="4"/>
  <c r="J196" i="4" s="1"/>
  <c r="E196" i="4"/>
  <c r="F193" i="4"/>
  <c r="I192" i="4"/>
  <c r="J192" i="4" s="1"/>
  <c r="E192" i="4"/>
  <c r="F189" i="4"/>
  <c r="I188" i="4"/>
  <c r="J188" i="4" s="1"/>
  <c r="E188" i="4"/>
  <c r="F185" i="4"/>
  <c r="I184" i="4"/>
  <c r="J184" i="4" s="1"/>
  <c r="E184" i="4"/>
  <c r="F181" i="4"/>
  <c r="I180" i="4"/>
  <c r="J180" i="4" s="1"/>
  <c r="E180" i="4"/>
  <c r="F177" i="4"/>
  <c r="I176" i="4"/>
  <c r="J176" i="4" s="1"/>
  <c r="E176" i="4"/>
  <c r="F173" i="4"/>
  <c r="I172" i="4"/>
  <c r="J172" i="4" s="1"/>
  <c r="E172" i="4"/>
  <c r="F169" i="4"/>
  <c r="I168" i="4"/>
  <c r="J168" i="4" s="1"/>
  <c r="E168" i="4"/>
  <c r="F165" i="4"/>
  <c r="I164" i="4"/>
  <c r="J164" i="4" s="1"/>
  <c r="E164" i="4"/>
  <c r="F161" i="4"/>
  <c r="I160" i="4"/>
  <c r="J160" i="4" s="1"/>
  <c r="E160" i="4"/>
  <c r="F157" i="4"/>
  <c r="I156" i="4"/>
  <c r="J156" i="4" s="1"/>
  <c r="E156" i="4"/>
  <c r="F153" i="4"/>
  <c r="I152" i="4"/>
  <c r="J152" i="4" s="1"/>
  <c r="E152" i="4"/>
  <c r="G150" i="4"/>
  <c r="F149" i="4"/>
  <c r="I148" i="4"/>
  <c r="J148" i="4" s="1"/>
  <c r="E148" i="4"/>
  <c r="F145" i="4"/>
  <c r="I144" i="4"/>
  <c r="J144" i="4" s="1"/>
  <c r="E144" i="4"/>
  <c r="G142" i="4"/>
  <c r="F141" i="4"/>
  <c r="I140" i="4"/>
  <c r="J140" i="4" s="1"/>
  <c r="E140" i="4"/>
  <c r="G138" i="4"/>
  <c r="F137" i="4"/>
  <c r="I136" i="4"/>
  <c r="J136" i="4" s="1"/>
  <c r="E136" i="4"/>
  <c r="I134" i="4"/>
  <c r="J134" i="4" s="1"/>
  <c r="F70" i="4"/>
  <c r="I70" i="4"/>
  <c r="J70" i="4" s="1"/>
  <c r="E70" i="4"/>
  <c r="G70" i="4"/>
  <c r="G244" i="4"/>
  <c r="G240" i="4"/>
  <c r="G236" i="4"/>
  <c r="G232" i="4"/>
  <c r="G228" i="4"/>
  <c r="G224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I150" i="4"/>
  <c r="J150" i="4" s="1"/>
  <c r="G148" i="4"/>
  <c r="G144" i="4"/>
  <c r="I142" i="4"/>
  <c r="J142" i="4" s="1"/>
  <c r="G140" i="4"/>
  <c r="I138" i="4"/>
  <c r="J138" i="4" s="1"/>
  <c r="G136" i="4"/>
  <c r="G134" i="4"/>
  <c r="G66" i="4"/>
  <c r="F66" i="4"/>
  <c r="I66" i="4"/>
  <c r="J66" i="4" s="1"/>
  <c r="E66" i="4"/>
  <c r="I259" i="4"/>
  <c r="J259" i="4" s="1"/>
  <c r="I255" i="4"/>
  <c r="J255" i="4" s="1"/>
  <c r="I251" i="4"/>
  <c r="J251" i="4" s="1"/>
  <c r="I247" i="4"/>
  <c r="J247" i="4" s="1"/>
  <c r="I243" i="4"/>
  <c r="J243" i="4" s="1"/>
  <c r="I239" i="4"/>
  <c r="J239" i="4" s="1"/>
  <c r="I235" i="4"/>
  <c r="J235" i="4" s="1"/>
  <c r="I231" i="4"/>
  <c r="J231" i="4" s="1"/>
  <c r="I227" i="4"/>
  <c r="J227" i="4" s="1"/>
  <c r="I223" i="4"/>
  <c r="J223" i="4" s="1"/>
  <c r="I219" i="4"/>
  <c r="J219" i="4" s="1"/>
  <c r="I215" i="4"/>
  <c r="J215" i="4" s="1"/>
  <c r="I199" i="4"/>
  <c r="J199" i="4" s="1"/>
  <c r="I179" i="4"/>
  <c r="J179" i="4" s="1"/>
  <c r="I175" i="4"/>
  <c r="J175" i="4" s="1"/>
  <c r="I171" i="4"/>
  <c r="J171" i="4" s="1"/>
  <c r="I163" i="4"/>
  <c r="J163" i="4" s="1"/>
  <c r="I159" i="4"/>
  <c r="J159" i="4" s="1"/>
  <c r="E134" i="4"/>
  <c r="E129" i="4"/>
  <c r="I129" i="4"/>
  <c r="J129" i="4" s="1"/>
  <c r="F129" i="4"/>
  <c r="I122" i="4"/>
  <c r="J122" i="4" s="1"/>
  <c r="E122" i="4"/>
  <c r="I118" i="4"/>
  <c r="J118" i="4" s="1"/>
  <c r="E118" i="4"/>
  <c r="I114" i="4"/>
  <c r="J114" i="4" s="1"/>
  <c r="E114" i="4"/>
  <c r="I110" i="4"/>
  <c r="J110" i="4" s="1"/>
  <c r="E110" i="4"/>
  <c r="I106" i="4"/>
  <c r="J106" i="4" s="1"/>
  <c r="E106" i="4"/>
  <c r="I102" i="4"/>
  <c r="J102" i="4" s="1"/>
  <c r="E102" i="4"/>
  <c r="I98" i="4"/>
  <c r="J98" i="4" s="1"/>
  <c r="E98" i="4"/>
  <c r="G96" i="4"/>
  <c r="I94" i="4"/>
  <c r="J94" i="4" s="1"/>
  <c r="E94" i="4"/>
  <c r="G92" i="4"/>
  <c r="I90" i="4"/>
  <c r="J90" i="4" s="1"/>
  <c r="E90" i="4"/>
  <c r="G88" i="4"/>
  <c r="I86" i="4"/>
  <c r="J86" i="4" s="1"/>
  <c r="E86" i="4"/>
  <c r="G84" i="4"/>
  <c r="I82" i="4"/>
  <c r="J82" i="4" s="1"/>
  <c r="E82" i="4"/>
  <c r="G80" i="4"/>
  <c r="F79" i="4"/>
  <c r="I78" i="4"/>
  <c r="J78" i="4" s="1"/>
  <c r="E78" i="4"/>
  <c r="G76" i="4"/>
  <c r="I74" i="4"/>
  <c r="J74" i="4" s="1"/>
  <c r="E74" i="4"/>
  <c r="G72" i="4"/>
  <c r="E67" i="4"/>
  <c r="G105" i="4"/>
  <c r="G101" i="4"/>
  <c r="G97" i="4"/>
  <c r="G93" i="4"/>
  <c r="G89" i="4"/>
  <c r="G85" i="4"/>
  <c r="F84" i="4"/>
  <c r="G81" i="4"/>
  <c r="F80" i="4"/>
  <c r="G77" i="4"/>
  <c r="F76" i="4"/>
  <c r="G73" i="4"/>
  <c r="F72" i="4"/>
  <c r="E69" i="4"/>
  <c r="I69" i="4"/>
  <c r="J69" i="4" s="1"/>
  <c r="G62" i="4"/>
  <c r="E62" i="4"/>
  <c r="I62" i="4"/>
  <c r="J62" i="4" s="1"/>
  <c r="F62" i="4"/>
  <c r="I128" i="4"/>
  <c r="J128" i="4" s="1"/>
  <c r="F125" i="4"/>
  <c r="I124" i="4"/>
  <c r="J124" i="4" s="1"/>
  <c r="G122" i="4"/>
  <c r="F121" i="4"/>
  <c r="I120" i="4"/>
  <c r="J120" i="4" s="1"/>
  <c r="G118" i="4"/>
  <c r="F117" i="4"/>
  <c r="I116" i="4"/>
  <c r="J116" i="4" s="1"/>
  <c r="G114" i="4"/>
  <c r="F113" i="4"/>
  <c r="I112" i="4"/>
  <c r="J112" i="4" s="1"/>
  <c r="G110" i="4"/>
  <c r="F109" i="4"/>
  <c r="I108" i="4"/>
  <c r="J108" i="4" s="1"/>
  <c r="G106" i="4"/>
  <c r="F105" i="4"/>
  <c r="I104" i="4"/>
  <c r="J104" i="4" s="1"/>
  <c r="G102" i="4"/>
  <c r="F101" i="4"/>
  <c r="I100" i="4"/>
  <c r="J100" i="4" s="1"/>
  <c r="G98" i="4"/>
  <c r="F97" i="4"/>
  <c r="I96" i="4"/>
  <c r="J96" i="4" s="1"/>
  <c r="G94" i="4"/>
  <c r="F93" i="4"/>
  <c r="I92" i="4"/>
  <c r="J92" i="4" s="1"/>
  <c r="G90" i="4"/>
  <c r="F89" i="4"/>
  <c r="I88" i="4"/>
  <c r="J88" i="4" s="1"/>
  <c r="G86" i="4"/>
  <c r="F85" i="4"/>
  <c r="I84" i="4"/>
  <c r="J84" i="4" s="1"/>
  <c r="G82" i="4"/>
  <c r="F81" i="4"/>
  <c r="I80" i="4"/>
  <c r="J80" i="4" s="1"/>
  <c r="G78" i="4"/>
  <c r="F77" i="4"/>
  <c r="I76" i="4"/>
  <c r="J76" i="4" s="1"/>
  <c r="G74" i="4"/>
  <c r="F73" i="4"/>
  <c r="I72" i="4"/>
  <c r="J72" i="4" s="1"/>
  <c r="G69" i="4"/>
  <c r="F65" i="4"/>
  <c r="E65" i="4"/>
  <c r="I65" i="4"/>
  <c r="J65" i="4" s="1"/>
  <c r="I125" i="4"/>
  <c r="J125" i="4" s="1"/>
  <c r="I121" i="4"/>
  <c r="J121" i="4" s="1"/>
  <c r="I117" i="4"/>
  <c r="J117" i="4" s="1"/>
  <c r="I113" i="4"/>
  <c r="J113" i="4" s="1"/>
  <c r="I109" i="4"/>
  <c r="J109" i="4" s="1"/>
  <c r="I105" i="4"/>
  <c r="J105" i="4" s="1"/>
  <c r="I101" i="4"/>
  <c r="J101" i="4" s="1"/>
  <c r="I97" i="4"/>
  <c r="J97" i="4" s="1"/>
  <c r="I93" i="4"/>
  <c r="J93" i="4" s="1"/>
  <c r="I89" i="4"/>
  <c r="J89" i="4" s="1"/>
  <c r="I85" i="4"/>
  <c r="J85" i="4" s="1"/>
  <c r="I81" i="4"/>
  <c r="J81" i="4" s="1"/>
  <c r="I77" i="4"/>
  <c r="J77" i="4" s="1"/>
  <c r="I73" i="4"/>
  <c r="J73" i="4" s="1"/>
  <c r="F69" i="4"/>
  <c r="F67" i="4"/>
  <c r="G65" i="4"/>
  <c r="I61" i="4"/>
  <c r="J61" i="4" s="1"/>
  <c r="E61" i="4"/>
  <c r="F58" i="4"/>
  <c r="I57" i="4"/>
  <c r="J57" i="4" s="1"/>
  <c r="E57" i="4"/>
  <c r="F54" i="4"/>
  <c r="I53" i="4"/>
  <c r="J53" i="4" s="1"/>
  <c r="E53" i="4"/>
  <c r="F50" i="4"/>
  <c r="I49" i="4"/>
  <c r="J49" i="4" s="1"/>
  <c r="E49" i="4"/>
  <c r="F46" i="4"/>
  <c r="I45" i="4"/>
  <c r="J45" i="4" s="1"/>
  <c r="E45" i="4"/>
  <c r="F42" i="4"/>
  <c r="I41" i="4"/>
  <c r="J41" i="4" s="1"/>
  <c r="E41" i="4"/>
  <c r="G39" i="4"/>
  <c r="F38" i="4"/>
  <c r="I37" i="4"/>
  <c r="J37" i="4" s="1"/>
  <c r="E37" i="4"/>
  <c r="G35" i="4"/>
  <c r="F34" i="4"/>
  <c r="I33" i="4"/>
  <c r="J33" i="4" s="1"/>
  <c r="E33" i="4"/>
  <c r="G31" i="4"/>
  <c r="F30" i="4"/>
  <c r="I29" i="4"/>
  <c r="J29" i="4" s="1"/>
  <c r="E29" i="4"/>
  <c r="G27" i="4"/>
  <c r="F26" i="4"/>
  <c r="I25" i="4"/>
  <c r="J25" i="4" s="1"/>
  <c r="E25" i="4"/>
  <c r="G23" i="4"/>
  <c r="F22" i="4"/>
  <c r="I21" i="4"/>
  <c r="J21" i="4" s="1"/>
  <c r="E21" i="4"/>
  <c r="G19" i="4"/>
  <c r="F18" i="4"/>
  <c r="I17" i="4"/>
  <c r="J17" i="4" s="1"/>
  <c r="E17" i="4"/>
  <c r="G15" i="4"/>
  <c r="F14" i="4"/>
  <c r="I13" i="4"/>
  <c r="J13" i="4" s="1"/>
  <c r="E13" i="4"/>
  <c r="G11" i="4"/>
  <c r="F10" i="4"/>
  <c r="I9" i="4"/>
  <c r="J9" i="4" s="1"/>
  <c r="E9" i="4"/>
  <c r="G7" i="4"/>
  <c r="F6" i="4"/>
  <c r="I5" i="4"/>
  <c r="J5" i="4" s="1"/>
  <c r="E5" i="4"/>
  <c r="G3" i="4"/>
  <c r="I58" i="4"/>
  <c r="J58" i="4" s="1"/>
  <c r="E58" i="4"/>
  <c r="I54" i="4"/>
  <c r="J54" i="4" s="1"/>
  <c r="E54" i="4"/>
  <c r="I50" i="4"/>
  <c r="J50" i="4" s="1"/>
  <c r="E50" i="4"/>
  <c r="I46" i="4"/>
  <c r="J46" i="4" s="1"/>
  <c r="E46" i="4"/>
  <c r="I42" i="4"/>
  <c r="J42" i="4" s="1"/>
  <c r="E42" i="4"/>
  <c r="I38" i="4"/>
  <c r="J38" i="4" s="1"/>
  <c r="E38" i="4"/>
  <c r="I34" i="4"/>
  <c r="J34" i="4" s="1"/>
  <c r="E34" i="4"/>
  <c r="I30" i="4"/>
  <c r="J30" i="4" s="1"/>
  <c r="E30" i="4"/>
  <c r="I26" i="4"/>
  <c r="J26" i="4" s="1"/>
  <c r="E26" i="4"/>
  <c r="F23" i="4"/>
  <c r="I22" i="4"/>
  <c r="J22" i="4" s="1"/>
  <c r="E22" i="4"/>
  <c r="F19" i="4"/>
  <c r="I18" i="4"/>
  <c r="J18" i="4" s="1"/>
  <c r="E18" i="4"/>
  <c r="G16" i="4"/>
  <c r="F15" i="4"/>
  <c r="I14" i="4"/>
  <c r="J14" i="4" s="1"/>
  <c r="E14" i="4"/>
  <c r="G12" i="4"/>
  <c r="F11" i="4"/>
  <c r="I10" i="4"/>
  <c r="J10" i="4" s="1"/>
  <c r="E10" i="4"/>
  <c r="G8" i="4"/>
  <c r="F7" i="4"/>
  <c r="I6" i="4"/>
  <c r="J6" i="4" s="1"/>
  <c r="E6" i="4"/>
  <c r="G4" i="4"/>
  <c r="F3" i="4"/>
  <c r="G61" i="4"/>
  <c r="G57" i="4"/>
  <c r="G49" i="4"/>
  <c r="G45" i="4"/>
  <c r="G37" i="4"/>
  <c r="G33" i="4"/>
  <c r="G29" i="4"/>
  <c r="G25" i="4"/>
  <c r="I23" i="4"/>
  <c r="J23" i="4" s="1"/>
  <c r="G21" i="4"/>
  <c r="I19" i="4"/>
  <c r="J19" i="4" s="1"/>
  <c r="G17" i="4"/>
  <c r="I15" i="4"/>
  <c r="J15" i="4" s="1"/>
  <c r="G13" i="4"/>
  <c r="I11" i="4"/>
  <c r="J11" i="4" s="1"/>
  <c r="I7" i="4"/>
  <c r="J7" i="4" s="1"/>
  <c r="G5" i="4"/>
  <c r="F4" i="4"/>
  <c r="I3" i="4"/>
  <c r="J3" i="4" s="1"/>
  <c r="I4" i="4"/>
  <c r="J4" i="4" s="1"/>
  <c r="F2" i="4"/>
  <c r="E2" i="4"/>
  <c r="I44" i="3"/>
  <c r="K44" i="3" s="1"/>
  <c r="J44" i="3" s="1"/>
  <c r="I45" i="3"/>
  <c r="K45" i="3" s="1"/>
  <c r="J45" i="3" s="1"/>
  <c r="I46" i="3"/>
  <c r="K46" i="3" s="1"/>
  <c r="J46" i="3" s="1"/>
  <c r="I47" i="3"/>
  <c r="K47" i="3" s="1"/>
  <c r="J47" i="3" s="1"/>
  <c r="I48" i="3"/>
  <c r="K48" i="3" s="1"/>
  <c r="J48" i="3" s="1"/>
  <c r="I49" i="3"/>
  <c r="K49" i="3" s="1"/>
  <c r="J49" i="3" s="1"/>
  <c r="I50" i="3"/>
  <c r="K50" i="3" s="1"/>
  <c r="J50" i="3" s="1"/>
  <c r="I51" i="3"/>
  <c r="K51" i="3" s="1"/>
  <c r="J51" i="3" s="1"/>
  <c r="I52" i="3"/>
  <c r="K52" i="3" s="1"/>
  <c r="J52" i="3" s="1"/>
  <c r="D44" i="3"/>
  <c r="F44" i="3" s="1"/>
  <c r="E44" i="3" s="1"/>
  <c r="D45" i="3"/>
  <c r="F45" i="3" s="1"/>
  <c r="E45" i="3" s="1"/>
  <c r="D46" i="3"/>
  <c r="F46" i="3" s="1"/>
  <c r="E46" i="3" s="1"/>
  <c r="D47" i="3"/>
  <c r="F47" i="3" s="1"/>
  <c r="E47" i="3" s="1"/>
  <c r="D48" i="3"/>
  <c r="F48" i="3" s="1"/>
  <c r="E48" i="3" s="1"/>
  <c r="D49" i="3"/>
  <c r="F49" i="3" s="1"/>
  <c r="E49" i="3" s="1"/>
  <c r="D50" i="3"/>
  <c r="F50" i="3" s="1"/>
  <c r="E50" i="3" s="1"/>
  <c r="D51" i="3"/>
  <c r="F51" i="3" s="1"/>
  <c r="E51" i="3" s="1"/>
  <c r="D52" i="3"/>
  <c r="F52" i="3" s="1"/>
  <c r="E52" i="3" s="1"/>
  <c r="I43" i="3"/>
  <c r="K43" i="3" s="1"/>
  <c r="J43" i="3" s="1"/>
  <c r="D43" i="3"/>
  <c r="F43" i="3" s="1"/>
  <c r="E43" i="3" s="1"/>
  <c r="I31" i="3"/>
  <c r="K31" i="3" s="1"/>
  <c r="J31" i="3" s="1"/>
  <c r="I32" i="3"/>
  <c r="K32" i="3" s="1"/>
  <c r="J32" i="3" s="1"/>
  <c r="I33" i="3"/>
  <c r="K33" i="3" s="1"/>
  <c r="J33" i="3" s="1"/>
  <c r="K34" i="3"/>
  <c r="J34" i="3" s="1"/>
  <c r="I35" i="3"/>
  <c r="K35" i="3" s="1"/>
  <c r="J35" i="3" s="1"/>
  <c r="I36" i="3"/>
  <c r="K36" i="3" s="1"/>
  <c r="J36" i="3" s="1"/>
  <c r="I37" i="3"/>
  <c r="K37" i="3" s="1"/>
  <c r="J37" i="3" s="1"/>
  <c r="I38" i="3"/>
  <c r="K38" i="3" s="1"/>
  <c r="J38" i="3" s="1"/>
  <c r="I39" i="3"/>
  <c r="K39" i="3" s="1"/>
  <c r="J39" i="3" s="1"/>
  <c r="D31" i="3"/>
  <c r="F31" i="3" s="1"/>
  <c r="E31" i="3" s="1"/>
  <c r="D32" i="3"/>
  <c r="F32" i="3" s="1"/>
  <c r="E32" i="3" s="1"/>
  <c r="D33" i="3"/>
  <c r="F33" i="3" s="1"/>
  <c r="E33" i="3" s="1"/>
  <c r="F34" i="3"/>
  <c r="E34" i="3" s="1"/>
  <c r="D35" i="3"/>
  <c r="F35" i="3" s="1"/>
  <c r="E35" i="3" s="1"/>
  <c r="D36" i="3"/>
  <c r="F36" i="3" s="1"/>
  <c r="E36" i="3" s="1"/>
  <c r="D37" i="3"/>
  <c r="F37" i="3" s="1"/>
  <c r="E37" i="3" s="1"/>
  <c r="D38" i="3"/>
  <c r="F38" i="3" s="1"/>
  <c r="E38" i="3" s="1"/>
  <c r="D39" i="3"/>
  <c r="F39" i="3" s="1"/>
  <c r="E39" i="3" s="1"/>
  <c r="I30" i="3"/>
  <c r="K30" i="3" s="1"/>
  <c r="J30" i="3" s="1"/>
  <c r="F30" i="3"/>
  <c r="E30" i="3" s="1"/>
  <c r="I18" i="3"/>
  <c r="K18" i="3" s="1"/>
  <c r="J18" i="3" s="1"/>
  <c r="I19" i="3"/>
  <c r="K19" i="3" s="1"/>
  <c r="J19" i="3" s="1"/>
  <c r="I20" i="3"/>
  <c r="K20" i="3" s="1"/>
  <c r="J20" i="3" s="1"/>
  <c r="I21" i="3"/>
  <c r="K21" i="3" s="1"/>
  <c r="J21" i="3" s="1"/>
  <c r="I22" i="3"/>
  <c r="K22" i="3" s="1"/>
  <c r="J22" i="3" s="1"/>
  <c r="I23" i="3"/>
  <c r="K23" i="3" s="1"/>
  <c r="J23" i="3" s="1"/>
  <c r="I24" i="3"/>
  <c r="K24" i="3" s="1"/>
  <c r="J24" i="3" s="1"/>
  <c r="I25" i="3"/>
  <c r="K25" i="3" s="1"/>
  <c r="J25" i="3" s="1"/>
  <c r="I26" i="3"/>
  <c r="K26" i="3" s="1"/>
  <c r="J26" i="3" s="1"/>
  <c r="F18" i="3"/>
  <c r="E18" i="3" s="1"/>
  <c r="D19" i="3"/>
  <c r="F19" i="3" s="1"/>
  <c r="E19" i="3" s="1"/>
  <c r="D20" i="3"/>
  <c r="F20" i="3" s="1"/>
  <c r="E20" i="3" s="1"/>
  <c r="D21" i="3"/>
  <c r="F21" i="3" s="1"/>
  <c r="E21" i="3" s="1"/>
  <c r="D22" i="3"/>
  <c r="F22" i="3" s="1"/>
  <c r="E22" i="3" s="1"/>
  <c r="D23" i="3"/>
  <c r="F23" i="3" s="1"/>
  <c r="E23" i="3" s="1"/>
  <c r="D24" i="3"/>
  <c r="F24" i="3" s="1"/>
  <c r="E24" i="3" s="1"/>
  <c r="D25" i="3"/>
  <c r="F25" i="3" s="1"/>
  <c r="E25" i="3" s="1"/>
  <c r="D26" i="3"/>
  <c r="F26" i="3" s="1"/>
  <c r="E26" i="3" s="1"/>
  <c r="I17" i="3"/>
  <c r="K17" i="3" s="1"/>
  <c r="J17" i="3" s="1"/>
  <c r="F17" i="3"/>
  <c r="E17" i="3" s="1"/>
  <c r="I7" i="3" l="1"/>
  <c r="K7" i="3" s="1"/>
  <c r="J7" i="3" s="1"/>
  <c r="I11" i="3"/>
  <c r="K11" i="3" s="1"/>
  <c r="J11" i="3" s="1"/>
  <c r="F5" i="3"/>
  <c r="E5" i="3" s="1"/>
  <c r="F8" i="3"/>
  <c r="E8" i="3" s="1"/>
  <c r="F11" i="3"/>
  <c r="E11" i="3" s="1"/>
  <c r="I8" i="3"/>
  <c r="K8" i="3" s="1"/>
  <c r="J8" i="3" s="1"/>
  <c r="I5" i="3"/>
  <c r="K5" i="3" s="1"/>
  <c r="J5" i="3" s="1"/>
  <c r="I9" i="3"/>
  <c r="K9" i="3" s="1"/>
  <c r="J9" i="3" s="1"/>
  <c r="I13" i="3"/>
  <c r="K13" i="3" s="1"/>
  <c r="J13" i="3" s="1"/>
  <c r="F6" i="3"/>
  <c r="E6" i="3" s="1"/>
  <c r="F9" i="3"/>
  <c r="E9" i="3" s="1"/>
  <c r="F13" i="3"/>
  <c r="E13" i="3" s="1"/>
  <c r="F12" i="3"/>
  <c r="E12" i="3" s="1"/>
  <c r="I6" i="3"/>
  <c r="K6" i="3" s="1"/>
  <c r="J6" i="3" s="1"/>
  <c r="I10" i="3"/>
  <c r="K10" i="3" s="1"/>
  <c r="J10" i="3" s="1"/>
  <c r="K4" i="3"/>
  <c r="J4" i="3" s="1"/>
  <c r="F7" i="3"/>
  <c r="E7" i="3" s="1"/>
  <c r="F10" i="3"/>
  <c r="E10" i="3" s="1"/>
  <c r="F4" i="3"/>
  <c r="E4" i="3" s="1"/>
  <c r="I12" i="3"/>
  <c r="K12" i="3" s="1"/>
  <c r="J12" i="3" s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" i="1"/>
  <c r="D3" i="6"/>
  <c r="I3" i="6" l="1"/>
  <c r="J3" i="6" s="1"/>
  <c r="D12" i="6"/>
  <c r="I12" i="6" s="1"/>
  <c r="J12" i="6" s="1"/>
  <c r="D8" i="6"/>
  <c r="I8" i="6" s="1"/>
  <c r="J8" i="6" s="1"/>
  <c r="D4" i="6"/>
  <c r="I4" i="6" s="1"/>
  <c r="J4" i="6" s="1"/>
  <c r="D25" i="6"/>
  <c r="I25" i="6" s="1"/>
  <c r="J25" i="6" s="1"/>
  <c r="D20" i="6"/>
  <c r="I20" i="6" s="1"/>
  <c r="J20" i="6" s="1"/>
  <c r="D21" i="6"/>
  <c r="I21" i="6" s="1"/>
  <c r="J21" i="6" s="1"/>
  <c r="D16" i="6"/>
  <c r="I16" i="6" s="1"/>
  <c r="J16" i="6" s="1"/>
  <c r="D24" i="6"/>
  <c r="I24" i="6" s="1"/>
  <c r="J24" i="6" s="1"/>
  <c r="D15" i="6"/>
  <c r="I15" i="6" s="1"/>
  <c r="J15" i="6" s="1"/>
  <c r="D11" i="6"/>
  <c r="I11" i="6" s="1"/>
  <c r="J11" i="6" s="1"/>
  <c r="D7" i="6"/>
  <c r="I7" i="6" s="1"/>
  <c r="J7" i="6" s="1"/>
  <c r="D18" i="6"/>
  <c r="I18" i="6" s="1"/>
  <c r="J18" i="6" s="1"/>
  <c r="D27" i="6"/>
  <c r="I27" i="6" s="1"/>
  <c r="J27" i="6" s="1"/>
  <c r="D23" i="6"/>
  <c r="I23" i="6" s="1"/>
  <c r="J23" i="6" s="1"/>
  <c r="D19" i="6"/>
  <c r="I19" i="6" s="1"/>
  <c r="J19" i="6" s="1"/>
  <c r="D51" i="6"/>
  <c r="I51" i="6" s="1"/>
  <c r="J51" i="6" s="1"/>
  <c r="D47" i="6"/>
  <c r="I47" i="6" s="1"/>
  <c r="J47" i="6" s="1"/>
  <c r="D43" i="6"/>
  <c r="I43" i="6" s="1"/>
  <c r="J43" i="6" s="1"/>
  <c r="D39" i="6"/>
  <c r="I39" i="6" s="1"/>
  <c r="J39" i="6" s="1"/>
  <c r="D35" i="6"/>
  <c r="I35" i="6" s="1"/>
  <c r="J35" i="6" s="1"/>
  <c r="D31" i="6"/>
  <c r="I31" i="6" s="1"/>
  <c r="J31" i="6" s="1"/>
  <c r="D50" i="6"/>
  <c r="I50" i="6" s="1"/>
  <c r="J50" i="6" s="1"/>
  <c r="D46" i="6"/>
  <c r="I46" i="6" s="1"/>
  <c r="J46" i="6" s="1"/>
  <c r="D42" i="6"/>
  <c r="I42" i="6" s="1"/>
  <c r="J42" i="6" s="1"/>
  <c r="D38" i="6"/>
  <c r="I38" i="6" s="1"/>
  <c r="J38" i="6" s="1"/>
  <c r="D34" i="6"/>
  <c r="I34" i="6" s="1"/>
  <c r="J34" i="6" s="1"/>
  <c r="D30" i="6"/>
  <c r="I30" i="6" s="1"/>
  <c r="J30" i="6" s="1"/>
  <c r="D26" i="6"/>
  <c r="I26" i="6" s="1"/>
  <c r="J26" i="6" s="1"/>
  <c r="D22" i="6"/>
  <c r="I22" i="6" s="1"/>
  <c r="J22" i="6" s="1"/>
  <c r="D14" i="6"/>
  <c r="I14" i="6" s="1"/>
  <c r="J14" i="6" s="1"/>
  <c r="D10" i="6"/>
  <c r="I10" i="6" s="1"/>
  <c r="J10" i="6" s="1"/>
  <c r="D6" i="6"/>
  <c r="I6" i="6" s="1"/>
  <c r="J6" i="6" s="1"/>
  <c r="D49" i="6"/>
  <c r="I49" i="6" s="1"/>
  <c r="J49" i="6" s="1"/>
  <c r="D45" i="6"/>
  <c r="I45" i="6" s="1"/>
  <c r="J45" i="6" s="1"/>
  <c r="D41" i="6"/>
  <c r="I41" i="6" s="1"/>
  <c r="J41" i="6" s="1"/>
  <c r="D37" i="6"/>
  <c r="I37" i="6" s="1"/>
  <c r="J37" i="6" s="1"/>
  <c r="D33" i="6"/>
  <c r="I33" i="6" s="1"/>
  <c r="J33" i="6" s="1"/>
  <c r="D29" i="6"/>
  <c r="I29" i="6" s="1"/>
  <c r="J29" i="6" s="1"/>
  <c r="D17" i="6"/>
  <c r="I17" i="6" s="1"/>
  <c r="J17" i="6" s="1"/>
  <c r="D13" i="6"/>
  <c r="I13" i="6" s="1"/>
  <c r="J13" i="6" s="1"/>
  <c r="D9" i="6"/>
  <c r="I9" i="6" s="1"/>
  <c r="J9" i="6" s="1"/>
  <c r="D5" i="6"/>
  <c r="I5" i="6" s="1"/>
  <c r="J5" i="6" s="1"/>
  <c r="D52" i="6"/>
  <c r="I52" i="6" s="1"/>
  <c r="J52" i="6" s="1"/>
  <c r="D48" i="6"/>
  <c r="I48" i="6" s="1"/>
  <c r="J48" i="6" s="1"/>
  <c r="D44" i="6"/>
  <c r="I44" i="6" s="1"/>
  <c r="J44" i="6" s="1"/>
  <c r="D40" i="6"/>
  <c r="I40" i="6" s="1"/>
  <c r="J40" i="6" s="1"/>
  <c r="D36" i="6"/>
  <c r="I36" i="6" s="1"/>
  <c r="J36" i="6" s="1"/>
  <c r="D32" i="6"/>
  <c r="I32" i="6" s="1"/>
  <c r="J32" i="6" s="1"/>
  <c r="D28" i="6"/>
  <c r="I28" i="6" s="1"/>
  <c r="J28" i="6" s="1"/>
  <c r="J2" i="4"/>
  <c r="F52" i="6" l="1"/>
  <c r="G52" i="6"/>
  <c r="K52" i="6"/>
  <c r="H52" i="6"/>
  <c r="G46" i="6"/>
  <c r="K46" i="6"/>
  <c r="H46" i="6"/>
  <c r="F46" i="6"/>
  <c r="F16" i="6"/>
  <c r="G16" i="6"/>
  <c r="K16" i="6"/>
  <c r="H16" i="6"/>
  <c r="F40" i="6"/>
  <c r="G40" i="6"/>
  <c r="K40" i="6"/>
  <c r="H40" i="6"/>
  <c r="F45" i="6"/>
  <c r="G45" i="6"/>
  <c r="K45" i="6"/>
  <c r="H45" i="6"/>
  <c r="G14" i="6"/>
  <c r="K14" i="6"/>
  <c r="H14" i="6"/>
  <c r="F14" i="6"/>
  <c r="G34" i="6"/>
  <c r="K34" i="6"/>
  <c r="H34" i="6"/>
  <c r="F34" i="6"/>
  <c r="G50" i="6"/>
  <c r="K50" i="6"/>
  <c r="H50" i="6"/>
  <c r="F50" i="6"/>
  <c r="H43" i="6"/>
  <c r="F43" i="6"/>
  <c r="G43" i="6"/>
  <c r="K43" i="6"/>
  <c r="H23" i="6"/>
  <c r="F23" i="6"/>
  <c r="K23" i="6"/>
  <c r="G23" i="6"/>
  <c r="H11" i="6"/>
  <c r="G11" i="6"/>
  <c r="K11" i="6"/>
  <c r="F11" i="6"/>
  <c r="F21" i="6"/>
  <c r="G21" i="6"/>
  <c r="K21" i="6"/>
  <c r="H21" i="6"/>
  <c r="F8" i="6"/>
  <c r="H8" i="6"/>
  <c r="G8" i="6"/>
  <c r="K8" i="6"/>
  <c r="G10" i="6"/>
  <c r="K10" i="6"/>
  <c r="F10" i="6"/>
  <c r="H10" i="6"/>
  <c r="H19" i="6"/>
  <c r="G19" i="6"/>
  <c r="K19" i="6"/>
  <c r="F19" i="6"/>
  <c r="H7" i="6"/>
  <c r="G7" i="6"/>
  <c r="K7" i="6"/>
  <c r="F7" i="6"/>
  <c r="F5" i="6"/>
  <c r="G5" i="6"/>
  <c r="K5" i="6"/>
  <c r="H5" i="6"/>
  <c r="F28" i="6"/>
  <c r="G28" i="6"/>
  <c r="K28" i="6"/>
  <c r="H28" i="6"/>
  <c r="F33" i="6"/>
  <c r="G33" i="6"/>
  <c r="K33" i="6"/>
  <c r="H33" i="6"/>
  <c r="F49" i="6"/>
  <c r="G49" i="6"/>
  <c r="K49" i="6"/>
  <c r="H49" i="6"/>
  <c r="G22" i="6"/>
  <c r="K22" i="6"/>
  <c r="H22" i="6"/>
  <c r="F22" i="6"/>
  <c r="G38" i="6"/>
  <c r="K38" i="6"/>
  <c r="H38" i="6"/>
  <c r="F38" i="6"/>
  <c r="H31" i="6"/>
  <c r="F31" i="6"/>
  <c r="K31" i="6"/>
  <c r="G31" i="6"/>
  <c r="H47" i="6"/>
  <c r="F47" i="6"/>
  <c r="K47" i="6"/>
  <c r="G47" i="6"/>
  <c r="H27" i="6"/>
  <c r="F27" i="6"/>
  <c r="G27" i="6"/>
  <c r="K27" i="6"/>
  <c r="H15" i="6"/>
  <c r="F15" i="6"/>
  <c r="G15" i="6"/>
  <c r="K15" i="6"/>
  <c r="H20" i="6"/>
  <c r="F20" i="6"/>
  <c r="G20" i="6"/>
  <c r="K20" i="6"/>
  <c r="H12" i="6"/>
  <c r="F12" i="6"/>
  <c r="G12" i="6"/>
  <c r="K12" i="6"/>
  <c r="F36" i="6"/>
  <c r="G36" i="6"/>
  <c r="K36" i="6"/>
  <c r="H36" i="6"/>
  <c r="F17" i="6"/>
  <c r="G17" i="6"/>
  <c r="K17" i="6"/>
  <c r="H17" i="6"/>
  <c r="F41" i="6"/>
  <c r="G41" i="6"/>
  <c r="K41" i="6"/>
  <c r="H41" i="6"/>
  <c r="G30" i="6"/>
  <c r="K30" i="6"/>
  <c r="H30" i="6"/>
  <c r="F30" i="6"/>
  <c r="H39" i="6"/>
  <c r="F39" i="6"/>
  <c r="K39" i="6"/>
  <c r="G39" i="6"/>
  <c r="F4" i="6"/>
  <c r="G4" i="6"/>
  <c r="K4" i="6"/>
  <c r="H4" i="6"/>
  <c r="F29" i="6"/>
  <c r="G29" i="6"/>
  <c r="K29" i="6"/>
  <c r="H29" i="6"/>
  <c r="F44" i="6"/>
  <c r="G44" i="6"/>
  <c r="K44" i="6"/>
  <c r="H44" i="6"/>
  <c r="F9" i="6"/>
  <c r="G9" i="6"/>
  <c r="K9" i="6"/>
  <c r="H9" i="6"/>
  <c r="F32" i="6"/>
  <c r="G32" i="6"/>
  <c r="K32" i="6"/>
  <c r="H32" i="6"/>
  <c r="F48" i="6"/>
  <c r="G48" i="6"/>
  <c r="K48" i="6"/>
  <c r="H48" i="6"/>
  <c r="F13" i="6"/>
  <c r="G13" i="6"/>
  <c r="K13" i="6"/>
  <c r="H13" i="6"/>
  <c r="F37" i="6"/>
  <c r="G37" i="6"/>
  <c r="K37" i="6"/>
  <c r="H37" i="6"/>
  <c r="G6" i="6"/>
  <c r="K6" i="6"/>
  <c r="H6" i="6"/>
  <c r="F6" i="6"/>
  <c r="G26" i="6"/>
  <c r="K26" i="6"/>
  <c r="H26" i="6"/>
  <c r="F26" i="6"/>
  <c r="G42" i="6"/>
  <c r="K42" i="6"/>
  <c r="H42" i="6"/>
  <c r="F42" i="6"/>
  <c r="H35" i="6"/>
  <c r="F35" i="6"/>
  <c r="G35" i="6"/>
  <c r="K35" i="6"/>
  <c r="H51" i="6"/>
  <c r="F51" i="6"/>
  <c r="G51" i="6"/>
  <c r="K51" i="6"/>
  <c r="G18" i="6"/>
  <c r="K18" i="6"/>
  <c r="F18" i="6"/>
  <c r="H18" i="6"/>
  <c r="F24" i="6"/>
  <c r="G24" i="6"/>
  <c r="K24" i="6"/>
  <c r="H24" i="6"/>
  <c r="F25" i="6"/>
  <c r="G25" i="6"/>
  <c r="K25" i="6"/>
  <c r="H25" i="6"/>
  <c r="G3" i="6"/>
  <c r="F3" i="6"/>
  <c r="H3" i="6"/>
  <c r="K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0F821-2CC4-4FA8-AE09-5E36D943662E}" keepAlive="1" name="Consulta - Table 0" description="Conexão com a consulta 'Table 0' na pasta de trabalho." type="5" refreshedVersion="6" background="1" saveData="1">
    <dbPr connection="Provider=Microsoft.Mashup.OleDb.1;Data Source=$Workbook$;Location=Table 0;Extended Properties=&quot;&quot;" command="SELECT * FROM [Table 0]"/>
  </connection>
  <connection id="2" xr16:uid="{DCD3BB4A-C93F-4B01-AF50-07AB99EDBC01}" keepAlive="1" name="Consulta - Table 0 (2)" description="Conexão com a consulta 'Table 0 (2)' na pasta de trabalho." type="5" refreshedVersion="6" background="1" saveData="1">
    <dbPr connection="Provider=Microsoft.Mashup.OleDb.1;Data Source=$Workbook$;Location=Table 0 (2);Extended Properties=&quot;&quot;" command="SELECT * FROM [Table 0 (2)]"/>
  </connection>
</connections>
</file>

<file path=xl/sharedStrings.xml><?xml version="1.0" encoding="utf-8"?>
<sst xmlns="http://schemas.openxmlformats.org/spreadsheetml/2006/main" count="3781" uniqueCount="1299">
  <si>
    <t>Papel</t>
  </si>
  <si>
    <t>Empresa</t>
  </si>
  <si>
    <t>Setor</t>
  </si>
  <si>
    <t>Data dos dados</t>
  </si>
  <si>
    <t>Preço (R$)</t>
  </si>
  <si>
    <t>Dia (%)</t>
  </si>
  <si>
    <t>P/VPA</t>
  </si>
  <si>
    <t>P/L</t>
  </si>
  <si>
    <t>LPA</t>
  </si>
  <si>
    <t>VPA</t>
  </si>
  <si>
    <t>DIV. BRT/PATR</t>
  </si>
  <si>
    <t>P/EBIT</t>
  </si>
  <si>
    <t>Div Yield</t>
  </si>
  <si>
    <t>ROE</t>
  </si>
  <si>
    <t>Mês</t>
  </si>
  <si>
    <t>30 dias</t>
  </si>
  <si>
    <t>12 meses</t>
  </si>
  <si>
    <t>Ultimo Balanço</t>
  </si>
  <si>
    <t>Momento de coleta dos dados Fundamentalistas</t>
  </si>
  <si>
    <t>AALR3</t>
  </si>
  <si>
    <t>ABCB4</t>
  </si>
  <si>
    <t>ABEV3</t>
  </si>
  <si>
    <t>AFLT3</t>
  </si>
  <si>
    <t>AGRO3</t>
  </si>
  <si>
    <t>AHEB3</t>
  </si>
  <si>
    <t>ALPA3</t>
  </si>
  <si>
    <t>ALPK3</t>
  </si>
  <si>
    <t>ALSO3</t>
  </si>
  <si>
    <t>ALUP11</t>
  </si>
  <si>
    <t>ALUP3</t>
  </si>
  <si>
    <t>ALUP4</t>
  </si>
  <si>
    <t>AMAR3</t>
  </si>
  <si>
    <t>ANIM3</t>
  </si>
  <si>
    <t>APER3</t>
  </si>
  <si>
    <t>ARZZ3</t>
  </si>
  <si>
    <t>ATOM3</t>
  </si>
  <si>
    <t>AZEV3</t>
  </si>
  <si>
    <t>AZEV4</t>
  </si>
  <si>
    <t>AZUL4</t>
  </si>
  <si>
    <t>B3SA3</t>
  </si>
  <si>
    <t>BAHI3</t>
  </si>
  <si>
    <t>BALM3</t>
  </si>
  <si>
    <t>BALM4</t>
  </si>
  <si>
    <t>BAUH4</t>
  </si>
  <si>
    <t>BAZA3</t>
  </si>
  <si>
    <t>BBAS3</t>
  </si>
  <si>
    <t>BBDC3</t>
  </si>
  <si>
    <t>BBDC4</t>
  </si>
  <si>
    <t>BBRK3</t>
  </si>
  <si>
    <t>BBSE3</t>
  </si>
  <si>
    <t>BDLL4</t>
  </si>
  <si>
    <t>BEEF3</t>
  </si>
  <si>
    <t>BEES3</t>
  </si>
  <si>
    <t>BEES4</t>
  </si>
  <si>
    <t>BGIP4</t>
  </si>
  <si>
    <t>BIDI11</t>
  </si>
  <si>
    <t>BIDI3</t>
  </si>
  <si>
    <t>BIDI4</t>
  </si>
  <si>
    <t>BIOM3</t>
  </si>
  <si>
    <t>BKBR3</t>
  </si>
  <si>
    <t>BMEB3</t>
  </si>
  <si>
    <t>BMEB4</t>
  </si>
  <si>
    <t>BMGB4</t>
  </si>
  <si>
    <t>BMIN3</t>
  </si>
  <si>
    <t>BMIN4</t>
  </si>
  <si>
    <t>BMKS3</t>
  </si>
  <si>
    <t>BNBR3</t>
  </si>
  <si>
    <t>BOBR4</t>
  </si>
  <si>
    <t>BPAC11</t>
  </si>
  <si>
    <t>BPAC3</t>
  </si>
  <si>
    <t>BPAC5</t>
  </si>
  <si>
    <t>BPAN4</t>
  </si>
  <si>
    <t>BRAP3</t>
  </si>
  <si>
    <t>BRAP4</t>
  </si>
  <si>
    <t>BRDT3</t>
  </si>
  <si>
    <t>BRFS3</t>
  </si>
  <si>
    <t>BRGE11</t>
  </si>
  <si>
    <t>BRGE12</t>
  </si>
  <si>
    <t>BRGE3</t>
  </si>
  <si>
    <t>BRGE8</t>
  </si>
  <si>
    <t>BRIV3</t>
  </si>
  <si>
    <t>BRIV4</t>
  </si>
  <si>
    <t>BRKM3</t>
  </si>
  <si>
    <t>BRKM5</t>
  </si>
  <si>
    <t>BRKM6</t>
  </si>
  <si>
    <t>BRML3</t>
  </si>
  <si>
    <t>BRPR3</t>
  </si>
  <si>
    <t>BRSR3</t>
  </si>
  <si>
    <t>BRSR6</t>
  </si>
  <si>
    <t>BSEV3</t>
  </si>
  <si>
    <t>BSLI3</t>
  </si>
  <si>
    <t>BTOW3</t>
  </si>
  <si>
    <t>BTTL3</t>
  </si>
  <si>
    <t>CAMB3</t>
  </si>
  <si>
    <t>CAML3</t>
  </si>
  <si>
    <t>CARD3</t>
  </si>
  <si>
    <t>CBEE3</t>
  </si>
  <si>
    <t>CCPR3</t>
  </si>
  <si>
    <t>CCRO3</t>
  </si>
  <si>
    <t>CEAB3</t>
  </si>
  <si>
    <t>CEBR3</t>
  </si>
  <si>
    <t>CEBR6</t>
  </si>
  <si>
    <t>CEDO3</t>
  </si>
  <si>
    <t>CEDO4</t>
  </si>
  <si>
    <t>CEEB3</t>
  </si>
  <si>
    <t>CEED3</t>
  </si>
  <si>
    <t>CEGR3</t>
  </si>
  <si>
    <t>CEPE5</t>
  </si>
  <si>
    <t>CESP3</t>
  </si>
  <si>
    <t>CESP5</t>
  </si>
  <si>
    <t>CESP6</t>
  </si>
  <si>
    <t>CGAS3</t>
  </si>
  <si>
    <t>CGAS5</t>
  </si>
  <si>
    <t>CGRA3</t>
  </si>
  <si>
    <t>CGRA4</t>
  </si>
  <si>
    <t>CIEL3</t>
  </si>
  <si>
    <t>CLSC4</t>
  </si>
  <si>
    <t>CMIG3</t>
  </si>
  <si>
    <t>CMIG4</t>
  </si>
  <si>
    <t>CNTO3</t>
  </si>
  <si>
    <t>COCE5</t>
  </si>
  <si>
    <t>COGN3</t>
  </si>
  <si>
    <t>CPFE3</t>
  </si>
  <si>
    <t>CPLE3</t>
  </si>
  <si>
    <t>CPLE6</t>
  </si>
  <si>
    <t>CRDE3</t>
  </si>
  <si>
    <t>CRFB3</t>
  </si>
  <si>
    <t>CRIV3</t>
  </si>
  <si>
    <t>CRIV4</t>
  </si>
  <si>
    <t>CRPG5</t>
  </si>
  <si>
    <t>CRPG6</t>
  </si>
  <si>
    <t>CSAB4</t>
  </si>
  <si>
    <t>CSAN3</t>
  </si>
  <si>
    <t>CSMG3</t>
  </si>
  <si>
    <t>CSNA3</t>
  </si>
  <si>
    <t>CSRN3</t>
  </si>
  <si>
    <t>CTKA3</t>
  </si>
  <si>
    <t>CTKA4</t>
  </si>
  <si>
    <t>CTNM3</t>
  </si>
  <si>
    <t>CTNM4</t>
  </si>
  <si>
    <t>CTSA3</t>
  </si>
  <si>
    <t>CTSA4</t>
  </si>
  <si>
    <t>CVCB3</t>
  </si>
  <si>
    <t>CYRE3</t>
  </si>
  <si>
    <t>DASA3</t>
  </si>
  <si>
    <t>DIRR3</t>
  </si>
  <si>
    <t>DMMO3</t>
  </si>
  <si>
    <t>DOHL4</t>
  </si>
  <si>
    <t>DTCY3</t>
  </si>
  <si>
    <t>DTEX3</t>
  </si>
  <si>
    <t>EALT3</t>
  </si>
  <si>
    <t>EALT4</t>
  </si>
  <si>
    <t>ECOR3</t>
  </si>
  <si>
    <t>EGIE3</t>
  </si>
  <si>
    <t>EKTR4</t>
  </si>
  <si>
    <t>ELET3</t>
  </si>
  <si>
    <t>ELET6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</si>
  <si>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</si>
  <si>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</si>
  <si>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</si>
  <si>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</si>
  <si>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</si>
  <si>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</si>
  <si>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</si>
  <si>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</si>
  <si>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ENMT3</t>
  </si>
  <si>
    <t>EQPA3</t>
  </si>
  <si>
    <t>EQPA5</t>
  </si>
  <si>
    <t>EQPA7</t>
  </si>
  <si>
    <t>EQTL3</t>
  </si>
  <si>
    <t>ETER3</t>
  </si>
  <si>
    <t>EUCA3</t>
  </si>
  <si>
    <t>EUCA4</t>
  </si>
  <si>
    <t>EVEN3</t>
  </si>
  <si>
    <t>EZTC3</t>
  </si>
  <si>
    <t>FESA3</t>
  </si>
  <si>
    <t>FESA4</t>
  </si>
  <si>
    <t>FHER3</t>
  </si>
  <si>
    <t>FLRY3</t>
  </si>
  <si>
    <t>FRAS3</t>
  </si>
  <si>
    <t>FRIO3</t>
  </si>
  <si>
    <t>FRTA3</t>
  </si>
  <si>
    <t>GEPA3</t>
  </si>
  <si>
    <t>GEPA4</t>
  </si>
  <si>
    <t>GFSA3</t>
  </si>
  <si>
    <t>GGBR3</t>
  </si>
  <si>
    <t>GGBR4</t>
  </si>
  <si>
    <t>GNDI3</t>
  </si>
  <si>
    <t>GOAU3</t>
  </si>
  <si>
    <t>GOAU4</t>
  </si>
  <si>
    <t>GOLL4</t>
  </si>
  <si>
    <t>GPCP3</t>
  </si>
  <si>
    <t>GPIV33</t>
  </si>
  <si>
    <t>GRND3</t>
  </si>
  <si>
    <t>GSHP3</t>
  </si>
  <si>
    <t>GUAR3</t>
  </si>
  <si>
    <t>HAGA4</t>
  </si>
  <si>
    <t>HAPV3</t>
  </si>
  <si>
    <t>HBOR3</t>
  </si>
  <si>
    <t>HETA4</t>
  </si>
  <si>
    <t>HGTX3</t>
  </si>
  <si>
    <t>HOOT4</t>
  </si>
  <si>
    <t>HYPE3</t>
  </si>
  <si>
    <t>IGBR3</t>
  </si>
  <si>
    <t>IGTA3</t>
  </si>
  <si>
    <t>INEP4</t>
  </si>
  <si>
    <t>IRBR3</t>
  </si>
  <si>
    <t>ITSA3</t>
  </si>
  <si>
    <t>ITSA4</t>
  </si>
  <si>
    <t>ITUB3</t>
  </si>
  <si>
    <t>ITUB4</t>
  </si>
  <si>
    <t>JBDU3</t>
  </si>
  <si>
    <t>JBDU4</t>
  </si>
  <si>
    <t>JBSS3</t>
  </si>
  <si>
    <t>JHSF3</t>
  </si>
  <si>
    <t>JPSA3</t>
  </si>
  <si>
    <t>JSLG3</t>
  </si>
  <si>
    <t>KEPL3</t>
  </si>
  <si>
    <t>KLBN11</t>
  </si>
  <si>
    <t>KLBN3</t>
  </si>
  <si>
    <t>KLBN4</t>
  </si>
  <si>
    <t>LAME3</t>
  </si>
  <si>
    <t>LAME4</t>
  </si>
  <si>
    <t>LCAM3</t>
  </si>
  <si>
    <t>LEVE3</t>
  </si>
  <si>
    <t>LIGT3</t>
  </si>
  <si>
    <t>LINX3</t>
  </si>
  <si>
    <t>LLIS3</t>
  </si>
  <si>
    <t>LOGG3</t>
  </si>
  <si>
    <t>LOGN3</t>
  </si>
  <si>
    <t>LPSB3</t>
  </si>
  <si>
    <t>LREN3</t>
  </si>
  <si>
    <t>LUPA3</t>
  </si>
  <si>
    <t>LUXM4</t>
  </si>
  <si>
    <t>LWSA3</t>
  </si>
  <si>
    <t>MDIA3</t>
  </si>
  <si>
    <t>MDNE3</t>
  </si>
  <si>
    <t>MEAL3</t>
  </si>
  <si>
    <t>MGEL4</t>
  </si>
  <si>
    <t>MGLU3</t>
  </si>
  <si>
    <t>MILS3</t>
  </si>
  <si>
    <t>MMXM3</t>
  </si>
  <si>
    <t>MNDL3</t>
  </si>
  <si>
    <t>MNPR3</t>
  </si>
  <si>
    <t>MOAR3</t>
  </si>
  <si>
    <t>MOVI3</t>
  </si>
  <si>
    <t>MRFG3</t>
  </si>
  <si>
    <t>MRVE3</t>
  </si>
  <si>
    <t>MTRE3</t>
  </si>
  <si>
    <t>MTSA4</t>
  </si>
  <si>
    <t>MULT3</t>
  </si>
  <si>
    <t>MWET4</t>
  </si>
  <si>
    <t>MYPK3</t>
  </si>
  <si>
    <t>NEOE3</t>
  </si>
  <si>
    <t>NORD3</t>
  </si>
  <si>
    <t>NTCO3</t>
  </si>
  <si>
    <t>ODPV3</t>
  </si>
  <si>
    <t>OFSA3</t>
  </si>
  <si>
    <t>OIBR3</t>
  </si>
  <si>
    <t>OIBR4</t>
  </si>
  <si>
    <t>OMGE3</t>
  </si>
  <si>
    <t>OSXB3</t>
  </si>
  <si>
    <t>PARD3</t>
  </si>
  <si>
    <t>PATI3</t>
  </si>
  <si>
    <t>PCAR3</t>
  </si>
  <si>
    <t>PDGR3</t>
  </si>
  <si>
    <t>PETR3</t>
  </si>
  <si>
    <t>PETR4</t>
  </si>
  <si>
    <t>PFRM3</t>
  </si>
  <si>
    <t>PINE4</t>
  </si>
  <si>
    <t>PLAS3</t>
  </si>
  <si>
    <t>PMAM3</t>
  </si>
  <si>
    <t>PNVL3</t>
  </si>
  <si>
    <t>PNVL4</t>
  </si>
  <si>
    <t>POMO3</t>
  </si>
  <si>
    <t>POMO4</t>
  </si>
  <si>
    <t>POSI3</t>
  </si>
  <si>
    <t>PRIO3</t>
  </si>
  <si>
    <t>PRNR3</t>
  </si>
  <si>
    <t>PSSA3</t>
  </si>
  <si>
    <t>PTBL3</t>
  </si>
  <si>
    <t>PTNT3</t>
  </si>
  <si>
    <t>PTNT4</t>
  </si>
  <si>
    <t>QUAL3</t>
  </si>
  <si>
    <t>RADL3</t>
  </si>
  <si>
    <t>RAIL3</t>
  </si>
  <si>
    <t>RANI3</t>
  </si>
  <si>
    <t>RAPT3</t>
  </si>
  <si>
    <t>RAPT4</t>
  </si>
  <si>
    <t>RCSL4</t>
  </si>
  <si>
    <t>RDNI3</t>
  </si>
  <si>
    <t>REDE3</t>
  </si>
  <si>
    <t>RENT3</t>
  </si>
  <si>
    <t>RLOG3</t>
  </si>
  <si>
    <t>RNEW11</t>
  </si>
  <si>
    <t>RNEW3</t>
  </si>
  <si>
    <t>RNEW4</t>
  </si>
  <si>
    <t>ROMI3</t>
  </si>
  <si>
    <t>RPAD3</t>
  </si>
  <si>
    <t>RPAD5</t>
  </si>
  <si>
    <t>RPAD6</t>
  </si>
  <si>
    <t>RPMG3</t>
  </si>
  <si>
    <t>RSID3</t>
  </si>
  <si>
    <t>RSUL4</t>
  </si>
  <si>
    <t>SANB11</t>
  </si>
  <si>
    <t>SANB3</t>
  </si>
  <si>
    <t>SANB4</t>
  </si>
  <si>
    <t>SAPR11</t>
  </si>
  <si>
    <t>SAPR3</t>
  </si>
  <si>
    <t>SAPR4</t>
  </si>
  <si>
    <t>SBSP3</t>
  </si>
  <si>
    <t>SCAR3</t>
  </si>
  <si>
    <t>SEER3</t>
  </si>
  <si>
    <t>SGPS3</t>
  </si>
  <si>
    <t>SHOW3</t>
  </si>
  <si>
    <t>SHUL4</t>
  </si>
  <si>
    <t>SLCE3</t>
  </si>
  <si>
    <t>SLED3</t>
  </si>
  <si>
    <t>SLED4</t>
  </si>
  <si>
    <t>SMLS3</t>
  </si>
  <si>
    <t>SMTO3</t>
  </si>
  <si>
    <t>SQIA3</t>
  </si>
  <si>
    <t>STBP3</t>
  </si>
  <si>
    <t>SULA11</t>
  </si>
  <si>
    <t>SULA3</t>
  </si>
  <si>
    <t>SULA4</t>
  </si>
  <si>
    <t>SUZB3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</si>
  <si>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</si>
  <si>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</si>
  <si>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</si>
  <si>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</si>
  <si>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</si>
  <si>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</si>
  <si>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</si>
  <si>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</si>
  <si>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</si>
  <si>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</si>
  <si>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</si>
  <si>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</si>
  <si>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</si>
  <si>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</si>
  <si>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</si>
  <si>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TGMA3</t>
  </si>
  <si>
    <t>TIET11</t>
  </si>
  <si>
    <t>TIET3</t>
  </si>
  <si>
    <t>TIET4</t>
  </si>
  <si>
    <t>TIMP3</t>
  </si>
  <si>
    <t>TOTS3</t>
  </si>
  <si>
    <t>TPIS3</t>
  </si>
  <si>
    <t>TRIS3</t>
  </si>
  <si>
    <t>TRPL3</t>
  </si>
  <si>
    <t>TRPL4</t>
  </si>
  <si>
    <t>TUPY3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</si>
  <si>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</si>
  <si>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</si>
  <si>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</si>
  <si>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</si>
  <si>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</si>
  <si>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</si>
  <si>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</si>
  <si>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</si>
  <si>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USIM6</t>
  </si>
  <si>
    <t>VALE3</t>
  </si>
  <si>
    <t>VIVA3</t>
  </si>
  <si>
    <t>VIVR3</t>
  </si>
  <si>
    <t>VIVT3</t>
  </si>
  <si>
    <t>VIVT4</t>
  </si>
  <si>
    <t>VLID3</t>
  </si>
  <si>
    <t>VULC3</t>
  </si>
  <si>
    <t>VVAR3</t>
  </si>
  <si>
    <t>WEGE3</t>
  </si>
  <si>
    <t>WHRL3</t>
  </si>
  <si>
    <t>WHRL4</t>
  </si>
  <si>
    <t>WIZS3</t>
  </si>
  <si>
    <t>WLMM3</t>
  </si>
  <si>
    <t>WLMM4</t>
  </si>
  <si>
    <t>WSON33</t>
  </si>
  <si>
    <t>YDUQ3</t>
  </si>
  <si>
    <t>SIGLA</t>
  </si>
  <si>
    <t>------------------------------------------ Ultimo dia ------------------------------------------</t>
  </si>
  <si>
    <t>Maiores Baixas</t>
  </si>
  <si>
    <t>Maiores Altas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</si>
  <si>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</si>
  <si>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</si>
  <si>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</si>
  <si>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</si>
  <si>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</si>
  <si>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</si>
  <si>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</si>
  <si>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</si>
  <si>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</si>
  <si>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</si>
  <si>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------------------------------------------ Ultimos 30 dias ------------------------------------------</t>
  </si>
  <si>
    <t>------------------------------------------ Ultimos 12 meses ------------------------------------------</t>
  </si>
  <si>
    <t>Rank de Baixas 30 dias</t>
  </si>
  <si>
    <t>Preço último dia</t>
  </si>
  <si>
    <t>Preço 30 dias atrás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</si>
  <si>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</si>
  <si>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</si>
  <si>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</si>
  <si>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</si>
  <si>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</si>
  <si>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</si>
  <si>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</si>
  <si>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</si>
  <si>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</si>
  <si>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</si>
  <si>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</si>
  <si>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</si>
  <si>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</si>
  <si>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</si>
  <si>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</si>
  <si>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</si>
  <si>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</si>
  <si>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</si>
  <si>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</si>
  <si>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</si>
  <si>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</si>
  <si>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</si>
  <si>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</si>
  <si>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</si>
  <si>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</si>
  <si>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</si>
  <si>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</si>
  <si>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</si>
  <si>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</si>
  <si>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</si>
  <si>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</si>
  <si>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</si>
  <si>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</si>
  <si>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</si>
  <si>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</si>
  <si>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</si>
  <si>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</si>
  <si>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</si>
  <si>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</si>
  <si>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</si>
  <si>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</si>
  <si>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</si>
  <si>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</si>
  <si>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</si>
  <si>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</si>
  <si>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</si>
  <si>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</si>
  <si>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</si>
  <si>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</si>
  <si>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</si>
  <si>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</si>
  <si>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</si>
  <si>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</si>
  <si>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</si>
  <si>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</si>
  <si>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</si>
  <si>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</si>
  <si>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</si>
  <si>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</si>
  <si>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</si>
  <si>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</si>
  <si>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</si>
  <si>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</si>
  <si>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</si>
  <si>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</si>
  <si>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</si>
  <si>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</si>
  <si>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</si>
  <si>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</si>
  <si>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</si>
  <si>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</si>
  <si>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</si>
  <si>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</si>
  <si>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</si>
  <si>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</si>
  <si>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</si>
  <si>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</si>
  <si>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</si>
  <si>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</si>
  <si>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</si>
  <si>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</si>
  <si>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</si>
  <si>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</si>
  <si>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</si>
  <si>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</si>
  <si>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</si>
  <si>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</si>
  <si>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</si>
  <si>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</si>
  <si>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</si>
  <si>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</si>
  <si>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</si>
  <si>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</si>
  <si>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</si>
  <si>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</si>
  <si>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</si>
  <si>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</si>
  <si>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</si>
  <si>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</si>
  <si>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</si>
  <si>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</si>
  <si>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</si>
  <si>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</si>
  <si>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</si>
  <si>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</si>
  <si>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</si>
  <si>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</si>
  <si>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</si>
  <si>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</si>
  <si>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</si>
  <si>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</si>
  <si>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</si>
  <si>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</si>
  <si>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</si>
  <si>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</si>
  <si>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</si>
  <si>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</si>
  <si>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</si>
  <si>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</si>
  <si>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</si>
  <si>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</si>
  <si>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</si>
  <si>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</si>
  <si>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</si>
  <si>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</si>
  <si>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</si>
  <si>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</si>
  <si>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</si>
  <si>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</si>
  <si>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</si>
  <si>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</si>
  <si>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</si>
  <si>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</si>
  <si>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</si>
  <si>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</si>
  <si>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</si>
  <si>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</si>
  <si>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</si>
  <si>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</si>
  <si>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</si>
  <si>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</si>
  <si>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</si>
  <si>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</si>
  <si>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</si>
  <si>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</si>
  <si>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</si>
  <si>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</si>
  <si>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</si>
  <si>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</si>
  <si>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</si>
  <si>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</si>
  <si>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</si>
  <si>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</si>
  <si>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</si>
  <si>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</si>
  <si>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</si>
  <si>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</si>
  <si>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</si>
  <si>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</si>
  <si>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</si>
  <si>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</si>
  <si>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</si>
  <si>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</si>
  <si>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</si>
  <si>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</si>
  <si>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</si>
  <si>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</si>
  <si>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</si>
  <si>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</si>
  <si>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</si>
  <si>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</si>
  <si>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</si>
  <si>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</si>
  <si>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</si>
  <si>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</si>
  <si>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</si>
  <si>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</si>
  <si>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</si>
  <si>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</si>
  <si>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</si>
  <si>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</si>
  <si>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</si>
  <si>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</si>
  <si>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</si>
  <si>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</si>
  <si>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</si>
  <si>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</si>
  <si>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</si>
  <si>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</si>
  <si>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</si>
  <si>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</si>
  <si>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</si>
  <si>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</si>
  <si>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</si>
  <si>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</si>
  <si>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</si>
  <si>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</si>
  <si>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</si>
  <si>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</si>
  <si>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</si>
  <si>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</si>
  <si>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</si>
  <si>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</si>
  <si>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</si>
  <si>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</si>
  <si>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</si>
  <si>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</si>
  <si>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</si>
  <si>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</si>
  <si>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</si>
  <si>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</si>
  <si>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</si>
  <si>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</si>
  <si>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</si>
  <si>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</si>
  <si>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</si>
  <si>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</si>
  <si>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</si>
  <si>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</si>
  <si>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</si>
  <si>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</si>
  <si>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</si>
  <si>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</si>
  <si>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</si>
  <si>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</si>
  <si>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</si>
  <si>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</si>
  <si>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</si>
  <si>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</si>
  <si>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</si>
  <si>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</si>
  <si>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</si>
  <si>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</si>
  <si>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</si>
  <si>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</si>
  <si>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</si>
  <si>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</si>
  <si>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</si>
  <si>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</si>
  <si>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</si>
  <si>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</si>
  <si>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</si>
  <si>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</si>
  <si>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</si>
  <si>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</si>
  <si>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</si>
  <si>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</si>
  <si>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</si>
  <si>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</si>
  <si>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</si>
  <si>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</si>
  <si>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</si>
  <si>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</si>
  <si>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</si>
  <si>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</si>
  <si>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</si>
  <si>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</si>
  <si>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</si>
  <si>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</si>
  <si>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</si>
  <si>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</si>
  <si>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</si>
  <si>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</si>
  <si>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</si>
  <si>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</si>
  <si>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</si>
  <si>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</si>
  <si>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</si>
  <si>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</si>
  <si>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</si>
  <si>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</si>
  <si>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</si>
  <si>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</si>
  <si>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</si>
  <si>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</si>
  <si>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</si>
  <si>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</si>
  <si>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</si>
  <si>
    <t>Maiores Pagadores de Dividendos</t>
  </si>
  <si>
    <t>Data da Fonte dos Dados</t>
  </si>
  <si>
    <t>Div. Yield</t>
  </si>
  <si>
    <t>Data do Ultimo Balanço</t>
  </si>
  <si>
    <t>Preço/Ação</t>
  </si>
  <si>
    <t>Var (%)</t>
  </si>
  <si>
    <t>Baixa</t>
  </si>
  <si>
    <t>Alta</t>
  </si>
  <si>
    <t>Preço Ultimo Pregão (R$)</t>
  </si>
  <si>
    <t>Var Ult. Pregão (%)</t>
  </si>
  <si>
    <t>Var Agora (%)</t>
  </si>
  <si>
    <t>Preço Agora (R$)</t>
  </si>
  <si>
    <t>Dados Dinâmicos - Fonte: Google Finance</t>
  </si>
  <si>
    <t>------------------------------------------------------------------------------------------------------------------------------- Dados Fundamentalistas - Fonte: fundamentus.com.br ---------------------------------------------------------------------------------------------------------------------------</t>
  </si>
  <si>
    <t>Baixa Hoje (R$)</t>
  </si>
  <si>
    <t>Alta Hoje (R$)</t>
  </si>
  <si>
    <t>Preço Ação</t>
  </si>
  <si>
    <t>------------------------------------------ Agora  ------------------------------------------</t>
  </si>
  <si>
    <t>Sigla</t>
  </si>
  <si>
    <t>Bolsas Mundiais</t>
  </si>
  <si>
    <t>Pontos</t>
  </si>
  <si>
    <t>Var dia (%)</t>
  </si>
  <si>
    <t>IBOV</t>
  </si>
  <si>
    <t>IBOVESPA</t>
  </si>
  <si>
    <t>.IXIC</t>
  </si>
  <si>
    <t>NASDAQ</t>
  </si>
  <si>
    <t>.DJI</t>
  </si>
  <si>
    <t>Dow Jones</t>
  </si>
  <si>
    <t>.INX</t>
  </si>
  <si>
    <t>S&amp;P500</t>
  </si>
  <si>
    <t>AERI3</t>
  </si>
  <si>
    <t>AMBP3</t>
  </si>
  <si>
    <t>ATMP3</t>
  </si>
  <si>
    <t>AURA33</t>
  </si>
  <si>
    <t>BGIP3</t>
  </si>
  <si>
    <t>BOAS3</t>
  </si>
  <si>
    <t>CASH3</t>
  </si>
  <si>
    <t>CLSC3</t>
  </si>
  <si>
    <t>CURY3</t>
  </si>
  <si>
    <t>DMVF3</t>
  </si>
  <si>
    <t>DOHL3</t>
  </si>
  <si>
    <t>ENJU3</t>
  </si>
  <si>
    <t>GMAT3</t>
  </si>
  <si>
    <t>HBSA3</t>
  </si>
  <si>
    <t>JOPA3</t>
  </si>
  <si>
    <t>LAVV3</t>
  </si>
  <si>
    <t>LJQQ3</t>
  </si>
  <si>
    <t>MELK3</t>
  </si>
  <si>
    <t>MERC3</t>
  </si>
  <si>
    <t>PATI4</t>
  </si>
  <si>
    <t>PDTC3</t>
  </si>
  <si>
    <t>PEAB4</t>
  </si>
  <si>
    <t>PETZ3</t>
  </si>
  <si>
    <t>PGMN3</t>
  </si>
  <si>
    <t>PLPL3</t>
  </si>
  <si>
    <t>RRRP3</t>
  </si>
  <si>
    <t>SEQL3</t>
  </si>
  <si>
    <t>SIMH3</t>
  </si>
  <si>
    <t>SNSY5</t>
  </si>
  <si>
    <t>SOMA3</t>
  </si>
  <si>
    <t>TFCO4</t>
  </si>
  <si>
    <t>TIMS3</t>
  </si>
  <si>
    <t>AVLL3</t>
  </si>
  <si>
    <t>CSRN5</t>
  </si>
  <si>
    <t>ELET5</t>
  </si>
  <si>
    <t>EQMA3B</t>
  </si>
  <si>
    <t>ESTR4</t>
  </si>
  <si>
    <t>LIPR3</t>
  </si>
  <si>
    <t>MRSA3B</t>
  </si>
  <si>
    <t>MTIG4</t>
  </si>
  <si>
    <t>MWET3</t>
  </si>
  <si>
    <t>NGRD3</t>
  </si>
  <si>
    <t>RDOR3</t>
  </si>
  <si>
    <t>SOND5</t>
  </si>
  <si>
    <t>TKNO4</t>
  </si>
  <si>
    <t>ALPA4</t>
  </si>
  <si>
    <t>BMOB3</t>
  </si>
  <si>
    <t>BRGE5</t>
  </si>
  <si>
    <t>BRGE6</t>
  </si>
  <si>
    <t>BRSR5</t>
  </si>
  <si>
    <t>BSLI4</t>
  </si>
  <si>
    <t>CMIN3</t>
  </si>
  <si>
    <t>CSED3</t>
  </si>
  <si>
    <t>EEEL3</t>
  </si>
  <si>
    <t>ELMD3</t>
  </si>
  <si>
    <t>ESPA3</t>
  </si>
  <si>
    <t>HAGA3</t>
  </si>
  <si>
    <t>HBRE3</t>
  </si>
  <si>
    <t>INTB3</t>
  </si>
  <si>
    <t>JALL3</t>
  </si>
  <si>
    <t>MBLY3</t>
  </si>
  <si>
    <t>MERC4</t>
  </si>
  <si>
    <t>MOSI3</t>
  </si>
  <si>
    <t>MRSA5B</t>
  </si>
  <si>
    <t>OPCT3</t>
  </si>
  <si>
    <t>ORVR3</t>
  </si>
  <si>
    <t>POWE3</t>
  </si>
  <si>
    <t>TXRX3</t>
  </si>
  <si>
    <t>VAMO3</t>
  </si>
  <si>
    <t>WEST3</t>
  </si>
  <si>
    <t>ALLIAR ON NM</t>
  </si>
  <si>
    <t>Análises e Diagnósticos</t>
  </si>
  <si>
    <t>ABC Brasil PN N2</t>
  </si>
  <si>
    <t>Intermediários Financeiros</t>
  </si>
  <si>
    <t>AERIS ON NM</t>
  </si>
  <si>
    <t>Máquinas e Equipamentos</t>
  </si>
  <si>
    <t>AFLUENTE T ON</t>
  </si>
  <si>
    <t>Energia Elétrica</t>
  </si>
  <si>
    <t>BRASILAGRO ON NM</t>
  </si>
  <si>
    <t>Agropecuária</t>
  </si>
  <si>
    <t>PARQUE ANHEMBI ON</t>
  </si>
  <si>
    <t>Viagens e Lazer</t>
  </si>
  <si>
    <t>ALPARGATAS ON N1</t>
  </si>
  <si>
    <t>Tecidos, Vestuário e Calçados</t>
  </si>
  <si>
    <t>ALPARGATAS PN N1</t>
  </si>
  <si>
    <t>ESTAPAR ON NM</t>
  </si>
  <si>
    <t>Serviços Diversos</t>
  </si>
  <si>
    <t>ALIANSCSONAE ON</t>
  </si>
  <si>
    <t>Exploração de Imóveis</t>
  </si>
  <si>
    <t>ALUPAR UNT N2</t>
  </si>
  <si>
    <t>ALUPAR ON N2</t>
  </si>
  <si>
    <t>ALUPAR PN N2</t>
  </si>
  <si>
    <t>LOJAS MARISA ON NM</t>
  </si>
  <si>
    <t>Comércio</t>
  </si>
  <si>
    <t>AMBIPAR ON NM</t>
  </si>
  <si>
    <t>Água e Saneamento</t>
  </si>
  <si>
    <t>ANIMA ON NM</t>
  </si>
  <si>
    <t>Diversos</t>
  </si>
  <si>
    <t>ALPER S.A. ON</t>
  </si>
  <si>
    <t>Previdência e Seguros</t>
  </si>
  <si>
    <t>AREZZO CO ON NM</t>
  </si>
  <si>
    <t>ATMASA ON</t>
  </si>
  <si>
    <t>ATOMPAR ON</t>
  </si>
  <si>
    <t>Outros</t>
  </si>
  <si>
    <t>ALPHAVILLE ON NM</t>
  </si>
  <si>
    <t>Construção Civil</t>
  </si>
  <si>
    <t>AZEVEDO &amp; TRAVASSOS ON</t>
  </si>
  <si>
    <t>Construção e Engenharia</t>
  </si>
  <si>
    <t>AZEVEDO &amp; TRAVASSOS PN</t>
  </si>
  <si>
    <t>AZUL PN</t>
  </si>
  <si>
    <t>Transporte</t>
  </si>
  <si>
    <t>B3 ON</t>
  </si>
  <si>
    <t>Serviços Financeiros Diversos</t>
  </si>
  <si>
    <t>BAHEMA ON</t>
  </si>
  <si>
    <t>BAUMER ON</t>
  </si>
  <si>
    <t>Equipamentos</t>
  </si>
  <si>
    <t>BAUMER PN</t>
  </si>
  <si>
    <t>EXCELSIOR PN</t>
  </si>
  <si>
    <t>Alimentos Processados</t>
  </si>
  <si>
    <t>BANCO DA AMAZONIA S.A. ON</t>
  </si>
  <si>
    <t>BANCO DO BRASIL S.A. ON</t>
  </si>
  <si>
    <t>BANCO BRADESCO S.A. ON N1</t>
  </si>
  <si>
    <t>BANCO BRADESCO S.A. PN N1</t>
  </si>
  <si>
    <t>BR Brokers ON NM</t>
  </si>
  <si>
    <t>BBSEGURIDADE ON NM</t>
  </si>
  <si>
    <t>BAEDELLA PN</t>
  </si>
  <si>
    <t>Minerva ON NM</t>
  </si>
  <si>
    <t>BANESTES S/A ON</t>
  </si>
  <si>
    <t>BANESTES S/A PN</t>
  </si>
  <si>
    <t>BANESE ON</t>
  </si>
  <si>
    <t>BANESE PN</t>
  </si>
  <si>
    <t>BANCO INTER UNT N2</t>
  </si>
  <si>
    <t>BANCO INTER ON N2</t>
  </si>
  <si>
    <t>BANCO INTER PN N2</t>
  </si>
  <si>
    <t>BIOMM SA ON</t>
  </si>
  <si>
    <t>Medicamentos e Outros Produtos</t>
  </si>
  <si>
    <t>BK BRASIL ON NM</t>
  </si>
  <si>
    <t>Hoteis e Restaurantes</t>
  </si>
  <si>
    <t>BANCO MERCANTIL DO BRASIL S/A ON</t>
  </si>
  <si>
    <t>BANCO MERCANTIL DO BRASIL S/A PN</t>
  </si>
  <si>
    <t>BANCO BMG PN N1</t>
  </si>
  <si>
    <t>BANCO MERCANTIL DE INVESTIMENTOS SA ON</t>
  </si>
  <si>
    <t>BANCO MERCANTIL DE INVESTIMENTOS SA PN</t>
  </si>
  <si>
    <t>MONARK ON</t>
  </si>
  <si>
    <t>BEMOBI TECH ON NM</t>
  </si>
  <si>
    <t>Programas e Serviços</t>
  </si>
  <si>
    <t>BANCO DO NORDESTE ON</t>
  </si>
  <si>
    <t>BOA VISTA ON NM</t>
  </si>
  <si>
    <t>BOMBRIL SA PN</t>
  </si>
  <si>
    <t>Produtos de Uso Pessoal e de Limpeza</t>
  </si>
  <si>
    <t>BTGP BANCO UNT</t>
  </si>
  <si>
    <t>BTGP BANCO ON</t>
  </si>
  <si>
    <t>BTGP BANCO PNA</t>
  </si>
  <si>
    <t>BANCO PAN PN</t>
  </si>
  <si>
    <t>BRADESPAR S/A ON N1</t>
  </si>
  <si>
    <t>Mineração</t>
  </si>
  <si>
    <t>BRADESPAR S/A PN N1</t>
  </si>
  <si>
    <t>PETROBRAS BR ON NM</t>
  </si>
  <si>
    <t>Petróleo, Gás e Biocombustíveis</t>
  </si>
  <si>
    <t>BRF Foods ON NM</t>
  </si>
  <si>
    <t>CONSORCIO ALFA PNE</t>
  </si>
  <si>
    <t>CONSORCIO ALFA PNF</t>
  </si>
  <si>
    <t>CONSORCIO ALFA ON</t>
  </si>
  <si>
    <t>CONSORCIO ALFA PNA</t>
  </si>
  <si>
    <t>CONSORCIO ALFA PNB</t>
  </si>
  <si>
    <t>CONSORCIO ALFA PND</t>
  </si>
  <si>
    <t>ALFA DE INVESTIMENTO ON</t>
  </si>
  <si>
    <t>ALFA DE INVESTIMENTO PN</t>
  </si>
  <si>
    <t>BRASKEM ON N1</t>
  </si>
  <si>
    <t>Químicos</t>
  </si>
  <si>
    <t>BRASKEM PNA N1</t>
  </si>
  <si>
    <t>BRASKEM PNB N1</t>
  </si>
  <si>
    <t>BR MALLS PARTICIPAÇÔES S/A ON</t>
  </si>
  <si>
    <t>BR PROPERTIES ON NM</t>
  </si>
  <si>
    <t>BANRISUL S/A ON</t>
  </si>
  <si>
    <t>BANRISUL S/A PNA</t>
  </si>
  <si>
    <t>BANRISUL S/A PNB</t>
  </si>
  <si>
    <t>BIOSEV ON NM</t>
  </si>
  <si>
    <t>BRB ON</t>
  </si>
  <si>
    <t>B2W - COMPANHIA GLOBAL DO VAREJO ON</t>
  </si>
  <si>
    <t>APABA ON</t>
  </si>
  <si>
    <t>PENALTY ON</t>
  </si>
  <si>
    <t>CAMIL ON NM</t>
  </si>
  <si>
    <t>CSU CARDSYST ON NM</t>
  </si>
  <si>
    <t>MELIUZ ON NM</t>
  </si>
  <si>
    <t>AMPLA ENERG ON</t>
  </si>
  <si>
    <t>CYRELA COMMERCIAL PROPERTIES SA EMP PART ON</t>
  </si>
  <si>
    <t>COMPANHIA DE CONCESSÕES RODOVIÁRIAS ON NM</t>
  </si>
  <si>
    <t>CEA MODAS ON NM</t>
  </si>
  <si>
    <t>CEB - COMPANHIA ENERGÉTICA DE BRASÍLIA ON</t>
  </si>
  <si>
    <t>CEB - COMPANHIA ENERGÉTICA DE BRASÍLIA PNB</t>
  </si>
  <si>
    <t>CIA. DE FIAÇÃO E TECIDOS CEDRO CACHOEIRA ON</t>
  </si>
  <si>
    <t>CIA. DE FIAÇÃO E TECIDOS CEDRO CACHOEIRA PN</t>
  </si>
  <si>
    <t>COELBA ON</t>
  </si>
  <si>
    <t>CEEE-D ON N1</t>
  </si>
  <si>
    <t>CEG ON</t>
  </si>
  <si>
    <t>Gás</t>
  </si>
  <si>
    <t>CELPE PNA</t>
  </si>
  <si>
    <t>CESP CIA ENERGETICA SAO PAULO ON</t>
  </si>
  <si>
    <t>CESP CIA ENERGETICA SAO PAULO PNA</t>
  </si>
  <si>
    <t>CESP CIA ENERGETICA SAO PAULO PNB</t>
  </si>
  <si>
    <t>COMPANHIA DE GÁS DE SÃO PAULO - COMGÁS ON</t>
  </si>
  <si>
    <t>COMPANHIA DE GÁS DE SÃO PAULO - COMGÁS PNAS</t>
  </si>
  <si>
    <t>GRAZZIOTIN ON</t>
  </si>
  <si>
    <t>GRAZZIOTIN PN</t>
  </si>
  <si>
    <t>CIELO ON NM</t>
  </si>
  <si>
    <t>CELESC ON N2</t>
  </si>
  <si>
    <t>CELESC PN N2</t>
  </si>
  <si>
    <t>CEMIG ON N1</t>
  </si>
  <si>
    <t>CEMIG PN N1</t>
  </si>
  <si>
    <t>CSNMINERACAO ON N2</t>
  </si>
  <si>
    <t>CENTAURO ON NM</t>
  </si>
  <si>
    <t>CIA ENERG CEARA - COELCE PNA</t>
  </si>
  <si>
    <t>COGNA ON</t>
  </si>
  <si>
    <t>CPFL ENERGIA S.A. ON</t>
  </si>
  <si>
    <t>COPEL ON</t>
  </si>
  <si>
    <t>COPEL PNB</t>
  </si>
  <si>
    <t>CR2 ON</t>
  </si>
  <si>
    <t>CARREFOUR BR ON NM</t>
  </si>
  <si>
    <t>Comércio e Distribuição</t>
  </si>
  <si>
    <t>ALFA FINANCEIRA ON</t>
  </si>
  <si>
    <t>ALFA FINANCEIRA PN</t>
  </si>
  <si>
    <t>CRISTAL PNA</t>
  </si>
  <si>
    <t>CRISTAL PNB</t>
  </si>
  <si>
    <t>COMPANHIA DE SEGUROS ALIANÇA DA BAHIA PN</t>
  </si>
  <si>
    <t>COSAN SA INDUSTRIA E COMERCIO ON</t>
  </si>
  <si>
    <t>CRUZEIRO EDU ON NM</t>
  </si>
  <si>
    <t>COPASA MG ON</t>
  </si>
  <si>
    <t>CSN ON</t>
  </si>
  <si>
    <t>Siderurgia e Metalurgia</t>
  </si>
  <si>
    <t>COSERN ON</t>
  </si>
  <si>
    <t>COSERN PNA</t>
  </si>
  <si>
    <t>KARSTEN ON</t>
  </si>
  <si>
    <t>KARSTEN PN</t>
  </si>
  <si>
    <t>COTEMINAS ON</t>
  </si>
  <si>
    <t>COTEMINAS PN</t>
  </si>
  <si>
    <t>SANTANENSE ON</t>
  </si>
  <si>
    <t>SANTANENSE PN</t>
  </si>
  <si>
    <t>CURY S/A ON NM</t>
  </si>
  <si>
    <t>CVC BRASIL ON NM</t>
  </si>
  <si>
    <t>CYRELA BRAZIL REALTY PN</t>
  </si>
  <si>
    <t>DIAGNOSTICOS DA AMERICA SA ON</t>
  </si>
  <si>
    <t>Direcional Engenharia ON NM</t>
  </si>
  <si>
    <t>DOMMO ON</t>
  </si>
  <si>
    <t>D1000VFARMA ON NM</t>
  </si>
  <si>
    <t>DOHLER ON</t>
  </si>
  <si>
    <t>DOHLER PN</t>
  </si>
  <si>
    <t>DTCOM ON</t>
  </si>
  <si>
    <t>DURATEX ON NM</t>
  </si>
  <si>
    <t>Madeira e Papel</t>
  </si>
  <si>
    <t>ELECTRO AÇO ALTONA S/A ON</t>
  </si>
  <si>
    <t>ELECTRO AÇO ALTONA S/A PN</t>
  </si>
  <si>
    <t>ECORODOVIAS ON NM</t>
  </si>
  <si>
    <t>CEEE ON N1</t>
  </si>
  <si>
    <t>ENGIE BRASIL ON</t>
  </si>
  <si>
    <t>ELEKTRO ELETRICIDADE E SERVIÇOS S.A. PN</t>
  </si>
  <si>
    <t>ELETROBRÁS ON</t>
  </si>
  <si>
    <t>ELETROBRÁS PNA</t>
  </si>
  <si>
    <t>ELETROBRÁS PNB</t>
  </si>
  <si>
    <t>ELETROMIDIA ON NM</t>
  </si>
  <si>
    <t>Mídia</t>
  </si>
  <si>
    <t>EMAE PN</t>
  </si>
  <si>
    <t>EMBRAER ON</t>
  </si>
  <si>
    <t>Material de Transporte</t>
  </si>
  <si>
    <t>ENAUTA PART ON</t>
  </si>
  <si>
    <t>EDP ENERGIAS DO BRASIL S/A ON</t>
  </si>
  <si>
    <t>ENEVA ON</t>
  </si>
  <si>
    <t>ENERGISA UNT N2</t>
  </si>
  <si>
    <t>ENERGISA ON</t>
  </si>
  <si>
    <t>ENERGISA PN</t>
  </si>
  <si>
    <t>ENJOEI ON NM</t>
  </si>
  <si>
    <t>ENERGISA MT ON</t>
  </si>
  <si>
    <t>CEMAR ON MB</t>
  </si>
  <si>
    <t>EQTL PARA ON</t>
  </si>
  <si>
    <t>EQTL PARA PNA</t>
  </si>
  <si>
    <t>EQTL PARA PNC</t>
  </si>
  <si>
    <t>EQUATORIAL ENERGIA S.A. ON NM</t>
  </si>
  <si>
    <t>ESPACOLASER ON NM</t>
  </si>
  <si>
    <t>ESTRELA PN</t>
  </si>
  <si>
    <t>ETERNIT ON</t>
  </si>
  <si>
    <t>EUCATEX ON</t>
  </si>
  <si>
    <t>EUCATEX PN</t>
  </si>
  <si>
    <t>Even ON NM</t>
  </si>
  <si>
    <t>EZTec ON NM</t>
  </si>
  <si>
    <t>FERBASA ON</t>
  </si>
  <si>
    <t>FERBASA PN</t>
  </si>
  <si>
    <t>Fer Heringer ON NM</t>
  </si>
  <si>
    <t>FLEURY ON NM</t>
  </si>
  <si>
    <t>FRAS-LE S.A. ON</t>
  </si>
  <si>
    <t>Metalfrio ON NM</t>
  </si>
  <si>
    <t>POMIFRUTAS ON NM</t>
  </si>
  <si>
    <t>DUKE ENERGY INT,GERAÇÃO PARANAPANEMA SA ON</t>
  </si>
  <si>
    <t>DUKE ENERGY INT,GERAÇÃO PARANAPANEMA SA PN</t>
  </si>
  <si>
    <t>GAFISA ON</t>
  </si>
  <si>
    <t>GERDAU S.A. ON N1</t>
  </si>
  <si>
    <t>GERDAU S.A. PN N1</t>
  </si>
  <si>
    <t>GRUPO MATEUS ON NM</t>
  </si>
  <si>
    <t>INTERMEDICA ON NM</t>
  </si>
  <si>
    <t>METALÚRGICA GERDAU ON N1</t>
  </si>
  <si>
    <t>METALÚRGICA GERDAU PN N1</t>
  </si>
  <si>
    <t>GOL LINHAS AEREAS INTELIGENTES SA PN</t>
  </si>
  <si>
    <t>GPC PARTICIPACOES SA ON</t>
  </si>
  <si>
    <t>GP INVESTMENTS, LTD DR3</t>
  </si>
  <si>
    <t>GRENDENE SA ON</t>
  </si>
  <si>
    <t>Generalshopp ON NM</t>
  </si>
  <si>
    <t>GUARARAPES CONFECÇÕES ON</t>
  </si>
  <si>
    <t>HAGA ON</t>
  </si>
  <si>
    <t>HAPVIDA ON NM</t>
  </si>
  <si>
    <t>Helbor ON</t>
  </si>
  <si>
    <t>HBR REALTY ON NM</t>
  </si>
  <si>
    <t>HIDROVIAS ON NM</t>
  </si>
  <si>
    <t>HERCULES S/A PN</t>
  </si>
  <si>
    <t>Utilidades Domésticas</t>
  </si>
  <si>
    <t>CIA HERING ON N1</t>
  </si>
  <si>
    <t>HOTEIS OTHON S.A. PN</t>
  </si>
  <si>
    <t>HYPERA ON</t>
  </si>
  <si>
    <t>GRADIENTE ON</t>
  </si>
  <si>
    <t>IGUATEMI ON NM</t>
  </si>
  <si>
    <t>INEPAR S/A PN</t>
  </si>
  <si>
    <t>INTELBRAS ON NM</t>
  </si>
  <si>
    <t>Computadores e Equipamentos</t>
  </si>
  <si>
    <t>IRBBRASIL RE ON NM</t>
  </si>
  <si>
    <t>ITAÚSA ON N1</t>
  </si>
  <si>
    <t>ITAÚSA PN N1</t>
  </si>
  <si>
    <t>ITAUUNIBANCO ON N1</t>
  </si>
  <si>
    <t>ITAUUNIBANCO PN N1</t>
  </si>
  <si>
    <t>JALLESMACHAD ON NM</t>
  </si>
  <si>
    <t>J B DUARTE ON</t>
  </si>
  <si>
    <t>J B DUARTE PN</t>
  </si>
  <si>
    <t>JBS ON NM</t>
  </si>
  <si>
    <t>JHSF Part ON NM</t>
  </si>
  <si>
    <t>JOSAPAR S/A ON</t>
  </si>
  <si>
    <t>JEREISSATI PARTICIPACOES ON</t>
  </si>
  <si>
    <t>JULIO SIMOES ON NM</t>
  </si>
  <si>
    <t>KEPLER WEBER SA ON</t>
  </si>
  <si>
    <t>KLABIN UNT N2</t>
  </si>
  <si>
    <t>KLABIN ON N2</t>
  </si>
  <si>
    <t>KLABIN PN N2</t>
  </si>
  <si>
    <t>LOJAS AMERICANAS S.A. ON</t>
  </si>
  <si>
    <t>LOJAS AMERICANAS S.A. PN</t>
  </si>
  <si>
    <t>LAVVI ON NM</t>
  </si>
  <si>
    <t>LOCAMERICA ON NM</t>
  </si>
  <si>
    <t>MAHLE METAL LEVE ON</t>
  </si>
  <si>
    <t>Automóveis e Motocicletas</t>
  </si>
  <si>
    <t>LIGHT SA ON</t>
  </si>
  <si>
    <t>LINX ON NM</t>
  </si>
  <si>
    <t>LIGHTPAR ON</t>
  </si>
  <si>
    <t>QUERO-QUERO ON NM</t>
  </si>
  <si>
    <t>LE LIS BLANC DEUX ON</t>
  </si>
  <si>
    <t>LOG COM PROP ON NM</t>
  </si>
  <si>
    <t>Log-In ON NM</t>
  </si>
  <si>
    <t>LOPES BRASIL ON NM</t>
  </si>
  <si>
    <t>RENNER ON</t>
  </si>
  <si>
    <t>LUPATECH ON NM</t>
  </si>
  <si>
    <t>TREVISA INVESTIMENTOS SA PN</t>
  </si>
  <si>
    <t>LOCAWEB ON NM</t>
  </si>
  <si>
    <t>MOBLY ON NM</t>
  </si>
  <si>
    <t>M.DIASBRANCO ON NM</t>
  </si>
  <si>
    <t>MOURA DUBEUX ON NM</t>
  </si>
  <si>
    <t>IMC S/A ON NM</t>
  </si>
  <si>
    <t>MELNICK ON NM</t>
  </si>
  <si>
    <t>MERCANTIL BRASIL ON</t>
  </si>
  <si>
    <t>MERCANTIL BRASIL PN</t>
  </si>
  <si>
    <t>MANGELS PN N1</t>
  </si>
  <si>
    <t>MAGAZ LUIZA ON NM</t>
  </si>
  <si>
    <t>MILLS ON NM</t>
  </si>
  <si>
    <t>MMX MINER ON NM</t>
  </si>
  <si>
    <t>MUNDIAL S/A ON</t>
  </si>
  <si>
    <t>MINUPAR ON</t>
  </si>
  <si>
    <t>MONTEIRO ARANHA ON</t>
  </si>
  <si>
    <t>Holdings Diversificadas</t>
  </si>
  <si>
    <t>MOSAICO SA ON NM</t>
  </si>
  <si>
    <t>MOVIDA ON NM</t>
  </si>
  <si>
    <t>Marfrig ON NM</t>
  </si>
  <si>
    <t>MRS LOGÍSTICA S/A ON MB</t>
  </si>
  <si>
    <t>MRS LOGÍSTICA S/A PNA MB</t>
  </si>
  <si>
    <t>MRV ON NM</t>
  </si>
  <si>
    <t>IGUAÇU PN</t>
  </si>
  <si>
    <t>Embalagens</t>
  </si>
  <si>
    <t>MITRE REALTY ON NM</t>
  </si>
  <si>
    <t>METISA PN</t>
  </si>
  <si>
    <t>Multiplan ON N2</t>
  </si>
  <si>
    <t>WETZEL S.A. ON</t>
  </si>
  <si>
    <t>WETZEL S.A. PN</t>
  </si>
  <si>
    <t>IOCHPE-MAXION ON</t>
  </si>
  <si>
    <t>NEOENERGIA ON NM</t>
  </si>
  <si>
    <t>NEOGRID ON NM</t>
  </si>
  <si>
    <t>NORDON INDS METALURGICAS SA ON</t>
  </si>
  <si>
    <t>GRUPO NATURA ON NM</t>
  </si>
  <si>
    <t>ODONTOPREV ON NM</t>
  </si>
  <si>
    <t>OUROFINO S/A ON NM</t>
  </si>
  <si>
    <t>OI ON N1</t>
  </si>
  <si>
    <t>Telecomunicações</t>
  </si>
  <si>
    <t>OMEGA GER ON NM</t>
  </si>
  <si>
    <t>OCEANPACT ON NM</t>
  </si>
  <si>
    <t>ORIZON ON NM</t>
  </si>
  <si>
    <t>OSX BRASIL ON NM</t>
  </si>
  <si>
    <t>IHPARDINI ON NM</t>
  </si>
  <si>
    <t>PANATLANTICA ON</t>
  </si>
  <si>
    <t>PANATLANTICA PN</t>
  </si>
  <si>
    <t>PÃO DE AÇÚCAR ON</t>
  </si>
  <si>
    <t>PDG REALT ON NM</t>
  </si>
  <si>
    <t>PADTEC ON</t>
  </si>
  <si>
    <t>CIA. DE PARTICIPAÇÕES ALIANÇA DA BAHIA PN</t>
  </si>
  <si>
    <t>PETROBRAS ON</t>
  </si>
  <si>
    <t>PETROBRAS PN</t>
  </si>
  <si>
    <t>PETZ ON NM</t>
  </si>
  <si>
    <t>PROFARMA ON NM</t>
  </si>
  <si>
    <t>PAGUE MENOS ON NM</t>
  </si>
  <si>
    <t>Pine PN</t>
  </si>
  <si>
    <t>PLASCAR PARTICIPAÇÕES INDUSTRIAIS S.A ON</t>
  </si>
  <si>
    <t>PLANOEPLANO ON NM</t>
  </si>
  <si>
    <t>PARANAPANEMA S.A. ON</t>
  </si>
  <si>
    <t>PANVEL FARMÁCIAS ON</t>
  </si>
  <si>
    <t>PANVEL FARMÁCIAS PN</t>
  </si>
  <si>
    <t>MARCOPOLO ON</t>
  </si>
  <si>
    <t>MARCOPOLO PN N2</t>
  </si>
  <si>
    <t>POSITIVO INF ON NM</t>
  </si>
  <si>
    <t>FOCUS ON ON NM</t>
  </si>
  <si>
    <t>PETRORIO ON</t>
  </si>
  <si>
    <t>PRINER ON NM</t>
  </si>
  <si>
    <t>PORTO SEGURO SA ON</t>
  </si>
  <si>
    <t>PORTOBELLO S/A ON</t>
  </si>
  <si>
    <t>PETTENATI ON</t>
  </si>
  <si>
    <t>PETTENATI PN</t>
  </si>
  <si>
    <t>QUALICORP ON NM</t>
  </si>
  <si>
    <t>RAIADROGASIL ON</t>
  </si>
  <si>
    <t>RUMO S.A. ON NM</t>
  </si>
  <si>
    <t>CELULOSE IRANI ON</t>
  </si>
  <si>
    <t>RANDON S.A. IMPLEMENTOS E PARTICIPAÇÕES ON N1</t>
  </si>
  <si>
    <t>RANDON S.A. IMPLEMENTOS E PARTICIPAÇÕES PN N1</t>
  </si>
  <si>
    <t>RECRUSUL PN</t>
  </si>
  <si>
    <t>RNI ON NM</t>
  </si>
  <si>
    <t>REDE D OR ON NM</t>
  </si>
  <si>
    <t>REDE EMPRESAS DE ENERGIA ELÉTRICA S.A. ON</t>
  </si>
  <si>
    <t>LOCALIZA RENT A CAR ON</t>
  </si>
  <si>
    <t>COSAN LOG ON NM</t>
  </si>
  <si>
    <t>RENOVA UNT N2</t>
  </si>
  <si>
    <t>RENOVA ON N2</t>
  </si>
  <si>
    <t>RENOVA PN N2</t>
  </si>
  <si>
    <t>ROMI ON</t>
  </si>
  <si>
    <t>ALFA HOLDINGS ON</t>
  </si>
  <si>
    <t>ALFA HOLDINGS PNA</t>
  </si>
  <si>
    <t>ALFA HOLDINGS PNB</t>
  </si>
  <si>
    <t>REFINARIA DE PETRÓLEOS DE MANGUINHOS S.A ON</t>
  </si>
  <si>
    <t>3R PETROLEUM ON NM</t>
  </si>
  <si>
    <t>ROSSI RESIDENCIAL ON N1</t>
  </si>
  <si>
    <t>METALURGICA RIOSULENSE S/A PN</t>
  </si>
  <si>
    <t>SANTANDER UNT</t>
  </si>
  <si>
    <t>SANTANDER ON</t>
  </si>
  <si>
    <t>SANTANDER PN</t>
  </si>
  <si>
    <t>SANEPAR UNT N2</t>
  </si>
  <si>
    <t>SANEPAR ON</t>
  </si>
  <si>
    <t>SANEPAR PN</t>
  </si>
  <si>
    <t>SABESP ON NM</t>
  </si>
  <si>
    <t>SÃO CARLOS EMPREEND.E PARTICIPAÇÕES S.A. ON</t>
  </si>
  <si>
    <t>SER EDUCA ON NM</t>
  </si>
  <si>
    <t>SEQUOIA LOG ON NM</t>
  </si>
  <si>
    <t>Springs ON NM</t>
  </si>
  <si>
    <t>TIME FOR FUN ON NM</t>
  </si>
  <si>
    <t>SCHULZ PN</t>
  </si>
  <si>
    <t>SIMPAR ON NM</t>
  </si>
  <si>
    <t>SLC Agricola ON NM</t>
  </si>
  <si>
    <t>EDITORA SARAIVA ON</t>
  </si>
  <si>
    <t>EDITORA SARAIVA PN</t>
  </si>
  <si>
    <t>SMILES ON NM</t>
  </si>
  <si>
    <t>SAO MARTINHO ON NM</t>
  </si>
  <si>
    <t>SANSUY S.A. INDÚSTRIA DE PLÁSTICOS PNA</t>
  </si>
  <si>
    <t>Materiais Diversos</t>
  </si>
  <si>
    <t>GRUPO SOMA ON NM</t>
  </si>
  <si>
    <t>SONDOTECNICA S/A. PNA</t>
  </si>
  <si>
    <t>SINQIA ON</t>
  </si>
  <si>
    <t>SBPAR ON NM</t>
  </si>
  <si>
    <t>Sul America UNT N2</t>
  </si>
  <si>
    <t>Sul America ON N2</t>
  </si>
  <si>
    <t>Sul America PN</t>
  </si>
  <si>
    <t>Suzano Papel ON</t>
  </si>
  <si>
    <t>TAESA UNT</t>
  </si>
  <si>
    <t>TAESA ON N2</t>
  </si>
  <si>
    <t>TAESA PN N2</t>
  </si>
  <si>
    <t>TAURUS ARMAS ON</t>
  </si>
  <si>
    <t>TAURUS ARMAS PN</t>
  </si>
  <si>
    <t>TECNOSOLO S/A ON</t>
  </si>
  <si>
    <t>TECNOSOLO S/A PN</t>
  </si>
  <si>
    <t>TECNISA ON NM</t>
  </si>
  <si>
    <t>TECHNOS ON NM</t>
  </si>
  <si>
    <t>TEKA S.A. ON</t>
  </si>
  <si>
    <t>TEKA S.A. PN</t>
  </si>
  <si>
    <t>TELEBRAS ON</t>
  </si>
  <si>
    <t>TELEBRAS PN</t>
  </si>
  <si>
    <t>Tenda ON NM</t>
  </si>
  <si>
    <t>TERRA SANTA ON NM</t>
  </si>
  <si>
    <t>TRACK FIELD PN</t>
  </si>
  <si>
    <t>Tegma ON NM</t>
  </si>
  <si>
    <t>AES TIETE E UNT N2</t>
  </si>
  <si>
    <t>AES TIETE E ON N2</t>
  </si>
  <si>
    <t>AES TIETE E PN N2</t>
  </si>
  <si>
    <t>TIM ON NM</t>
  </si>
  <si>
    <t>TEKNO PN</t>
  </si>
  <si>
    <t>TOTVS ON NM</t>
  </si>
  <si>
    <t>TRIUNFO PARTICIPACOES SA ON NM</t>
  </si>
  <si>
    <t>Trisul ON NM</t>
  </si>
  <si>
    <t>TRANSMISSÃO PAULISTA ON N1</t>
  </si>
  <si>
    <t>TRANSMISSÃO PAULISTA PN N1</t>
  </si>
  <si>
    <t>TUPY ON</t>
  </si>
  <si>
    <t>RENAUX ON</t>
  </si>
  <si>
    <t>RENAUX PN</t>
  </si>
  <si>
    <t>UNICASA ON NM</t>
  </si>
  <si>
    <t>ULTRAPAR PARTICIPAÇÕES SA ON</t>
  </si>
  <si>
    <t>UNIPAR PARTICIPAÇÕES S.A. ON</t>
  </si>
  <si>
    <t>UNIPAR PARTICIPAÇÕES S.A. PNA</t>
  </si>
  <si>
    <t>UNIPAR PARTICIPAÇÕES S.A. PNB</t>
  </si>
  <si>
    <t>USIMINAS ON N1</t>
  </si>
  <si>
    <t>USIMINAS PNA N1</t>
  </si>
  <si>
    <t>USIMINAS PNB N1</t>
  </si>
  <si>
    <t>VALE ON NM</t>
  </si>
  <si>
    <t>VAMOS ON NM</t>
  </si>
  <si>
    <t>VIVARA S.A. ON NM</t>
  </si>
  <si>
    <t>VIVER ON NM</t>
  </si>
  <si>
    <t>TELEF BRASIL ON</t>
  </si>
  <si>
    <t>VALID ON NM</t>
  </si>
  <si>
    <t>VULCABRAS S/A. ON</t>
  </si>
  <si>
    <t>VIAVAREJO ON</t>
  </si>
  <si>
    <t>WEG SA ON N1</t>
  </si>
  <si>
    <t>WESTWING ON NM</t>
  </si>
  <si>
    <t>WHIRLPOOL S.A. ON</t>
  </si>
  <si>
    <t>WHIRLPOOL S.A. PN</t>
  </si>
  <si>
    <t>WIZ S.A. ON NM</t>
  </si>
  <si>
    <t>WLM ON</t>
  </si>
  <si>
    <t>WLM PN</t>
  </si>
  <si>
    <t>Wilson Sons DR3</t>
  </si>
  <si>
    <t>YDUQS PART ON</t>
  </si>
  <si>
    <t>01/03/2021</t>
  </si>
  <si>
    <t>30/09/2020</t>
  </si>
  <si>
    <t>02/03/2021 09:43</t>
  </si>
  <si>
    <t>-</t>
  </si>
  <si>
    <t>31/12/2020</t>
  </si>
  <si>
    <t>02/03/2021 09:44</t>
  </si>
  <si>
    <t>24/02/2021</t>
  </si>
  <si>
    <t>4.859.87</t>
  </si>
  <si>
    <t>-1.484.15</t>
  </si>
  <si>
    <t>02/03/2021 09:45</t>
  </si>
  <si>
    <t>02/03/2021 09:46</t>
  </si>
  <si>
    <t>02/03/2021 09:47</t>
  </si>
  <si>
    <t>26/02/2021</t>
  </si>
  <si>
    <t>-5.948.16</t>
  </si>
  <si>
    <t>-5.997.02</t>
  </si>
  <si>
    <t>-5.935.42</t>
  </si>
  <si>
    <t>02/03/2021 09:48</t>
  </si>
  <si>
    <t>02/03/2021 09:49</t>
  </si>
  <si>
    <t>-1.089.53</t>
  </si>
  <si>
    <t>-1.245.35</t>
  </si>
  <si>
    <t>02/03/2021 09:50</t>
  </si>
  <si>
    <t>02/03/2021 09:51</t>
  </si>
  <si>
    <t>30/11/2020</t>
  </si>
  <si>
    <t>02/03/2021 09:52</t>
  </si>
  <si>
    <t>02/03/2021 09:53</t>
  </si>
  <si>
    <t>25/02/2021</t>
  </si>
  <si>
    <t>02/03/2021 09:54</t>
  </si>
  <si>
    <t>02/03/2021 09:55</t>
  </si>
  <si>
    <t>-19.129.50</t>
  </si>
  <si>
    <t>-12.868.90</t>
  </si>
  <si>
    <t>02/03/2021 09:56</t>
  </si>
  <si>
    <t>2.569.74</t>
  </si>
  <si>
    <t>23/02/2021</t>
  </si>
  <si>
    <t>02/03/2021 09:57</t>
  </si>
  <si>
    <t>02/03/2021 09:58</t>
  </si>
  <si>
    <t>02/03/2021 09:59</t>
  </si>
  <si>
    <t>02/03/2021 10:00</t>
  </si>
  <si>
    <t>02/03/2021 10:01</t>
  </si>
  <si>
    <t>02/03/2021 10:02</t>
  </si>
  <si>
    <t>02/03/2021 10:03</t>
  </si>
  <si>
    <t>02/03/2021 10:04</t>
  </si>
  <si>
    <t>-1.538.10</t>
  </si>
  <si>
    <t>02/03/2021 10:05</t>
  </si>
  <si>
    <t>02/03/2021 10:06</t>
  </si>
  <si>
    <t>02/03/2021 10:07</t>
  </si>
  <si>
    <t>02/03/2021 10:08</t>
  </si>
  <si>
    <t>-3.400.43</t>
  </si>
  <si>
    <t>02/03/2021 10:09</t>
  </si>
  <si>
    <t>-1.531.03</t>
  </si>
  <si>
    <t>02/03/2021 10:10</t>
  </si>
  <si>
    <t>02/03/2021 10:11</t>
  </si>
  <si>
    <t>02/03/2021 10:12</t>
  </si>
  <si>
    <t>02/03/2021 10:13</t>
  </si>
  <si>
    <t>02/03/2021 10:14</t>
  </si>
  <si>
    <t>02/03/2021 10:15</t>
  </si>
  <si>
    <t>02/03/2021 10:16</t>
  </si>
  <si>
    <t>-3.294.10</t>
  </si>
  <si>
    <t>02/03/2021 10:17</t>
  </si>
  <si>
    <t>02/03/2021 10:18</t>
  </si>
  <si>
    <t>26/01/2021</t>
  </si>
  <si>
    <t>02/03/2021 10:19</t>
  </si>
  <si>
    <t>02/03/2021 10:20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</si>
</sst>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4" fontId="0" fillId="0" borderId="2" xfId="0" applyNumberFormat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10" fontId="0" fillId="4" borderId="2" xfId="0" applyNumberForma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2" fontId="6" fillId="7" borderId="0" xfId="1" applyNumberFormat="1" applyFont="1" applyFill="1" applyAlignment="1">
      <alignment horizontal="center"/>
    </xf>
    <xf numFmtId="0" fontId="6" fillId="7" borderId="0" xfId="0" applyFont="1" applyFill="1"/>
    <xf numFmtId="0" fontId="0" fillId="0" borderId="0" xfId="0" applyNumberFormat="1"/>
    <xf numFmtId="0" fontId="0" fillId="0" borderId="2" xfId="0" applyNumberFormat="1" applyFill="1" applyBorder="1" applyAlignment="1">
      <alignment horizontal="center"/>
    </xf>
    <xf numFmtId="49" fontId="1" fillId="0" borderId="0" xfId="0" applyNumberFormat="1" applyFont="1" applyAlignment="1"/>
    <xf numFmtId="2" fontId="6" fillId="7" borderId="0" xfId="2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/>
    <xf numFmtId="0" fontId="0" fillId="9" borderId="0" xfId="0" applyFill="1"/>
    <xf numFmtId="0" fontId="4" fillId="0" borderId="0" xfId="0" applyFont="1" applyAlignment="1">
      <alignment horizontal="center"/>
    </xf>
    <xf numFmtId="0" fontId="0" fillId="0" borderId="0" xfId="0"/>
    <xf numFmtId="164" fontId="4" fillId="0" borderId="0" xfId="3" applyNumberFormat="1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10" fontId="2" fillId="0" borderId="0" xfId="1" applyNumberFormat="1"/>
    <xf numFmtId="0" fontId="0" fillId="0" borderId="0" xfId="0"/>
    <xf numFmtId="0" fontId="0" fillId="0" borderId="0" xfId="0"/>
    <xf numFmtId="0" fontId="1" fillId="8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4">
    <cellStyle name="Moeda" xfId="3" builtinId="4"/>
    <cellStyle name="Normal" xfId="0" builtinId="0"/>
    <cellStyle name="Porcentagem" xfId="1" builtinId="5"/>
    <cellStyle name="Porcentagem 2" xfId="2" xr:uid="{502897C1-D121-4D14-A4B1-C0266D2CAF23}"/>
  </cellStyles>
  <dxfs count="10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Ranks_Altas_e_Baixas!$D$16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Ranks_Altas_e_Baixas!$E$17:$E$26</c:f>
              <c:strCache>
                <c:ptCount val="10"/>
                <c:pt idx="0">
                  <c:v>PCAR3</c:v>
                </c:pt>
                <c:pt idx="1">
                  <c:v>CEGR3</c:v>
                </c:pt>
                <c:pt idx="2">
                  <c:v>MWET3</c:v>
                </c:pt>
                <c:pt idx="3">
                  <c:v>BMKS3</c:v>
                </c:pt>
                <c:pt idx="4">
                  <c:v>BSLI4</c:v>
                </c:pt>
                <c:pt idx="5">
                  <c:v>LAVV3</c:v>
                </c:pt>
                <c:pt idx="6">
                  <c:v>BSLI3</c:v>
                </c:pt>
                <c:pt idx="7">
                  <c:v>CAMB3</c:v>
                </c:pt>
                <c:pt idx="8">
                  <c:v>SEER3</c:v>
                </c:pt>
                <c:pt idx="9">
                  <c:v>BAHI3</c:v>
                </c:pt>
              </c:strCache>
            </c:strRef>
          </c:cat>
          <c:val>
            <c:numRef>
              <c:f>Ranks_Altas_e_Baixas!$D$17:$D$26</c:f>
              <c:numCache>
                <c:formatCode>0.00%</c:formatCode>
                <c:ptCount val="10"/>
                <c:pt idx="0">
                  <c:v>-0.65839999999999999</c:v>
                </c:pt>
                <c:pt idx="1">
                  <c:v>-0.37219999999999998</c:v>
                </c:pt>
                <c:pt idx="2">
                  <c:v>-0.1089</c:v>
                </c:pt>
                <c:pt idx="3">
                  <c:v>-8.1600000000000006E-2</c:v>
                </c:pt>
                <c:pt idx="4">
                  <c:v>-8.0100000000000005E-2</c:v>
                </c:pt>
                <c:pt idx="5">
                  <c:v>-6.9400000000000003E-2</c:v>
                </c:pt>
                <c:pt idx="6">
                  <c:v>-6.7199999999999996E-2</c:v>
                </c:pt>
                <c:pt idx="7">
                  <c:v>-6.54E-2</c:v>
                </c:pt>
                <c:pt idx="8">
                  <c:v>-6.2700000000000006E-2</c:v>
                </c:pt>
                <c:pt idx="9">
                  <c:v>-6.2199999999999998E-2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9-4613-AE10-80D3049D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Ranks_Altas_e_Baixas!$I$16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Ranks_Altas_e_Baixas!$J$17:$J$26</c:f>
              <c:strCache>
                <c:ptCount val="10"/>
                <c:pt idx="0">
                  <c:v>FHER3</c:v>
                </c:pt>
                <c:pt idx="1">
                  <c:v>SLED4</c:v>
                </c:pt>
                <c:pt idx="2">
                  <c:v>BIDI4</c:v>
                </c:pt>
                <c:pt idx="3">
                  <c:v>MTIG4</c:v>
                </c:pt>
                <c:pt idx="4">
                  <c:v>RRRP3</c:v>
                </c:pt>
                <c:pt idx="5">
                  <c:v>BIDI11</c:v>
                </c:pt>
                <c:pt idx="6">
                  <c:v>FESA4</c:v>
                </c:pt>
                <c:pt idx="7">
                  <c:v>AVLL3</c:v>
                </c:pt>
                <c:pt idx="8">
                  <c:v>BMEB3</c:v>
                </c:pt>
                <c:pt idx="9">
                  <c:v>ENAT3</c:v>
                </c:pt>
              </c:strCache>
            </c:strRef>
          </c:cat>
          <c:val>
            <c:numRef>
              <c:f>Ranks_Altas_e_Baixas!$I$17:$I$26</c:f>
              <c:numCache>
                <c:formatCode>0.00%</c:formatCode>
                <c:ptCount val="10"/>
                <c:pt idx="0">
                  <c:v>0.13769999999999999</c:v>
                </c:pt>
                <c:pt idx="1">
                  <c:v>0.1</c:v>
                </c:pt>
                <c:pt idx="2">
                  <c:v>9.5299999999999996E-2</c:v>
                </c:pt>
                <c:pt idx="3">
                  <c:v>8.4099999999999994E-2</c:v>
                </c:pt>
                <c:pt idx="4">
                  <c:v>8.1699999999999995E-2</c:v>
                </c:pt>
                <c:pt idx="5">
                  <c:v>8.1199999999999994E-2</c:v>
                </c:pt>
                <c:pt idx="6">
                  <c:v>8.0699999999999994E-2</c:v>
                </c:pt>
                <c:pt idx="7">
                  <c:v>8.0600000000000005E-2</c:v>
                </c:pt>
                <c:pt idx="8">
                  <c:v>7.7100000000000002E-2</c:v>
                </c:pt>
                <c:pt idx="9">
                  <c:v>7.5399999999999995E-2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1-4148-B465-6AB0D967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Ranks_Altas_e_Baixas!$D$16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Ranks_Altas_e_Baixas!$E$30:$E$39</c:f>
              <c:strCache>
                <c:ptCount val="10"/>
                <c:pt idx="0">
                  <c:v>PCAR3</c:v>
                </c:pt>
                <c:pt idx="1">
                  <c:v>PDGR3</c:v>
                </c:pt>
                <c:pt idx="2">
                  <c:v>BRGE11</c:v>
                </c:pt>
                <c:pt idx="3">
                  <c:v>LPSB3</c:v>
                </c:pt>
                <c:pt idx="4">
                  <c:v>HBOR3</c:v>
                </c:pt>
                <c:pt idx="5">
                  <c:v>SEER3</c:v>
                </c:pt>
                <c:pt idx="6">
                  <c:v>PETR3</c:v>
                </c:pt>
                <c:pt idx="7">
                  <c:v>PETR4</c:v>
                </c:pt>
                <c:pt idx="8">
                  <c:v>FRIO3</c:v>
                </c:pt>
                <c:pt idx="9">
                  <c:v>TGMA3</c:v>
                </c:pt>
              </c:strCache>
            </c:strRef>
          </c:cat>
          <c:val>
            <c:numRef>
              <c:f>Ranks_Altas_e_Baixas!$D$30:$D$39</c:f>
              <c:numCache>
                <c:formatCode>0.00%</c:formatCode>
                <c:ptCount val="10"/>
                <c:pt idx="0">
                  <c:v>-0.65290000000000004</c:v>
                </c:pt>
                <c:pt idx="1">
                  <c:v>-0.41339999999999999</c:v>
                </c:pt>
                <c:pt idx="2">
                  <c:v>-0.30620000000000003</c:v>
                </c:pt>
                <c:pt idx="3">
                  <c:v>-0.28420000000000001</c:v>
                </c:pt>
                <c:pt idx="4">
                  <c:v>-0.26529999999999998</c:v>
                </c:pt>
                <c:pt idx="5">
                  <c:v>-0.25629999999999997</c:v>
                </c:pt>
                <c:pt idx="6">
                  <c:v>-0.24310000000000001</c:v>
                </c:pt>
                <c:pt idx="7">
                  <c:v>-0.2324</c:v>
                </c:pt>
                <c:pt idx="8">
                  <c:v>-0.22989999999999999</c:v>
                </c:pt>
                <c:pt idx="9">
                  <c:v>-0.22789999999999999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4-4079-9B41-0F7DAC0A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Ranks_Altas_e_Baixas!$I$16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Ranks_Altas_e_Baixas!$J$30:$J$39</c:f>
              <c:strCache>
                <c:ptCount val="10"/>
                <c:pt idx="0">
                  <c:v>ROMI3</c:v>
                </c:pt>
                <c:pt idx="1">
                  <c:v>BPAN4</c:v>
                </c:pt>
                <c:pt idx="2">
                  <c:v>MRSA3B</c:v>
                </c:pt>
                <c:pt idx="3">
                  <c:v>BMIN4</c:v>
                </c:pt>
                <c:pt idx="4">
                  <c:v>MERC3</c:v>
                </c:pt>
                <c:pt idx="5">
                  <c:v>FESA4</c:v>
                </c:pt>
                <c:pt idx="6">
                  <c:v>FHER3</c:v>
                </c:pt>
                <c:pt idx="7">
                  <c:v>EMBR3</c:v>
                </c:pt>
                <c:pt idx="8">
                  <c:v>KEPL3</c:v>
                </c:pt>
                <c:pt idx="9">
                  <c:v>BIDI4</c:v>
                </c:pt>
              </c:strCache>
            </c:strRef>
          </c:cat>
          <c:val>
            <c:numRef>
              <c:f>Ranks_Altas_e_Baixas!$I$30:$I$39</c:f>
              <c:numCache>
                <c:formatCode>0.00%</c:formatCode>
                <c:ptCount val="10"/>
                <c:pt idx="0">
                  <c:v>0.61170000000000002</c:v>
                </c:pt>
                <c:pt idx="1">
                  <c:v>0.44490000000000002</c:v>
                </c:pt>
                <c:pt idx="2">
                  <c:v>0.41920000000000002</c:v>
                </c:pt>
                <c:pt idx="3">
                  <c:v>0.34920000000000001</c:v>
                </c:pt>
                <c:pt idx="4">
                  <c:v>0.31590000000000001</c:v>
                </c:pt>
                <c:pt idx="5">
                  <c:v>0.31309999999999999</c:v>
                </c:pt>
                <c:pt idx="6">
                  <c:v>0.31030000000000002</c:v>
                </c:pt>
                <c:pt idx="7">
                  <c:v>0.28120000000000001</c:v>
                </c:pt>
                <c:pt idx="8">
                  <c:v>0.2036</c:v>
                </c:pt>
                <c:pt idx="9">
                  <c:v>0.18890000000000001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5-4596-A171-205C1F74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Ranks_Altas_e_Baixas!$D$16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Ranks_Altas_e_Baixas!$E$43:$E$52</c:f>
              <c:strCache>
                <c:ptCount val="10"/>
                <c:pt idx="0">
                  <c:v>IRBR3</c:v>
                </c:pt>
                <c:pt idx="1">
                  <c:v>LLIS3</c:v>
                </c:pt>
                <c:pt idx="2">
                  <c:v>SLED4</c:v>
                </c:pt>
                <c:pt idx="3">
                  <c:v>COGN3</c:v>
                </c:pt>
                <c:pt idx="4">
                  <c:v>SLED3</c:v>
                </c:pt>
                <c:pt idx="5">
                  <c:v>AMAR3</c:v>
                </c:pt>
                <c:pt idx="6">
                  <c:v>MEAL3</c:v>
                </c:pt>
                <c:pt idx="7">
                  <c:v>PCAR3</c:v>
                </c:pt>
                <c:pt idx="8">
                  <c:v>PMAM3</c:v>
                </c:pt>
                <c:pt idx="9">
                  <c:v>HBOR3</c:v>
                </c:pt>
              </c:strCache>
            </c:strRef>
          </c:cat>
          <c:val>
            <c:numRef>
              <c:f>Ranks_Altas_e_Baixas!$D$43:$D$52</c:f>
              <c:numCache>
                <c:formatCode>0.00%</c:formatCode>
                <c:ptCount val="10"/>
                <c:pt idx="0">
                  <c:v>-0.78839999999999999</c:v>
                </c:pt>
                <c:pt idx="1">
                  <c:v>-0.7339</c:v>
                </c:pt>
                <c:pt idx="2">
                  <c:v>-0.65839999999999999</c:v>
                </c:pt>
                <c:pt idx="3">
                  <c:v>-0.64780000000000004</c:v>
                </c:pt>
                <c:pt idx="4">
                  <c:v>-0.63880000000000003</c:v>
                </c:pt>
                <c:pt idx="5">
                  <c:v>-0.63770000000000004</c:v>
                </c:pt>
                <c:pt idx="6">
                  <c:v>-0.62880000000000003</c:v>
                </c:pt>
                <c:pt idx="7">
                  <c:v>-0.61209999999999998</c:v>
                </c:pt>
                <c:pt idx="8">
                  <c:v>-0.5766</c:v>
                </c:pt>
                <c:pt idx="9">
                  <c:v>-0.57599999999999996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A-4B18-A009-F14B3C50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Ranks_Altas_e_Baixas!$I$16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Ranks_Altas_e_Baixas!$J$43:$J$52</c:f>
              <c:strCache>
                <c:ptCount val="10"/>
                <c:pt idx="0">
                  <c:v>BSLI4</c:v>
                </c:pt>
                <c:pt idx="1">
                  <c:v>BSLI3</c:v>
                </c:pt>
                <c:pt idx="2">
                  <c:v>MMXM3</c:v>
                </c:pt>
                <c:pt idx="3">
                  <c:v>MWET3</c:v>
                </c:pt>
                <c:pt idx="4">
                  <c:v>IGBR3</c:v>
                </c:pt>
                <c:pt idx="5">
                  <c:v>LWSA3</c:v>
                </c:pt>
                <c:pt idx="6">
                  <c:v>NORD3</c:v>
                </c:pt>
                <c:pt idx="7">
                  <c:v>TASA3</c:v>
                </c:pt>
                <c:pt idx="8">
                  <c:v>TASA4</c:v>
                </c:pt>
                <c:pt idx="9">
                  <c:v>OSXB3</c:v>
                </c:pt>
              </c:strCache>
            </c:strRef>
          </c:cat>
          <c:val>
            <c:numRef>
              <c:f>Ranks_Altas_e_Baixas!$I$43:$I$52</c:f>
              <c:numCache>
                <c:formatCode>0.00%</c:formatCode>
                <c:ptCount val="10"/>
                <c:pt idx="0">
                  <c:v>9.3831000000000007</c:v>
                </c:pt>
                <c:pt idx="1">
                  <c:v>9.2361000000000004</c:v>
                </c:pt>
                <c:pt idx="2">
                  <c:v>6.9073000000000002</c:v>
                </c:pt>
                <c:pt idx="3">
                  <c:v>5.57</c:v>
                </c:pt>
                <c:pt idx="4">
                  <c:v>4.0726000000000004</c:v>
                </c:pt>
                <c:pt idx="5">
                  <c:v>3.8679999999999999</c:v>
                </c:pt>
                <c:pt idx="6">
                  <c:v>3.7991000000000001</c:v>
                </c:pt>
                <c:pt idx="7">
                  <c:v>3.5291000000000001</c:v>
                </c:pt>
                <c:pt idx="8">
                  <c:v>3.0865</c:v>
                </c:pt>
                <c:pt idx="9">
                  <c:v>3.0596999999999999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F-418B-8F18-B35BF52E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Ranks_Altas_e_Baixas!$D$16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Ranks_Altas_e_Baixas!$E$4:$E$13</c:f>
              <c:strCache>
                <c:ptCount val="10"/>
                <c:pt idx="0">
                  <c:v>IGBR3</c:v>
                </c:pt>
                <c:pt idx="1">
                  <c:v>BRIV3</c:v>
                </c:pt>
                <c:pt idx="2">
                  <c:v>LAVV3</c:v>
                </c:pt>
                <c:pt idx="3">
                  <c:v>CVCB3</c:v>
                </c:pt>
                <c:pt idx="4">
                  <c:v>APER3</c:v>
                </c:pt>
                <c:pt idx="5">
                  <c:v>INEP4</c:v>
                </c:pt>
                <c:pt idx="6">
                  <c:v>TFCO4</c:v>
                </c:pt>
                <c:pt idx="7">
                  <c:v>RSID3</c:v>
                </c:pt>
                <c:pt idx="8">
                  <c:v>CTSA4</c:v>
                </c:pt>
                <c:pt idx="9">
                  <c:v>SGPS3</c:v>
                </c:pt>
              </c:strCache>
            </c:strRef>
          </c:cat>
          <c:val>
            <c:numRef>
              <c:f>Ranks_Altas_e_Baixas!$D$4:$D$13</c:f>
              <c:numCache>
                <c:formatCode>0.00%</c:formatCode>
                <c:ptCount val="10"/>
                <c:pt idx="0">
                  <c:v>-7.5499999999999998E-2</c:v>
                </c:pt>
                <c:pt idx="1">
                  <c:v>-6.7900000000000002E-2</c:v>
                </c:pt>
                <c:pt idx="2">
                  <c:v>-6.5700000000000008E-2</c:v>
                </c:pt>
                <c:pt idx="3">
                  <c:v>-6.2699999999999992E-2</c:v>
                </c:pt>
                <c:pt idx="4">
                  <c:v>-6.2100000000000002E-2</c:v>
                </c:pt>
                <c:pt idx="5">
                  <c:v>-5.91E-2</c:v>
                </c:pt>
                <c:pt idx="6">
                  <c:v>-5.5999999999999994E-2</c:v>
                </c:pt>
                <c:pt idx="7">
                  <c:v>-5.57E-2</c:v>
                </c:pt>
                <c:pt idx="8">
                  <c:v>-5.4100000000000002E-2</c:v>
                </c:pt>
                <c:pt idx="9">
                  <c:v>-5.3099999999999994E-2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B5D-BFFF-A12EA9DD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Ranks_Altas_e_Baixas!$I$16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Ranks_Altas_e_Baixas!$J$4:$J$13</c:f>
              <c:strCache>
                <c:ptCount val="10"/>
                <c:pt idx="0">
                  <c:v>BRGE11</c:v>
                </c:pt>
                <c:pt idx="1">
                  <c:v>MNDL3</c:v>
                </c:pt>
                <c:pt idx="2">
                  <c:v>HETA4</c:v>
                </c:pt>
                <c:pt idx="3">
                  <c:v>DASA3</c:v>
                </c:pt>
                <c:pt idx="4">
                  <c:v>BMIN4</c:v>
                </c:pt>
                <c:pt idx="5">
                  <c:v>RRRP3</c:v>
                </c:pt>
                <c:pt idx="6">
                  <c:v>AFLT3</c:v>
                </c:pt>
                <c:pt idx="7">
                  <c:v>RNEW11</c:v>
                </c:pt>
                <c:pt idx="8">
                  <c:v>BRIV4</c:v>
                </c:pt>
                <c:pt idx="9">
                  <c:v>MNPR3</c:v>
                </c:pt>
              </c:strCache>
            </c:strRef>
          </c:cat>
          <c:val>
            <c:numRef>
              <c:f>Ranks_Altas_e_Baixas!$I$4:$I$13</c:f>
              <c:numCache>
                <c:formatCode>0.00%</c:formatCode>
                <c:ptCount val="10"/>
                <c:pt idx="0">
                  <c:v>0.106</c:v>
                </c:pt>
                <c:pt idx="1">
                  <c:v>6.3799999999999996E-2</c:v>
                </c:pt>
                <c:pt idx="2">
                  <c:v>5.5999999999999994E-2</c:v>
                </c:pt>
                <c:pt idx="3">
                  <c:v>5.33E-2</c:v>
                </c:pt>
                <c:pt idx="4">
                  <c:v>4.6900000000000004E-2</c:v>
                </c:pt>
                <c:pt idx="5">
                  <c:v>4.6300000000000001E-2</c:v>
                </c:pt>
                <c:pt idx="6">
                  <c:v>4.2699999999999995E-2</c:v>
                </c:pt>
                <c:pt idx="7">
                  <c:v>3.3500000000000002E-2</c:v>
                </c:pt>
                <c:pt idx="8">
                  <c:v>3.32E-2</c:v>
                </c:pt>
                <c:pt idx="9">
                  <c:v>3.2899999999999999E-2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B-45AF-91EA-D5A1D39D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Rank_Div_Yield!$E$1</c:f>
              <c:strCache>
                <c:ptCount val="1"/>
                <c:pt idx="0">
                  <c:v>Maiores Pagadores de Dividendos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Rank_Div_Yield!$F$3:$F$12</c:f>
              <c:strCache>
                <c:ptCount val="10"/>
                <c:pt idx="0">
                  <c:v>CRDE3</c:v>
                </c:pt>
                <c:pt idx="1">
                  <c:v>PEAB4</c:v>
                </c:pt>
                <c:pt idx="2">
                  <c:v>CSMG3</c:v>
                </c:pt>
                <c:pt idx="3">
                  <c:v>EMAE4</c:v>
                </c:pt>
                <c:pt idx="4">
                  <c:v>TAEE11</c:v>
                </c:pt>
                <c:pt idx="5">
                  <c:v>TAEE3</c:v>
                </c:pt>
                <c:pt idx="6">
                  <c:v>TAEE4</c:v>
                </c:pt>
                <c:pt idx="7">
                  <c:v>BMIN4</c:v>
                </c:pt>
                <c:pt idx="8">
                  <c:v>ELET6</c:v>
                </c:pt>
                <c:pt idx="9">
                  <c:v>ELET3</c:v>
                </c:pt>
              </c:strCache>
            </c:strRef>
          </c:cat>
          <c:val>
            <c:numRef>
              <c:f>Rank_Div_Yield!$E$3:$E$12</c:f>
              <c:numCache>
                <c:formatCode>0.00%</c:formatCode>
                <c:ptCount val="10"/>
                <c:pt idx="0">
                  <c:v>0.70499999999999996</c:v>
                </c:pt>
                <c:pt idx="1">
                  <c:v>0.60899999999999999</c:v>
                </c:pt>
                <c:pt idx="2">
                  <c:v>0.20200000000000001</c:v>
                </c:pt>
                <c:pt idx="3">
                  <c:v>0.151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0.105</c:v>
                </c:pt>
                <c:pt idx="8">
                  <c:v>0.105</c:v>
                </c:pt>
                <c:pt idx="9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311-B7BB-69D046DD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teira_IBovespa!A1"/><Relationship Id="rId3" Type="http://schemas.openxmlformats.org/officeDocument/2006/relationships/hyperlink" Target="#Rank_total_30_dias!A1"/><Relationship Id="rId7" Type="http://schemas.openxmlformats.org/officeDocument/2006/relationships/image" Target="../media/image1.png"/><Relationship Id="rId2" Type="http://schemas.openxmlformats.org/officeDocument/2006/relationships/hyperlink" Target="#Ranks_Altas_e_Baixas!A1"/><Relationship Id="rId1" Type="http://schemas.openxmlformats.org/officeDocument/2006/relationships/hyperlink" Target="#Banco_de_Dados!A1"/><Relationship Id="rId6" Type="http://schemas.openxmlformats.org/officeDocument/2006/relationships/hyperlink" Target="#'De olho'!A1"/><Relationship Id="rId5" Type="http://schemas.openxmlformats.org/officeDocument/2006/relationships/hyperlink" Target="#Dados_Correntes!A1"/><Relationship Id="rId4" Type="http://schemas.openxmlformats.org/officeDocument/2006/relationships/hyperlink" Target="#Rank_Div_Yiel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hyperlink" Target="#Dados_Correntes!A1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hyperlink" Target="#Rank_Div_Yield!A1"/><Relationship Id="rId2" Type="http://schemas.openxmlformats.org/officeDocument/2006/relationships/chart" Target="../charts/chart2.xml"/><Relationship Id="rId16" Type="http://schemas.openxmlformats.org/officeDocument/2006/relationships/hyperlink" Target="#Carteira_IBovespa!A1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Rank_total_30_dias!A1"/><Relationship Id="rId5" Type="http://schemas.openxmlformats.org/officeDocument/2006/relationships/chart" Target="../charts/chart5.xml"/><Relationship Id="rId15" Type="http://schemas.openxmlformats.org/officeDocument/2006/relationships/image" Target="../media/image1.png"/><Relationship Id="rId10" Type="http://schemas.openxmlformats.org/officeDocument/2006/relationships/hyperlink" Target="#Ranks_Altas_e_Baixas!A1"/><Relationship Id="rId4" Type="http://schemas.openxmlformats.org/officeDocument/2006/relationships/chart" Target="../charts/chart4.xml"/><Relationship Id="rId9" Type="http://schemas.openxmlformats.org/officeDocument/2006/relationships/hyperlink" Target="#Banco_de_Dados!A1"/><Relationship Id="rId14" Type="http://schemas.openxmlformats.org/officeDocument/2006/relationships/hyperlink" Target="#'De olho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Carteira_IBovespa!A1"/><Relationship Id="rId3" Type="http://schemas.openxmlformats.org/officeDocument/2006/relationships/hyperlink" Target="#Rank_total_30_dias!A1"/><Relationship Id="rId7" Type="http://schemas.openxmlformats.org/officeDocument/2006/relationships/image" Target="../media/image1.png"/><Relationship Id="rId2" Type="http://schemas.openxmlformats.org/officeDocument/2006/relationships/hyperlink" Target="#Ranks_Altas_e_Baixas!A1"/><Relationship Id="rId1" Type="http://schemas.openxmlformats.org/officeDocument/2006/relationships/hyperlink" Target="#Banco_de_Dados!A1"/><Relationship Id="rId6" Type="http://schemas.openxmlformats.org/officeDocument/2006/relationships/hyperlink" Target="#'De olho'!A1"/><Relationship Id="rId5" Type="http://schemas.openxmlformats.org/officeDocument/2006/relationships/hyperlink" Target="#Dados_Correntes!A1"/><Relationship Id="rId4" Type="http://schemas.openxmlformats.org/officeDocument/2006/relationships/hyperlink" Target="#Rank_Div_Yield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#Ranks_Altas_e_Baixas!A1"/><Relationship Id="rId7" Type="http://schemas.openxmlformats.org/officeDocument/2006/relationships/hyperlink" Target="#'De olho'!A1"/><Relationship Id="rId2" Type="http://schemas.openxmlformats.org/officeDocument/2006/relationships/hyperlink" Target="#Banco_de_Dados!A1"/><Relationship Id="rId1" Type="http://schemas.openxmlformats.org/officeDocument/2006/relationships/chart" Target="../charts/chart9.xml"/><Relationship Id="rId6" Type="http://schemas.openxmlformats.org/officeDocument/2006/relationships/hyperlink" Target="#Dados_Correntes!A1"/><Relationship Id="rId5" Type="http://schemas.openxmlformats.org/officeDocument/2006/relationships/hyperlink" Target="#Rank_Div_Yield!A1"/><Relationship Id="rId4" Type="http://schemas.openxmlformats.org/officeDocument/2006/relationships/hyperlink" Target="#Rank_total_30_dias!A1"/><Relationship Id="rId9" Type="http://schemas.openxmlformats.org/officeDocument/2006/relationships/hyperlink" Target="#Carteira_IBovespa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arteira_IBovespa!A1"/><Relationship Id="rId3" Type="http://schemas.openxmlformats.org/officeDocument/2006/relationships/hyperlink" Target="#Rank_total_30_dias!A1"/><Relationship Id="rId7" Type="http://schemas.openxmlformats.org/officeDocument/2006/relationships/image" Target="../media/image1.png"/><Relationship Id="rId2" Type="http://schemas.openxmlformats.org/officeDocument/2006/relationships/hyperlink" Target="#Ranks_Altas_e_Baixas!A1"/><Relationship Id="rId1" Type="http://schemas.openxmlformats.org/officeDocument/2006/relationships/hyperlink" Target="#Banco_de_Dados!A1"/><Relationship Id="rId6" Type="http://schemas.openxmlformats.org/officeDocument/2006/relationships/hyperlink" Target="#'De olho'!A1"/><Relationship Id="rId5" Type="http://schemas.openxmlformats.org/officeDocument/2006/relationships/hyperlink" Target="#Dados_Correntes!A1"/><Relationship Id="rId4" Type="http://schemas.openxmlformats.org/officeDocument/2006/relationships/hyperlink" Target="#Rank_Div_Yield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Carteira_IBovespa!A1"/><Relationship Id="rId3" Type="http://schemas.openxmlformats.org/officeDocument/2006/relationships/hyperlink" Target="#Rank_total_30_dias!A1"/><Relationship Id="rId7" Type="http://schemas.openxmlformats.org/officeDocument/2006/relationships/image" Target="../media/image1.png"/><Relationship Id="rId2" Type="http://schemas.openxmlformats.org/officeDocument/2006/relationships/hyperlink" Target="#Ranks_Altas_e_Baixas!A1"/><Relationship Id="rId1" Type="http://schemas.openxmlformats.org/officeDocument/2006/relationships/hyperlink" Target="#Banco_de_Dados!A1"/><Relationship Id="rId6" Type="http://schemas.openxmlformats.org/officeDocument/2006/relationships/hyperlink" Target="#'De olho'!A1"/><Relationship Id="rId5" Type="http://schemas.openxmlformats.org/officeDocument/2006/relationships/hyperlink" Target="#Dados_Correntes!A1"/><Relationship Id="rId4" Type="http://schemas.openxmlformats.org/officeDocument/2006/relationships/hyperlink" Target="#Rank_Div_Yield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#Rank_total_30_dias!A1"/><Relationship Id="rId7" Type="http://schemas.openxmlformats.org/officeDocument/2006/relationships/hyperlink" Target="#Carteira_IBovespa!A1"/><Relationship Id="rId2" Type="http://schemas.openxmlformats.org/officeDocument/2006/relationships/hyperlink" Target="#Ranks_Altas_e_Baixas!A1"/><Relationship Id="rId1" Type="http://schemas.openxmlformats.org/officeDocument/2006/relationships/hyperlink" Target="#Banco_de_Dados!A1"/><Relationship Id="rId6" Type="http://schemas.openxmlformats.org/officeDocument/2006/relationships/hyperlink" Target="#'De olho'!A1"/><Relationship Id="rId5" Type="http://schemas.openxmlformats.org/officeDocument/2006/relationships/hyperlink" Target="#Dados_Correntes!A1"/><Relationship Id="rId4" Type="http://schemas.openxmlformats.org/officeDocument/2006/relationships/hyperlink" Target="#Rank_Div_Yiel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85DC3-BAE1-4163-A55F-D86FBCC719FD}"/>
            </a:ext>
          </a:extLst>
        </xdr:cNvPr>
        <xdr:cNvSpPr/>
      </xdr:nvSpPr>
      <xdr:spPr>
        <a:xfrm>
          <a:off x="638735" y="1524000"/>
          <a:ext cx="2599765" cy="40341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B7B1F0-9550-4B7C-B251-1704727EDC47}"/>
            </a:ext>
          </a:extLst>
        </xdr:cNvPr>
        <xdr:cNvSpPr/>
      </xdr:nvSpPr>
      <xdr:spPr>
        <a:xfrm>
          <a:off x="634253" y="20349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D8AC6F-1732-48CF-AA11-B69F5C611436}"/>
            </a:ext>
          </a:extLst>
        </xdr:cNvPr>
        <xdr:cNvSpPr/>
      </xdr:nvSpPr>
      <xdr:spPr>
        <a:xfrm>
          <a:off x="640976" y="25683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158293-B34F-4898-A955-F5CBFDD96B53}"/>
            </a:ext>
          </a:extLst>
        </xdr:cNvPr>
        <xdr:cNvSpPr/>
      </xdr:nvSpPr>
      <xdr:spPr>
        <a:xfrm>
          <a:off x="625288" y="307937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2193F8-628B-4FA8-AD1C-3F228CCF70BD}"/>
            </a:ext>
          </a:extLst>
        </xdr:cNvPr>
        <xdr:cNvSpPr/>
      </xdr:nvSpPr>
      <xdr:spPr>
        <a:xfrm>
          <a:off x="632012" y="3601571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C8982B-7EBB-4FC9-8678-EF1167EAEBB4}"/>
            </a:ext>
          </a:extLst>
        </xdr:cNvPr>
        <xdr:cNvSpPr/>
      </xdr:nvSpPr>
      <xdr:spPr>
        <a:xfrm>
          <a:off x="627530" y="4112559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 editAs="oneCell">
    <xdr:from>
      <xdr:col>0</xdr:col>
      <xdr:colOff>504265</xdr:colOff>
      <xdr:row>1</xdr:row>
      <xdr:rowOff>145677</xdr:rowOff>
    </xdr:from>
    <xdr:to>
      <xdr:col>0</xdr:col>
      <xdr:colOff>3294530</xdr:colOff>
      <xdr:row>5</xdr:row>
      <xdr:rowOff>188485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E8426BB-987F-45B3-88A7-4CF3E915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5" y="336177"/>
          <a:ext cx="2790265" cy="804808"/>
        </a:xfrm>
        <a:prstGeom prst="rect">
          <a:avLst/>
        </a:prstGeom>
      </xdr:spPr>
    </xdr:pic>
    <xdr:clientData/>
  </xdr:twoCellAnchor>
  <xdr:twoCellAnchor>
    <xdr:from>
      <xdr:col>0</xdr:col>
      <xdr:colOff>623048</xdr:colOff>
      <xdr:row>24</xdr:row>
      <xdr:rowOff>51547</xdr:rowOff>
    </xdr:from>
    <xdr:to>
      <xdr:col>0</xdr:col>
      <xdr:colOff>3222813</xdr:colOff>
      <xdr:row>26</xdr:row>
      <xdr:rowOff>73959</xdr:rowOff>
    </xdr:to>
    <xdr:sp macro="" textlink="">
      <xdr:nvSpPr>
        <xdr:cNvPr id="9" name="Retângulo: Cantos Arredondado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3BBA8D3-C8CE-4B12-84EA-09DEE7084600}"/>
            </a:ext>
          </a:extLst>
        </xdr:cNvPr>
        <xdr:cNvSpPr/>
      </xdr:nvSpPr>
      <xdr:spPr>
        <a:xfrm>
          <a:off x="623048" y="462354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15</xdr:row>
      <xdr:rowOff>54429</xdr:rowOff>
    </xdr:from>
    <xdr:to>
      <xdr:col>27</xdr:col>
      <xdr:colOff>104775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68035</xdr:rowOff>
    </xdr:from>
    <xdr:to>
      <xdr:col>19</xdr:col>
      <xdr:colOff>190500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171450</xdr:colOff>
      <xdr:row>28</xdr:row>
      <xdr:rowOff>54429</xdr:rowOff>
    </xdr:from>
    <xdr:to>
      <xdr:col>26</xdr:col>
      <xdr:colOff>552450</xdr:colOff>
      <xdr:row>38</xdr:row>
      <xdr:rowOff>176894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28</xdr:row>
      <xdr:rowOff>54429</xdr:rowOff>
    </xdr:from>
    <xdr:to>
      <xdr:col>19</xdr:col>
      <xdr:colOff>38100</xdr:colOff>
      <xdr:row>38</xdr:row>
      <xdr:rowOff>149680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41</xdr:row>
      <xdr:rowOff>19050</xdr:rowOff>
    </xdr:from>
    <xdr:to>
      <xdr:col>27</xdr:col>
      <xdr:colOff>38100</xdr:colOff>
      <xdr:row>52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41</xdr:row>
      <xdr:rowOff>13608</xdr:rowOff>
    </xdr:from>
    <xdr:to>
      <xdr:col>19</xdr:col>
      <xdr:colOff>76200</xdr:colOff>
      <xdr:row>52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333375</xdr:colOff>
      <xdr:row>2</xdr:row>
      <xdr:rowOff>27214</xdr:rowOff>
    </xdr:from>
    <xdr:to>
      <xdr:col>27</xdr:col>
      <xdr:colOff>104775</xdr:colOff>
      <xdr:row>13</xdr:row>
      <xdr:rowOff>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F688E1D-4E76-4CAD-A6B1-E5E6FD6C8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2</xdr:row>
      <xdr:rowOff>27213</xdr:rowOff>
    </xdr:from>
    <xdr:to>
      <xdr:col>19</xdr:col>
      <xdr:colOff>190500</xdr:colOff>
      <xdr:row>12</xdr:row>
      <xdr:rowOff>190499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CC41D1E-E2DD-4102-8377-F428C15D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10" name="Retângulo: Cantos Arredondado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F1AE229-1BA5-4AF0-B533-55BAF51617BD}"/>
            </a:ext>
          </a:extLst>
        </xdr:cNvPr>
        <xdr:cNvSpPr/>
      </xdr:nvSpPr>
      <xdr:spPr>
        <a:xfrm>
          <a:off x="638735" y="1524000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11" name="Retângulo: Cantos Arredondado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D32C454-A6EE-435F-87DC-C5B615B42B51}"/>
            </a:ext>
          </a:extLst>
        </xdr:cNvPr>
        <xdr:cNvSpPr/>
      </xdr:nvSpPr>
      <xdr:spPr>
        <a:xfrm>
          <a:off x="634253" y="2034988"/>
          <a:ext cx="2599765" cy="40341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12" name="Retângulo: Cantos Arredondado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1224A30-0A48-4B71-996B-1F1F97292A38}"/>
            </a:ext>
          </a:extLst>
        </xdr:cNvPr>
        <xdr:cNvSpPr/>
      </xdr:nvSpPr>
      <xdr:spPr>
        <a:xfrm>
          <a:off x="640976" y="25683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13" name="Retângulo: Cantos Arredondado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704AD44-B473-478E-A789-583F16B22FDD}"/>
            </a:ext>
          </a:extLst>
        </xdr:cNvPr>
        <xdr:cNvSpPr/>
      </xdr:nvSpPr>
      <xdr:spPr>
        <a:xfrm>
          <a:off x="625288" y="307937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14" name="Retângulo: Cantos Arredondado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CBCD4B5-62C8-4496-8989-A586CB2C0F9C}"/>
            </a:ext>
          </a:extLst>
        </xdr:cNvPr>
        <xdr:cNvSpPr/>
      </xdr:nvSpPr>
      <xdr:spPr>
        <a:xfrm>
          <a:off x="632012" y="3601571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15" name="Retângulo: Cantos Arredondado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B88C69F-BC89-43D6-8173-52AC3A7FCBD1}"/>
            </a:ext>
          </a:extLst>
        </xdr:cNvPr>
        <xdr:cNvSpPr/>
      </xdr:nvSpPr>
      <xdr:spPr>
        <a:xfrm>
          <a:off x="627530" y="4112559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 editAs="oneCell">
    <xdr:from>
      <xdr:col>0</xdr:col>
      <xdr:colOff>517071</xdr:colOff>
      <xdr:row>1</xdr:row>
      <xdr:rowOff>122464</xdr:rowOff>
    </xdr:from>
    <xdr:to>
      <xdr:col>0</xdr:col>
      <xdr:colOff>3307336</xdr:colOff>
      <xdr:row>5</xdr:row>
      <xdr:rowOff>151665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64E44DB-FA64-468D-90CE-EFA5F51F8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312964"/>
          <a:ext cx="2790265" cy="804808"/>
        </a:xfrm>
        <a:prstGeom prst="rect">
          <a:avLst/>
        </a:prstGeom>
      </xdr:spPr>
    </xdr:pic>
    <xdr:clientData/>
  </xdr:twoCellAnchor>
  <xdr:twoCellAnchor>
    <xdr:from>
      <xdr:col>0</xdr:col>
      <xdr:colOff>625929</xdr:colOff>
      <xdr:row>24</xdr:row>
      <xdr:rowOff>40822</xdr:rowOff>
    </xdr:from>
    <xdr:to>
      <xdr:col>0</xdr:col>
      <xdr:colOff>3225694</xdr:colOff>
      <xdr:row>26</xdr:row>
      <xdr:rowOff>63234</xdr:rowOff>
    </xdr:to>
    <xdr:sp macro="" textlink="">
      <xdr:nvSpPr>
        <xdr:cNvPr id="18" name="Retângulo: Cantos Arredondados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2E06DB2-D464-49EF-85CF-29EA70A1C5E0}"/>
            </a:ext>
          </a:extLst>
        </xdr:cNvPr>
        <xdr:cNvSpPr/>
      </xdr:nvSpPr>
      <xdr:spPr>
        <a:xfrm>
          <a:off x="625929" y="4640036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65144-66FE-4B40-9389-9CA1FCB08A91}"/>
            </a:ext>
          </a:extLst>
        </xdr:cNvPr>
        <xdr:cNvSpPr/>
      </xdr:nvSpPr>
      <xdr:spPr>
        <a:xfrm>
          <a:off x="638735" y="1533525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94E8C3-C7D7-4986-A050-584067D747FB}"/>
            </a:ext>
          </a:extLst>
        </xdr:cNvPr>
        <xdr:cNvSpPr/>
      </xdr:nvSpPr>
      <xdr:spPr>
        <a:xfrm>
          <a:off x="634253" y="2044513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12C748-463D-4880-9913-D551A136DE04}"/>
            </a:ext>
          </a:extLst>
        </xdr:cNvPr>
        <xdr:cNvSpPr/>
      </xdr:nvSpPr>
      <xdr:spPr>
        <a:xfrm>
          <a:off x="640976" y="2577913"/>
          <a:ext cx="2599765" cy="40341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8248B07-5C66-4748-99AC-773093051A83}"/>
            </a:ext>
          </a:extLst>
        </xdr:cNvPr>
        <xdr:cNvSpPr/>
      </xdr:nvSpPr>
      <xdr:spPr>
        <a:xfrm>
          <a:off x="625288" y="309842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19FC56-62A9-4F5E-AF89-91B60F2C0787}"/>
            </a:ext>
          </a:extLst>
        </xdr:cNvPr>
        <xdr:cNvSpPr/>
      </xdr:nvSpPr>
      <xdr:spPr>
        <a:xfrm>
          <a:off x="632012" y="3620621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0742127-D92A-4C4A-9A4B-3B41FE60204C}"/>
            </a:ext>
          </a:extLst>
        </xdr:cNvPr>
        <xdr:cNvSpPr/>
      </xdr:nvSpPr>
      <xdr:spPr>
        <a:xfrm>
          <a:off x="627530" y="4131609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 editAs="oneCell">
    <xdr:from>
      <xdr:col>0</xdr:col>
      <xdr:colOff>523875</xdr:colOff>
      <xdr:row>2</xdr:row>
      <xdr:rowOff>0</xdr:rowOff>
    </xdr:from>
    <xdr:to>
      <xdr:col>0</xdr:col>
      <xdr:colOff>3314140</xdr:colOff>
      <xdr:row>6</xdr:row>
      <xdr:rowOff>42808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013A112-D0FB-40DA-9AF7-AAC719CC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90525"/>
          <a:ext cx="2790265" cy="804808"/>
        </a:xfrm>
        <a:prstGeom prst="rect">
          <a:avLst/>
        </a:prstGeom>
      </xdr:spPr>
    </xdr:pic>
    <xdr:clientData/>
  </xdr:twoCellAnchor>
  <xdr:twoCellAnchor>
    <xdr:from>
      <xdr:col>0</xdr:col>
      <xdr:colOff>627530</xdr:colOff>
      <xdr:row>24</xdr:row>
      <xdr:rowOff>56029</xdr:rowOff>
    </xdr:from>
    <xdr:to>
      <xdr:col>0</xdr:col>
      <xdr:colOff>3227295</xdr:colOff>
      <xdr:row>26</xdr:row>
      <xdr:rowOff>78441</xdr:rowOff>
    </xdr:to>
    <xdr:sp macro="" textlink="">
      <xdr:nvSpPr>
        <xdr:cNvPr id="9" name="Retângulo: Cantos Arredondado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E7DA488-208B-4B96-ABB9-FE535338926A}"/>
            </a:ext>
          </a:extLst>
        </xdr:cNvPr>
        <xdr:cNvSpPr/>
      </xdr:nvSpPr>
      <xdr:spPr>
        <a:xfrm>
          <a:off x="627530" y="4639235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394608</xdr:colOff>
      <xdr:row>0</xdr:row>
      <xdr:rowOff>145597</xdr:rowOff>
    </xdr:from>
    <xdr:to>
      <xdr:col>22</xdr:col>
      <xdr:colOff>506186</xdr:colOff>
      <xdr:row>23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35DE74-C802-48CE-BD76-10CEB85A5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E11BA9-F3DF-4952-88DE-20D481E025D2}"/>
            </a:ext>
          </a:extLst>
        </xdr:cNvPr>
        <xdr:cNvSpPr/>
      </xdr:nvSpPr>
      <xdr:spPr>
        <a:xfrm>
          <a:off x="638735" y="1533525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D33887-982E-4A64-B54E-385313180D20}"/>
            </a:ext>
          </a:extLst>
        </xdr:cNvPr>
        <xdr:cNvSpPr/>
      </xdr:nvSpPr>
      <xdr:spPr>
        <a:xfrm>
          <a:off x="634253" y="2044513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34FDA2-BC71-4352-925E-237A12E0D99A}"/>
            </a:ext>
          </a:extLst>
        </xdr:cNvPr>
        <xdr:cNvSpPr/>
      </xdr:nvSpPr>
      <xdr:spPr>
        <a:xfrm>
          <a:off x="640976" y="2577913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F3E09D-3CF9-45FB-9C6D-B268803A597C}"/>
            </a:ext>
          </a:extLst>
        </xdr:cNvPr>
        <xdr:cNvSpPr/>
      </xdr:nvSpPr>
      <xdr:spPr>
        <a:xfrm>
          <a:off x="625288" y="3088902"/>
          <a:ext cx="2599765" cy="40341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B61541-C7DA-4CE3-A6D1-D02C65361E75}"/>
            </a:ext>
          </a:extLst>
        </xdr:cNvPr>
        <xdr:cNvSpPr/>
      </xdr:nvSpPr>
      <xdr:spPr>
        <a:xfrm>
          <a:off x="632012" y="3611096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F1E1BDE-E611-4668-B4AB-251D2C03C7AE}"/>
            </a:ext>
          </a:extLst>
        </xdr:cNvPr>
        <xdr:cNvSpPr/>
      </xdr:nvSpPr>
      <xdr:spPr>
        <a:xfrm>
          <a:off x="627530" y="4122084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 editAs="oneCell">
    <xdr:from>
      <xdr:col>0</xdr:col>
      <xdr:colOff>504264</xdr:colOff>
      <xdr:row>1</xdr:row>
      <xdr:rowOff>179294</xdr:rowOff>
    </xdr:from>
    <xdr:to>
      <xdr:col>0</xdr:col>
      <xdr:colOff>3294529</xdr:colOff>
      <xdr:row>6</xdr:row>
      <xdr:rowOff>20396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371782F-1DA9-415A-A392-0571BEBC2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64" y="381000"/>
          <a:ext cx="2790265" cy="804808"/>
        </a:xfrm>
        <a:prstGeom prst="rect">
          <a:avLst/>
        </a:prstGeom>
      </xdr:spPr>
    </xdr:pic>
    <xdr:clientData/>
  </xdr:twoCellAnchor>
  <xdr:twoCellAnchor>
    <xdr:from>
      <xdr:col>0</xdr:col>
      <xdr:colOff>638736</xdr:colOff>
      <xdr:row>24</xdr:row>
      <xdr:rowOff>56030</xdr:rowOff>
    </xdr:from>
    <xdr:to>
      <xdr:col>0</xdr:col>
      <xdr:colOff>3238501</xdr:colOff>
      <xdr:row>26</xdr:row>
      <xdr:rowOff>78442</xdr:rowOff>
    </xdr:to>
    <xdr:sp macro="" textlink="">
      <xdr:nvSpPr>
        <xdr:cNvPr id="11" name="Retângulo: Cantos Arredondado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0C6D0F-FECF-491D-9515-4052BC3B92C0}"/>
            </a:ext>
          </a:extLst>
        </xdr:cNvPr>
        <xdr:cNvSpPr/>
      </xdr:nvSpPr>
      <xdr:spPr>
        <a:xfrm>
          <a:off x="638736" y="4650442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2C121F-43E8-48DE-8369-6A372E46E783}"/>
            </a:ext>
          </a:extLst>
        </xdr:cNvPr>
        <xdr:cNvSpPr/>
      </xdr:nvSpPr>
      <xdr:spPr>
        <a:xfrm>
          <a:off x="638735" y="1543050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D5BA42-3868-4F2C-BC3D-FEC6210E51CB}"/>
            </a:ext>
          </a:extLst>
        </xdr:cNvPr>
        <xdr:cNvSpPr/>
      </xdr:nvSpPr>
      <xdr:spPr>
        <a:xfrm>
          <a:off x="634253" y="205403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74EFA1-BD4E-4525-90B1-01708FB4AEF8}"/>
            </a:ext>
          </a:extLst>
        </xdr:cNvPr>
        <xdr:cNvSpPr/>
      </xdr:nvSpPr>
      <xdr:spPr>
        <a:xfrm>
          <a:off x="640976" y="258743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176E97-0469-4AE0-8ECE-29423E587A29}"/>
            </a:ext>
          </a:extLst>
        </xdr:cNvPr>
        <xdr:cNvSpPr/>
      </xdr:nvSpPr>
      <xdr:spPr>
        <a:xfrm>
          <a:off x="625288" y="309842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37CC17-9877-4803-B7DC-111608AD61F7}"/>
            </a:ext>
          </a:extLst>
        </xdr:cNvPr>
        <xdr:cNvSpPr/>
      </xdr:nvSpPr>
      <xdr:spPr>
        <a:xfrm>
          <a:off x="632012" y="3620621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C455B39-1120-4274-A0E4-866417442EB6}"/>
            </a:ext>
          </a:extLst>
        </xdr:cNvPr>
        <xdr:cNvSpPr/>
      </xdr:nvSpPr>
      <xdr:spPr>
        <a:xfrm>
          <a:off x="627530" y="4131609"/>
          <a:ext cx="2599765" cy="403412"/>
        </a:xfrm>
        <a:prstGeom prst="roundRect">
          <a:avLst/>
        </a:prstGeom>
        <a:solidFill>
          <a:schemeClr val="bg2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 editAs="oneCell">
    <xdr:from>
      <xdr:col>0</xdr:col>
      <xdr:colOff>581025</xdr:colOff>
      <xdr:row>2</xdr:row>
      <xdr:rowOff>66675</xdr:rowOff>
    </xdr:from>
    <xdr:to>
      <xdr:col>0</xdr:col>
      <xdr:colOff>3371290</xdr:colOff>
      <xdr:row>6</xdr:row>
      <xdr:rowOff>109483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C7E8B65-9F90-4ED4-A6E4-484123698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447675"/>
          <a:ext cx="2790265" cy="804808"/>
        </a:xfrm>
        <a:prstGeom prst="rect">
          <a:avLst/>
        </a:prstGeom>
      </xdr:spPr>
    </xdr:pic>
    <xdr:clientData/>
  </xdr:twoCellAnchor>
  <xdr:twoCellAnchor>
    <xdr:from>
      <xdr:col>0</xdr:col>
      <xdr:colOff>619125</xdr:colOff>
      <xdr:row>24</xdr:row>
      <xdr:rowOff>38100</xdr:rowOff>
    </xdr:from>
    <xdr:to>
      <xdr:col>0</xdr:col>
      <xdr:colOff>3218890</xdr:colOff>
      <xdr:row>26</xdr:row>
      <xdr:rowOff>60512</xdr:rowOff>
    </xdr:to>
    <xdr:sp macro="" textlink="">
      <xdr:nvSpPr>
        <xdr:cNvPr id="10" name="Retângulo: Cantos Arredondado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C1610D-5209-4F4B-90D4-C2DB77835DD8}"/>
            </a:ext>
          </a:extLst>
        </xdr:cNvPr>
        <xdr:cNvSpPr/>
      </xdr:nvSpPr>
      <xdr:spPr>
        <a:xfrm>
          <a:off x="619125" y="4610100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5FEF1-32C9-436E-A1C3-ED6498E40B5B}"/>
            </a:ext>
          </a:extLst>
        </xdr:cNvPr>
        <xdr:cNvSpPr/>
      </xdr:nvSpPr>
      <xdr:spPr>
        <a:xfrm>
          <a:off x="638735" y="1524000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D69CF1-0C42-4411-9176-737FCE159F5A}"/>
            </a:ext>
          </a:extLst>
        </xdr:cNvPr>
        <xdr:cNvSpPr/>
      </xdr:nvSpPr>
      <xdr:spPr>
        <a:xfrm>
          <a:off x="634253" y="20349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CAA6DA-8000-4413-A304-2FE0CE792213}"/>
            </a:ext>
          </a:extLst>
        </xdr:cNvPr>
        <xdr:cNvSpPr/>
      </xdr:nvSpPr>
      <xdr:spPr>
        <a:xfrm>
          <a:off x="640976" y="25683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3E9252-CAA5-4EA1-9A1A-3ABE30E81A27}"/>
            </a:ext>
          </a:extLst>
        </xdr:cNvPr>
        <xdr:cNvSpPr/>
      </xdr:nvSpPr>
      <xdr:spPr>
        <a:xfrm>
          <a:off x="625288" y="307937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79E668-D411-4644-B949-96299B2A4C92}"/>
            </a:ext>
          </a:extLst>
        </xdr:cNvPr>
        <xdr:cNvSpPr/>
      </xdr:nvSpPr>
      <xdr:spPr>
        <a:xfrm>
          <a:off x="632012" y="3601571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B2EFC7F-2C12-4BF3-95E9-824E34731EDE}"/>
            </a:ext>
          </a:extLst>
        </xdr:cNvPr>
        <xdr:cNvSpPr/>
      </xdr:nvSpPr>
      <xdr:spPr>
        <a:xfrm>
          <a:off x="627530" y="4112559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 editAs="oneCell">
    <xdr:from>
      <xdr:col>0</xdr:col>
      <xdr:colOff>581025</xdr:colOff>
      <xdr:row>2</xdr:row>
      <xdr:rowOff>66675</xdr:rowOff>
    </xdr:from>
    <xdr:to>
      <xdr:col>0</xdr:col>
      <xdr:colOff>3371290</xdr:colOff>
      <xdr:row>6</xdr:row>
      <xdr:rowOff>109483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8F7D070-47FC-4EF3-98F5-A3A17C316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447675"/>
          <a:ext cx="2790265" cy="804808"/>
        </a:xfrm>
        <a:prstGeom prst="rect">
          <a:avLst/>
        </a:prstGeom>
      </xdr:spPr>
    </xdr:pic>
    <xdr:clientData/>
  </xdr:twoCellAnchor>
  <xdr:twoCellAnchor>
    <xdr:from>
      <xdr:col>0</xdr:col>
      <xdr:colOff>628650</xdr:colOff>
      <xdr:row>24</xdr:row>
      <xdr:rowOff>104775</xdr:rowOff>
    </xdr:from>
    <xdr:to>
      <xdr:col>0</xdr:col>
      <xdr:colOff>3228415</xdr:colOff>
      <xdr:row>26</xdr:row>
      <xdr:rowOff>127187</xdr:rowOff>
    </xdr:to>
    <xdr:sp macro="" textlink="">
      <xdr:nvSpPr>
        <xdr:cNvPr id="9" name="Retângulo: Cantos Arredondado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7A8A5BC-8E00-42AE-85FC-FFE165E52FA7}"/>
            </a:ext>
          </a:extLst>
        </xdr:cNvPr>
        <xdr:cNvSpPr/>
      </xdr:nvSpPr>
      <xdr:spPr>
        <a:xfrm>
          <a:off x="628650" y="4676775"/>
          <a:ext cx="2599765" cy="40341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638735</xdr:colOff>
      <xdr:row>8</xdr:row>
      <xdr:rowOff>0</xdr:rowOff>
    </xdr:from>
    <xdr:to>
      <xdr:col>0</xdr:col>
      <xdr:colOff>3238500</xdr:colOff>
      <xdr:row>10</xdr:row>
      <xdr:rowOff>22412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853818-97E7-4737-947F-01625950715D}"/>
            </a:ext>
          </a:extLst>
        </xdr:cNvPr>
        <xdr:cNvSpPr/>
      </xdr:nvSpPr>
      <xdr:spPr>
        <a:xfrm>
          <a:off x="638735" y="1524000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Banco de dados</a:t>
          </a:r>
        </a:p>
      </xdr:txBody>
    </xdr:sp>
    <xdr:clientData/>
  </xdr:twoCellAnchor>
  <xdr:twoCellAnchor>
    <xdr:from>
      <xdr:col>0</xdr:col>
      <xdr:colOff>634253</xdr:colOff>
      <xdr:row>10</xdr:row>
      <xdr:rowOff>129988</xdr:rowOff>
    </xdr:from>
    <xdr:to>
      <xdr:col>0</xdr:col>
      <xdr:colOff>3234018</xdr:colOff>
      <xdr:row>12</xdr:row>
      <xdr:rowOff>152400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859509-3DA7-4F35-BD24-3067ACE44BB3}"/>
            </a:ext>
          </a:extLst>
        </xdr:cNvPr>
        <xdr:cNvSpPr/>
      </xdr:nvSpPr>
      <xdr:spPr>
        <a:xfrm>
          <a:off x="634253" y="20349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Ranks (Altas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e Baixas)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640976</xdr:colOff>
      <xdr:row>13</xdr:row>
      <xdr:rowOff>91888</xdr:rowOff>
    </xdr:from>
    <xdr:to>
      <xdr:col>0</xdr:col>
      <xdr:colOff>3240741</xdr:colOff>
      <xdr:row>15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DC981F-FD97-4613-B195-D4A03AE86F4F}"/>
            </a:ext>
          </a:extLst>
        </xdr:cNvPr>
        <xdr:cNvSpPr/>
      </xdr:nvSpPr>
      <xdr:spPr>
        <a:xfrm>
          <a:off x="640976" y="2568388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(30 dias)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625288</xdr:colOff>
      <xdr:row>16</xdr:row>
      <xdr:rowOff>31377</xdr:rowOff>
    </xdr:from>
    <xdr:to>
      <xdr:col>0</xdr:col>
      <xdr:colOff>3225053</xdr:colOff>
      <xdr:row>18</xdr:row>
      <xdr:rowOff>53789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7CD0ED-8B7C-41BA-AA50-3FE79D4930A0}"/>
            </a:ext>
          </a:extLst>
        </xdr:cNvPr>
        <xdr:cNvSpPr/>
      </xdr:nvSpPr>
      <xdr:spPr>
        <a:xfrm>
          <a:off x="625288" y="3079377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Rank</a:t>
          </a:r>
          <a:r>
            <a:rPr lang="pt-BR" sz="2000" baseline="0">
              <a:solidFill>
                <a:sysClr val="windowText" lastClr="000000"/>
              </a:solidFill>
              <a:latin typeface="Bell MT" panose="02020503060305020303" pitchFamily="18" charset="0"/>
            </a:rPr>
            <a:t> (Div. Yield)</a:t>
          </a:r>
          <a:endParaRPr lang="pt-BR" sz="2000">
            <a:solidFill>
              <a:sysClr val="windowText" lastClr="000000"/>
            </a:solidFill>
            <a:latin typeface="Bell MT" panose="02020503060305020303" pitchFamily="18" charset="0"/>
          </a:endParaRPr>
        </a:p>
      </xdr:txBody>
    </xdr:sp>
    <xdr:clientData/>
  </xdr:twoCellAnchor>
  <xdr:twoCellAnchor>
    <xdr:from>
      <xdr:col>0</xdr:col>
      <xdr:colOff>632012</xdr:colOff>
      <xdr:row>18</xdr:row>
      <xdr:rowOff>172571</xdr:rowOff>
    </xdr:from>
    <xdr:to>
      <xdr:col>0</xdr:col>
      <xdr:colOff>3231777</xdr:colOff>
      <xdr:row>21</xdr:row>
      <xdr:rowOff>4483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8C5754-52AC-4489-AF2B-68D3C57A42F2}"/>
            </a:ext>
          </a:extLst>
        </xdr:cNvPr>
        <xdr:cNvSpPr/>
      </xdr:nvSpPr>
      <xdr:spPr>
        <a:xfrm>
          <a:off x="632012" y="3601571"/>
          <a:ext cx="2599765" cy="403412"/>
        </a:xfrm>
        <a:prstGeom prst="round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Dados Correntes</a:t>
          </a:r>
        </a:p>
      </xdr:txBody>
    </xdr:sp>
    <xdr:clientData/>
  </xdr:twoCellAnchor>
  <xdr:twoCellAnchor>
    <xdr:from>
      <xdr:col>0</xdr:col>
      <xdr:colOff>627530</xdr:colOff>
      <xdr:row>21</xdr:row>
      <xdr:rowOff>112059</xdr:rowOff>
    </xdr:from>
    <xdr:to>
      <xdr:col>0</xdr:col>
      <xdr:colOff>3227295</xdr:colOff>
      <xdr:row>23</xdr:row>
      <xdr:rowOff>134471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A004A9-B0E9-419D-A9E2-715F409DED49}"/>
            </a:ext>
          </a:extLst>
        </xdr:cNvPr>
        <xdr:cNvSpPr/>
      </xdr:nvSpPr>
      <xdr:spPr>
        <a:xfrm>
          <a:off x="627530" y="4112559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De olho</a:t>
          </a:r>
        </a:p>
      </xdr:txBody>
    </xdr:sp>
    <xdr:clientData/>
  </xdr:twoCellAnchor>
  <xdr:twoCellAnchor>
    <xdr:from>
      <xdr:col>0</xdr:col>
      <xdr:colOff>638736</xdr:colOff>
      <xdr:row>24</xdr:row>
      <xdr:rowOff>56030</xdr:rowOff>
    </xdr:from>
    <xdr:to>
      <xdr:col>0</xdr:col>
      <xdr:colOff>3238501</xdr:colOff>
      <xdr:row>26</xdr:row>
      <xdr:rowOff>78442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D2C437-D192-42BD-8705-C1D42AD85504}"/>
            </a:ext>
          </a:extLst>
        </xdr:cNvPr>
        <xdr:cNvSpPr/>
      </xdr:nvSpPr>
      <xdr:spPr>
        <a:xfrm>
          <a:off x="638736" y="4628030"/>
          <a:ext cx="2599765" cy="4034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ysClr val="windowText" lastClr="000000"/>
              </a:solidFill>
              <a:latin typeface="Bell MT" panose="02020503060305020303" pitchFamily="18" charset="0"/>
            </a:rPr>
            <a:t>Carteira IBovespa</a:t>
          </a:r>
        </a:p>
      </xdr:txBody>
    </xdr:sp>
    <xdr:clientData/>
  </xdr:twoCellAnchor>
  <xdr:twoCellAnchor editAs="oneCell">
    <xdr:from>
      <xdr:col>0</xdr:col>
      <xdr:colOff>542925</xdr:colOff>
      <xdr:row>2</xdr:row>
      <xdr:rowOff>95250</xdr:rowOff>
    </xdr:from>
    <xdr:to>
      <xdr:col>0</xdr:col>
      <xdr:colOff>3333190</xdr:colOff>
      <xdr:row>6</xdr:row>
      <xdr:rowOff>138058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C390485-26D7-435B-BA22-E324F9B52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476250"/>
          <a:ext cx="2790265" cy="80480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27E12BC-A213-4F92-8FEC-C24198829496}" autoFormatId="16" applyNumberFormats="0" applyBorderFormats="0" applyFontFormats="0" applyPatternFormats="0" applyAlignmentFormats="0" applyWidthHeightFormats="0">
  <queryTableRefresh nextId="10">
    <queryTableFields count="9">
      <queryTableField id="1" name="Papel" tableColumnId="10"/>
      <queryTableField id="2" name="Preço/Ação" tableColumnId="2"/>
      <queryTableField id="3" name="Var (%)" tableColumnId="3"/>
      <queryTableField id="4" name="Baixa" tableColumnId="4"/>
      <queryTableField id="5" name="Alta" tableColumnId="5"/>
      <queryTableField id="6" name="Sigla" tableColumnId="6"/>
      <queryTableField id="7" name="Bolsas Mundiais" tableColumnId="7"/>
      <queryTableField id="8" name="Pontos" tableColumnId="8"/>
      <queryTableField id="9" name="Var dia (%)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7A64F0-C754-4074-A319-9F71C6650E11}" name="Table_0__2" displayName="Table_0__2" ref="C1:K429" tableType="queryTable" totalsRowShown="0">
  <tableColumns count="9">
    <tableColumn id="10" xr3:uid="{DCD7336A-DAF4-4DB0-984D-08328E7E8737}" uniqueName="10" name="Papel" queryTableFieldId="1" dataDxfId="2"/>
    <tableColumn id="2" xr3:uid="{054AB25A-5873-4052-AF16-9C6DF7F89668}" uniqueName="2" name="Preço/Ação" queryTableFieldId="2"/>
    <tableColumn id="3" xr3:uid="{71167086-6090-4E77-BC03-D4EE4FA022BF}" uniqueName="3" name="Var (%)" queryTableFieldId="3"/>
    <tableColumn id="4" xr3:uid="{6747D0E8-35E8-417C-B8B2-C7B39FF4250C}" uniqueName="4" name="Baixa" queryTableFieldId="4"/>
    <tableColumn id="5" xr3:uid="{BC92D443-DC29-4F83-8B04-897B6B8461AF}" uniqueName="5" name="Alta" queryTableFieldId="5"/>
    <tableColumn id="6" xr3:uid="{A3D52460-1342-489D-8DBD-9183D62445D2}" uniqueName="6" name="Sigla" queryTableFieldId="6" dataDxfId="1"/>
    <tableColumn id="7" xr3:uid="{1BDD3182-87C8-4D21-9598-17ABD9C5A4C2}" uniqueName="7" name="Bolsas Mundiais" queryTableFieldId="7" dataDxfId="0"/>
    <tableColumn id="8" xr3:uid="{D10029F6-B213-47B2-917A-359756565886}" uniqueName="8" name="Pontos" queryTableFieldId="8"/>
    <tableColumn id="9" xr3:uid="{C1D9F77B-B4F5-4299-9761-7AE8165522B2}" uniqueName="9" name="Var dia (%)" queryTableFieldId="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F429"/>
  <sheetViews>
    <sheetView showGridLines="0" topLeftCell="A387" zoomScale="55" zoomScaleNormal="55" workbookViewId="0">
      <pane xSplit="3" topLeftCell="I1" activePane="topRight" state="frozen"/>
      <selection pane="topRight" activeCell="J3" sqref="J3:AE429"/>
    </sheetView>
  </sheetViews>
  <sheetFormatPr defaultRowHeight="15" x14ac:dyDescent="0.25"/>
  <cols>
    <col min="1" max="1" width="56.7109375" style="44" customWidth="1"/>
    <col min="2" max="2" width="1.7109375" style="44" customWidth="1"/>
    <col min="3" max="3" width="13.140625" style="13" bestFit="1" customWidth="1"/>
    <col min="4" max="4" width="49.5703125" style="13" customWidth="1"/>
    <col min="5" max="5" width="43.85546875" style="13" bestFit="1" customWidth="1"/>
    <col min="6" max="6" width="23.28515625" style="2" bestFit="1" customWidth="1"/>
    <col min="7" max="7" width="13.140625" style="2" bestFit="1" customWidth="1"/>
    <col min="8" max="8" width="14.42578125" style="2" bestFit="1" customWidth="1"/>
    <col min="9" max="9" width="13.28515625" style="2" bestFit="1" customWidth="1"/>
    <col min="10" max="10" width="33.140625" style="13" bestFit="1" customWidth="1"/>
    <col min="11" max="11" width="17.42578125" style="2" bestFit="1" customWidth="1"/>
    <col min="12" max="12" width="14.42578125" style="13" bestFit="1" customWidth="1"/>
    <col min="13" max="15" width="9.140625" style="13" customWidth="1"/>
    <col min="16" max="16" width="14" style="13" customWidth="1"/>
    <col min="17" max="17" width="9.140625" style="13" customWidth="1"/>
    <col min="18" max="18" width="14" style="13" customWidth="1"/>
    <col min="19" max="21" width="9.140625" style="13" customWidth="1"/>
    <col min="22" max="23" width="10.140625" style="13" bestFit="1" customWidth="1"/>
    <col min="24" max="28" width="9.140625" style="13" customWidth="1"/>
    <col min="29" max="30" width="14.42578125" style="13" bestFit="1" customWidth="1"/>
    <col min="31" max="31" width="42.42578125" style="13" customWidth="1"/>
    <col min="32" max="32" width="10" style="13" hidden="1" customWidth="1"/>
    <col min="33" max="33" width="9.140625" style="13" customWidth="1"/>
    <col min="34" max="16384" width="9.140625" style="13"/>
  </cols>
  <sheetData>
    <row r="1" spans="1:32" s="26" customFormat="1" x14ac:dyDescent="0.25">
      <c r="A1" s="45"/>
      <c r="B1" s="44"/>
      <c r="F1" s="56" t="s">
        <v>687</v>
      </c>
      <c r="G1" s="56"/>
      <c r="H1" s="56"/>
      <c r="I1" s="56"/>
      <c r="J1" s="57" t="s">
        <v>688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34"/>
      <c r="AE1" s="34"/>
    </row>
    <row r="2" spans="1:32" x14ac:dyDescent="0.25">
      <c r="A2" s="45"/>
      <c r="C2" s="28" t="s">
        <v>0</v>
      </c>
      <c r="D2" s="28" t="s">
        <v>1</v>
      </c>
      <c r="E2" s="29" t="s">
        <v>2</v>
      </c>
      <c r="F2" s="29" t="s">
        <v>686</v>
      </c>
      <c r="G2" s="30" t="s">
        <v>685</v>
      </c>
      <c r="H2" s="30" t="s">
        <v>689</v>
      </c>
      <c r="I2" s="30" t="s">
        <v>690</v>
      </c>
      <c r="J2" s="29" t="s">
        <v>683</v>
      </c>
      <c r="K2" s="30" t="s">
        <v>684</v>
      </c>
      <c r="L2" s="31" t="s">
        <v>3</v>
      </c>
      <c r="M2" s="29" t="s">
        <v>6</v>
      </c>
      <c r="N2" s="29" t="s">
        <v>7</v>
      </c>
      <c r="O2" s="29" t="s">
        <v>8</v>
      </c>
      <c r="P2" s="29" t="s">
        <v>9</v>
      </c>
      <c r="Q2" s="29" t="s">
        <v>10</v>
      </c>
      <c r="R2" s="29" t="s">
        <v>11</v>
      </c>
      <c r="S2" s="29" t="s">
        <v>12</v>
      </c>
      <c r="T2" s="29" t="s">
        <v>13</v>
      </c>
      <c r="U2" s="29" t="s">
        <v>14</v>
      </c>
      <c r="V2" s="29" t="s">
        <v>15</v>
      </c>
      <c r="W2" s="29" t="s">
        <v>16</v>
      </c>
      <c r="X2" s="29">
        <v>2020</v>
      </c>
      <c r="Y2" s="29">
        <v>2019</v>
      </c>
      <c r="Z2" s="29">
        <v>2018</v>
      </c>
      <c r="AA2" s="29">
        <v>2017</v>
      </c>
      <c r="AB2" s="29">
        <v>2016</v>
      </c>
      <c r="AC2" s="29">
        <v>2015</v>
      </c>
      <c r="AD2" s="29" t="s">
        <v>17</v>
      </c>
      <c r="AE2" s="31" t="s">
        <v>18</v>
      </c>
    </row>
    <row r="3" spans="1:32" x14ac:dyDescent="0.25">
      <c r="A3" s="45"/>
      <c r="C3" s="7" t="s">
        <v>19</v>
      </c>
      <c r="D3" s="7" t="s">
        <v>775</v>
      </c>
      <c r="E3" s="7" t="s">
        <v>776</v>
      </c>
      <c r="F3" s="17">
        <f>VLOOKUP(C3,Table_0__2[[Papel]:[Alta]],2,TRUE)</f>
        <v>8.77</v>
      </c>
      <c r="G3" s="19">
        <f>VLOOKUP(C3,Table_0__2[[Papel]:[Alta]],3,TRUE)/100</f>
        <v>-2.8799999999999999E-2</v>
      </c>
      <c r="H3" s="17">
        <f>VLOOKUP(C3,Table_0__2[[Papel]:[Alta]],4,TRUE)</f>
        <v>8.67</v>
      </c>
      <c r="I3" s="33">
        <f>VLOOKUP(C3,Table_0__2[[Papel]:[Alta]],5,TRUE)</f>
        <v>9.0399999999999991</v>
      </c>
      <c r="J3" s="17">
        <v>9.0299999999999994</v>
      </c>
      <c r="K3" s="19">
        <v>2.2000000000000001E-3</v>
      </c>
      <c r="L3" s="9" t="s">
        <v>1237</v>
      </c>
      <c r="M3" s="20">
        <v>0.91</v>
      </c>
      <c r="N3" s="18">
        <v>-10.4</v>
      </c>
      <c r="O3" s="20">
        <v>-0.87</v>
      </c>
      <c r="P3" s="18">
        <v>9.9499999999999993</v>
      </c>
      <c r="Q3" s="17">
        <v>0.68</v>
      </c>
      <c r="R3" s="18">
        <v>-50.82</v>
      </c>
      <c r="S3" s="21">
        <v>0.01</v>
      </c>
      <c r="T3" s="19">
        <v>-8.6999999999999994E-2</v>
      </c>
      <c r="U3" s="21">
        <v>2.2000000000000001E-3</v>
      </c>
      <c r="V3" s="19">
        <v>-0.1865</v>
      </c>
      <c r="W3" s="21">
        <v>-0.54410000000000003</v>
      </c>
      <c r="X3" s="19">
        <v>-0.1865</v>
      </c>
      <c r="Y3" s="21">
        <v>-0.38030000000000003</v>
      </c>
      <c r="Z3" s="19">
        <v>0.37159999999999999</v>
      </c>
      <c r="AA3" s="21">
        <v>-0.10050000000000001</v>
      </c>
      <c r="AB3" s="19">
        <v>1.03E-2</v>
      </c>
      <c r="AC3" s="21">
        <v>-0.23680000000000001</v>
      </c>
      <c r="AD3" s="9" t="s">
        <v>1238</v>
      </c>
      <c r="AE3" s="10" t="s">
        <v>1239</v>
      </c>
      <c r="AF3" s="13" t="str">
        <f>S3&amp;"-"&amp;COUNTIF($S$3:S3,S3)</f>
        <v>0.01-1</v>
      </c>
    </row>
    <row r="4" spans="1:32" x14ac:dyDescent="0.25">
      <c r="A4" s="45"/>
      <c r="C4" s="7" t="s">
        <v>20</v>
      </c>
      <c r="D4" s="7" t="s">
        <v>777</v>
      </c>
      <c r="E4" s="7" t="s">
        <v>778</v>
      </c>
      <c r="F4" s="17">
        <f>VLOOKUP(C4,Table_0__2[[Papel]:[Alta]],2,TRUE)</f>
        <v>14.96</v>
      </c>
      <c r="G4" s="19">
        <f>VLOOKUP(C4,Table_0__2[[Papel]:[Alta]],3,TRUE)/100</f>
        <v>-3.7900000000000003E-2</v>
      </c>
      <c r="H4" s="17">
        <f>VLOOKUP(C4,Table_0__2[[Papel]:[Alta]],4,TRUE)</f>
        <v>14.72</v>
      </c>
      <c r="I4" s="33">
        <f>VLOOKUP(C4,Table_0__2[[Papel]:[Alta]],5,TRUE)</f>
        <v>15.4</v>
      </c>
      <c r="J4" s="17">
        <v>15.55</v>
      </c>
      <c r="K4" s="19">
        <v>1.24E-2</v>
      </c>
      <c r="L4" s="9" t="s">
        <v>1237</v>
      </c>
      <c r="M4" s="20">
        <v>0.8</v>
      </c>
      <c r="N4" s="18">
        <v>10.66</v>
      </c>
      <c r="O4" s="20">
        <v>1.46</v>
      </c>
      <c r="P4" s="18">
        <v>19.41</v>
      </c>
      <c r="Q4" s="8" t="s">
        <v>1240</v>
      </c>
      <c r="R4" s="9" t="s">
        <v>1240</v>
      </c>
      <c r="S4" s="21">
        <v>3.2000000000000001E-2</v>
      </c>
      <c r="T4" s="19">
        <v>7.4999999999999997E-2</v>
      </c>
      <c r="U4" s="21">
        <v>1.24E-2</v>
      </c>
      <c r="V4" s="19">
        <v>-2.1399999999999999E-2</v>
      </c>
      <c r="W4" s="21">
        <v>-0.18940000000000001</v>
      </c>
      <c r="X4" s="19">
        <v>1.6E-2</v>
      </c>
      <c r="Y4" s="21">
        <v>-0.20069999999999999</v>
      </c>
      <c r="Z4" s="19">
        <v>0.26819999999999999</v>
      </c>
      <c r="AA4" s="21">
        <v>5.6399999999999999E-2</v>
      </c>
      <c r="AB4" s="19">
        <v>0.33360000000000001</v>
      </c>
      <c r="AC4" s="21">
        <v>0.7994</v>
      </c>
      <c r="AD4" s="9" t="s">
        <v>1241</v>
      </c>
      <c r="AE4" s="10" t="s">
        <v>1239</v>
      </c>
      <c r="AF4" s="13" t="str">
        <f>S4&amp;"-"&amp;COUNTIF($S$3:S4,S4)</f>
        <v>0.032-1</v>
      </c>
    </row>
    <row r="5" spans="1:32" x14ac:dyDescent="0.25">
      <c r="A5" s="45"/>
      <c r="C5" s="7" t="s">
        <v>21</v>
      </c>
      <c r="D5" s="7"/>
      <c r="E5" s="7"/>
      <c r="F5" s="17">
        <f>VLOOKUP(C5,Table_0__2[[Papel]:[Alta]],2,TRUE)</f>
        <v>13.48</v>
      </c>
      <c r="G5" s="19">
        <f>VLOOKUP(C5,Table_0__2[[Papel]:[Alta]],3,TRUE)/100</f>
        <v>-2.1099999999999997E-2</v>
      </c>
      <c r="H5" s="17">
        <f>VLOOKUP(C5,Table_0__2[[Papel]:[Alta]],4,TRUE)</f>
        <v>13.35</v>
      </c>
      <c r="I5" s="33">
        <f>VLOOKUP(C5,Table_0__2[[Papel]:[Alta]],5,TRUE)</f>
        <v>13.73</v>
      </c>
      <c r="J5" s="17"/>
      <c r="K5" s="19"/>
      <c r="L5" s="9"/>
      <c r="M5" s="20"/>
      <c r="N5" s="18"/>
      <c r="O5" s="20"/>
      <c r="P5" s="18"/>
      <c r="Q5" s="17"/>
      <c r="R5" s="18"/>
      <c r="S5" s="21"/>
      <c r="T5" s="19"/>
      <c r="U5" s="21"/>
      <c r="V5" s="19"/>
      <c r="W5" s="21"/>
      <c r="X5" s="19"/>
      <c r="Y5" s="21"/>
      <c r="Z5" s="19"/>
      <c r="AA5" s="21"/>
      <c r="AB5" s="19"/>
      <c r="AC5" s="21"/>
      <c r="AD5" s="9"/>
      <c r="AE5" s="10"/>
      <c r="AF5" s="13" t="str">
        <f>S5&amp;"-"&amp;COUNTIF($S$3:S5,S5)</f>
        <v>-0</v>
      </c>
    </row>
    <row r="6" spans="1:32" x14ac:dyDescent="0.25">
      <c r="A6" s="45"/>
      <c r="C6" s="7" t="s">
        <v>705</v>
      </c>
      <c r="D6" s="7" t="s">
        <v>779</v>
      </c>
      <c r="E6" s="7" t="s">
        <v>780</v>
      </c>
      <c r="F6" s="17">
        <f>VLOOKUP(C6,Table_0__2[[Papel]:[Alta]],2,TRUE)</f>
        <v>9.34</v>
      </c>
      <c r="G6" s="19">
        <f>VLOOKUP(C6,Table_0__2[[Papel]:[Alta]],3,TRUE)/100</f>
        <v>-4.9800000000000004E-2</v>
      </c>
      <c r="H6" s="17">
        <f>VLOOKUP(C6,Table_0__2[[Papel]:[Alta]],4,TRUE)</f>
        <v>9.3000000000000007</v>
      </c>
      <c r="I6" s="33">
        <f>VLOOKUP(C6,Table_0__2[[Papel]:[Alta]],5,TRUE)</f>
        <v>9.8800000000000008</v>
      </c>
      <c r="J6" s="17">
        <v>9.83</v>
      </c>
      <c r="K6" s="19">
        <v>-3.5299999999999998E-2</v>
      </c>
      <c r="L6" s="16" t="s">
        <v>1237</v>
      </c>
      <c r="M6" s="20">
        <v>7.79</v>
      </c>
      <c r="N6" s="18">
        <v>66.540000000000006</v>
      </c>
      <c r="O6" s="20">
        <v>0.15</v>
      </c>
      <c r="P6" s="18">
        <v>1.26</v>
      </c>
      <c r="Q6" s="17">
        <v>1.18</v>
      </c>
      <c r="R6" s="18">
        <v>44.07</v>
      </c>
      <c r="S6" s="21">
        <v>0</v>
      </c>
      <c r="T6" s="19">
        <v>0.11700000000000001</v>
      </c>
      <c r="U6" s="21">
        <v>-3.5299999999999998E-2</v>
      </c>
      <c r="V6" s="19">
        <v>-0.2092</v>
      </c>
      <c r="W6" s="21">
        <v>0.49890000000000001</v>
      </c>
      <c r="X6" s="19">
        <v>-1.7000000000000001E-2</v>
      </c>
      <c r="Y6" s="21">
        <v>0.52490000000000003</v>
      </c>
      <c r="Z6" s="19">
        <v>0</v>
      </c>
      <c r="AA6" s="21">
        <v>0</v>
      </c>
      <c r="AB6" s="19">
        <v>0</v>
      </c>
      <c r="AC6" s="21">
        <v>0</v>
      </c>
      <c r="AD6" s="16" t="s">
        <v>1241</v>
      </c>
      <c r="AE6" s="10" t="s">
        <v>1239</v>
      </c>
      <c r="AF6" s="13" t="str">
        <f>S6&amp;"-"&amp;COUNTIF($S$3:S6,S6)</f>
        <v>0-1</v>
      </c>
    </row>
    <row r="7" spans="1:32" x14ac:dyDescent="0.25">
      <c r="A7" s="45"/>
      <c r="C7" s="7" t="s">
        <v>22</v>
      </c>
      <c r="D7" s="7" t="s">
        <v>781</v>
      </c>
      <c r="E7" s="7" t="s">
        <v>782</v>
      </c>
      <c r="F7" s="17">
        <f>VLOOKUP(C7,Table_0__2[[Papel]:[Alta]],2,TRUE)</f>
        <v>9.2799999999999994</v>
      </c>
      <c r="G7" s="19">
        <f>VLOOKUP(C7,Table_0__2[[Papel]:[Alta]],3,TRUE)/100</f>
        <v>4.2699999999999995E-2</v>
      </c>
      <c r="H7" s="17">
        <f>VLOOKUP(C7,Table_0__2[[Papel]:[Alta]],4,TRUE)</f>
        <v>9.2799999999999994</v>
      </c>
      <c r="I7" s="33">
        <f>VLOOKUP(C7,Table_0__2[[Papel]:[Alta]],5,TRUE)</f>
        <v>9.34</v>
      </c>
      <c r="J7" s="17">
        <v>8.9</v>
      </c>
      <c r="K7" s="19">
        <v>-4.8099999999999997E-2</v>
      </c>
      <c r="L7" s="9" t="s">
        <v>1237</v>
      </c>
      <c r="M7" s="20">
        <v>3</v>
      </c>
      <c r="N7" s="18">
        <v>30.01</v>
      </c>
      <c r="O7" s="20">
        <v>0.3</v>
      </c>
      <c r="P7" s="18">
        <v>2.97</v>
      </c>
      <c r="Q7" s="17">
        <v>0</v>
      </c>
      <c r="R7" s="18">
        <v>29.29</v>
      </c>
      <c r="S7" s="21">
        <v>8.1000000000000003E-2</v>
      </c>
      <c r="T7" s="19">
        <v>0.1</v>
      </c>
      <c r="U7" s="21">
        <v>-4.8099999999999997E-2</v>
      </c>
      <c r="V7" s="19">
        <v>-8.2500000000000004E-2</v>
      </c>
      <c r="W7" s="21">
        <v>-0.1019</v>
      </c>
      <c r="X7" s="19">
        <v>-9.74E-2</v>
      </c>
      <c r="Y7" s="21">
        <v>-4.4600000000000001E-2</v>
      </c>
      <c r="Z7" s="19">
        <v>1.0145999999999999</v>
      </c>
      <c r="AA7" s="21">
        <v>0.15060000000000001</v>
      </c>
      <c r="AB7" s="19">
        <v>0.93520000000000003</v>
      </c>
      <c r="AC7" s="21">
        <v>0.52470000000000006</v>
      </c>
      <c r="AD7" s="9" t="s">
        <v>1241</v>
      </c>
      <c r="AE7" s="10" t="s">
        <v>1239</v>
      </c>
      <c r="AF7" s="13" t="str">
        <f>S7&amp;"-"&amp;COUNTIF($S$3:S7,S7)</f>
        <v>0.081-1</v>
      </c>
    </row>
    <row r="8" spans="1:32" x14ac:dyDescent="0.25">
      <c r="A8" s="45"/>
      <c r="C8" s="7" t="s">
        <v>23</v>
      </c>
      <c r="D8" s="7" t="s">
        <v>783</v>
      </c>
      <c r="E8" s="7" t="s">
        <v>784</v>
      </c>
      <c r="F8" s="17">
        <f>VLOOKUP(C8,Table_0__2[[Papel]:[Alta]],2,TRUE)</f>
        <v>22.32</v>
      </c>
      <c r="G8" s="19">
        <f>VLOOKUP(C8,Table_0__2[[Papel]:[Alta]],3,TRUE)/100</f>
        <v>-1.15E-2</v>
      </c>
      <c r="H8" s="17">
        <f>VLOOKUP(C8,Table_0__2[[Papel]:[Alta]],4,TRUE)</f>
        <v>22.02</v>
      </c>
      <c r="I8" s="33">
        <f>VLOOKUP(C8,Table_0__2[[Papel]:[Alta]],5,TRUE)</f>
        <v>22.4</v>
      </c>
      <c r="J8" s="17">
        <v>22.58</v>
      </c>
      <c r="K8" s="19">
        <v>2.5899999999999999E-2</v>
      </c>
      <c r="L8" s="9" t="s">
        <v>1237</v>
      </c>
      <c r="M8" s="20">
        <v>1.62</v>
      </c>
      <c r="N8" s="18">
        <v>9.5</v>
      </c>
      <c r="O8" s="20">
        <v>2.38</v>
      </c>
      <c r="P8" s="18">
        <v>13.98</v>
      </c>
      <c r="Q8" s="17">
        <v>0.56999999999999995</v>
      </c>
      <c r="R8" s="18">
        <v>9.8800000000000008</v>
      </c>
      <c r="S8" s="21">
        <v>2.4E-2</v>
      </c>
      <c r="T8" s="19">
        <v>0.17</v>
      </c>
      <c r="U8" s="21">
        <v>2.5899999999999999E-2</v>
      </c>
      <c r="V8" s="19">
        <v>-0.1241</v>
      </c>
      <c r="W8" s="21">
        <v>0.20200000000000001</v>
      </c>
      <c r="X8" s="19">
        <v>-9.6799999999999997E-2</v>
      </c>
      <c r="Y8" s="21">
        <v>0.35749999999999998</v>
      </c>
      <c r="Z8" s="19">
        <v>0.28510000000000002</v>
      </c>
      <c r="AA8" s="21">
        <v>0.31669999999999998</v>
      </c>
      <c r="AB8" s="19">
        <v>0.154</v>
      </c>
      <c r="AC8" s="21">
        <v>6.6799999999999998E-2</v>
      </c>
      <c r="AD8" s="9" t="s">
        <v>1241</v>
      </c>
      <c r="AE8" s="10" t="s">
        <v>1242</v>
      </c>
      <c r="AF8" s="13" t="str">
        <f>S8&amp;"-"&amp;COUNTIF($S$3:S8,S8)</f>
        <v>0.024-1</v>
      </c>
    </row>
    <row r="9" spans="1:32" x14ac:dyDescent="0.25">
      <c r="A9" s="45"/>
      <c r="C9" s="7" t="s">
        <v>24</v>
      </c>
      <c r="D9" s="7" t="s">
        <v>785</v>
      </c>
      <c r="E9" s="7" t="s">
        <v>786</v>
      </c>
      <c r="F9" s="17">
        <f>VLOOKUP(C9,Table_0__2[[Papel]:[Alta]],2,TRUE)</f>
        <v>22.99</v>
      </c>
      <c r="G9" s="19">
        <f>VLOOKUP(C9,Table_0__2[[Papel]:[Alta]],3,TRUE)/100</f>
        <v>0</v>
      </c>
      <c r="H9" s="17">
        <f>VLOOKUP(C9,Table_0__2[[Papel]:[Alta]],4,TRUE)</f>
        <v>0</v>
      </c>
      <c r="I9" s="33">
        <f>VLOOKUP(C9,Table_0__2[[Papel]:[Alta]],5,TRUE)</f>
        <v>0</v>
      </c>
      <c r="J9" s="17">
        <v>22.99</v>
      </c>
      <c r="K9" s="19">
        <v>0</v>
      </c>
      <c r="L9" s="9" t="s">
        <v>1243</v>
      </c>
      <c r="M9" s="20">
        <v>16.14</v>
      </c>
      <c r="N9" s="18">
        <v>0</v>
      </c>
      <c r="O9" s="20">
        <v>0</v>
      </c>
      <c r="P9" s="18">
        <v>1.42</v>
      </c>
      <c r="Q9" s="8" t="s">
        <v>1240</v>
      </c>
      <c r="R9" s="18" t="s">
        <v>1240</v>
      </c>
      <c r="S9" s="21">
        <v>0</v>
      </c>
      <c r="T9" s="19" t="s">
        <v>1240</v>
      </c>
      <c r="U9" s="21">
        <v>0</v>
      </c>
      <c r="V9" s="19">
        <v>8.9599999999999999E-2</v>
      </c>
      <c r="W9" s="21">
        <v>-0.2301</v>
      </c>
      <c r="X9" s="19">
        <v>7.4000000000000003E-3</v>
      </c>
      <c r="Y9" s="21">
        <v>-0.34250000000000003</v>
      </c>
      <c r="Z9" s="19">
        <v>-0.44080000000000003</v>
      </c>
      <c r="AA9" s="21">
        <v>-0.25819999999999999</v>
      </c>
      <c r="AB9" s="19">
        <v>1.2663</v>
      </c>
      <c r="AC9" s="21">
        <v>1.9992000000000001</v>
      </c>
      <c r="AD9" s="9" t="s">
        <v>1238</v>
      </c>
      <c r="AE9" s="10" t="s">
        <v>1242</v>
      </c>
      <c r="AF9" s="13" t="str">
        <f>S9&amp;"-"&amp;COUNTIF($S$3:S9,S9)</f>
        <v>0-2</v>
      </c>
    </row>
    <row r="10" spans="1:32" x14ac:dyDescent="0.25">
      <c r="A10" s="45"/>
      <c r="C10" s="7" t="s">
        <v>25</v>
      </c>
      <c r="D10" s="7" t="s">
        <v>787</v>
      </c>
      <c r="E10" s="7" t="s">
        <v>788</v>
      </c>
      <c r="F10" s="17">
        <f>VLOOKUP(C10,Table_0__2[[Papel]:[Alta]],2,TRUE)</f>
        <v>30.16</v>
      </c>
      <c r="G10" s="19">
        <f>VLOOKUP(C10,Table_0__2[[Papel]:[Alta]],3,TRUE)/100</f>
        <v>0</v>
      </c>
      <c r="H10" s="17">
        <f>VLOOKUP(C10,Table_0__2[[Papel]:[Alta]],4,TRUE)</f>
        <v>0</v>
      </c>
      <c r="I10" s="33">
        <f>VLOOKUP(C10,Table_0__2[[Papel]:[Alta]],5,TRUE)</f>
        <v>0</v>
      </c>
      <c r="J10" s="17">
        <v>30.16</v>
      </c>
      <c r="K10" s="19">
        <v>-3.0000000000000001E-3</v>
      </c>
      <c r="L10" s="9" t="s">
        <v>1237</v>
      </c>
      <c r="M10" s="20">
        <v>6.01</v>
      </c>
      <c r="N10" s="18">
        <v>126.51</v>
      </c>
      <c r="O10" s="20">
        <v>0.24</v>
      </c>
      <c r="P10" s="18">
        <v>5.01</v>
      </c>
      <c r="Q10" s="17">
        <v>0.08</v>
      </c>
      <c r="R10" s="18">
        <v>31.97</v>
      </c>
      <c r="S10" s="21">
        <v>0</v>
      </c>
      <c r="T10" s="19">
        <v>4.8000000000000001E-2</v>
      </c>
      <c r="U10" s="21">
        <v>-3.0000000000000001E-3</v>
      </c>
      <c r="V10" s="19">
        <v>-0.14069999999999999</v>
      </c>
      <c r="W10" s="21">
        <v>9.1600000000000001E-2</v>
      </c>
      <c r="X10" s="19">
        <v>-0.2084</v>
      </c>
      <c r="Y10" s="21">
        <v>0.38379999999999997</v>
      </c>
      <c r="Z10" s="19">
        <v>1.107</v>
      </c>
      <c r="AA10" s="21">
        <v>-1.43E-2</v>
      </c>
      <c r="AB10" s="19">
        <v>0.9587</v>
      </c>
      <c r="AC10" s="21">
        <v>-3.9699999999999999E-2</v>
      </c>
      <c r="AD10" s="9" t="s">
        <v>1241</v>
      </c>
      <c r="AE10" s="10" t="s">
        <v>1242</v>
      </c>
      <c r="AF10" s="13" t="str">
        <f>S10&amp;"-"&amp;COUNTIF($S$3:S10,S10)</f>
        <v>0-3</v>
      </c>
    </row>
    <row r="11" spans="1:32" x14ac:dyDescent="0.25">
      <c r="A11" s="45"/>
      <c r="C11" s="7" t="s">
        <v>750</v>
      </c>
      <c r="D11" s="7" t="s">
        <v>789</v>
      </c>
      <c r="E11" s="7" t="s">
        <v>788</v>
      </c>
      <c r="F11" s="17">
        <f>VLOOKUP(C11,Table_0__2[[Papel]:[Alta]],2,TRUE)</f>
        <v>34.51</v>
      </c>
      <c r="G11" s="19">
        <f>VLOOKUP(C11,Table_0__2[[Papel]:[Alta]],3,TRUE)/100</f>
        <v>-2.3799999999999998E-2</v>
      </c>
      <c r="H11" s="17">
        <f>VLOOKUP(C11,Table_0__2[[Papel]:[Alta]],4,TRUE)</f>
        <v>34.229999999999997</v>
      </c>
      <c r="I11" s="33">
        <f>VLOOKUP(C11,Table_0__2[[Papel]:[Alta]],5,TRUE)</f>
        <v>35.26</v>
      </c>
      <c r="J11" s="17">
        <v>35.35</v>
      </c>
      <c r="K11" s="19">
        <v>1.2E-2</v>
      </c>
      <c r="L11" s="9" t="s">
        <v>1237</v>
      </c>
      <c r="M11" s="20">
        <v>7.05</v>
      </c>
      <c r="N11" s="18">
        <v>148.28</v>
      </c>
      <c r="O11" s="20">
        <v>0.24</v>
      </c>
      <c r="P11" s="18">
        <v>5.01</v>
      </c>
      <c r="Q11" s="17">
        <v>0.08</v>
      </c>
      <c r="R11" s="18">
        <v>37.47</v>
      </c>
      <c r="S11" s="21">
        <v>0</v>
      </c>
      <c r="T11" s="19">
        <v>4.8000000000000001E-2</v>
      </c>
      <c r="U11" s="21">
        <v>1.2E-2</v>
      </c>
      <c r="V11" s="19">
        <v>-9.4299999999999995E-2</v>
      </c>
      <c r="W11" s="21">
        <v>8.77E-2</v>
      </c>
      <c r="X11" s="19">
        <v>-0.1583</v>
      </c>
      <c r="Y11" s="21">
        <v>0.2671</v>
      </c>
      <c r="Z11" s="19">
        <v>1.4394</v>
      </c>
      <c r="AA11" s="21">
        <v>3.0000000000000001E-3</v>
      </c>
      <c r="AB11" s="19">
        <v>0.78320000000000001</v>
      </c>
      <c r="AC11" s="21">
        <v>0.44679999999999997</v>
      </c>
      <c r="AD11" s="9" t="s">
        <v>1241</v>
      </c>
      <c r="AE11" s="10" t="s">
        <v>1242</v>
      </c>
      <c r="AF11" s="13" t="str">
        <f>S11&amp;"-"&amp;COUNTIF($S$3:S11,S11)</f>
        <v>0-4</v>
      </c>
    </row>
    <row r="12" spans="1:32" x14ac:dyDescent="0.25">
      <c r="A12" s="45"/>
      <c r="C12" s="7" t="s">
        <v>26</v>
      </c>
      <c r="D12" s="7" t="s">
        <v>790</v>
      </c>
      <c r="E12" s="7" t="s">
        <v>791</v>
      </c>
      <c r="F12" s="17">
        <f>VLOOKUP(C12,Table_0__2[[Papel]:[Alta]],2,TRUE)</f>
        <v>7.8</v>
      </c>
      <c r="G12" s="19">
        <f>VLOOKUP(C12,Table_0__2[[Papel]:[Alta]],3,TRUE)/100</f>
        <v>-3.8E-3</v>
      </c>
      <c r="H12" s="17">
        <f>VLOOKUP(C12,Table_0__2[[Papel]:[Alta]],4,TRUE)</f>
        <v>7.8</v>
      </c>
      <c r="I12" s="33">
        <f>VLOOKUP(C12,Table_0__2[[Papel]:[Alta]],5,TRUE)</f>
        <v>7.83</v>
      </c>
      <c r="J12" s="17">
        <v>7.83</v>
      </c>
      <c r="K12" s="19">
        <v>-2.1299999999999999E-2</v>
      </c>
      <c r="L12" s="9" t="s">
        <v>1237</v>
      </c>
      <c r="M12" s="20">
        <v>2.1800000000000002</v>
      </c>
      <c r="N12" s="18">
        <v>0</v>
      </c>
      <c r="O12" s="20">
        <v>0</v>
      </c>
      <c r="P12" s="18">
        <v>3.58</v>
      </c>
      <c r="Q12" s="17">
        <v>2.75</v>
      </c>
      <c r="R12" s="18" t="s">
        <v>1240</v>
      </c>
      <c r="S12" s="21">
        <v>0</v>
      </c>
      <c r="T12" s="19" t="s">
        <v>1240</v>
      </c>
      <c r="U12" s="21">
        <v>-2.1299999999999999E-2</v>
      </c>
      <c r="V12" s="19">
        <v>-0.1192</v>
      </c>
      <c r="W12" s="21">
        <v>-0.18010000000000001</v>
      </c>
      <c r="X12" s="19">
        <v>-0.15809999999999999</v>
      </c>
      <c r="Y12" s="21">
        <v>-2.6200000000000001E-2</v>
      </c>
      <c r="Z12" s="19">
        <v>0</v>
      </c>
      <c r="AA12" s="21">
        <v>0</v>
      </c>
      <c r="AB12" s="19">
        <v>0</v>
      </c>
      <c r="AC12" s="21">
        <v>0</v>
      </c>
      <c r="AD12" s="9" t="s">
        <v>1238</v>
      </c>
      <c r="AE12" s="10" t="s">
        <v>1242</v>
      </c>
      <c r="AF12" s="13" t="str">
        <f>S12&amp;"-"&amp;COUNTIF($S$3:S12,S12)</f>
        <v>0-5</v>
      </c>
    </row>
    <row r="13" spans="1:32" x14ac:dyDescent="0.25">
      <c r="A13" s="45"/>
      <c r="C13" s="7" t="s">
        <v>27</v>
      </c>
      <c r="D13" s="7" t="s">
        <v>792</v>
      </c>
      <c r="E13" s="7" t="s">
        <v>793</v>
      </c>
      <c r="F13" s="17">
        <f>VLOOKUP(C13,Table_0__2[[Papel]:[Alta]],2,TRUE)</f>
        <v>21.92</v>
      </c>
      <c r="G13" s="19">
        <f>VLOOKUP(C13,Table_0__2[[Papel]:[Alta]],3,TRUE)/100</f>
        <v>-3.8599999999999995E-2</v>
      </c>
      <c r="H13" s="17">
        <f>VLOOKUP(C13,Table_0__2[[Papel]:[Alta]],4,TRUE)</f>
        <v>21.85</v>
      </c>
      <c r="I13" s="33">
        <f>VLOOKUP(C13,Table_0__2[[Papel]:[Alta]],5,TRUE)</f>
        <v>22.63</v>
      </c>
      <c r="J13" s="17">
        <v>22.8</v>
      </c>
      <c r="K13" s="19">
        <v>-2.69E-2</v>
      </c>
      <c r="L13" s="9" t="s">
        <v>1237</v>
      </c>
      <c r="M13" s="20">
        <v>0.92</v>
      </c>
      <c r="N13" s="18">
        <v>22.8</v>
      </c>
      <c r="O13" s="20">
        <v>1</v>
      </c>
      <c r="P13" s="18">
        <v>24.77</v>
      </c>
      <c r="Q13" s="17" t="s">
        <v>1240</v>
      </c>
      <c r="R13" s="18">
        <v>14.86</v>
      </c>
      <c r="S13" s="21">
        <v>0</v>
      </c>
      <c r="T13" s="19">
        <v>0.04</v>
      </c>
      <c r="U13" s="21">
        <v>-2.69E-2</v>
      </c>
      <c r="V13" s="19">
        <v>-0.19750000000000001</v>
      </c>
      <c r="W13" s="21">
        <v>-0.51319999999999999</v>
      </c>
      <c r="X13" s="19">
        <v>-0.21840000000000001</v>
      </c>
      <c r="Y13" s="21">
        <v>-0.41499999999999998</v>
      </c>
      <c r="Z13" s="19">
        <v>0.97629999999999995</v>
      </c>
      <c r="AA13" s="21">
        <v>3.7199999999999997E-2</v>
      </c>
      <c r="AB13" s="19">
        <v>0.50249999999999995</v>
      </c>
      <c r="AC13" s="21">
        <v>9.3399999999999997E-2</v>
      </c>
      <c r="AD13" s="9" t="s">
        <v>1238</v>
      </c>
      <c r="AE13" s="10" t="s">
        <v>1242</v>
      </c>
      <c r="AF13" s="13" t="str">
        <f>S13&amp;"-"&amp;COUNTIF($S$3:S13,S13)</f>
        <v>0-6</v>
      </c>
    </row>
    <row r="14" spans="1:32" x14ac:dyDescent="0.25">
      <c r="A14" s="45"/>
      <c r="C14" s="7" t="s">
        <v>28</v>
      </c>
      <c r="D14" s="7" t="s">
        <v>794</v>
      </c>
      <c r="E14" s="7" t="s">
        <v>782</v>
      </c>
      <c r="F14" s="17">
        <f>VLOOKUP(C14,Table_0__2[[Papel]:[Alta]],2,TRUE)</f>
        <v>22.79</v>
      </c>
      <c r="G14" s="19">
        <f>VLOOKUP(C14,Table_0__2[[Papel]:[Alta]],3,TRUE)/100</f>
        <v>-1.6799999999999999E-2</v>
      </c>
      <c r="H14" s="17">
        <f>VLOOKUP(C14,Table_0__2[[Papel]:[Alta]],4,TRUE)</f>
        <v>22.61</v>
      </c>
      <c r="I14" s="33">
        <f>VLOOKUP(C14,Table_0__2[[Papel]:[Alta]],5,TRUE)</f>
        <v>23.22</v>
      </c>
      <c r="J14" s="17">
        <v>23.18</v>
      </c>
      <c r="K14" s="19">
        <v>-2.1499999999999998E-2</v>
      </c>
      <c r="L14" s="9" t="s">
        <v>1237</v>
      </c>
      <c r="M14" s="20">
        <v>1.23</v>
      </c>
      <c r="N14" s="18">
        <v>11.34</v>
      </c>
      <c r="O14" s="20">
        <v>2.04</v>
      </c>
      <c r="P14" s="18">
        <v>18.77</v>
      </c>
      <c r="Q14" s="17">
        <v>1.6</v>
      </c>
      <c r="R14" s="18">
        <v>3.06</v>
      </c>
      <c r="S14" s="21">
        <v>0.03</v>
      </c>
      <c r="T14" s="19">
        <v>0.109</v>
      </c>
      <c r="U14" s="21">
        <v>-2.1499999999999998E-2</v>
      </c>
      <c r="V14" s="19">
        <v>-0.1081</v>
      </c>
      <c r="W14" s="21">
        <v>-0.16919999999999999</v>
      </c>
      <c r="X14" s="19">
        <v>-0.14430000000000001</v>
      </c>
      <c r="Y14" s="21">
        <v>1.14E-2</v>
      </c>
      <c r="Z14" s="19">
        <v>0.53500000000000003</v>
      </c>
      <c r="AA14" s="21">
        <v>3.4500000000000003E-2</v>
      </c>
      <c r="AB14" s="19">
        <v>0.1091</v>
      </c>
      <c r="AC14" s="21">
        <v>0.59899999999999998</v>
      </c>
      <c r="AD14" s="9" t="s">
        <v>1238</v>
      </c>
      <c r="AE14" s="10" t="s">
        <v>1242</v>
      </c>
      <c r="AF14" s="13" t="str">
        <f>S14&amp;"-"&amp;COUNTIF($S$3:S14,S14)</f>
        <v>0.03-1</v>
      </c>
    </row>
    <row r="15" spans="1:32" x14ac:dyDescent="0.25">
      <c r="A15" s="45"/>
      <c r="C15" s="7" t="s">
        <v>29</v>
      </c>
      <c r="D15" s="7" t="s">
        <v>795</v>
      </c>
      <c r="E15" s="7" t="s">
        <v>782</v>
      </c>
      <c r="F15" s="17">
        <f>VLOOKUP(C15,Table_0__2[[Papel]:[Alta]],2,TRUE)</f>
        <v>7.64</v>
      </c>
      <c r="G15" s="19">
        <f>VLOOKUP(C15,Table_0__2[[Papel]:[Alta]],3,TRUE)/100</f>
        <v>-3.2899999999999999E-2</v>
      </c>
      <c r="H15" s="17">
        <f>VLOOKUP(C15,Table_0__2[[Papel]:[Alta]],4,TRUE)</f>
        <v>7.63</v>
      </c>
      <c r="I15" s="33">
        <f>VLOOKUP(C15,Table_0__2[[Papel]:[Alta]],5,TRUE)</f>
        <v>7.9</v>
      </c>
      <c r="J15" s="17">
        <v>7.9</v>
      </c>
      <c r="K15" s="19">
        <v>-3.3000000000000002E-2</v>
      </c>
      <c r="L15" s="9" t="s">
        <v>1237</v>
      </c>
      <c r="M15" s="20">
        <v>1.26</v>
      </c>
      <c r="N15" s="18">
        <v>11.6</v>
      </c>
      <c r="O15" s="20">
        <v>0.68</v>
      </c>
      <c r="P15" s="18">
        <v>6.26</v>
      </c>
      <c r="Q15" s="17">
        <v>1.6</v>
      </c>
      <c r="R15" s="18">
        <v>3.13</v>
      </c>
      <c r="S15" s="21">
        <v>2.9000000000000001E-2</v>
      </c>
      <c r="T15" s="19">
        <v>0.109</v>
      </c>
      <c r="U15" s="21">
        <v>-3.3000000000000002E-2</v>
      </c>
      <c r="V15" s="19">
        <v>-0.10730000000000001</v>
      </c>
      <c r="W15" s="21">
        <v>-0.33879999999999999</v>
      </c>
      <c r="X15" s="19">
        <v>-0.1183</v>
      </c>
      <c r="Y15" s="21">
        <v>-0.21060000000000001</v>
      </c>
      <c r="Z15" s="19">
        <v>0.54890000000000005</v>
      </c>
      <c r="AA15" s="21">
        <v>-2.9000000000000001E-2</v>
      </c>
      <c r="AB15" s="19">
        <v>1.2E-2</v>
      </c>
      <c r="AC15" s="21">
        <v>0.51619999999999999</v>
      </c>
      <c r="AD15" s="9" t="s">
        <v>1238</v>
      </c>
      <c r="AE15" s="10" t="s">
        <v>1242</v>
      </c>
      <c r="AF15" s="13" t="str">
        <f>S15&amp;"-"&amp;COUNTIF($S$3:S15,S15)</f>
        <v>0.029-1</v>
      </c>
    </row>
    <row r="16" spans="1:32" x14ac:dyDescent="0.25">
      <c r="A16" s="45"/>
      <c r="C16" s="7" t="s">
        <v>30</v>
      </c>
      <c r="D16" s="7" t="s">
        <v>796</v>
      </c>
      <c r="E16" s="7" t="s">
        <v>782</v>
      </c>
      <c r="F16" s="17">
        <f>VLOOKUP(C16,Table_0__2[[Papel]:[Alta]],2,TRUE)</f>
        <v>7.52</v>
      </c>
      <c r="G16" s="19">
        <f>VLOOKUP(C16,Table_0__2[[Papel]:[Alta]],3,TRUE)/100</f>
        <v>-1.5700000000000002E-2</v>
      </c>
      <c r="H16" s="17">
        <f>VLOOKUP(C16,Table_0__2[[Papel]:[Alta]],4,TRUE)</f>
        <v>7.5</v>
      </c>
      <c r="I16" s="33">
        <f>VLOOKUP(C16,Table_0__2[[Papel]:[Alta]],5,TRUE)</f>
        <v>7.68</v>
      </c>
      <c r="J16" s="17">
        <v>7.64</v>
      </c>
      <c r="K16" s="19">
        <v>-1.67E-2</v>
      </c>
      <c r="L16" s="9" t="s">
        <v>1237</v>
      </c>
      <c r="M16" s="20">
        <v>1.22</v>
      </c>
      <c r="N16" s="18">
        <v>11.22</v>
      </c>
      <c r="O16" s="20">
        <v>0.68</v>
      </c>
      <c r="P16" s="18">
        <v>6.26</v>
      </c>
      <c r="Q16" s="17">
        <v>1.6</v>
      </c>
      <c r="R16" s="18">
        <v>3.03</v>
      </c>
      <c r="S16" s="21">
        <v>0.03</v>
      </c>
      <c r="T16" s="19">
        <v>0.109</v>
      </c>
      <c r="U16" s="21">
        <v>-1.67E-2</v>
      </c>
      <c r="V16" s="19">
        <v>-9.3700000000000006E-2</v>
      </c>
      <c r="W16" s="21">
        <v>-5.3800000000000001E-2</v>
      </c>
      <c r="X16" s="19">
        <v>-0.1416</v>
      </c>
      <c r="Y16" s="21">
        <v>8.5300000000000001E-2</v>
      </c>
      <c r="Z16" s="19">
        <v>0.57940000000000003</v>
      </c>
      <c r="AA16" s="21">
        <v>6.5699999999999995E-2</v>
      </c>
      <c r="AB16" s="19">
        <v>0.25190000000000001</v>
      </c>
      <c r="AC16" s="21">
        <v>-6.3100000000000003E-2</v>
      </c>
      <c r="AD16" s="9" t="s">
        <v>1238</v>
      </c>
      <c r="AE16" s="10" t="s">
        <v>1242</v>
      </c>
      <c r="AF16" s="13" t="str">
        <f>S16&amp;"-"&amp;COUNTIF($S$3:S16,S16)</f>
        <v>0.03-2</v>
      </c>
    </row>
    <row r="17" spans="1:32" x14ac:dyDescent="0.25">
      <c r="A17" s="45"/>
      <c r="C17" s="7" t="s">
        <v>31</v>
      </c>
      <c r="D17" s="7" t="s">
        <v>797</v>
      </c>
      <c r="E17" s="7" t="s">
        <v>798</v>
      </c>
      <c r="F17" s="17">
        <f>VLOOKUP(C17,Table_0__2[[Papel]:[Alta]],2,TRUE)</f>
        <v>4.9000000000000004</v>
      </c>
      <c r="G17" s="19">
        <f>VLOOKUP(C17,Table_0__2[[Papel]:[Alta]],3,TRUE)/100</f>
        <v>-3.5400000000000001E-2</v>
      </c>
      <c r="H17" s="17">
        <f>VLOOKUP(C17,Table_0__2[[Papel]:[Alta]],4,TRUE)</f>
        <v>4.87</v>
      </c>
      <c r="I17" s="33">
        <f>VLOOKUP(C17,Table_0__2[[Papel]:[Alta]],5,TRUE)</f>
        <v>5.0599999999999996</v>
      </c>
      <c r="J17" s="17">
        <v>5.08</v>
      </c>
      <c r="K17" s="19">
        <v>2E-3</v>
      </c>
      <c r="L17" s="9" t="s">
        <v>1237</v>
      </c>
      <c r="M17" s="20">
        <v>1.3</v>
      </c>
      <c r="N17" s="18">
        <v>-3.23</v>
      </c>
      <c r="O17" s="20">
        <v>-1.57</v>
      </c>
      <c r="P17" s="18">
        <v>3.92</v>
      </c>
      <c r="Q17" s="17">
        <v>1.28</v>
      </c>
      <c r="R17" s="18">
        <v>15.44</v>
      </c>
      <c r="S17" s="21">
        <v>0</v>
      </c>
      <c r="T17" s="19">
        <v>-0.40100000000000002</v>
      </c>
      <c r="U17" s="21">
        <v>2E-3</v>
      </c>
      <c r="V17" s="19">
        <v>-0.19109999999999999</v>
      </c>
      <c r="W17" s="21">
        <v>-0.63770000000000004</v>
      </c>
      <c r="X17" s="19">
        <v>-0.254</v>
      </c>
      <c r="Y17" s="21">
        <v>-0.4879</v>
      </c>
      <c r="Z17" s="19">
        <v>1.5588</v>
      </c>
      <c r="AA17" s="21">
        <v>-0.28410000000000002</v>
      </c>
      <c r="AB17" s="19">
        <v>0.21640000000000001</v>
      </c>
      <c r="AC17" s="21">
        <v>0.25740000000000002</v>
      </c>
      <c r="AD17" s="9" t="s">
        <v>1238</v>
      </c>
      <c r="AE17" s="10" t="s">
        <v>1242</v>
      </c>
      <c r="AF17" s="13" t="str">
        <f>S17&amp;"-"&amp;COUNTIF($S$3:S17,S17)</f>
        <v>0-7</v>
      </c>
    </row>
    <row r="18" spans="1:32" x14ac:dyDescent="0.25">
      <c r="A18" s="45"/>
      <c r="C18" s="7" t="s">
        <v>706</v>
      </c>
      <c r="D18" s="7" t="s">
        <v>799</v>
      </c>
      <c r="E18" s="7" t="s">
        <v>800</v>
      </c>
      <c r="F18" s="17">
        <f>VLOOKUP(C18,Table_0__2[[Papel]:[Alta]],2,TRUE)</f>
        <v>22.52</v>
      </c>
      <c r="G18" s="19">
        <f>VLOOKUP(C18,Table_0__2[[Papel]:[Alta]],3,TRUE)/100</f>
        <v>-1.8700000000000001E-2</v>
      </c>
      <c r="H18" s="17">
        <f>VLOOKUP(C18,Table_0__2[[Papel]:[Alta]],4,TRUE)</f>
        <v>22.27</v>
      </c>
      <c r="I18" s="33">
        <f>VLOOKUP(C18,Table_0__2[[Papel]:[Alta]],5,TRUE)</f>
        <v>22.98</v>
      </c>
      <c r="J18" s="17">
        <v>22.95</v>
      </c>
      <c r="K18" s="19">
        <v>-6.1000000000000004E-3</v>
      </c>
      <c r="L18" s="9" t="s">
        <v>1237</v>
      </c>
      <c r="M18" s="20">
        <v>2.14</v>
      </c>
      <c r="N18" s="18">
        <v>0</v>
      </c>
      <c r="O18" s="20">
        <v>0</v>
      </c>
      <c r="P18" s="18">
        <v>10.71</v>
      </c>
      <c r="Q18" s="17">
        <v>0.14000000000000001</v>
      </c>
      <c r="R18" s="18" t="s">
        <v>1240</v>
      </c>
      <c r="S18" s="21">
        <v>0</v>
      </c>
      <c r="T18" s="19" t="s">
        <v>1240</v>
      </c>
      <c r="U18" s="21">
        <v>-6.1000000000000004E-3</v>
      </c>
      <c r="V18" s="19">
        <v>-0.1</v>
      </c>
      <c r="W18" s="21">
        <v>-0.22620000000000001</v>
      </c>
      <c r="X18" s="19">
        <v>-0.1313</v>
      </c>
      <c r="Y18" s="21">
        <v>-0.10920000000000001</v>
      </c>
      <c r="Z18" s="19">
        <v>0</v>
      </c>
      <c r="AA18" s="21">
        <v>0</v>
      </c>
      <c r="AB18" s="19">
        <v>0</v>
      </c>
      <c r="AC18" s="21">
        <v>0</v>
      </c>
      <c r="AD18" s="9" t="s">
        <v>1238</v>
      </c>
      <c r="AE18" s="10" t="s">
        <v>1242</v>
      </c>
      <c r="AF18" s="13" t="str">
        <f>S18&amp;"-"&amp;COUNTIF($S$3:S18,S18)</f>
        <v>0-8</v>
      </c>
    </row>
    <row r="19" spans="1:32" x14ac:dyDescent="0.25">
      <c r="A19" s="45"/>
      <c r="C19" s="7" t="s">
        <v>32</v>
      </c>
      <c r="D19" s="7" t="s">
        <v>801</v>
      </c>
      <c r="E19" s="7" t="s">
        <v>802</v>
      </c>
      <c r="F19" s="17">
        <f>VLOOKUP(C19,Table_0__2[[Papel]:[Alta]],2,TRUE)</f>
        <v>8.56</v>
      </c>
      <c r="G19" s="19">
        <f>VLOOKUP(C19,Table_0__2[[Papel]:[Alta]],3,TRUE)/100</f>
        <v>-4.36E-2</v>
      </c>
      <c r="H19" s="17">
        <f>VLOOKUP(C19,Table_0__2[[Papel]:[Alta]],4,TRUE)</f>
        <v>8.51</v>
      </c>
      <c r="I19" s="33">
        <f>VLOOKUP(C19,Table_0__2[[Papel]:[Alta]],5,TRUE)</f>
        <v>8.9499999999999993</v>
      </c>
      <c r="J19" s="17">
        <v>8.9499999999999993</v>
      </c>
      <c r="K19" s="19">
        <v>-3.56E-2</v>
      </c>
      <c r="L19" s="9" t="s">
        <v>1237</v>
      </c>
      <c r="M19" s="20">
        <v>2.1800000000000002</v>
      </c>
      <c r="N19" s="18">
        <v>-99.49</v>
      </c>
      <c r="O19" s="20">
        <v>-0.09</v>
      </c>
      <c r="P19" s="18">
        <v>4.0999999999999996</v>
      </c>
      <c r="Q19" s="17">
        <v>0.8</v>
      </c>
      <c r="R19" s="18">
        <v>17.59</v>
      </c>
      <c r="S19" s="21">
        <v>0</v>
      </c>
      <c r="T19" s="19">
        <v>-2.1999999999999999E-2</v>
      </c>
      <c r="U19" s="21">
        <v>-3.56E-2</v>
      </c>
      <c r="V19" s="19">
        <v>-0.19620000000000001</v>
      </c>
      <c r="W19" s="21">
        <v>-0.24329999999999999</v>
      </c>
      <c r="X19" s="19">
        <v>-0.25419999999999998</v>
      </c>
      <c r="Y19" s="21">
        <v>0.20499999999999999</v>
      </c>
      <c r="Z19" s="19">
        <v>0.75239999999999996</v>
      </c>
      <c r="AA19" s="21">
        <v>-0.39240000000000003</v>
      </c>
      <c r="AB19" s="19">
        <v>1.0881000000000001</v>
      </c>
      <c r="AC19" s="21">
        <v>7.1099999999999997E-2</v>
      </c>
      <c r="AD19" s="9" t="s">
        <v>1238</v>
      </c>
      <c r="AE19" s="10" t="s">
        <v>1242</v>
      </c>
      <c r="AF19" s="13" t="str">
        <f>S19&amp;"-"&amp;COUNTIF($S$3:S19,S19)</f>
        <v>0-9</v>
      </c>
    </row>
    <row r="20" spans="1:32" x14ac:dyDescent="0.25">
      <c r="A20" s="45"/>
      <c r="C20" s="7" t="s">
        <v>33</v>
      </c>
      <c r="D20" s="7" t="s">
        <v>803</v>
      </c>
      <c r="E20" s="7" t="s">
        <v>804</v>
      </c>
      <c r="F20" s="17">
        <f>VLOOKUP(C20,Table_0__2[[Papel]:[Alta]],2,TRUE)</f>
        <v>40.5</v>
      </c>
      <c r="G20" s="19">
        <f>VLOOKUP(C20,Table_0__2[[Papel]:[Alta]],3,TRUE)/100</f>
        <v>-6.2100000000000002E-2</v>
      </c>
      <c r="H20" s="17">
        <f>VLOOKUP(C20,Table_0__2[[Papel]:[Alta]],4,TRUE)</f>
        <v>40.119999999999997</v>
      </c>
      <c r="I20" s="33">
        <f>VLOOKUP(C20,Table_0__2[[Papel]:[Alta]],5,TRUE)</f>
        <v>42.99</v>
      </c>
      <c r="J20" s="17">
        <v>43.18</v>
      </c>
      <c r="K20" s="19">
        <v>2.0999999999999999E-3</v>
      </c>
      <c r="L20" s="9" t="s">
        <v>1237</v>
      </c>
      <c r="M20" s="20">
        <v>2.77</v>
      </c>
      <c r="N20" s="18" t="s">
        <v>1244</v>
      </c>
      <c r="O20" s="20">
        <v>0.01</v>
      </c>
      <c r="P20" s="18">
        <v>15.6</v>
      </c>
      <c r="Q20" s="17" t="s">
        <v>1240</v>
      </c>
      <c r="R20" s="18" t="s">
        <v>1245</v>
      </c>
      <c r="S20" s="21">
        <v>1E-3</v>
      </c>
      <c r="T20" s="19">
        <v>1E-3</v>
      </c>
      <c r="U20" s="21">
        <v>2.0999999999999999E-3</v>
      </c>
      <c r="V20" s="19">
        <v>0.1515</v>
      </c>
      <c r="W20" s="21">
        <v>0.71960000000000002</v>
      </c>
      <c r="X20" s="19">
        <v>0.39429999999999998</v>
      </c>
      <c r="Y20" s="21">
        <v>0.1414</v>
      </c>
      <c r="Z20" s="19">
        <v>0.68310000000000004</v>
      </c>
      <c r="AA20" s="21">
        <v>0.47139999999999999</v>
      </c>
      <c r="AB20" s="19">
        <v>-0.39300000000000002</v>
      </c>
      <c r="AC20" s="21">
        <v>3.32E-2</v>
      </c>
      <c r="AD20" s="9" t="s">
        <v>1238</v>
      </c>
      <c r="AE20" s="10" t="s">
        <v>1246</v>
      </c>
      <c r="AF20" s="13" t="str">
        <f>S20&amp;"-"&amp;COUNTIF($S$3:S20,S20)</f>
        <v>0.001-1</v>
      </c>
    </row>
    <row r="21" spans="1:32" x14ac:dyDescent="0.25">
      <c r="A21" s="45"/>
      <c r="C21" s="7" t="s">
        <v>34</v>
      </c>
      <c r="D21" s="7" t="s">
        <v>805</v>
      </c>
      <c r="E21" s="7" t="s">
        <v>798</v>
      </c>
      <c r="F21" s="17">
        <f>VLOOKUP(C21,Table_0__2[[Papel]:[Alta]],2,TRUE)</f>
        <v>69.48</v>
      </c>
      <c r="G21" s="19">
        <f>VLOOKUP(C21,Table_0__2[[Papel]:[Alta]],3,TRUE)/100</f>
        <v>-2.4199999999999999E-2</v>
      </c>
      <c r="H21" s="17">
        <f>VLOOKUP(C21,Table_0__2[[Papel]:[Alta]],4,TRUE)</f>
        <v>69.23</v>
      </c>
      <c r="I21" s="33">
        <f>VLOOKUP(C21,Table_0__2[[Papel]:[Alta]],5,TRUE)</f>
        <v>70.510000000000005</v>
      </c>
      <c r="J21" s="17">
        <v>71.2</v>
      </c>
      <c r="K21" s="19">
        <v>-1.6999999999999999E-3</v>
      </c>
      <c r="L21" s="9" t="s">
        <v>1237</v>
      </c>
      <c r="M21" s="20">
        <v>10.17</v>
      </c>
      <c r="N21" s="18">
        <v>234.96</v>
      </c>
      <c r="O21" s="20">
        <v>0.3</v>
      </c>
      <c r="P21" s="18">
        <v>7</v>
      </c>
      <c r="Q21" s="17">
        <v>0.78</v>
      </c>
      <c r="R21" s="18">
        <v>552.99</v>
      </c>
      <c r="S21" s="21">
        <v>7.0000000000000001E-3</v>
      </c>
      <c r="T21" s="19">
        <v>4.2999999999999997E-2</v>
      </c>
      <c r="U21" s="21">
        <v>-1.6999999999999999E-3</v>
      </c>
      <c r="V21" s="19">
        <v>-1.7899999999999999E-2</v>
      </c>
      <c r="W21" s="21">
        <v>0.2014</v>
      </c>
      <c r="X21" s="19">
        <v>4.4299999999999999E-2</v>
      </c>
      <c r="Y21" s="21">
        <v>7.5800000000000006E-2</v>
      </c>
      <c r="Z21" s="19">
        <v>0.1958</v>
      </c>
      <c r="AA21" s="21">
        <v>3.3000000000000002E-2</v>
      </c>
      <c r="AB21" s="19">
        <v>1.2945</v>
      </c>
      <c r="AC21" s="21">
        <v>0.30819999999999997</v>
      </c>
      <c r="AD21" s="9" t="s">
        <v>1238</v>
      </c>
      <c r="AE21" s="10" t="s">
        <v>1246</v>
      </c>
      <c r="AF21" s="13" t="str">
        <f>S21&amp;"-"&amp;COUNTIF($S$3:S21,S21)</f>
        <v>0.007-1</v>
      </c>
    </row>
    <row r="22" spans="1:32" x14ac:dyDescent="0.25">
      <c r="A22" s="45"/>
      <c r="C22" s="7" t="s">
        <v>707</v>
      </c>
      <c r="D22" s="7" t="s">
        <v>806</v>
      </c>
      <c r="E22" s="7" t="s">
        <v>791</v>
      </c>
      <c r="F22" s="17">
        <f>VLOOKUP(C22,Table_0__2[[Papel]:[Alta]],2,TRUE)</f>
        <v>3.39</v>
      </c>
      <c r="G22" s="19">
        <f>VLOOKUP(C22,Table_0__2[[Papel]:[Alta]],3,TRUE)/100</f>
        <v>2.4199999999999999E-2</v>
      </c>
      <c r="H22" s="17">
        <f>VLOOKUP(C22,Table_0__2[[Papel]:[Alta]],4,TRUE)</f>
        <v>3.12</v>
      </c>
      <c r="I22" s="33">
        <f>VLOOKUP(C22,Table_0__2[[Papel]:[Alta]],5,TRUE)</f>
        <v>3.39</v>
      </c>
      <c r="J22" s="17">
        <v>3.31</v>
      </c>
      <c r="K22" s="19">
        <v>0</v>
      </c>
      <c r="L22" s="9" t="s">
        <v>1237</v>
      </c>
      <c r="M22" s="20">
        <v>-1.08</v>
      </c>
      <c r="N22" s="18">
        <v>-0.22</v>
      </c>
      <c r="O22" s="20">
        <v>-14.85</v>
      </c>
      <c r="P22" s="18">
        <v>-3.06</v>
      </c>
      <c r="Q22" s="17">
        <v>-5.42</v>
      </c>
      <c r="R22" s="18">
        <v>-0.46</v>
      </c>
      <c r="S22" s="21">
        <v>0</v>
      </c>
      <c r="T22" s="19">
        <v>4.851</v>
      </c>
      <c r="U22" s="21">
        <v>0</v>
      </c>
      <c r="V22" s="19">
        <v>0.1414</v>
      </c>
      <c r="W22" s="21">
        <v>-0.56469999999999998</v>
      </c>
      <c r="X22" s="19">
        <v>0.43909999999999999</v>
      </c>
      <c r="Y22" s="21">
        <v>-0.73740000000000006</v>
      </c>
      <c r="Z22" s="19">
        <v>-0.6472</v>
      </c>
      <c r="AA22" s="21">
        <v>-0.77170000000000005</v>
      </c>
      <c r="AB22" s="19">
        <v>-0.60850000000000004</v>
      </c>
      <c r="AC22" s="21">
        <v>-0.14549999999999999</v>
      </c>
      <c r="AD22" s="9" t="s">
        <v>1238</v>
      </c>
      <c r="AE22" s="10" t="s">
        <v>1246</v>
      </c>
      <c r="AF22" s="13" t="str">
        <f>S22&amp;"-"&amp;COUNTIF($S$3:S22,S22)</f>
        <v>0-10</v>
      </c>
    </row>
    <row r="23" spans="1:32" x14ac:dyDescent="0.25">
      <c r="A23" s="45"/>
      <c r="C23" s="7" t="s">
        <v>35</v>
      </c>
      <c r="D23" s="7" t="s">
        <v>807</v>
      </c>
      <c r="E23" s="7" t="s">
        <v>808</v>
      </c>
      <c r="F23" s="17">
        <f>VLOOKUP(C23,Table_0__2[[Papel]:[Alta]],2,TRUE)</f>
        <v>3.69</v>
      </c>
      <c r="G23" s="19">
        <f>VLOOKUP(C23,Table_0__2[[Papel]:[Alta]],3,TRUE)/100</f>
        <v>-3.4000000000000002E-2</v>
      </c>
      <c r="H23" s="17">
        <f>VLOOKUP(C23,Table_0__2[[Papel]:[Alta]],4,TRUE)</f>
        <v>3.4</v>
      </c>
      <c r="I23" s="33">
        <f>VLOOKUP(C23,Table_0__2[[Papel]:[Alta]],5,TRUE)</f>
        <v>3.75</v>
      </c>
      <c r="J23" s="17">
        <v>3.82</v>
      </c>
      <c r="K23" s="19">
        <v>-1.29E-2</v>
      </c>
      <c r="L23" s="9" t="s">
        <v>1237</v>
      </c>
      <c r="M23" s="20">
        <v>4.8499999999999996</v>
      </c>
      <c r="N23" s="18">
        <v>6.59</v>
      </c>
      <c r="O23" s="20">
        <v>0.57999999999999996</v>
      </c>
      <c r="P23" s="18">
        <v>0.79</v>
      </c>
      <c r="Q23" s="8" t="s">
        <v>1240</v>
      </c>
      <c r="R23" s="18">
        <v>8.1999999999999993</v>
      </c>
      <c r="S23" s="21">
        <v>0</v>
      </c>
      <c r="T23" s="19">
        <v>0.73599999999999999</v>
      </c>
      <c r="U23" s="21">
        <v>-1.29E-2</v>
      </c>
      <c r="V23" s="19">
        <v>8.2199999999999995E-2</v>
      </c>
      <c r="W23" s="21">
        <v>1.3011999999999999</v>
      </c>
      <c r="X23" s="19">
        <v>0.18629999999999999</v>
      </c>
      <c r="Y23" s="21">
        <v>0.92810000000000004</v>
      </c>
      <c r="Z23" s="19">
        <v>-0.32390000000000002</v>
      </c>
      <c r="AA23" s="21">
        <v>-0.27779999999999999</v>
      </c>
      <c r="AB23" s="19">
        <v>0.14000000000000001</v>
      </c>
      <c r="AC23" s="21">
        <v>-0.31030000000000002</v>
      </c>
      <c r="AD23" s="9" t="s">
        <v>1238</v>
      </c>
      <c r="AE23" s="10" t="s">
        <v>1246</v>
      </c>
      <c r="AF23" s="13" t="str">
        <f>S23&amp;"-"&amp;COUNTIF($S$3:S23,S23)</f>
        <v>0-11</v>
      </c>
    </row>
    <row r="24" spans="1:32" x14ac:dyDescent="0.25">
      <c r="A24" s="45"/>
      <c r="C24" s="7" t="s">
        <v>708</v>
      </c>
      <c r="D24" s="7"/>
      <c r="E24" s="7"/>
      <c r="F24" s="17">
        <f>VLOOKUP(C24,Table_0__2[[Papel]:[Alta]],2,TRUE)</f>
        <v>54.99</v>
      </c>
      <c r="G24" s="19">
        <f>VLOOKUP(C24,Table_0__2[[Papel]:[Alta]],3,TRUE)/100</f>
        <v>2.5000000000000001E-2</v>
      </c>
      <c r="H24" s="17">
        <f>VLOOKUP(C24,Table_0__2[[Papel]:[Alta]],4,TRUE)</f>
        <v>54.5</v>
      </c>
      <c r="I24" s="33">
        <f>VLOOKUP(C24,Table_0__2[[Papel]:[Alta]],5,TRUE)</f>
        <v>56.6</v>
      </c>
      <c r="J24" s="17"/>
      <c r="K24" s="19"/>
      <c r="L24" s="9"/>
      <c r="M24" s="20"/>
      <c r="N24" s="18"/>
      <c r="O24" s="20"/>
      <c r="P24" s="18"/>
      <c r="Q24" s="17"/>
      <c r="R24" s="18"/>
      <c r="S24" s="21"/>
      <c r="T24" s="19"/>
      <c r="U24" s="21"/>
      <c r="V24" s="19"/>
      <c r="W24" s="21"/>
      <c r="X24" s="19"/>
      <c r="Y24" s="21"/>
      <c r="Z24" s="19"/>
      <c r="AA24" s="21"/>
      <c r="AB24" s="19"/>
      <c r="AC24" s="21"/>
      <c r="AD24" s="9"/>
      <c r="AE24" s="10"/>
      <c r="AF24" s="13" t="str">
        <f>S24&amp;"-"&amp;COUNTIF($S$3:S24,S24)</f>
        <v>-11</v>
      </c>
    </row>
    <row r="25" spans="1:32" x14ac:dyDescent="0.25">
      <c r="A25" s="45"/>
      <c r="C25" s="7" t="s">
        <v>737</v>
      </c>
      <c r="D25" s="7" t="s">
        <v>809</v>
      </c>
      <c r="E25" s="7" t="s">
        <v>810</v>
      </c>
      <c r="F25" s="17">
        <f>VLOOKUP(C25,Table_0__2[[Papel]:[Alta]],2,TRUE)</f>
        <v>23.45</v>
      </c>
      <c r="G25" s="19">
        <f>VLOOKUP(C25,Table_0__2[[Papel]:[Alta]],3,TRUE)/100</f>
        <v>0</v>
      </c>
      <c r="H25" s="17">
        <f>VLOOKUP(C25,Table_0__2[[Papel]:[Alta]],4,TRUE)</f>
        <v>0</v>
      </c>
      <c r="I25" s="33">
        <f>VLOOKUP(C25,Table_0__2[[Papel]:[Alta]],5,TRUE)</f>
        <v>0</v>
      </c>
      <c r="J25" s="17">
        <v>23.45</v>
      </c>
      <c r="K25" s="19">
        <v>8.0600000000000005E-2</v>
      </c>
      <c r="L25" s="9" t="s">
        <v>1237</v>
      </c>
      <c r="M25" s="20">
        <v>2.73</v>
      </c>
      <c r="N25" s="18">
        <v>0</v>
      </c>
      <c r="O25" s="20">
        <v>0</v>
      </c>
      <c r="P25" s="18">
        <v>8.6</v>
      </c>
      <c r="Q25" s="17">
        <v>5.14</v>
      </c>
      <c r="R25" s="18" t="s">
        <v>1240</v>
      </c>
      <c r="S25" s="21">
        <v>0</v>
      </c>
      <c r="T25" s="19" t="s">
        <v>1240</v>
      </c>
      <c r="U25" s="21">
        <v>8.0600000000000005E-2</v>
      </c>
      <c r="V25" s="19">
        <v>1.9599999999999999E-2</v>
      </c>
      <c r="W25" s="21">
        <v>-0.19750000000000001</v>
      </c>
      <c r="X25" s="19">
        <v>-6.4000000000000003E-3</v>
      </c>
      <c r="Y25" s="21">
        <v>-0.19239999999999999</v>
      </c>
      <c r="Z25" s="19">
        <v>0</v>
      </c>
      <c r="AA25" s="21">
        <v>0</v>
      </c>
      <c r="AB25" s="19">
        <v>0</v>
      </c>
      <c r="AC25" s="21">
        <v>0</v>
      </c>
      <c r="AD25" s="9" t="s">
        <v>1238</v>
      </c>
      <c r="AE25" s="10" t="s">
        <v>1246</v>
      </c>
      <c r="AF25" s="13" t="str">
        <f>S25&amp;"-"&amp;COUNTIF($S$3:S25,S25)</f>
        <v>0-12</v>
      </c>
    </row>
    <row r="26" spans="1:32" x14ac:dyDescent="0.25">
      <c r="A26" s="45"/>
      <c r="C26" s="7" t="s">
        <v>36</v>
      </c>
      <c r="D26" s="7" t="s">
        <v>811</v>
      </c>
      <c r="E26" s="7" t="s">
        <v>812</v>
      </c>
      <c r="F26" s="17">
        <f>VLOOKUP(C26,Table_0__2[[Papel]:[Alta]],2,TRUE)</f>
        <v>6.2</v>
      </c>
      <c r="G26" s="19">
        <f>VLOOKUP(C26,Table_0__2[[Papel]:[Alta]],3,TRUE)/100</f>
        <v>9.7999999999999997E-3</v>
      </c>
      <c r="H26" s="17">
        <f>VLOOKUP(C26,Table_0__2[[Papel]:[Alta]],4,TRUE)</f>
        <v>6.08</v>
      </c>
      <c r="I26" s="33">
        <f>VLOOKUP(C26,Table_0__2[[Papel]:[Alta]],5,TRUE)</f>
        <v>6.2</v>
      </c>
      <c r="J26" s="17">
        <v>6.14</v>
      </c>
      <c r="K26" s="19">
        <v>-4.0599999999999997E-2</v>
      </c>
      <c r="L26" s="9" t="s">
        <v>1237</v>
      </c>
      <c r="M26" s="20">
        <v>-0.46</v>
      </c>
      <c r="N26" s="18">
        <v>0</v>
      </c>
      <c r="O26" s="20">
        <v>0</v>
      </c>
      <c r="P26" s="18">
        <v>-13.3</v>
      </c>
      <c r="Q26" s="17">
        <v>-0.12</v>
      </c>
      <c r="R26" s="18" t="s">
        <v>1240</v>
      </c>
      <c r="S26" s="21">
        <v>0</v>
      </c>
      <c r="T26" s="19" t="s">
        <v>1240</v>
      </c>
      <c r="U26" s="21">
        <v>-4.0599999999999997E-2</v>
      </c>
      <c r="V26" s="19">
        <v>-7.8100000000000003E-2</v>
      </c>
      <c r="W26" s="21">
        <v>1.3425</v>
      </c>
      <c r="X26" s="19">
        <v>5.8599999999999999E-2</v>
      </c>
      <c r="Y26" s="21">
        <v>0.92959999999999998</v>
      </c>
      <c r="Z26" s="19">
        <v>-0.85070000000000001</v>
      </c>
      <c r="AA26" s="21">
        <v>2.629</v>
      </c>
      <c r="AB26" s="19">
        <v>-8.0000000000000002E-3</v>
      </c>
      <c r="AC26" s="21">
        <v>0.66659999999999997</v>
      </c>
      <c r="AD26" s="9" t="s">
        <v>1238</v>
      </c>
      <c r="AE26" s="10" t="s">
        <v>1246</v>
      </c>
      <c r="AF26" s="13" t="str">
        <f>S26&amp;"-"&amp;COUNTIF($S$3:S26,S26)</f>
        <v>0-13</v>
      </c>
    </row>
    <row r="27" spans="1:32" x14ac:dyDescent="0.25">
      <c r="A27" s="45"/>
      <c r="C27" s="7" t="s">
        <v>37</v>
      </c>
      <c r="D27" s="7" t="s">
        <v>813</v>
      </c>
      <c r="E27" s="7" t="s">
        <v>812</v>
      </c>
      <c r="F27" s="17">
        <f>VLOOKUP(C27,Table_0__2[[Papel]:[Alta]],2,TRUE)</f>
        <v>3.55</v>
      </c>
      <c r="G27" s="19">
        <f>VLOOKUP(C27,Table_0__2[[Papel]:[Alta]],3,TRUE)/100</f>
        <v>-4.0500000000000001E-2</v>
      </c>
      <c r="H27" s="17">
        <f>VLOOKUP(C27,Table_0__2[[Papel]:[Alta]],4,TRUE)</f>
        <v>3.5</v>
      </c>
      <c r="I27" s="33">
        <f>VLOOKUP(C27,Table_0__2[[Papel]:[Alta]],5,TRUE)</f>
        <v>3.69</v>
      </c>
      <c r="J27" s="17">
        <v>3.7</v>
      </c>
      <c r="K27" s="19">
        <v>4.2299999999999997E-2</v>
      </c>
      <c r="L27" s="9" t="s">
        <v>1237</v>
      </c>
      <c r="M27" s="20">
        <v>-0.28000000000000003</v>
      </c>
      <c r="N27" s="18">
        <v>0</v>
      </c>
      <c r="O27" s="20">
        <v>0</v>
      </c>
      <c r="P27" s="18">
        <v>-13.3</v>
      </c>
      <c r="Q27" s="17">
        <v>-0.12</v>
      </c>
      <c r="R27" s="18" t="s">
        <v>1240</v>
      </c>
      <c r="S27" s="21">
        <v>0</v>
      </c>
      <c r="T27" s="19" t="s">
        <v>1240</v>
      </c>
      <c r="U27" s="21">
        <v>4.2299999999999997E-2</v>
      </c>
      <c r="V27" s="19">
        <v>7.5600000000000001E-2</v>
      </c>
      <c r="W27" s="21">
        <v>0.29520000000000002</v>
      </c>
      <c r="X27" s="19">
        <v>0.1012</v>
      </c>
      <c r="Y27" s="21">
        <v>-2.1999999999999999E-2</v>
      </c>
      <c r="Z27" s="19">
        <v>-8.2500000000000004E-2</v>
      </c>
      <c r="AA27" s="21">
        <v>-8.4900000000000003E-2</v>
      </c>
      <c r="AB27" s="19">
        <v>3.9199999999999999E-2</v>
      </c>
      <c r="AC27" s="21">
        <v>-0.2445</v>
      </c>
      <c r="AD27" s="9" t="s">
        <v>1238</v>
      </c>
      <c r="AE27" s="10" t="s">
        <v>1246</v>
      </c>
      <c r="AF27" s="13" t="str">
        <f>S27&amp;"-"&amp;COUNTIF($S$3:S27,S27)</f>
        <v>0-14</v>
      </c>
    </row>
    <row r="28" spans="1:32" x14ac:dyDescent="0.25">
      <c r="A28" s="45"/>
      <c r="C28" s="7" t="s">
        <v>38</v>
      </c>
      <c r="D28" s="7" t="s">
        <v>814</v>
      </c>
      <c r="E28" s="7" t="s">
        <v>815</v>
      </c>
      <c r="F28" s="17">
        <f>VLOOKUP(C28,Table_0__2[[Papel]:[Alta]],2,TRUE)</f>
        <v>38.270000000000003</v>
      </c>
      <c r="G28" s="19">
        <f>VLOOKUP(C28,Table_0__2[[Papel]:[Alta]],3,TRUE)/100</f>
        <v>-4.4400000000000002E-2</v>
      </c>
      <c r="H28" s="17">
        <f>VLOOKUP(C28,Table_0__2[[Papel]:[Alta]],4,TRUE)</f>
        <v>38.06</v>
      </c>
      <c r="I28" s="33">
        <f>VLOOKUP(C28,Table_0__2[[Papel]:[Alta]],5,TRUE)</f>
        <v>39.4</v>
      </c>
      <c r="J28" s="17">
        <v>40.049999999999997</v>
      </c>
      <c r="K28" s="19">
        <v>-1.35E-2</v>
      </c>
      <c r="L28" s="9" t="s">
        <v>1237</v>
      </c>
      <c r="M28" s="20">
        <v>-0.99</v>
      </c>
      <c r="N28" s="18">
        <v>-1.06</v>
      </c>
      <c r="O28" s="20">
        <v>-37.83</v>
      </c>
      <c r="P28" s="18">
        <v>-40.51</v>
      </c>
      <c r="Q28" s="17">
        <v>-1.32</v>
      </c>
      <c r="R28" s="18">
        <v>-3.89</v>
      </c>
      <c r="S28" s="21">
        <v>0</v>
      </c>
      <c r="T28" s="19">
        <v>0.93400000000000005</v>
      </c>
      <c r="U28" s="21">
        <v>-1.35E-2</v>
      </c>
      <c r="V28" s="19">
        <v>-4.9599999999999998E-2</v>
      </c>
      <c r="W28" s="21">
        <v>-0.10929999999999999</v>
      </c>
      <c r="X28" s="19">
        <v>1.9099999999999999E-2</v>
      </c>
      <c r="Y28" s="21">
        <v>-0.32229999999999998</v>
      </c>
      <c r="Z28" s="19">
        <v>0.61890000000000001</v>
      </c>
      <c r="AA28" s="21">
        <v>0.33829999999999999</v>
      </c>
      <c r="AB28" s="19">
        <v>0.2009</v>
      </c>
      <c r="AC28" s="21">
        <v>0</v>
      </c>
      <c r="AD28" s="9" t="s">
        <v>1238</v>
      </c>
      <c r="AE28" s="10" t="s">
        <v>1246</v>
      </c>
      <c r="AF28" s="13" t="str">
        <f>S28&amp;"-"&amp;COUNTIF($S$3:S28,S28)</f>
        <v>0-15</v>
      </c>
    </row>
    <row r="29" spans="1:32" x14ac:dyDescent="0.25">
      <c r="A29" s="45"/>
      <c r="C29" s="7" t="s">
        <v>39</v>
      </c>
      <c r="D29" s="7" t="s">
        <v>816</v>
      </c>
      <c r="E29" s="7" t="s">
        <v>817</v>
      </c>
      <c r="F29" s="17">
        <f>VLOOKUP(C29,Table_0__2[[Papel]:[Alta]],2,TRUE)</f>
        <v>52.9</v>
      </c>
      <c r="G29" s="19">
        <f>VLOOKUP(C29,Table_0__2[[Papel]:[Alta]],3,TRUE)/100</f>
        <v>-2.6699999999999998E-2</v>
      </c>
      <c r="H29" s="17">
        <f>VLOOKUP(C29,Table_0__2[[Papel]:[Alta]],4,TRUE)</f>
        <v>52.54</v>
      </c>
      <c r="I29" s="33">
        <f>VLOOKUP(C29,Table_0__2[[Papel]:[Alta]],5,TRUE)</f>
        <v>54.35</v>
      </c>
      <c r="J29" s="17">
        <v>54.35</v>
      </c>
      <c r="K29" s="19">
        <v>8.9999999999999998E-4</v>
      </c>
      <c r="L29" s="9" t="s">
        <v>1237</v>
      </c>
      <c r="M29" s="20">
        <v>4.4800000000000004</v>
      </c>
      <c r="N29" s="18">
        <v>29.54</v>
      </c>
      <c r="O29" s="20">
        <v>1.84</v>
      </c>
      <c r="P29" s="18">
        <v>12.13</v>
      </c>
      <c r="Q29" s="17">
        <v>0.28000000000000003</v>
      </c>
      <c r="R29" s="18">
        <v>22.18</v>
      </c>
      <c r="S29" s="21">
        <v>3.9E-2</v>
      </c>
      <c r="T29" s="19">
        <v>0.152</v>
      </c>
      <c r="U29" s="21">
        <v>8.9999999999999998E-4</v>
      </c>
      <c r="V29" s="19">
        <v>-0.13300000000000001</v>
      </c>
      <c r="W29" s="21">
        <v>0.1313</v>
      </c>
      <c r="X29" s="19">
        <v>-0.1154</v>
      </c>
      <c r="Y29" s="21">
        <v>0.4995</v>
      </c>
      <c r="Z29" s="19">
        <v>0.63260000000000005</v>
      </c>
      <c r="AA29" s="21">
        <v>0.2079</v>
      </c>
      <c r="AB29" s="19">
        <v>0.40489999999999998</v>
      </c>
      <c r="AC29" s="21">
        <v>0.61060000000000003</v>
      </c>
      <c r="AD29" s="9" t="s">
        <v>1238</v>
      </c>
      <c r="AE29" s="10" t="s">
        <v>1246</v>
      </c>
      <c r="AF29" s="13" t="str">
        <f>S29&amp;"-"&amp;COUNTIF($S$3:S29,S29)</f>
        <v>0.039-1</v>
      </c>
    </row>
    <row r="30" spans="1:32" x14ac:dyDescent="0.25">
      <c r="A30" s="45"/>
      <c r="C30" s="7" t="s">
        <v>40</v>
      </c>
      <c r="D30" s="7" t="s">
        <v>818</v>
      </c>
      <c r="E30" s="7" t="s">
        <v>802</v>
      </c>
      <c r="F30" s="17">
        <f>VLOOKUP(C30,Table_0__2[[Papel]:[Alta]],2,TRUE)</f>
        <v>69</v>
      </c>
      <c r="G30" s="19">
        <f>VLOOKUP(C30,Table_0__2[[Papel]:[Alta]],3,TRUE)/100</f>
        <v>-7.0999999999999995E-3</v>
      </c>
      <c r="H30" s="17">
        <f>VLOOKUP(C30,Table_0__2[[Papel]:[Alta]],4,TRUE)</f>
        <v>69</v>
      </c>
      <c r="I30" s="33">
        <f>VLOOKUP(C30,Table_0__2[[Papel]:[Alta]],5,TRUE)</f>
        <v>69.36</v>
      </c>
      <c r="J30" s="17">
        <v>69.489999999999995</v>
      </c>
      <c r="K30" s="19">
        <v>-6.2199999999999998E-2</v>
      </c>
      <c r="L30" s="9" t="s">
        <v>1237</v>
      </c>
      <c r="M30" s="20">
        <v>1.85</v>
      </c>
      <c r="N30" s="18">
        <v>-4.57</v>
      </c>
      <c r="O30" s="20">
        <v>-15.2</v>
      </c>
      <c r="P30" s="18">
        <v>37.549999999999997</v>
      </c>
      <c r="Q30" s="17">
        <v>0.51</v>
      </c>
      <c r="R30" s="18">
        <v>60.94</v>
      </c>
      <c r="S30" s="21">
        <v>0</v>
      </c>
      <c r="T30" s="19">
        <v>-0.40500000000000003</v>
      </c>
      <c r="U30" s="21">
        <v>-6.2199999999999998E-2</v>
      </c>
      <c r="V30" s="19">
        <v>-0.1623</v>
      </c>
      <c r="W30" s="21">
        <v>-0.16819999999999999</v>
      </c>
      <c r="X30" s="19">
        <v>-0.19639999999999999</v>
      </c>
      <c r="Y30" s="21">
        <v>2.93E-2</v>
      </c>
      <c r="Z30" s="19">
        <v>-0.20810000000000001</v>
      </c>
      <c r="AA30" s="21">
        <v>1.2065999999999999</v>
      </c>
      <c r="AB30" s="19">
        <v>1.1265000000000001</v>
      </c>
      <c r="AC30" s="21">
        <v>-1.2800000000000001E-2</v>
      </c>
      <c r="AD30" s="9" t="s">
        <v>1238</v>
      </c>
      <c r="AE30" s="10" t="s">
        <v>1246</v>
      </c>
      <c r="AF30" s="13" t="str">
        <f>S30&amp;"-"&amp;COUNTIF($S$3:S30,S30)</f>
        <v>0-16</v>
      </c>
    </row>
    <row r="31" spans="1:32" x14ac:dyDescent="0.25">
      <c r="A31" s="45"/>
      <c r="C31" s="7" t="s">
        <v>41</v>
      </c>
      <c r="D31" s="7" t="s">
        <v>819</v>
      </c>
      <c r="E31" s="7" t="s">
        <v>820</v>
      </c>
      <c r="F31" s="17">
        <f>VLOOKUP(C31,Table_0__2[[Papel]:[Alta]],2,TRUE)</f>
        <v>17</v>
      </c>
      <c r="G31" s="19">
        <f>VLOOKUP(C31,Table_0__2[[Papel]:[Alta]],3,TRUE)/100</f>
        <v>-1.7899999999999999E-2</v>
      </c>
      <c r="H31" s="17">
        <f>VLOOKUP(C31,Table_0__2[[Papel]:[Alta]],4,TRUE)</f>
        <v>17</v>
      </c>
      <c r="I31" s="33">
        <f>VLOOKUP(C31,Table_0__2[[Papel]:[Alta]],5,TRUE)</f>
        <v>17</v>
      </c>
      <c r="J31" s="17">
        <v>17.309999999999999</v>
      </c>
      <c r="K31" s="19">
        <v>-2.7E-2</v>
      </c>
      <c r="L31" s="9" t="s">
        <v>1237</v>
      </c>
      <c r="M31" s="20">
        <v>1.49</v>
      </c>
      <c r="N31" s="18">
        <v>10.76</v>
      </c>
      <c r="O31" s="20">
        <v>1.61</v>
      </c>
      <c r="P31" s="18">
        <v>11.65</v>
      </c>
      <c r="Q31" s="17">
        <v>0.28000000000000003</v>
      </c>
      <c r="R31" s="18">
        <v>13.13</v>
      </c>
      <c r="S31" s="21">
        <v>1.4999999999999999E-2</v>
      </c>
      <c r="T31" s="19">
        <v>0.13800000000000001</v>
      </c>
      <c r="U31" s="21">
        <v>-2.7E-2</v>
      </c>
      <c r="V31" s="19">
        <v>-8.8900000000000007E-2</v>
      </c>
      <c r="W31" s="21">
        <v>0.52739999999999998</v>
      </c>
      <c r="X31" s="19">
        <v>-0.1646</v>
      </c>
      <c r="Y31" s="21">
        <v>0.82830000000000004</v>
      </c>
      <c r="Z31" s="19">
        <v>5.8900000000000001E-2</v>
      </c>
      <c r="AA31" s="21">
        <v>0.33910000000000001</v>
      </c>
      <c r="AB31" s="19">
        <v>0.56569999999999998</v>
      </c>
      <c r="AC31" s="21">
        <v>0</v>
      </c>
      <c r="AD31" s="9" t="s">
        <v>1238</v>
      </c>
      <c r="AE31" s="10" t="s">
        <v>1247</v>
      </c>
      <c r="AF31" s="13" t="str">
        <f>S31&amp;"-"&amp;COUNTIF($S$3:S31,S31)</f>
        <v>0.015-1</v>
      </c>
    </row>
    <row r="32" spans="1:32" x14ac:dyDescent="0.25">
      <c r="A32" s="45"/>
      <c r="C32" s="7" t="s">
        <v>42</v>
      </c>
      <c r="D32" s="7" t="s">
        <v>821</v>
      </c>
      <c r="E32" s="7" t="s">
        <v>820</v>
      </c>
      <c r="F32" s="17">
        <f>VLOOKUP(C32,Table_0__2[[Papel]:[Alta]],2,TRUE)</f>
        <v>13.9</v>
      </c>
      <c r="G32" s="19">
        <f>VLOOKUP(C32,Table_0__2[[Papel]:[Alta]],3,TRUE)/100</f>
        <v>0</v>
      </c>
      <c r="H32" s="17">
        <f>VLOOKUP(C32,Table_0__2[[Papel]:[Alta]],4,TRUE)</f>
        <v>0</v>
      </c>
      <c r="I32" s="33">
        <f>VLOOKUP(C32,Table_0__2[[Papel]:[Alta]],5,TRUE)</f>
        <v>0</v>
      </c>
      <c r="J32" s="17">
        <v>13.9</v>
      </c>
      <c r="K32" s="19">
        <v>-3.4700000000000002E-2</v>
      </c>
      <c r="L32" s="9" t="s">
        <v>1237</v>
      </c>
      <c r="M32" s="20">
        <v>1.19</v>
      </c>
      <c r="N32" s="18">
        <v>8.64</v>
      </c>
      <c r="O32" s="20">
        <v>1.61</v>
      </c>
      <c r="P32" s="18">
        <v>11.65</v>
      </c>
      <c r="Q32" s="17">
        <v>0.28000000000000003</v>
      </c>
      <c r="R32" s="18">
        <v>10.55</v>
      </c>
      <c r="S32" s="21">
        <v>1.9E-2</v>
      </c>
      <c r="T32" s="19">
        <v>0.13800000000000001</v>
      </c>
      <c r="U32" s="21">
        <v>-3.4700000000000002E-2</v>
      </c>
      <c r="V32" s="19">
        <v>-5.4399999999999997E-2</v>
      </c>
      <c r="W32" s="21">
        <v>-2.1399999999999999E-2</v>
      </c>
      <c r="X32" s="19">
        <v>-0.1147</v>
      </c>
      <c r="Y32" s="21">
        <v>0.63539999999999996</v>
      </c>
      <c r="Z32" s="19">
        <v>-0.29089999999999999</v>
      </c>
      <c r="AA32" s="21">
        <v>0.61070000000000002</v>
      </c>
      <c r="AB32" s="19">
        <v>0.1043</v>
      </c>
      <c r="AC32" s="21">
        <v>-8.0500000000000002E-2</v>
      </c>
      <c r="AD32" s="9" t="s">
        <v>1238</v>
      </c>
      <c r="AE32" s="10" t="s">
        <v>1247</v>
      </c>
      <c r="AF32" s="13" t="str">
        <f>S32&amp;"-"&amp;COUNTIF($S$3:S32,S32)</f>
        <v>0.019-1</v>
      </c>
    </row>
    <row r="33" spans="1:32" x14ac:dyDescent="0.25">
      <c r="A33" s="45"/>
      <c r="C33" s="7" t="s">
        <v>43</v>
      </c>
      <c r="D33" s="7" t="s">
        <v>822</v>
      </c>
      <c r="E33" s="7" t="s">
        <v>823</v>
      </c>
      <c r="F33" s="17">
        <f>VLOOKUP(C33,Table_0__2[[Papel]:[Alta]],2,TRUE)</f>
        <v>90.95</v>
      </c>
      <c r="G33" s="19">
        <f>VLOOKUP(C33,Table_0__2[[Papel]:[Alta]],3,TRUE)/100</f>
        <v>0</v>
      </c>
      <c r="H33" s="17">
        <f>VLOOKUP(C33,Table_0__2[[Papel]:[Alta]],4,TRUE)</f>
        <v>0</v>
      </c>
      <c r="I33" s="33">
        <f>VLOOKUP(C33,Table_0__2[[Papel]:[Alta]],5,TRUE)</f>
        <v>0</v>
      </c>
      <c r="J33" s="17">
        <v>90.95</v>
      </c>
      <c r="K33" s="19">
        <v>-3.2199999999999999E-2</v>
      </c>
      <c r="L33" s="9" t="s">
        <v>1237</v>
      </c>
      <c r="M33" s="20">
        <v>5.17</v>
      </c>
      <c r="N33" s="18">
        <v>20.27</v>
      </c>
      <c r="O33" s="20">
        <v>4.49</v>
      </c>
      <c r="P33" s="18">
        <v>17.59</v>
      </c>
      <c r="Q33" s="8" t="s">
        <v>1240</v>
      </c>
      <c r="R33" s="18">
        <v>36.159999999999997</v>
      </c>
      <c r="S33" s="21">
        <v>8.9999999999999993E-3</v>
      </c>
      <c r="T33" s="19">
        <v>0.255</v>
      </c>
      <c r="U33" s="21">
        <v>-3.2199999999999999E-2</v>
      </c>
      <c r="V33" s="19">
        <v>-4.8500000000000001E-2</v>
      </c>
      <c r="W33" s="21">
        <v>-7.2499999999999995E-2</v>
      </c>
      <c r="X33" s="19">
        <v>-5.9299999999999999E-2</v>
      </c>
      <c r="Y33" s="21">
        <v>0.25130000000000002</v>
      </c>
      <c r="Z33" s="19">
        <v>3.1913</v>
      </c>
      <c r="AA33" s="21">
        <v>0.77580000000000005</v>
      </c>
      <c r="AB33" s="19">
        <v>0.27800000000000002</v>
      </c>
      <c r="AC33" s="21">
        <v>0.18160000000000001</v>
      </c>
      <c r="AD33" s="9" t="s">
        <v>1241</v>
      </c>
      <c r="AE33" s="10" t="s">
        <v>1247</v>
      </c>
      <c r="AF33" s="13" t="str">
        <f>S33&amp;"-"&amp;COUNTIF($S$3:S33,S33)</f>
        <v>0.009-1</v>
      </c>
    </row>
    <row r="34" spans="1:32" x14ac:dyDescent="0.25">
      <c r="A34" s="45"/>
      <c r="C34" s="7" t="s">
        <v>44</v>
      </c>
      <c r="D34" s="7" t="s">
        <v>824</v>
      </c>
      <c r="E34" s="7" t="s">
        <v>778</v>
      </c>
      <c r="F34" s="17">
        <f>VLOOKUP(C34,Table_0__2[[Papel]:[Alta]],2,TRUE)</f>
        <v>37.25</v>
      </c>
      <c r="G34" s="19">
        <f>VLOOKUP(C34,Table_0__2[[Papel]:[Alta]],3,TRUE)/100</f>
        <v>0</v>
      </c>
      <c r="H34" s="17">
        <f>VLOOKUP(C34,Table_0__2[[Papel]:[Alta]],4,TRUE)</f>
        <v>0</v>
      </c>
      <c r="I34" s="33">
        <f>VLOOKUP(C34,Table_0__2[[Papel]:[Alta]],5,TRUE)</f>
        <v>0</v>
      </c>
      <c r="J34" s="17">
        <v>37.25</v>
      </c>
      <c r="K34" s="19">
        <v>-3.1699999999999999E-2</v>
      </c>
      <c r="L34" s="9" t="s">
        <v>1237</v>
      </c>
      <c r="M34" s="20">
        <v>0.48</v>
      </c>
      <c r="N34" s="18">
        <v>3.26</v>
      </c>
      <c r="O34" s="20">
        <v>11.42</v>
      </c>
      <c r="P34" s="18">
        <v>77.52</v>
      </c>
      <c r="Q34" s="8" t="s">
        <v>1240</v>
      </c>
      <c r="R34" s="9" t="s">
        <v>1240</v>
      </c>
      <c r="S34" s="21">
        <v>9.6000000000000002E-2</v>
      </c>
      <c r="T34" s="19">
        <v>0.14699999999999999</v>
      </c>
      <c r="U34" s="21">
        <v>-3.1699999999999999E-2</v>
      </c>
      <c r="V34" s="19">
        <v>-9.1200000000000003E-2</v>
      </c>
      <c r="W34" s="21">
        <v>0.1148</v>
      </c>
      <c r="X34" s="19">
        <v>-0.1173</v>
      </c>
      <c r="Y34" s="21">
        <v>0.15240000000000001</v>
      </c>
      <c r="Z34" s="19">
        <v>0.75519999999999998</v>
      </c>
      <c r="AA34" s="21">
        <v>-2.4799999999999999E-2</v>
      </c>
      <c r="AB34" s="19">
        <v>-9.4200000000000006E-2</v>
      </c>
      <c r="AC34" s="21">
        <v>0.40450000000000003</v>
      </c>
      <c r="AD34" s="9" t="s">
        <v>1238</v>
      </c>
      <c r="AE34" s="10" t="s">
        <v>1247</v>
      </c>
      <c r="AF34" s="13" t="str">
        <f>S34&amp;"-"&amp;COUNTIF($S$3:S34,S34)</f>
        <v>0.096-1</v>
      </c>
    </row>
    <row r="35" spans="1:32" x14ac:dyDescent="0.25">
      <c r="A35" s="45"/>
      <c r="C35" s="7" t="s">
        <v>45</v>
      </c>
      <c r="D35" s="7" t="s">
        <v>825</v>
      </c>
      <c r="E35" s="7" t="s">
        <v>778</v>
      </c>
      <c r="F35" s="17">
        <f>VLOOKUP(C35,Table_0__2[[Papel]:[Alta]],2,TRUE)</f>
        <v>27.32</v>
      </c>
      <c r="G35" s="19">
        <f>VLOOKUP(C35,Table_0__2[[Papel]:[Alta]],3,TRUE)/100</f>
        <v>-1.9400000000000001E-2</v>
      </c>
      <c r="H35" s="17">
        <f>VLOOKUP(C35,Table_0__2[[Papel]:[Alta]],4,TRUE)</f>
        <v>27.02</v>
      </c>
      <c r="I35" s="33">
        <f>VLOOKUP(C35,Table_0__2[[Papel]:[Alta]],5,TRUE)</f>
        <v>27.59</v>
      </c>
      <c r="J35" s="17">
        <v>27.86</v>
      </c>
      <c r="K35" s="19">
        <v>-6.7999999999999996E-3</v>
      </c>
      <c r="L35" s="9" t="s">
        <v>1237</v>
      </c>
      <c r="M35" s="20">
        <v>0.68</v>
      </c>
      <c r="N35" s="18">
        <v>6.38</v>
      </c>
      <c r="O35" s="20">
        <v>4.37</v>
      </c>
      <c r="P35" s="18">
        <v>40.74</v>
      </c>
      <c r="Q35" s="8" t="s">
        <v>1240</v>
      </c>
      <c r="R35" s="9" t="s">
        <v>1240</v>
      </c>
      <c r="S35" s="21">
        <v>5.2999999999999999E-2</v>
      </c>
      <c r="T35" s="19">
        <v>0.107</v>
      </c>
      <c r="U35" s="21">
        <v>-6.7999999999999996E-3</v>
      </c>
      <c r="V35" s="19">
        <v>-0.1714</v>
      </c>
      <c r="W35" s="21">
        <v>-0.38579999999999998</v>
      </c>
      <c r="X35" s="19">
        <v>-0.27260000000000001</v>
      </c>
      <c r="Y35" s="21">
        <v>-0.2404</v>
      </c>
      <c r="Z35" s="19">
        <v>0.1875</v>
      </c>
      <c r="AA35" s="21">
        <v>0.51400000000000001</v>
      </c>
      <c r="AB35" s="19">
        <v>0.1636</v>
      </c>
      <c r="AC35" s="21">
        <v>1.0528</v>
      </c>
      <c r="AD35" s="9" t="s">
        <v>1241</v>
      </c>
      <c r="AE35" s="10" t="s">
        <v>1247</v>
      </c>
      <c r="AF35" s="13" t="str">
        <f>S35&amp;"-"&amp;COUNTIF($S$3:S35,S35)</f>
        <v>0.053-1</v>
      </c>
    </row>
    <row r="36" spans="1:32" x14ac:dyDescent="0.25">
      <c r="A36" s="45"/>
      <c r="C36" s="7" t="s">
        <v>46</v>
      </c>
      <c r="D36" s="7" t="s">
        <v>826</v>
      </c>
      <c r="E36" s="7" t="s">
        <v>778</v>
      </c>
      <c r="F36" s="17">
        <f>VLOOKUP(C36,Table_0__2[[Papel]:[Alta]],2,TRUE)</f>
        <v>19.309999999999999</v>
      </c>
      <c r="G36" s="19">
        <f>VLOOKUP(C36,Table_0__2[[Papel]:[Alta]],3,TRUE)/100</f>
        <v>-2.9900000000000003E-2</v>
      </c>
      <c r="H36" s="17">
        <f>VLOOKUP(C36,Table_0__2[[Papel]:[Alta]],4,TRUE)</f>
        <v>19.100000000000001</v>
      </c>
      <c r="I36" s="33">
        <f>VLOOKUP(C36,Table_0__2[[Papel]:[Alta]],5,TRUE)</f>
        <v>19.53</v>
      </c>
      <c r="J36" s="17">
        <v>19.920000000000002</v>
      </c>
      <c r="K36" s="19">
        <v>-3.2500000000000001E-2</v>
      </c>
      <c r="L36" s="9" t="s">
        <v>1237</v>
      </c>
      <c r="M36" s="20">
        <v>1.23</v>
      </c>
      <c r="N36" s="18">
        <v>10.68</v>
      </c>
      <c r="O36" s="20">
        <v>1.87</v>
      </c>
      <c r="P36" s="18">
        <v>16.2</v>
      </c>
      <c r="Q36" s="8" t="s">
        <v>1240</v>
      </c>
      <c r="R36" s="18" t="s">
        <v>1240</v>
      </c>
      <c r="S36" s="21">
        <v>0.03</v>
      </c>
      <c r="T36" s="19">
        <v>0.115</v>
      </c>
      <c r="U36" s="21">
        <v>-3.2500000000000001E-2</v>
      </c>
      <c r="V36" s="19">
        <v>-9.5399999999999999E-2</v>
      </c>
      <c r="W36" s="21">
        <v>-0.1905</v>
      </c>
      <c r="X36" s="19">
        <v>-0.17499999999999999</v>
      </c>
      <c r="Y36" s="21">
        <v>-0.20330000000000001</v>
      </c>
      <c r="Z36" s="19">
        <v>0.26750000000000002</v>
      </c>
      <c r="AA36" s="21">
        <v>0.1928</v>
      </c>
      <c r="AB36" s="19">
        <v>0.2477</v>
      </c>
      <c r="AC36" s="21">
        <v>0.6522</v>
      </c>
      <c r="AD36" s="9" t="s">
        <v>1241</v>
      </c>
      <c r="AE36" s="10" t="s">
        <v>1247</v>
      </c>
      <c r="AF36" s="13" t="str">
        <f>S36&amp;"-"&amp;COUNTIF($S$3:S36,S36)</f>
        <v>0.03-3</v>
      </c>
    </row>
    <row r="37" spans="1:32" x14ac:dyDescent="0.25">
      <c r="A37" s="45"/>
      <c r="C37" s="7" t="s">
        <v>47</v>
      </c>
      <c r="D37" s="7" t="s">
        <v>827</v>
      </c>
      <c r="E37" s="7" t="s">
        <v>778</v>
      </c>
      <c r="F37" s="17">
        <f>VLOOKUP(C37,Table_0__2[[Papel]:[Alta]],2,TRUE)</f>
        <v>21.66</v>
      </c>
      <c r="G37" s="19">
        <f>VLOOKUP(C37,Table_0__2[[Papel]:[Alta]],3,TRUE)/100</f>
        <v>-2.5399999999999999E-2</v>
      </c>
      <c r="H37" s="17">
        <f>VLOOKUP(C37,Table_0__2[[Papel]:[Alta]],4,TRUE)</f>
        <v>21.45</v>
      </c>
      <c r="I37" s="33">
        <f>VLOOKUP(C37,Table_0__2[[Papel]:[Alta]],5,TRUE)</f>
        <v>21.89</v>
      </c>
      <c r="J37" s="17">
        <v>22.24</v>
      </c>
      <c r="K37" s="19">
        <v>-3.3000000000000002E-2</v>
      </c>
      <c r="L37" s="9" t="s">
        <v>1237</v>
      </c>
      <c r="M37" s="20">
        <v>1.37</v>
      </c>
      <c r="N37" s="18">
        <v>11.92</v>
      </c>
      <c r="O37" s="20">
        <v>1.87</v>
      </c>
      <c r="P37" s="18">
        <v>16.2</v>
      </c>
      <c r="Q37" s="8" t="s">
        <v>1240</v>
      </c>
      <c r="R37" s="9" t="s">
        <v>1240</v>
      </c>
      <c r="S37" s="21">
        <v>0.03</v>
      </c>
      <c r="T37" s="19">
        <v>0.115</v>
      </c>
      <c r="U37" s="21">
        <v>-3.3000000000000002E-2</v>
      </c>
      <c r="V37" s="19">
        <v>-0.1143</v>
      </c>
      <c r="W37" s="21">
        <v>-0.1888</v>
      </c>
      <c r="X37" s="19">
        <v>-0.17879999999999999</v>
      </c>
      <c r="Y37" s="21">
        <v>-0.15329999999999999</v>
      </c>
      <c r="Z37" s="19">
        <v>0.17979999999999999</v>
      </c>
      <c r="AA37" s="21">
        <v>0.28720000000000001</v>
      </c>
      <c r="AB37" s="19">
        <v>0.32579999999999998</v>
      </c>
      <c r="AC37" s="21">
        <v>0.755</v>
      </c>
      <c r="AD37" s="9" t="s">
        <v>1241</v>
      </c>
      <c r="AE37" s="10" t="s">
        <v>1247</v>
      </c>
      <c r="AF37" s="13" t="str">
        <f>S37&amp;"-"&amp;COUNTIF($S$3:S37,S37)</f>
        <v>0.03-4</v>
      </c>
    </row>
    <row r="38" spans="1:32" x14ac:dyDescent="0.25">
      <c r="A38" s="45"/>
      <c r="C38" s="7" t="s">
        <v>48</v>
      </c>
      <c r="D38" s="7" t="s">
        <v>828</v>
      </c>
      <c r="E38" s="7" t="s">
        <v>793</v>
      </c>
      <c r="F38" s="17">
        <f>VLOOKUP(C38,Table_0__2[[Papel]:[Alta]],2,TRUE)</f>
        <v>1.77</v>
      </c>
      <c r="G38" s="19">
        <f>VLOOKUP(C38,Table_0__2[[Papel]:[Alta]],3,TRUE)/100</f>
        <v>-3.2799999999999996E-2</v>
      </c>
      <c r="H38" s="17">
        <f>VLOOKUP(C38,Table_0__2[[Papel]:[Alta]],4,TRUE)</f>
        <v>1.75</v>
      </c>
      <c r="I38" s="33">
        <f>VLOOKUP(C38,Table_0__2[[Papel]:[Alta]],5,TRUE)</f>
        <v>1.8</v>
      </c>
      <c r="J38" s="17">
        <v>1.83</v>
      </c>
      <c r="K38" s="19">
        <v>-2.1399999999999999E-2</v>
      </c>
      <c r="L38" s="9" t="s">
        <v>1237</v>
      </c>
      <c r="M38" s="20">
        <v>-3.42</v>
      </c>
      <c r="N38" s="18">
        <v>-0.81</v>
      </c>
      <c r="O38" s="20">
        <v>-2.27</v>
      </c>
      <c r="P38" s="18">
        <v>-0.54</v>
      </c>
      <c r="Q38" s="17" t="s">
        <v>1240</v>
      </c>
      <c r="R38" s="18">
        <v>-4.4800000000000004</v>
      </c>
      <c r="S38" s="21">
        <v>0</v>
      </c>
      <c r="T38" s="19">
        <v>4.2370000000000001</v>
      </c>
      <c r="U38" s="21">
        <v>-2.1399999999999999E-2</v>
      </c>
      <c r="V38" s="19">
        <v>-0.1757</v>
      </c>
      <c r="W38" s="21">
        <v>-0.55149999999999999</v>
      </c>
      <c r="X38" s="19">
        <v>-0.16819999999999999</v>
      </c>
      <c r="Y38" s="21">
        <v>-0.62709999999999999</v>
      </c>
      <c r="Z38" s="19">
        <v>-6.3500000000000001E-2</v>
      </c>
      <c r="AA38" s="21">
        <v>-0.36359999999999998</v>
      </c>
      <c r="AB38" s="19">
        <v>-0.32650000000000001</v>
      </c>
      <c r="AC38" s="21">
        <v>0.1855</v>
      </c>
      <c r="AD38" s="9" t="s">
        <v>1241</v>
      </c>
      <c r="AE38" s="10" t="s">
        <v>1247</v>
      </c>
      <c r="AF38" s="13" t="str">
        <f>S38&amp;"-"&amp;COUNTIF($S$3:S38,S38)</f>
        <v>0-17</v>
      </c>
    </row>
    <row r="39" spans="1:32" x14ac:dyDescent="0.25">
      <c r="A39" s="45"/>
      <c r="C39" s="7" t="s">
        <v>49</v>
      </c>
      <c r="D39" s="7" t="s">
        <v>829</v>
      </c>
      <c r="E39" s="7" t="s">
        <v>804</v>
      </c>
      <c r="F39" s="17">
        <f>VLOOKUP(C39,Table_0__2[[Papel]:[Alta]],2,TRUE)</f>
        <v>24.08</v>
      </c>
      <c r="G39" s="19">
        <f>VLOOKUP(C39,Table_0__2[[Papel]:[Alta]],3,TRUE)/100</f>
        <v>-2.8999999999999998E-2</v>
      </c>
      <c r="H39" s="17">
        <f>VLOOKUP(C39,Table_0__2[[Papel]:[Alta]],4,TRUE)</f>
        <v>24</v>
      </c>
      <c r="I39" s="33">
        <f>VLOOKUP(C39,Table_0__2[[Papel]:[Alta]],5,TRUE)</f>
        <v>24.68</v>
      </c>
      <c r="J39" s="17">
        <v>24.8</v>
      </c>
      <c r="K39" s="19">
        <v>-2.4799999999999999E-2</v>
      </c>
      <c r="L39" s="9" t="s">
        <v>1237</v>
      </c>
      <c r="M39" s="20">
        <v>0</v>
      </c>
      <c r="N39" s="18">
        <v>0</v>
      </c>
      <c r="O39" s="20">
        <v>0</v>
      </c>
      <c r="P39" s="18">
        <v>0</v>
      </c>
      <c r="Q39" s="17" t="s">
        <v>1240</v>
      </c>
      <c r="R39" s="18" t="s">
        <v>1240</v>
      </c>
      <c r="S39" s="21">
        <v>5.3999999999999999E-2</v>
      </c>
      <c r="T39" s="19" t="s">
        <v>1240</v>
      </c>
      <c r="U39" s="21">
        <v>-2.4799999999999999E-2</v>
      </c>
      <c r="V39" s="19">
        <v>-0.1085</v>
      </c>
      <c r="W39" s="21">
        <v>-0.17530000000000001</v>
      </c>
      <c r="X39" s="19">
        <v>-0.14879999999999999</v>
      </c>
      <c r="Y39" s="21">
        <v>-0.1125</v>
      </c>
      <c r="Z39" s="19">
        <v>0.43619999999999998</v>
      </c>
      <c r="AA39" s="21">
        <v>8.4699999999999998E-2</v>
      </c>
      <c r="AB39" s="19">
        <v>6.8400000000000002E-2</v>
      </c>
      <c r="AC39" s="21">
        <v>0.28260000000000002</v>
      </c>
      <c r="AD39" s="9" t="s">
        <v>1241</v>
      </c>
      <c r="AE39" s="10" t="s">
        <v>1247</v>
      </c>
      <c r="AF39" s="13" t="str">
        <f>S39&amp;"-"&amp;COUNTIF($S$3:S39,S39)</f>
        <v>0.054-1</v>
      </c>
    </row>
    <row r="40" spans="1:32" x14ac:dyDescent="0.25">
      <c r="A40" s="45"/>
      <c r="C40" s="7" t="s">
        <v>50</v>
      </c>
      <c r="D40" s="7" t="s">
        <v>830</v>
      </c>
      <c r="E40" s="7" t="s">
        <v>780</v>
      </c>
      <c r="F40" s="17">
        <f>VLOOKUP(C40,Table_0__2[[Papel]:[Alta]],2,TRUE)</f>
        <v>11.15</v>
      </c>
      <c r="G40" s="19">
        <f>VLOOKUP(C40,Table_0__2[[Papel]:[Alta]],3,TRUE)/100</f>
        <v>2.76E-2</v>
      </c>
      <c r="H40" s="17">
        <f>VLOOKUP(C40,Table_0__2[[Papel]:[Alta]],4,TRUE)</f>
        <v>10.85</v>
      </c>
      <c r="I40" s="33">
        <f>VLOOKUP(C40,Table_0__2[[Papel]:[Alta]],5,TRUE)</f>
        <v>11.15</v>
      </c>
      <c r="J40" s="17">
        <v>10.85</v>
      </c>
      <c r="K40" s="19">
        <v>0</v>
      </c>
      <c r="L40" s="9" t="s">
        <v>1237</v>
      </c>
      <c r="M40" s="20">
        <v>-0.11</v>
      </c>
      <c r="N40" s="18">
        <v>-0.1</v>
      </c>
      <c r="O40" s="20">
        <v>-103.34</v>
      </c>
      <c r="P40" s="18">
        <v>-95.47</v>
      </c>
      <c r="Q40" s="17">
        <v>-1.59</v>
      </c>
      <c r="R40" s="18">
        <v>-0.62</v>
      </c>
      <c r="S40" s="21">
        <v>0</v>
      </c>
      <c r="T40" s="19">
        <v>1.0820000000000001</v>
      </c>
      <c r="U40" s="21">
        <v>0</v>
      </c>
      <c r="V40" s="19">
        <v>5.3400000000000003E-2</v>
      </c>
      <c r="W40" s="21">
        <v>-0.25280000000000002</v>
      </c>
      <c r="X40" s="19">
        <v>0</v>
      </c>
      <c r="Y40" s="21">
        <v>0.34449999999999997</v>
      </c>
      <c r="Z40" s="19">
        <v>-0.53890000000000005</v>
      </c>
      <c r="AA40" s="21">
        <v>-0.41220000000000001</v>
      </c>
      <c r="AB40" s="19">
        <v>-0.18440000000000001</v>
      </c>
      <c r="AC40" s="21">
        <v>-1.35E-2</v>
      </c>
      <c r="AD40" s="9" t="s">
        <v>1238</v>
      </c>
      <c r="AE40" s="10" t="s">
        <v>1247</v>
      </c>
      <c r="AF40" s="13" t="str">
        <f>S40&amp;"-"&amp;COUNTIF($S$3:S40,S40)</f>
        <v>0-18</v>
      </c>
    </row>
    <row r="41" spans="1:32" x14ac:dyDescent="0.25">
      <c r="A41" s="45"/>
      <c r="C41" s="7" t="s">
        <v>51</v>
      </c>
      <c r="D41" s="7" t="s">
        <v>831</v>
      </c>
      <c r="E41" s="7" t="s">
        <v>823</v>
      </c>
      <c r="F41" s="17">
        <f>VLOOKUP(C41,Table_0__2[[Papel]:[Alta]],2,TRUE)</f>
        <v>9.6</v>
      </c>
      <c r="G41" s="19">
        <f>VLOOKUP(C41,Table_0__2[[Papel]:[Alta]],3,TRUE)/100</f>
        <v>-5.1999999999999998E-3</v>
      </c>
      <c r="H41" s="17">
        <f>VLOOKUP(C41,Table_0__2[[Papel]:[Alta]],4,TRUE)</f>
        <v>9.4499999999999993</v>
      </c>
      <c r="I41" s="33">
        <f>VLOOKUP(C41,Table_0__2[[Papel]:[Alta]],5,TRUE)</f>
        <v>9.6</v>
      </c>
      <c r="J41" s="17">
        <v>9.65</v>
      </c>
      <c r="K41" s="19">
        <v>-5.1999999999999998E-3</v>
      </c>
      <c r="L41" s="9" t="s">
        <v>1237</v>
      </c>
      <c r="M41" s="20">
        <v>6.31</v>
      </c>
      <c r="N41" s="18">
        <v>7.61</v>
      </c>
      <c r="O41" s="20">
        <v>1.27</v>
      </c>
      <c r="P41" s="18">
        <v>1.53</v>
      </c>
      <c r="Q41" s="17">
        <v>13.78</v>
      </c>
      <c r="R41" s="18">
        <v>2.91</v>
      </c>
      <c r="S41" s="21">
        <v>3.1E-2</v>
      </c>
      <c r="T41" s="19">
        <v>0.83</v>
      </c>
      <c r="U41" s="21">
        <v>-5.1999999999999998E-3</v>
      </c>
      <c r="V41" s="19">
        <v>3.6499999999999998E-2</v>
      </c>
      <c r="W41" s="21">
        <v>-0.17780000000000001</v>
      </c>
      <c r="X41" s="19">
        <v>-4.87E-2</v>
      </c>
      <c r="Y41" s="21">
        <v>-0.18690000000000001</v>
      </c>
      <c r="Z41" s="19">
        <v>1.5731999999999999</v>
      </c>
      <c r="AA41" s="21">
        <v>-0.53149999999999997</v>
      </c>
      <c r="AB41" s="19">
        <v>-9.9000000000000005E-2</v>
      </c>
      <c r="AC41" s="21">
        <v>-2.8000000000000001E-2</v>
      </c>
      <c r="AD41" s="9" t="s">
        <v>1241</v>
      </c>
      <c r="AE41" s="10" t="s">
        <v>1247</v>
      </c>
      <c r="AF41" s="13" t="str">
        <f>S41&amp;"-"&amp;COUNTIF($S$3:S41,S41)</f>
        <v>0.031-1</v>
      </c>
    </row>
    <row r="42" spans="1:32" x14ac:dyDescent="0.25">
      <c r="A42" s="45"/>
      <c r="C42" s="7" t="s">
        <v>52</v>
      </c>
      <c r="D42" s="7" t="s">
        <v>832</v>
      </c>
      <c r="E42" s="7" t="s">
        <v>778</v>
      </c>
      <c r="F42" s="17">
        <f>VLOOKUP(C42,Table_0__2[[Papel]:[Alta]],2,TRUE)</f>
        <v>4.74</v>
      </c>
      <c r="G42" s="19">
        <f>VLOOKUP(C42,Table_0__2[[Papel]:[Alta]],3,TRUE)/100</f>
        <v>-2.87E-2</v>
      </c>
      <c r="H42" s="17">
        <f>VLOOKUP(C42,Table_0__2[[Papel]:[Alta]],4,TRUE)</f>
        <v>4.7</v>
      </c>
      <c r="I42" s="33">
        <f>VLOOKUP(C42,Table_0__2[[Papel]:[Alta]],5,TRUE)</f>
        <v>4.92</v>
      </c>
      <c r="J42" s="17">
        <v>4.88</v>
      </c>
      <c r="K42" s="19">
        <v>-2.47E-2</v>
      </c>
      <c r="L42" s="9" t="s">
        <v>1237</v>
      </c>
      <c r="M42" s="20">
        <v>0.9</v>
      </c>
      <c r="N42" s="18">
        <v>6.65</v>
      </c>
      <c r="O42" s="20">
        <v>0.73</v>
      </c>
      <c r="P42" s="18">
        <v>5.43</v>
      </c>
      <c r="Q42" s="8" t="s">
        <v>1240</v>
      </c>
      <c r="R42" s="9" t="s">
        <v>1240</v>
      </c>
      <c r="S42" s="21">
        <v>4.1000000000000002E-2</v>
      </c>
      <c r="T42" s="19">
        <v>0.13500000000000001</v>
      </c>
      <c r="U42" s="21">
        <v>-2.47E-2</v>
      </c>
      <c r="V42" s="19">
        <v>-6.3899999999999998E-2</v>
      </c>
      <c r="W42" s="21">
        <v>-0.28820000000000001</v>
      </c>
      <c r="X42" s="19">
        <v>-9.7600000000000006E-2</v>
      </c>
      <c r="Y42" s="21">
        <v>-0.1041</v>
      </c>
      <c r="Z42" s="19">
        <v>0.59489999999999998</v>
      </c>
      <c r="AA42" s="21">
        <v>0.20419999999999999</v>
      </c>
      <c r="AB42" s="19">
        <v>0.53269999999999995</v>
      </c>
      <c r="AC42" s="21">
        <v>0.56210000000000004</v>
      </c>
      <c r="AD42" s="9" t="s">
        <v>1241</v>
      </c>
      <c r="AE42" s="10" t="s">
        <v>1247</v>
      </c>
      <c r="AF42" s="13" t="str">
        <f>S42&amp;"-"&amp;COUNTIF($S$3:S42,S42)</f>
        <v>0.041-1</v>
      </c>
    </row>
    <row r="43" spans="1:32" x14ac:dyDescent="0.25">
      <c r="A43" s="45"/>
      <c r="C43" s="7" t="s">
        <v>53</v>
      </c>
      <c r="D43" s="7" t="s">
        <v>833</v>
      </c>
      <c r="E43" s="7" t="s">
        <v>778</v>
      </c>
      <c r="F43" s="17">
        <f>VLOOKUP(C43,Table_0__2[[Papel]:[Alta]],2,TRUE)</f>
        <v>5.82</v>
      </c>
      <c r="G43" s="19">
        <f>VLOOKUP(C43,Table_0__2[[Papel]:[Alta]],3,TRUE)/100</f>
        <v>0</v>
      </c>
      <c r="H43" s="17">
        <f>VLOOKUP(C43,Table_0__2[[Papel]:[Alta]],4,TRUE)</f>
        <v>5.82</v>
      </c>
      <c r="I43" s="33">
        <f>VLOOKUP(C43,Table_0__2[[Papel]:[Alta]],5,TRUE)</f>
        <v>5.82</v>
      </c>
      <c r="J43" s="17">
        <v>5.82</v>
      </c>
      <c r="K43" s="19">
        <v>-1.5800000000000002E-2</v>
      </c>
      <c r="L43" s="9" t="s">
        <v>1237</v>
      </c>
      <c r="M43" s="20">
        <v>1.07</v>
      </c>
      <c r="N43" s="18">
        <v>7.93</v>
      </c>
      <c r="O43" s="20">
        <v>0.73</v>
      </c>
      <c r="P43" s="18">
        <v>5.43</v>
      </c>
      <c r="Q43" s="8" t="s">
        <v>1240</v>
      </c>
      <c r="R43" s="9" t="s">
        <v>1240</v>
      </c>
      <c r="S43" s="21">
        <v>3.4000000000000002E-2</v>
      </c>
      <c r="T43" s="19">
        <v>0.13500000000000001</v>
      </c>
      <c r="U43" s="21">
        <v>-1.5800000000000002E-2</v>
      </c>
      <c r="V43" s="19">
        <v>-2.7300000000000001E-2</v>
      </c>
      <c r="W43" s="21">
        <v>-0.15060000000000001</v>
      </c>
      <c r="X43" s="19">
        <v>-2.8299999999999999E-2</v>
      </c>
      <c r="Y43" s="21">
        <v>-7.6399999999999996E-2</v>
      </c>
      <c r="Z43" s="19">
        <v>0.66749999999999998</v>
      </c>
      <c r="AA43" s="21">
        <v>0.1666</v>
      </c>
      <c r="AB43" s="19">
        <v>0.57469999999999999</v>
      </c>
      <c r="AC43" s="21">
        <v>0.5786</v>
      </c>
      <c r="AD43" s="9" t="s">
        <v>1241</v>
      </c>
      <c r="AE43" s="10" t="s">
        <v>1248</v>
      </c>
      <c r="AF43" s="13" t="str">
        <f>S43&amp;"-"&amp;COUNTIF($S$3:S43,S43)</f>
        <v>0.034-1</v>
      </c>
    </row>
    <row r="44" spans="1:32" x14ac:dyDescent="0.25">
      <c r="A44" s="45"/>
      <c r="C44" s="7" t="s">
        <v>709</v>
      </c>
      <c r="D44" s="7" t="s">
        <v>834</v>
      </c>
      <c r="E44" s="7" t="s">
        <v>778</v>
      </c>
      <c r="F44" s="17">
        <f>VLOOKUP(C44,Table_0__2[[Papel]:[Alta]],2,TRUE)</f>
        <v>41.44</v>
      </c>
      <c r="G44" s="19">
        <f>VLOOKUP(C44,Table_0__2[[Papel]:[Alta]],3,TRUE)/100</f>
        <v>0</v>
      </c>
      <c r="H44" s="17">
        <f>VLOOKUP(C44,Table_0__2[[Papel]:[Alta]],4,TRUE)</f>
        <v>0</v>
      </c>
      <c r="I44" s="33">
        <f>VLOOKUP(C44,Table_0__2[[Papel]:[Alta]],5,TRUE)</f>
        <v>0</v>
      </c>
      <c r="J44" s="17">
        <v>41.44</v>
      </c>
      <c r="K44" s="19">
        <v>0</v>
      </c>
      <c r="L44" s="9" t="s">
        <v>1249</v>
      </c>
      <c r="M44" s="20">
        <v>1.3</v>
      </c>
      <c r="N44" s="18">
        <v>11.66</v>
      </c>
      <c r="O44" s="20">
        <v>3.56</v>
      </c>
      <c r="P44" s="18">
        <v>31.91</v>
      </c>
      <c r="Q44" s="8" t="s">
        <v>1240</v>
      </c>
      <c r="R44" s="9" t="s">
        <v>1240</v>
      </c>
      <c r="S44" s="21">
        <v>4.0000000000000001E-3</v>
      </c>
      <c r="T44" s="19">
        <v>0.111</v>
      </c>
      <c r="U44" s="21">
        <v>0</v>
      </c>
      <c r="V44" s="19">
        <v>-2.9499999999999998E-2</v>
      </c>
      <c r="W44" s="21">
        <v>-0.16270000000000001</v>
      </c>
      <c r="X44" s="19">
        <v>-4.3799999999999999E-2</v>
      </c>
      <c r="Y44" s="21">
        <v>-0.20169999999999999</v>
      </c>
      <c r="Z44" s="19">
        <v>0.51600000000000001</v>
      </c>
      <c r="AA44" s="21">
        <v>-6.6E-3</v>
      </c>
      <c r="AB44" s="19">
        <v>1.3637999999999999</v>
      </c>
      <c r="AC44" s="21">
        <v>0.43190000000000001</v>
      </c>
      <c r="AD44" s="9" t="s">
        <v>1241</v>
      </c>
      <c r="AE44" s="10" t="s">
        <v>1248</v>
      </c>
      <c r="AF44" s="13" t="str">
        <f>S44&amp;"-"&amp;COUNTIF($S$3:S44,S44)</f>
        <v>0.004-1</v>
      </c>
    </row>
    <row r="45" spans="1:32" x14ac:dyDescent="0.25">
      <c r="A45" s="45"/>
      <c r="C45" s="7" t="s">
        <v>54</v>
      </c>
      <c r="D45" s="7" t="s">
        <v>835</v>
      </c>
      <c r="E45" s="7" t="s">
        <v>778</v>
      </c>
      <c r="F45" s="17">
        <f>VLOOKUP(C45,Table_0__2[[Papel]:[Alta]],2,TRUE)</f>
        <v>24.83</v>
      </c>
      <c r="G45" s="19">
        <f>VLOOKUP(C45,Table_0__2[[Papel]:[Alta]],3,TRUE)/100</f>
        <v>2.06E-2</v>
      </c>
      <c r="H45" s="17">
        <f>VLOOKUP(C45,Table_0__2[[Papel]:[Alta]],4,TRUE)</f>
        <v>24.83</v>
      </c>
      <c r="I45" s="33">
        <f>VLOOKUP(C45,Table_0__2[[Papel]:[Alta]],5,TRUE)</f>
        <v>24.83</v>
      </c>
      <c r="J45" s="17">
        <v>24.33</v>
      </c>
      <c r="K45" s="19">
        <v>7.3200000000000001E-2</v>
      </c>
      <c r="L45" s="9" t="s">
        <v>1237</v>
      </c>
      <c r="M45" s="20">
        <v>0.76</v>
      </c>
      <c r="N45" s="18">
        <v>6.84</v>
      </c>
      <c r="O45" s="20">
        <v>3.56</v>
      </c>
      <c r="P45" s="18">
        <v>31.91</v>
      </c>
      <c r="Q45" s="8" t="s">
        <v>1240</v>
      </c>
      <c r="R45" s="9" t="s">
        <v>1240</v>
      </c>
      <c r="S45" s="21">
        <v>8.0000000000000002E-3</v>
      </c>
      <c r="T45" s="19">
        <v>0.111</v>
      </c>
      <c r="U45" s="21">
        <v>7.3200000000000001E-2</v>
      </c>
      <c r="V45" s="19">
        <v>-3.0300000000000001E-2</v>
      </c>
      <c r="W45" s="21">
        <v>-0.31309999999999999</v>
      </c>
      <c r="X45" s="19">
        <v>-0.10349999999999999</v>
      </c>
      <c r="Y45" s="21">
        <v>-0.29249999999999998</v>
      </c>
      <c r="Z45" s="19">
        <v>0.1041</v>
      </c>
      <c r="AA45" s="21">
        <v>2.6499999999999999E-2</v>
      </c>
      <c r="AB45" s="19">
        <v>1.8379000000000001</v>
      </c>
      <c r="AC45" s="21">
        <v>0.2913</v>
      </c>
      <c r="AD45" s="9" t="s">
        <v>1241</v>
      </c>
      <c r="AE45" s="10" t="s">
        <v>1248</v>
      </c>
      <c r="AF45" s="13" t="str">
        <f>S45&amp;"-"&amp;COUNTIF($S$3:S45,S45)</f>
        <v>0.008-1</v>
      </c>
    </row>
    <row r="46" spans="1:32" x14ac:dyDescent="0.25">
      <c r="A46" s="45"/>
      <c r="C46" s="7" t="s">
        <v>55</v>
      </c>
      <c r="D46" s="7" t="s">
        <v>836</v>
      </c>
      <c r="E46" s="7" t="s">
        <v>778</v>
      </c>
      <c r="F46" s="17">
        <f>VLOOKUP(C46,Table_0__2[[Papel]:[Alta]],2,TRUE)</f>
        <v>165.7</v>
      </c>
      <c r="G46" s="19">
        <f>VLOOKUP(C46,Table_0__2[[Papel]:[Alta]],3,TRUE)/100</f>
        <v>-1.37E-2</v>
      </c>
      <c r="H46" s="17">
        <f>VLOOKUP(C46,Table_0__2[[Papel]:[Alta]],4,TRUE)</f>
        <v>164.28</v>
      </c>
      <c r="I46" s="33">
        <f>VLOOKUP(C46,Table_0__2[[Papel]:[Alta]],5,TRUE)</f>
        <v>170.7</v>
      </c>
      <c r="J46" s="17">
        <v>168</v>
      </c>
      <c r="K46" s="19">
        <v>8.1199999999999994E-2</v>
      </c>
      <c r="L46" s="9" t="s">
        <v>1237</v>
      </c>
      <c r="M46" s="20">
        <v>12.96</v>
      </c>
      <c r="N46" s="18" t="s">
        <v>1250</v>
      </c>
      <c r="O46" s="20">
        <v>-0.03</v>
      </c>
      <c r="P46" s="18">
        <v>12.96</v>
      </c>
      <c r="Q46" s="17" t="s">
        <v>1240</v>
      </c>
      <c r="R46" s="18" t="s">
        <v>1240</v>
      </c>
      <c r="S46" s="21">
        <v>1E-3</v>
      </c>
      <c r="T46" s="19">
        <v>-2E-3</v>
      </c>
      <c r="U46" s="21">
        <v>8.1199999999999994E-2</v>
      </c>
      <c r="V46" s="19">
        <v>0.18429999999999999</v>
      </c>
      <c r="W46" s="21">
        <v>2.6278000000000001</v>
      </c>
      <c r="X46" s="19">
        <v>0.70650000000000002</v>
      </c>
      <c r="Y46" s="21">
        <v>1.1392</v>
      </c>
      <c r="Z46" s="19">
        <v>0.14460000000000001</v>
      </c>
      <c r="AA46" s="21">
        <v>5.8999999999999999E-3</v>
      </c>
      <c r="AB46" s="19">
        <v>0</v>
      </c>
      <c r="AC46" s="21">
        <v>0</v>
      </c>
      <c r="AD46" s="9" t="s">
        <v>1241</v>
      </c>
      <c r="AE46" s="10" t="s">
        <v>1248</v>
      </c>
      <c r="AF46" s="13" t="str">
        <f>S46&amp;"-"&amp;COUNTIF($S$3:S46,S46)</f>
        <v>0.001-2</v>
      </c>
    </row>
    <row r="47" spans="1:32" x14ac:dyDescent="0.25">
      <c r="A47" s="45"/>
      <c r="C47" s="7" t="s">
        <v>56</v>
      </c>
      <c r="D47" s="7" t="s">
        <v>837</v>
      </c>
      <c r="E47" s="7" t="s">
        <v>778</v>
      </c>
      <c r="F47" s="17">
        <f>VLOOKUP(C47,Table_0__2[[Papel]:[Alta]],2,TRUE)</f>
        <v>55.38</v>
      </c>
      <c r="G47" s="19">
        <f>VLOOKUP(C47,Table_0__2[[Papel]:[Alta]],3,TRUE)/100</f>
        <v>-1.9099999999999999E-2</v>
      </c>
      <c r="H47" s="17">
        <f>VLOOKUP(C47,Table_0__2[[Papel]:[Alta]],4,TRUE)</f>
        <v>55.32</v>
      </c>
      <c r="I47" s="33">
        <f>VLOOKUP(C47,Table_0__2[[Papel]:[Alta]],5,TRUE)</f>
        <v>57.5</v>
      </c>
      <c r="J47" s="17">
        <v>56.46</v>
      </c>
      <c r="K47" s="19">
        <v>6.13E-2</v>
      </c>
      <c r="L47" s="9" t="s">
        <v>1237</v>
      </c>
      <c r="M47" s="20">
        <v>13.07</v>
      </c>
      <c r="N47" s="18" t="s">
        <v>1251</v>
      </c>
      <c r="O47" s="20">
        <v>-0.01</v>
      </c>
      <c r="P47" s="18">
        <v>4.32</v>
      </c>
      <c r="Q47" s="17" t="s">
        <v>1240</v>
      </c>
      <c r="R47" s="18" t="s">
        <v>1240</v>
      </c>
      <c r="S47" s="21">
        <v>1E-3</v>
      </c>
      <c r="T47" s="19">
        <v>-2E-3</v>
      </c>
      <c r="U47" s="21">
        <v>6.13E-2</v>
      </c>
      <c r="V47" s="19">
        <v>0.18440000000000001</v>
      </c>
      <c r="W47" s="21">
        <v>2.7843</v>
      </c>
      <c r="X47" s="19">
        <v>0.71089999999999998</v>
      </c>
      <c r="Y47" s="21">
        <v>1.2596000000000001</v>
      </c>
      <c r="Z47" s="19">
        <v>-0.48709999999999998</v>
      </c>
      <c r="AA47" s="21">
        <v>0</v>
      </c>
      <c r="AB47" s="19">
        <v>0</v>
      </c>
      <c r="AC47" s="21">
        <v>0</v>
      </c>
      <c r="AD47" s="9" t="s">
        <v>1241</v>
      </c>
      <c r="AE47" s="10" t="s">
        <v>1248</v>
      </c>
      <c r="AF47" s="13" t="str">
        <f>S47&amp;"-"&amp;COUNTIF($S$3:S47,S47)</f>
        <v>0.001-3</v>
      </c>
    </row>
    <row r="48" spans="1:32" x14ac:dyDescent="0.25">
      <c r="A48" s="45"/>
      <c r="C48" s="7" t="s">
        <v>57</v>
      </c>
      <c r="D48" s="7" t="s">
        <v>838</v>
      </c>
      <c r="E48" s="7" t="s">
        <v>778</v>
      </c>
      <c r="F48" s="17">
        <f>VLOOKUP(C48,Table_0__2[[Papel]:[Alta]],2,TRUE)</f>
        <v>55</v>
      </c>
      <c r="G48" s="19">
        <f>VLOOKUP(C48,Table_0__2[[Papel]:[Alta]],3,TRUE)/100</f>
        <v>-1.5700000000000002E-2</v>
      </c>
      <c r="H48" s="17">
        <f>VLOOKUP(C48,Table_0__2[[Papel]:[Alta]],4,TRUE)</f>
        <v>54.14</v>
      </c>
      <c r="I48" s="33">
        <f>VLOOKUP(C48,Table_0__2[[Papel]:[Alta]],5,TRUE)</f>
        <v>56.76</v>
      </c>
      <c r="J48" s="17">
        <v>55.88</v>
      </c>
      <c r="K48" s="19">
        <v>9.5299999999999996E-2</v>
      </c>
      <c r="L48" s="9" t="s">
        <v>1237</v>
      </c>
      <c r="M48" s="20">
        <v>12.93</v>
      </c>
      <c r="N48" s="18" t="s">
        <v>1252</v>
      </c>
      <c r="O48" s="20">
        <v>-0.01</v>
      </c>
      <c r="P48" s="18">
        <v>4.32</v>
      </c>
      <c r="Q48" s="8" t="s">
        <v>1240</v>
      </c>
      <c r="R48" s="9" t="s">
        <v>1240</v>
      </c>
      <c r="S48" s="21">
        <v>1E-3</v>
      </c>
      <c r="T48" s="19">
        <v>-2E-3</v>
      </c>
      <c r="U48" s="21">
        <v>9.5299999999999996E-2</v>
      </c>
      <c r="V48" s="19">
        <v>0.18890000000000001</v>
      </c>
      <c r="W48" s="21">
        <v>2.6581000000000001</v>
      </c>
      <c r="X48" s="19">
        <v>0.69850000000000001</v>
      </c>
      <c r="Y48" s="21">
        <v>1.1167</v>
      </c>
      <c r="Z48" s="19">
        <v>1.4561999999999999</v>
      </c>
      <c r="AA48" s="21">
        <v>1.1157999999999999</v>
      </c>
      <c r="AB48" s="19">
        <v>0</v>
      </c>
      <c r="AC48" s="21">
        <v>0</v>
      </c>
      <c r="AD48" s="9" t="s">
        <v>1241</v>
      </c>
      <c r="AE48" s="10" t="s">
        <v>1248</v>
      </c>
      <c r="AF48" s="13" t="str">
        <f>S48&amp;"-"&amp;COUNTIF($S$3:S48,S48)</f>
        <v>0.001-4</v>
      </c>
    </row>
    <row r="49" spans="1:32" x14ac:dyDescent="0.25">
      <c r="A49" s="45"/>
      <c r="C49" s="7" t="s">
        <v>58</v>
      </c>
      <c r="D49" s="7" t="s">
        <v>839</v>
      </c>
      <c r="E49" s="7" t="s">
        <v>840</v>
      </c>
      <c r="F49" s="17">
        <f>VLOOKUP(C49,Table_0__2[[Papel]:[Alta]],2,TRUE)</f>
        <v>14.71</v>
      </c>
      <c r="G49" s="19">
        <f>VLOOKUP(C49,Table_0__2[[Papel]:[Alta]],3,TRUE)/100</f>
        <v>-2.7000000000000001E-3</v>
      </c>
      <c r="H49" s="17">
        <f>VLOOKUP(C49,Table_0__2[[Papel]:[Alta]],4,TRUE)</f>
        <v>14.71</v>
      </c>
      <c r="I49" s="33">
        <f>VLOOKUP(C49,Table_0__2[[Papel]:[Alta]],5,TRUE)</f>
        <v>15.09</v>
      </c>
      <c r="J49" s="17">
        <v>14.75</v>
      </c>
      <c r="K49" s="19">
        <v>-1.6E-2</v>
      </c>
      <c r="L49" s="9" t="s">
        <v>1237</v>
      </c>
      <c r="M49" s="20">
        <v>9.1999999999999993</v>
      </c>
      <c r="N49" s="18">
        <v>-17.12</v>
      </c>
      <c r="O49" s="20">
        <v>-0.86</v>
      </c>
      <c r="P49" s="18">
        <v>1.6</v>
      </c>
      <c r="Q49" s="17">
        <v>1.72</v>
      </c>
      <c r="R49" s="18">
        <v>-22.96</v>
      </c>
      <c r="S49" s="21">
        <v>0</v>
      </c>
      <c r="T49" s="19">
        <v>-0.53700000000000003</v>
      </c>
      <c r="U49" s="21">
        <v>-1.6E-2</v>
      </c>
      <c r="V49" s="19">
        <v>-5.8099999999999999E-2</v>
      </c>
      <c r="W49" s="21">
        <v>1.9400000000000001E-2</v>
      </c>
      <c r="X49" s="19">
        <v>-9.01E-2</v>
      </c>
      <c r="Y49" s="21">
        <v>0.31</v>
      </c>
      <c r="Z49" s="19">
        <v>0.53280000000000005</v>
      </c>
      <c r="AA49" s="21">
        <v>-0.1129</v>
      </c>
      <c r="AB49" s="19">
        <v>0.48049999999999998</v>
      </c>
      <c r="AC49" s="21">
        <v>0.1711</v>
      </c>
      <c r="AD49" s="9" t="s">
        <v>1238</v>
      </c>
      <c r="AE49" s="10" t="s">
        <v>1248</v>
      </c>
      <c r="AF49" s="13" t="str">
        <f>S49&amp;"-"&amp;COUNTIF($S$3:S49,S49)</f>
        <v>0-19</v>
      </c>
    </row>
    <row r="50" spans="1:32" x14ac:dyDescent="0.25">
      <c r="A50" s="45"/>
      <c r="C50" s="7" t="s">
        <v>59</v>
      </c>
      <c r="D50" s="7" t="s">
        <v>841</v>
      </c>
      <c r="E50" s="7" t="s">
        <v>842</v>
      </c>
      <c r="F50" s="17">
        <f>VLOOKUP(C50,Table_0__2[[Papel]:[Alta]],2,TRUE)</f>
        <v>8.5399999999999991</v>
      </c>
      <c r="G50" s="19">
        <f>VLOOKUP(C50,Table_0__2[[Papel]:[Alta]],3,TRUE)/100</f>
        <v>-5.1100000000000007E-2</v>
      </c>
      <c r="H50" s="17">
        <f>VLOOKUP(C50,Table_0__2[[Papel]:[Alta]],4,TRUE)</f>
        <v>8.5299999999999994</v>
      </c>
      <c r="I50" s="33">
        <f>VLOOKUP(C50,Table_0__2[[Papel]:[Alta]],5,TRUE)</f>
        <v>8.85</v>
      </c>
      <c r="J50" s="17">
        <v>9</v>
      </c>
      <c r="K50" s="19">
        <v>1.9300000000000001E-2</v>
      </c>
      <c r="L50" s="9" t="s">
        <v>1237</v>
      </c>
      <c r="M50" s="20">
        <v>1.35</v>
      </c>
      <c r="N50" s="18">
        <v>-5.56</v>
      </c>
      <c r="O50" s="20">
        <v>-1.62</v>
      </c>
      <c r="P50" s="18">
        <v>6.68</v>
      </c>
      <c r="Q50" s="17">
        <v>0.45</v>
      </c>
      <c r="R50" s="18">
        <v>-6.4</v>
      </c>
      <c r="S50" s="21">
        <v>0</v>
      </c>
      <c r="T50" s="19">
        <v>-0.24199999999999999</v>
      </c>
      <c r="U50" s="21">
        <v>1.9300000000000001E-2</v>
      </c>
      <c r="V50" s="19">
        <v>-8.2600000000000007E-2</v>
      </c>
      <c r="W50" s="21">
        <v>-0.38</v>
      </c>
      <c r="X50" s="19">
        <v>-0.17430000000000001</v>
      </c>
      <c r="Y50" s="21">
        <v>-0.38679999999999998</v>
      </c>
      <c r="Z50" s="19">
        <v>-0.13730000000000001</v>
      </c>
      <c r="AA50" s="21">
        <v>0.1845</v>
      </c>
      <c r="AB50" s="19">
        <v>-8.5000000000000006E-3</v>
      </c>
      <c r="AC50" s="21">
        <v>0</v>
      </c>
      <c r="AD50" s="9" t="s">
        <v>1241</v>
      </c>
      <c r="AE50" s="10" t="s">
        <v>1248</v>
      </c>
      <c r="AF50" s="13" t="str">
        <f>S50&amp;"-"&amp;COUNTIF($S$3:S50,S50)</f>
        <v>0-20</v>
      </c>
    </row>
    <row r="51" spans="1:32" x14ac:dyDescent="0.25">
      <c r="A51" s="45"/>
      <c r="C51" s="7" t="s">
        <v>60</v>
      </c>
      <c r="D51" s="7" t="s">
        <v>843</v>
      </c>
      <c r="E51" s="7" t="s">
        <v>778</v>
      </c>
      <c r="F51" s="17">
        <f>VLOOKUP(C51,Table_0__2[[Papel]:[Alta]],2,TRUE)</f>
        <v>18.3</v>
      </c>
      <c r="G51" s="19">
        <f>VLOOKUP(C51,Table_0__2[[Papel]:[Alta]],3,TRUE)/100</f>
        <v>0</v>
      </c>
      <c r="H51" s="17">
        <f>VLOOKUP(C51,Table_0__2[[Papel]:[Alta]],4,TRUE)</f>
        <v>18.079999999999998</v>
      </c>
      <c r="I51" s="33">
        <f>VLOOKUP(C51,Table_0__2[[Papel]:[Alta]],5,TRUE)</f>
        <v>18.3</v>
      </c>
      <c r="J51" s="17">
        <v>18.3</v>
      </c>
      <c r="K51" s="19">
        <v>7.7100000000000002E-2</v>
      </c>
      <c r="L51" s="9" t="s">
        <v>1237</v>
      </c>
      <c r="M51" s="20">
        <v>0.97</v>
      </c>
      <c r="N51" s="18">
        <v>6.35</v>
      </c>
      <c r="O51" s="20">
        <v>2.88</v>
      </c>
      <c r="P51" s="18">
        <v>18.850000000000001</v>
      </c>
      <c r="Q51" s="8" t="s">
        <v>1240</v>
      </c>
      <c r="R51" s="9" t="s">
        <v>1240</v>
      </c>
      <c r="S51" s="21">
        <v>4.2000000000000003E-2</v>
      </c>
      <c r="T51" s="19">
        <v>0.153</v>
      </c>
      <c r="U51" s="21">
        <v>7.7100000000000002E-2</v>
      </c>
      <c r="V51" s="19">
        <v>0.1153</v>
      </c>
      <c r="W51" s="21">
        <v>0.26400000000000001</v>
      </c>
      <c r="X51" s="19">
        <v>0.14910000000000001</v>
      </c>
      <c r="Y51" s="21">
        <v>0.30470000000000003</v>
      </c>
      <c r="Z51" s="19">
        <v>0.86319999999999997</v>
      </c>
      <c r="AA51" s="21">
        <v>8.8400000000000006E-2</v>
      </c>
      <c r="AB51" s="19">
        <v>0.24759999999999999</v>
      </c>
      <c r="AC51" s="21">
        <v>-0.19470000000000001</v>
      </c>
      <c r="AD51" s="9" t="s">
        <v>1241</v>
      </c>
      <c r="AE51" s="10" t="s">
        <v>1248</v>
      </c>
      <c r="AF51" s="13" t="str">
        <f>S51&amp;"-"&amp;COUNTIF($S$3:S51,S51)</f>
        <v>0.042-1</v>
      </c>
    </row>
    <row r="52" spans="1:32" x14ac:dyDescent="0.25">
      <c r="A52" s="45"/>
      <c r="C52" s="7" t="s">
        <v>61</v>
      </c>
      <c r="D52" s="7" t="s">
        <v>844</v>
      </c>
      <c r="E52" s="7" t="s">
        <v>778</v>
      </c>
      <c r="F52" s="17">
        <f>VLOOKUP(C52,Table_0__2[[Papel]:[Alta]],2,TRUE)</f>
        <v>15.96</v>
      </c>
      <c r="G52" s="19">
        <f>VLOOKUP(C52,Table_0__2[[Papel]:[Alta]],3,TRUE)/100</f>
        <v>-1.78E-2</v>
      </c>
      <c r="H52" s="17">
        <f>VLOOKUP(C52,Table_0__2[[Papel]:[Alta]],4,TRUE)</f>
        <v>15.96</v>
      </c>
      <c r="I52" s="33">
        <f>VLOOKUP(C52,Table_0__2[[Papel]:[Alta]],5,TRUE)</f>
        <v>16.3</v>
      </c>
      <c r="J52" s="17">
        <v>16.25</v>
      </c>
      <c r="K52" s="19">
        <v>1.18E-2</v>
      </c>
      <c r="L52" s="9" t="s">
        <v>1237</v>
      </c>
      <c r="M52" s="20">
        <v>0.86</v>
      </c>
      <c r="N52" s="18">
        <v>5.64</v>
      </c>
      <c r="O52" s="20">
        <v>2.88</v>
      </c>
      <c r="P52" s="18">
        <v>18.850000000000001</v>
      </c>
      <c r="Q52" s="8" t="s">
        <v>1240</v>
      </c>
      <c r="R52" s="9" t="s">
        <v>1240</v>
      </c>
      <c r="S52" s="21">
        <v>5.2999999999999999E-2</v>
      </c>
      <c r="T52" s="19">
        <v>0.153</v>
      </c>
      <c r="U52" s="21">
        <v>1.18E-2</v>
      </c>
      <c r="V52" s="19">
        <v>2.87E-2</v>
      </c>
      <c r="W52" s="21">
        <v>0.1179</v>
      </c>
      <c r="X52" s="19">
        <v>4.2599999999999999E-2</v>
      </c>
      <c r="Y52" s="21">
        <v>0.28989999999999999</v>
      </c>
      <c r="Z52" s="19">
        <v>0.97560000000000002</v>
      </c>
      <c r="AA52" s="21">
        <v>0.54720000000000002</v>
      </c>
      <c r="AB52" s="19">
        <v>0.25819999999999999</v>
      </c>
      <c r="AC52" s="21">
        <v>0.13089999999999999</v>
      </c>
      <c r="AD52" s="9" t="s">
        <v>1241</v>
      </c>
      <c r="AE52" s="10" t="s">
        <v>1248</v>
      </c>
      <c r="AF52" s="13" t="str">
        <f>S52&amp;"-"&amp;COUNTIF($S$3:S52,S52)</f>
        <v>0.053-2</v>
      </c>
    </row>
    <row r="53" spans="1:32" x14ac:dyDescent="0.25">
      <c r="A53" s="45"/>
      <c r="C53" s="7" t="s">
        <v>62</v>
      </c>
      <c r="D53" s="7" t="s">
        <v>845</v>
      </c>
      <c r="E53" s="7" t="s">
        <v>778</v>
      </c>
      <c r="F53" s="17">
        <f>VLOOKUP(C53,Table_0__2[[Papel]:[Alta]],2,TRUE)</f>
        <v>4.38</v>
      </c>
      <c r="G53" s="19">
        <f>VLOOKUP(C53,Table_0__2[[Papel]:[Alta]],3,TRUE)/100</f>
        <v>-3.3099999999999997E-2</v>
      </c>
      <c r="H53" s="17">
        <f>VLOOKUP(C53,Table_0__2[[Papel]:[Alta]],4,TRUE)</f>
        <v>4.34</v>
      </c>
      <c r="I53" s="33">
        <f>VLOOKUP(C53,Table_0__2[[Papel]:[Alta]],5,TRUE)</f>
        <v>4.49</v>
      </c>
      <c r="J53" s="17">
        <v>4.53</v>
      </c>
      <c r="K53" s="19">
        <v>-2.58E-2</v>
      </c>
      <c r="L53" s="9" t="s">
        <v>1237</v>
      </c>
      <c r="M53" s="20">
        <v>0.66</v>
      </c>
      <c r="N53" s="18">
        <v>6.45</v>
      </c>
      <c r="O53" s="20">
        <v>0.7</v>
      </c>
      <c r="P53" s="18">
        <v>6.87</v>
      </c>
      <c r="Q53" s="17" t="s">
        <v>1240</v>
      </c>
      <c r="R53" s="18" t="s">
        <v>1240</v>
      </c>
      <c r="S53" s="21">
        <v>3.2000000000000001E-2</v>
      </c>
      <c r="T53" s="19">
        <v>0.10199999999999999</v>
      </c>
      <c r="U53" s="21">
        <v>-2.58E-2</v>
      </c>
      <c r="V53" s="19">
        <v>-0.1968</v>
      </c>
      <c r="W53" s="21">
        <v>-0.28999999999999998</v>
      </c>
      <c r="X53" s="19">
        <v>-0.27289999999999998</v>
      </c>
      <c r="Y53" s="21">
        <v>-0.35170000000000001</v>
      </c>
      <c r="Z53" s="19">
        <v>0.19239999999999999</v>
      </c>
      <c r="AA53" s="21">
        <v>0</v>
      </c>
      <c r="AB53" s="19">
        <v>0</v>
      </c>
      <c r="AC53" s="21">
        <v>0</v>
      </c>
      <c r="AD53" s="9" t="s">
        <v>1238</v>
      </c>
      <c r="AE53" s="10" t="s">
        <v>1253</v>
      </c>
      <c r="AF53" s="13" t="str">
        <f>S53&amp;"-"&amp;COUNTIF($S$3:S53,S53)</f>
        <v>0.032-2</v>
      </c>
    </row>
    <row r="54" spans="1:32" x14ac:dyDescent="0.25">
      <c r="A54" s="45"/>
      <c r="C54" s="7" t="s">
        <v>63</v>
      </c>
      <c r="D54" s="7" t="s">
        <v>846</v>
      </c>
      <c r="E54" s="7" t="s">
        <v>778</v>
      </c>
      <c r="F54" s="17">
        <f>VLOOKUP(C54,Table_0__2[[Papel]:[Alta]],2,TRUE)</f>
        <v>23.1</v>
      </c>
      <c r="G54" s="19">
        <f>VLOOKUP(C54,Table_0__2[[Papel]:[Alta]],3,TRUE)/100</f>
        <v>0</v>
      </c>
      <c r="H54" s="17">
        <f>VLOOKUP(C54,Table_0__2[[Papel]:[Alta]],4,TRUE)</f>
        <v>23.1</v>
      </c>
      <c r="I54" s="33">
        <f>VLOOKUP(C54,Table_0__2[[Papel]:[Alta]],5,TRUE)</f>
        <v>23.1</v>
      </c>
      <c r="J54" s="17">
        <v>23.1</v>
      </c>
      <c r="K54" s="19">
        <v>-4.1099999999999998E-2</v>
      </c>
      <c r="L54" s="9" t="s">
        <v>1237</v>
      </c>
      <c r="M54" s="20">
        <v>0.89</v>
      </c>
      <c r="N54" s="18">
        <v>45.42</v>
      </c>
      <c r="O54" s="20">
        <v>0.51</v>
      </c>
      <c r="P54" s="18">
        <v>25.93</v>
      </c>
      <c r="Q54" s="8" t="s">
        <v>1240</v>
      </c>
      <c r="R54" s="9" t="s">
        <v>1240</v>
      </c>
      <c r="S54" s="21">
        <v>0</v>
      </c>
      <c r="T54" s="19">
        <v>0.02</v>
      </c>
      <c r="U54" s="21">
        <v>-4.1099999999999998E-2</v>
      </c>
      <c r="V54" s="19">
        <v>0.12139999999999999</v>
      </c>
      <c r="W54" s="21">
        <v>-3.7499999999999999E-2</v>
      </c>
      <c r="X54" s="19">
        <v>0.15559999999999999</v>
      </c>
      <c r="Y54" s="21">
        <v>0.20419999999999999</v>
      </c>
      <c r="Z54" s="19">
        <v>0.1293</v>
      </c>
      <c r="AA54" s="21">
        <v>-0.6391</v>
      </c>
      <c r="AB54" s="19">
        <v>8.6999999999999994E-2</v>
      </c>
      <c r="AC54" s="21">
        <v>-0.27379999999999999</v>
      </c>
      <c r="AD54" s="9" t="s">
        <v>1241</v>
      </c>
      <c r="AE54" s="10" t="s">
        <v>1253</v>
      </c>
      <c r="AF54" s="13" t="str">
        <f>S54&amp;"-"&amp;COUNTIF($S$3:S54,S54)</f>
        <v>0-21</v>
      </c>
    </row>
    <row r="55" spans="1:32" x14ac:dyDescent="0.25">
      <c r="A55" s="45"/>
      <c r="C55" s="7" t="s">
        <v>64</v>
      </c>
      <c r="D55" s="7" t="s">
        <v>847</v>
      </c>
      <c r="E55" s="7" t="s">
        <v>778</v>
      </c>
      <c r="F55" s="17">
        <f>VLOOKUP(C55,Table_0__2[[Papel]:[Alta]],2,TRUE)</f>
        <v>26.58</v>
      </c>
      <c r="G55" s="19">
        <f>VLOOKUP(C55,Table_0__2[[Papel]:[Alta]],3,TRUE)/100</f>
        <v>4.6900000000000004E-2</v>
      </c>
      <c r="H55" s="17">
        <f>VLOOKUP(C55,Table_0__2[[Papel]:[Alta]],4,TRUE)</f>
        <v>0</v>
      </c>
      <c r="I55" s="33">
        <f>VLOOKUP(C55,Table_0__2[[Papel]:[Alta]],5,TRUE)</f>
        <v>0</v>
      </c>
      <c r="J55" s="17">
        <v>26.58</v>
      </c>
      <c r="K55" s="19">
        <v>1.4500000000000001E-2</v>
      </c>
      <c r="L55" s="9" t="s">
        <v>1237</v>
      </c>
      <c r="M55" s="20">
        <v>1.02</v>
      </c>
      <c r="N55" s="18">
        <v>52.26</v>
      </c>
      <c r="O55" s="20">
        <v>0.51</v>
      </c>
      <c r="P55" s="18">
        <v>25.93</v>
      </c>
      <c r="Q55" s="17" t="s">
        <v>1240</v>
      </c>
      <c r="R55" s="18" t="s">
        <v>1240</v>
      </c>
      <c r="S55" s="21">
        <v>0.105</v>
      </c>
      <c r="T55" s="19">
        <v>0.02</v>
      </c>
      <c r="U55" s="21">
        <v>1.4500000000000001E-2</v>
      </c>
      <c r="V55" s="19">
        <v>0.34920000000000001</v>
      </c>
      <c r="W55" s="21">
        <v>0.15590000000000001</v>
      </c>
      <c r="X55" s="19">
        <v>0.33639999999999998</v>
      </c>
      <c r="Y55" s="21">
        <v>5.1999999999999998E-2</v>
      </c>
      <c r="Z55" s="19">
        <v>0.73860000000000003</v>
      </c>
      <c r="AA55" s="21">
        <v>-0.28810000000000002</v>
      </c>
      <c r="AB55" s="19">
        <v>-0.28189999999999998</v>
      </c>
      <c r="AC55" s="21">
        <v>1.3337000000000001</v>
      </c>
      <c r="AD55" s="9" t="s">
        <v>1241</v>
      </c>
      <c r="AE55" s="10" t="s">
        <v>1253</v>
      </c>
      <c r="AF55" s="13" t="str">
        <f>S55&amp;"-"&amp;COUNTIF($S$3:S55,S55)</f>
        <v>0.105-1</v>
      </c>
    </row>
    <row r="56" spans="1:32" x14ac:dyDescent="0.25">
      <c r="A56" s="45"/>
      <c r="C56" s="7" t="s">
        <v>65</v>
      </c>
      <c r="D56" s="7" t="s">
        <v>848</v>
      </c>
      <c r="E56" s="7" t="s">
        <v>786</v>
      </c>
      <c r="F56" s="17">
        <f>VLOOKUP(C56,Table_0__2[[Papel]:[Alta]],2,TRUE)</f>
        <v>225</v>
      </c>
      <c r="G56" s="19">
        <f>VLOOKUP(C56,Table_0__2[[Papel]:[Alta]],3,TRUE)/100</f>
        <v>0</v>
      </c>
      <c r="H56" s="17">
        <f>VLOOKUP(C56,Table_0__2[[Papel]:[Alta]],4,TRUE)</f>
        <v>225</v>
      </c>
      <c r="I56" s="33">
        <f>VLOOKUP(C56,Table_0__2[[Papel]:[Alta]],5,TRUE)</f>
        <v>225</v>
      </c>
      <c r="J56" s="17">
        <v>225</v>
      </c>
      <c r="K56" s="19">
        <v>-8.1600000000000006E-2</v>
      </c>
      <c r="L56" s="9" t="s">
        <v>1237</v>
      </c>
      <c r="M56" s="20">
        <v>0.56000000000000005</v>
      </c>
      <c r="N56" s="18">
        <v>24.98</v>
      </c>
      <c r="O56" s="20">
        <v>9.01</v>
      </c>
      <c r="P56" s="18">
        <v>404.66</v>
      </c>
      <c r="Q56" s="17">
        <v>0.03</v>
      </c>
      <c r="R56" s="18">
        <v>-29.35</v>
      </c>
      <c r="S56" s="21">
        <v>2.7E-2</v>
      </c>
      <c r="T56" s="19">
        <v>2.1999999999999999E-2</v>
      </c>
      <c r="U56" s="21">
        <v>-8.1600000000000006E-2</v>
      </c>
      <c r="V56" s="19">
        <v>-6.25E-2</v>
      </c>
      <c r="W56" s="21">
        <v>-0.1124</v>
      </c>
      <c r="X56" s="19">
        <v>-0.1069</v>
      </c>
      <c r="Y56" s="21">
        <v>-5.3100000000000001E-2</v>
      </c>
      <c r="Z56" s="19">
        <v>4.4999999999999997E-3</v>
      </c>
      <c r="AA56" s="21">
        <v>-0.13370000000000001</v>
      </c>
      <c r="AB56" s="19">
        <v>0.33079999999999998</v>
      </c>
      <c r="AC56" s="21">
        <v>0.22550000000000001</v>
      </c>
      <c r="AD56" s="9" t="s">
        <v>1238</v>
      </c>
      <c r="AE56" s="10" t="s">
        <v>1253</v>
      </c>
      <c r="AF56" s="13" t="str">
        <f>S56&amp;"-"&amp;COUNTIF($S$3:S56,S56)</f>
        <v>0.027-1</v>
      </c>
    </row>
    <row r="57" spans="1:32" x14ac:dyDescent="0.25">
      <c r="A57" s="45"/>
      <c r="C57" s="7" t="s">
        <v>751</v>
      </c>
      <c r="D57" s="7" t="s">
        <v>849</v>
      </c>
      <c r="E57" s="7" t="s">
        <v>850</v>
      </c>
      <c r="F57" s="17">
        <f>VLOOKUP(C57,Table_0__2[[Papel]:[Alta]],2,TRUE)</f>
        <v>25.51</v>
      </c>
      <c r="G57" s="19">
        <f>VLOOKUP(C57,Table_0__2[[Papel]:[Alta]],3,TRUE)/100</f>
        <v>-1.8799999999999997E-2</v>
      </c>
      <c r="H57" s="17">
        <f>VLOOKUP(C57,Table_0__2[[Papel]:[Alta]],4,TRUE)</f>
        <v>25.4</v>
      </c>
      <c r="I57" s="33">
        <f>VLOOKUP(C57,Table_0__2[[Papel]:[Alta]],5,TRUE)</f>
        <v>25.95</v>
      </c>
      <c r="J57" s="17">
        <v>26</v>
      </c>
      <c r="K57" s="19">
        <v>7.4000000000000003E-3</v>
      </c>
      <c r="L57" s="9" t="s">
        <v>1237</v>
      </c>
      <c r="M57" s="20">
        <v>15.22</v>
      </c>
      <c r="N57" s="18">
        <v>0</v>
      </c>
      <c r="O57" s="20">
        <v>0</v>
      </c>
      <c r="P57" s="18">
        <v>1.71</v>
      </c>
      <c r="Q57" s="17">
        <v>0.02</v>
      </c>
      <c r="R57" s="9" t="s">
        <v>1240</v>
      </c>
      <c r="S57" s="21">
        <v>0</v>
      </c>
      <c r="T57" s="19" t="s">
        <v>1240</v>
      </c>
      <c r="U57" s="21">
        <v>7.4000000000000003E-3</v>
      </c>
      <c r="V57" s="19">
        <v>0</v>
      </c>
      <c r="W57" s="21">
        <v>0.215</v>
      </c>
      <c r="X57" s="19">
        <v>0.215</v>
      </c>
      <c r="Y57" s="21">
        <v>0</v>
      </c>
      <c r="Z57" s="19">
        <v>0</v>
      </c>
      <c r="AA57" s="21">
        <v>0</v>
      </c>
      <c r="AB57" s="19">
        <v>0</v>
      </c>
      <c r="AC57" s="21">
        <v>0</v>
      </c>
      <c r="AD57" s="9" t="s">
        <v>1238</v>
      </c>
      <c r="AE57" s="10" t="s">
        <v>1253</v>
      </c>
      <c r="AF57" s="13" t="str">
        <f>S57&amp;"-"&amp;COUNTIF($S$3:S57,S57)</f>
        <v>0-22</v>
      </c>
    </row>
    <row r="58" spans="1:32" ht="14.25" customHeight="1" x14ac:dyDescent="0.25">
      <c r="A58" s="45"/>
      <c r="C58" s="7" t="s">
        <v>66</v>
      </c>
      <c r="D58" s="7" t="s">
        <v>851</v>
      </c>
      <c r="E58" s="7" t="s">
        <v>778</v>
      </c>
      <c r="F58" s="17">
        <f>VLOOKUP(C58,Table_0__2[[Papel]:[Alta]],2,TRUE)</f>
        <v>68.5</v>
      </c>
      <c r="G58" s="19">
        <f>VLOOKUP(C58,Table_0__2[[Papel]:[Alta]],3,TRUE)/100</f>
        <v>0</v>
      </c>
      <c r="H58" s="17">
        <f>VLOOKUP(C58,Table_0__2[[Papel]:[Alta]],4,TRUE)</f>
        <v>0</v>
      </c>
      <c r="I58" s="33">
        <f>VLOOKUP(C58,Table_0__2[[Papel]:[Alta]],5,TRUE)</f>
        <v>0</v>
      </c>
      <c r="J58" s="17">
        <v>68.5</v>
      </c>
      <c r="K58" s="19">
        <v>0</v>
      </c>
      <c r="L58" s="9" t="s">
        <v>1237</v>
      </c>
      <c r="M58" s="20">
        <v>0.96</v>
      </c>
      <c r="N58" s="18">
        <v>5.8</v>
      </c>
      <c r="O58" s="20">
        <v>11.8</v>
      </c>
      <c r="P58" s="18">
        <v>71.459999999999994</v>
      </c>
      <c r="Q58" s="8" t="s">
        <v>1240</v>
      </c>
      <c r="R58" s="9" t="s">
        <v>1240</v>
      </c>
      <c r="S58" s="21">
        <v>0.04</v>
      </c>
      <c r="T58" s="19">
        <v>0.16500000000000001</v>
      </c>
      <c r="U58" s="21">
        <v>0</v>
      </c>
      <c r="V58" s="19">
        <v>-2.1700000000000001E-2</v>
      </c>
      <c r="W58" s="21">
        <v>-0.3523</v>
      </c>
      <c r="X58" s="19">
        <v>-9.8699999999999996E-2</v>
      </c>
      <c r="Y58" s="21">
        <v>-0.17580000000000001</v>
      </c>
      <c r="Z58" s="19">
        <v>1.6445000000000001</v>
      </c>
      <c r="AA58" s="21">
        <v>6.6500000000000004E-2</v>
      </c>
      <c r="AB58" s="19">
        <v>0.55569999999999997</v>
      </c>
      <c r="AC58" s="21">
        <v>-3.09E-2</v>
      </c>
      <c r="AD58" s="9" t="s">
        <v>1241</v>
      </c>
      <c r="AE58" s="10" t="s">
        <v>1253</v>
      </c>
      <c r="AF58" s="13" t="str">
        <f>S58&amp;"-"&amp;COUNTIF($S$3:S58,S58)</f>
        <v>0.04-1</v>
      </c>
    </row>
    <row r="59" spans="1:32" ht="14.25" customHeight="1" x14ac:dyDescent="0.25">
      <c r="A59" s="45"/>
      <c r="C59" s="7" t="s">
        <v>710</v>
      </c>
      <c r="D59" s="7" t="s">
        <v>852</v>
      </c>
      <c r="E59" s="7" t="s">
        <v>817</v>
      </c>
      <c r="F59" s="17">
        <f>VLOOKUP(C59,Table_0__2[[Papel]:[Alta]],2,TRUE)</f>
        <v>10.16</v>
      </c>
      <c r="G59" s="19">
        <f>VLOOKUP(C59,Table_0__2[[Papel]:[Alta]],3,TRUE)/100</f>
        <v>-2.12E-2</v>
      </c>
      <c r="H59" s="17">
        <f>VLOOKUP(C59,Table_0__2[[Papel]:[Alta]],4,TRUE)</f>
        <v>10.08</v>
      </c>
      <c r="I59" s="33">
        <f>VLOOKUP(C59,Table_0__2[[Papel]:[Alta]],5,TRUE)</f>
        <v>10.24</v>
      </c>
      <c r="J59" s="17">
        <v>10.38</v>
      </c>
      <c r="K59" s="19">
        <v>-1.3299999999999999E-2</v>
      </c>
      <c r="L59" s="9" t="s">
        <v>1237</v>
      </c>
      <c r="M59" s="20">
        <v>14.96</v>
      </c>
      <c r="N59" s="18">
        <v>287.22000000000003</v>
      </c>
      <c r="O59" s="20">
        <v>0.04</v>
      </c>
      <c r="P59" s="18">
        <v>0.69</v>
      </c>
      <c r="Q59" s="17">
        <v>1.07</v>
      </c>
      <c r="R59" s="18">
        <v>44.17</v>
      </c>
      <c r="S59" s="21">
        <v>0</v>
      </c>
      <c r="T59" s="19">
        <v>5.1999999999999998E-2</v>
      </c>
      <c r="U59" s="21">
        <v>-1.3299999999999999E-2</v>
      </c>
      <c r="V59" s="19">
        <v>1.9599999999999999E-2</v>
      </c>
      <c r="W59" s="21">
        <v>-0.2525</v>
      </c>
      <c r="X59" s="19">
        <v>-0.1794</v>
      </c>
      <c r="Y59" s="21">
        <v>-8.8999999999999996E-2</v>
      </c>
      <c r="Z59" s="19">
        <v>0</v>
      </c>
      <c r="AA59" s="21">
        <v>0</v>
      </c>
      <c r="AB59" s="19">
        <v>0</v>
      </c>
      <c r="AC59" s="21">
        <v>0</v>
      </c>
      <c r="AD59" s="9" t="s">
        <v>1238</v>
      </c>
      <c r="AE59" s="10" t="s">
        <v>1253</v>
      </c>
      <c r="AF59" s="13" t="str">
        <f>S59&amp;"-"&amp;COUNTIF($S$3:S59,S59)</f>
        <v>0-23</v>
      </c>
    </row>
    <row r="60" spans="1:32" x14ac:dyDescent="0.25">
      <c r="A60" s="45"/>
      <c r="C60" s="7" t="s">
        <v>67</v>
      </c>
      <c r="D60" s="7" t="s">
        <v>853</v>
      </c>
      <c r="E60" s="7" t="s">
        <v>854</v>
      </c>
      <c r="F60" s="17">
        <f>VLOOKUP(C60,Table_0__2[[Papel]:[Alta]],2,TRUE)</f>
        <v>2.17</v>
      </c>
      <c r="G60" s="19">
        <f>VLOOKUP(C60,Table_0__2[[Papel]:[Alta]],3,TRUE)/100</f>
        <v>-2.2499999999999999E-2</v>
      </c>
      <c r="H60" s="17">
        <f>VLOOKUP(C60,Table_0__2[[Papel]:[Alta]],4,TRUE)</f>
        <v>2.17</v>
      </c>
      <c r="I60" s="33">
        <f>VLOOKUP(C60,Table_0__2[[Papel]:[Alta]],5,TRUE)</f>
        <v>2.2400000000000002</v>
      </c>
      <c r="J60" s="17">
        <v>2.2200000000000002</v>
      </c>
      <c r="K60" s="19">
        <v>-4.4999999999999997E-3</v>
      </c>
      <c r="L60" s="9" t="s">
        <v>1237</v>
      </c>
      <c r="M60" s="20">
        <v>-2.4</v>
      </c>
      <c r="N60" s="18">
        <v>15.04</v>
      </c>
      <c r="O60" s="20">
        <v>0.15</v>
      </c>
      <c r="P60" s="18">
        <v>-0.93</v>
      </c>
      <c r="Q60" s="17">
        <v>-0.95</v>
      </c>
      <c r="R60" s="18">
        <v>4.7300000000000004</v>
      </c>
      <c r="S60" s="21">
        <v>0</v>
      </c>
      <c r="T60" s="19">
        <v>-0.159</v>
      </c>
      <c r="U60" s="21">
        <v>-4.4999999999999997E-3</v>
      </c>
      <c r="V60" s="19">
        <v>-1.3299999999999999E-2</v>
      </c>
      <c r="W60" s="21">
        <v>7.2499999999999995E-2</v>
      </c>
      <c r="X60" s="19">
        <v>0</v>
      </c>
      <c r="Y60" s="21">
        <v>8.8200000000000001E-2</v>
      </c>
      <c r="Z60" s="19">
        <v>-0.22140000000000001</v>
      </c>
      <c r="AA60" s="21">
        <v>-0.46960000000000002</v>
      </c>
      <c r="AB60" s="19">
        <v>1.4335</v>
      </c>
      <c r="AC60" s="21">
        <v>0.42959999999999998</v>
      </c>
      <c r="AD60" s="9" t="s">
        <v>1238</v>
      </c>
      <c r="AE60" s="10" t="s">
        <v>1253</v>
      </c>
      <c r="AF60" s="13" t="str">
        <f>S60&amp;"-"&amp;COUNTIF($S$3:S60,S60)</f>
        <v>0-24</v>
      </c>
    </row>
    <row r="61" spans="1:32" ht="14.25" customHeight="1" x14ac:dyDescent="0.25">
      <c r="A61" s="45"/>
      <c r="C61" s="7" t="s">
        <v>68</v>
      </c>
      <c r="D61" s="7" t="s">
        <v>855</v>
      </c>
      <c r="E61" s="7" t="s">
        <v>778</v>
      </c>
      <c r="F61" s="17">
        <f>VLOOKUP(C61,Table_0__2[[Papel]:[Alta]],2,TRUE)</f>
        <v>98.42</v>
      </c>
      <c r="G61" s="19">
        <f>VLOOKUP(C61,Table_0__2[[Papel]:[Alta]],3,TRUE)/100</f>
        <v>-3.0099999999999998E-2</v>
      </c>
      <c r="H61" s="17">
        <f>VLOOKUP(C61,Table_0__2[[Papel]:[Alta]],4,TRUE)</f>
        <v>98.1</v>
      </c>
      <c r="I61" s="33">
        <f>VLOOKUP(C61,Table_0__2[[Papel]:[Alta]],5,TRUE)</f>
        <v>101.23</v>
      </c>
      <c r="J61" s="17">
        <v>101.47</v>
      </c>
      <c r="K61" s="19">
        <v>-1.6999999999999999E-3</v>
      </c>
      <c r="L61" s="9" t="s">
        <v>1237</v>
      </c>
      <c r="M61" s="20">
        <v>3.54</v>
      </c>
      <c r="N61" s="18">
        <v>28.83</v>
      </c>
      <c r="O61" s="20">
        <v>3.52</v>
      </c>
      <c r="P61" s="18">
        <v>28.63</v>
      </c>
      <c r="Q61" s="8" t="s">
        <v>1240</v>
      </c>
      <c r="R61" s="18" t="s">
        <v>1240</v>
      </c>
      <c r="S61" s="21">
        <v>1.2E-2</v>
      </c>
      <c r="T61" s="19">
        <v>0.123</v>
      </c>
      <c r="U61" s="21">
        <v>-1.6999999999999999E-3</v>
      </c>
      <c r="V61" s="19">
        <v>2.6700000000000002E-2</v>
      </c>
      <c r="W61" s="21">
        <v>0.50309999999999999</v>
      </c>
      <c r="X61" s="19">
        <v>8.5999999999999993E-2</v>
      </c>
      <c r="Y61" s="21">
        <v>0.25040000000000001</v>
      </c>
      <c r="Z61" s="19">
        <v>2.3361000000000001</v>
      </c>
      <c r="AA61" s="21">
        <v>0.31530000000000002</v>
      </c>
      <c r="AB61" s="19">
        <v>0.12809999999999999</v>
      </c>
      <c r="AC61" s="21">
        <v>0</v>
      </c>
      <c r="AD61" s="9" t="s">
        <v>1241</v>
      </c>
      <c r="AE61" s="10" t="s">
        <v>1253</v>
      </c>
      <c r="AF61" s="13" t="str">
        <f>S61&amp;"-"&amp;COUNTIF($S$3:S61,S61)</f>
        <v>0.012-1</v>
      </c>
    </row>
    <row r="62" spans="1:32" ht="14.25" customHeight="1" x14ac:dyDescent="0.25">
      <c r="A62" s="45"/>
      <c r="C62" s="7" t="s">
        <v>69</v>
      </c>
      <c r="D62" s="7" t="s">
        <v>856</v>
      </c>
      <c r="E62" s="7" t="s">
        <v>778</v>
      </c>
      <c r="F62" s="17">
        <f>VLOOKUP(C62,Table_0__2[[Papel]:[Alta]],2,TRUE)</f>
        <v>43.87</v>
      </c>
      <c r="G62" s="19">
        <f>VLOOKUP(C62,Table_0__2[[Papel]:[Alta]],3,TRUE)/100</f>
        <v>-2.4199999999999999E-2</v>
      </c>
      <c r="H62" s="17">
        <f>VLOOKUP(C62,Table_0__2[[Papel]:[Alta]],4,TRUE)</f>
        <v>43.87</v>
      </c>
      <c r="I62" s="33">
        <f>VLOOKUP(C62,Table_0__2[[Papel]:[Alta]],5,TRUE)</f>
        <v>43.87</v>
      </c>
      <c r="J62" s="17">
        <v>44.96</v>
      </c>
      <c r="K62" s="19">
        <v>-1.17E-2</v>
      </c>
      <c r="L62" s="9" t="s">
        <v>1237</v>
      </c>
      <c r="M62" s="20">
        <v>4.71</v>
      </c>
      <c r="N62" s="18">
        <v>38.32</v>
      </c>
      <c r="O62" s="20">
        <v>1.17</v>
      </c>
      <c r="P62" s="18">
        <v>9.5399999999999991</v>
      </c>
      <c r="Q62" s="17" t="s">
        <v>1240</v>
      </c>
      <c r="R62" s="18" t="s">
        <v>1240</v>
      </c>
      <c r="S62" s="21">
        <v>8.9999999999999993E-3</v>
      </c>
      <c r="T62" s="19">
        <v>0.123</v>
      </c>
      <c r="U62" s="21">
        <v>-1.17E-2</v>
      </c>
      <c r="V62" s="19">
        <v>-2.5999999999999999E-2</v>
      </c>
      <c r="W62" s="21">
        <v>0.42380000000000001</v>
      </c>
      <c r="X62" s="19">
        <v>-1.14E-2</v>
      </c>
      <c r="Y62" s="21">
        <v>0.14940000000000001</v>
      </c>
      <c r="Z62" s="19">
        <v>3.9689999999999999</v>
      </c>
      <c r="AA62" s="21">
        <v>7.0499999999999993E-2</v>
      </c>
      <c r="AB62" s="19">
        <v>1.5149999999999999</v>
      </c>
      <c r="AC62" s="21">
        <v>0</v>
      </c>
      <c r="AD62" s="9" t="s">
        <v>1241</v>
      </c>
      <c r="AE62" s="10" t="s">
        <v>1253</v>
      </c>
      <c r="AF62" s="13" t="str">
        <f>S62&amp;"-"&amp;COUNTIF($S$3:S62,S62)</f>
        <v>0.009-2</v>
      </c>
    </row>
    <row r="63" spans="1:32" x14ac:dyDescent="0.25">
      <c r="A63" s="45"/>
      <c r="C63" s="7" t="s">
        <v>70</v>
      </c>
      <c r="D63" s="7" t="s">
        <v>857</v>
      </c>
      <c r="E63" s="7" t="s">
        <v>778</v>
      </c>
      <c r="F63" s="17">
        <f>VLOOKUP(C63,Table_0__2[[Papel]:[Alta]],2,TRUE)</f>
        <v>28.7</v>
      </c>
      <c r="G63" s="19">
        <f>VLOOKUP(C63,Table_0__2[[Papel]:[Alta]],3,TRUE)/100</f>
        <v>-4.1700000000000001E-2</v>
      </c>
      <c r="H63" s="17">
        <f>VLOOKUP(C63,Table_0__2[[Papel]:[Alta]],4,TRUE)</f>
        <v>28.7</v>
      </c>
      <c r="I63" s="33">
        <f>VLOOKUP(C63,Table_0__2[[Papel]:[Alta]],5,TRUE)</f>
        <v>28.7</v>
      </c>
      <c r="J63" s="17">
        <v>29.95</v>
      </c>
      <c r="K63" s="19">
        <v>4.6800000000000001E-2</v>
      </c>
      <c r="L63" s="9" t="s">
        <v>1237</v>
      </c>
      <c r="M63" s="20">
        <v>3.14</v>
      </c>
      <c r="N63" s="18">
        <v>25.53</v>
      </c>
      <c r="O63" s="20">
        <v>1.17</v>
      </c>
      <c r="P63" s="18">
        <v>9.5399999999999991</v>
      </c>
      <c r="Q63" s="17" t="s">
        <v>1240</v>
      </c>
      <c r="R63" s="18" t="s">
        <v>1240</v>
      </c>
      <c r="S63" s="21">
        <v>1.2999999999999999E-2</v>
      </c>
      <c r="T63" s="19">
        <v>0.123</v>
      </c>
      <c r="U63" s="21">
        <v>4.6800000000000001E-2</v>
      </c>
      <c r="V63" s="19">
        <v>0.13450000000000001</v>
      </c>
      <c r="W63" s="21">
        <v>0.41880000000000001</v>
      </c>
      <c r="X63" s="19">
        <v>0.31269999999999998</v>
      </c>
      <c r="Y63" s="21">
        <v>1.6199999999999999E-2</v>
      </c>
      <c r="Z63" s="19">
        <v>2.2078000000000002</v>
      </c>
      <c r="AA63" s="21">
        <v>0.26450000000000001</v>
      </c>
      <c r="AB63" s="19">
        <v>0.96199999999999997</v>
      </c>
      <c r="AC63" s="21">
        <v>0</v>
      </c>
      <c r="AD63" s="9" t="s">
        <v>1241</v>
      </c>
      <c r="AE63" s="10" t="s">
        <v>1253</v>
      </c>
      <c r="AF63" s="13" t="str">
        <f>S63&amp;"-"&amp;COUNTIF($S$3:S63,S63)</f>
        <v>0.013-1</v>
      </c>
    </row>
    <row r="64" spans="1:32" x14ac:dyDescent="0.25">
      <c r="A64" s="45"/>
      <c r="C64" s="7" t="s">
        <v>71</v>
      </c>
      <c r="D64" s="7" t="s">
        <v>858</v>
      </c>
      <c r="E64" s="7" t="s">
        <v>778</v>
      </c>
      <c r="F64" s="17">
        <f>VLOOKUP(C64,Table_0__2[[Papel]:[Alta]],2,TRUE)</f>
        <v>14.13</v>
      </c>
      <c r="G64" s="19">
        <f>VLOOKUP(C64,Table_0__2[[Papel]:[Alta]],3,TRUE)/100</f>
        <v>-2.8900000000000002E-2</v>
      </c>
      <c r="H64" s="17">
        <f>VLOOKUP(C64,Table_0__2[[Papel]:[Alta]],4,TRUE)</f>
        <v>13.86</v>
      </c>
      <c r="I64" s="33">
        <f>VLOOKUP(C64,Table_0__2[[Papel]:[Alta]],5,TRUE)</f>
        <v>14.44</v>
      </c>
      <c r="J64" s="17">
        <v>14.55</v>
      </c>
      <c r="K64" s="19">
        <v>4.7500000000000001E-2</v>
      </c>
      <c r="L64" s="9" t="s">
        <v>1237</v>
      </c>
      <c r="M64" s="20">
        <v>3.3</v>
      </c>
      <c r="N64" s="18">
        <v>26.75</v>
      </c>
      <c r="O64" s="20">
        <v>0.54</v>
      </c>
      <c r="P64" s="18">
        <v>4.41</v>
      </c>
      <c r="Q64" s="8" t="s">
        <v>1240</v>
      </c>
      <c r="R64" s="18" t="s">
        <v>1240</v>
      </c>
      <c r="S64" s="21">
        <v>1.4E-2</v>
      </c>
      <c r="T64" s="19">
        <v>0.123</v>
      </c>
      <c r="U64" s="21">
        <v>4.7500000000000001E-2</v>
      </c>
      <c r="V64" s="19">
        <v>0.44490000000000002</v>
      </c>
      <c r="W64" s="21">
        <v>0.63090000000000002</v>
      </c>
      <c r="X64" s="19">
        <v>0.52680000000000005</v>
      </c>
      <c r="Y64" s="21">
        <v>-6.93E-2</v>
      </c>
      <c r="Z64" s="19">
        <v>4.4922000000000004</v>
      </c>
      <c r="AA64" s="21">
        <v>7.22E-2</v>
      </c>
      <c r="AB64" s="19">
        <v>0.46350000000000002</v>
      </c>
      <c r="AC64" s="21">
        <v>-0.28079999999999999</v>
      </c>
      <c r="AD64" s="9" t="s">
        <v>1241</v>
      </c>
      <c r="AE64" s="10" t="s">
        <v>1254</v>
      </c>
      <c r="AF64" s="13" t="str">
        <f>S64&amp;"-"&amp;COUNTIF($S$3:S64,S64)</f>
        <v>0.014-1</v>
      </c>
    </row>
    <row r="65" spans="1:32" x14ac:dyDescent="0.25">
      <c r="A65" s="45"/>
      <c r="C65" s="7" t="s">
        <v>72</v>
      </c>
      <c r="D65" s="7" t="s">
        <v>859</v>
      </c>
      <c r="E65" s="7" t="s">
        <v>860</v>
      </c>
      <c r="F65" s="17">
        <f>VLOOKUP(C65,Table_0__2[[Papel]:[Alta]],2,TRUE)</f>
        <v>55.5</v>
      </c>
      <c r="G65" s="19">
        <f>VLOOKUP(C65,Table_0__2[[Papel]:[Alta]],3,TRUE)/100</f>
        <v>-1.77E-2</v>
      </c>
      <c r="H65" s="17">
        <f>VLOOKUP(C65,Table_0__2[[Papel]:[Alta]],4,TRUE)</f>
        <v>54.79</v>
      </c>
      <c r="I65" s="33">
        <f>VLOOKUP(C65,Table_0__2[[Papel]:[Alta]],5,TRUE)</f>
        <v>55.5</v>
      </c>
      <c r="J65" s="17">
        <v>56.5</v>
      </c>
      <c r="K65" s="19">
        <v>2.1700000000000001E-2</v>
      </c>
      <c r="L65" s="9" t="s">
        <v>1237</v>
      </c>
      <c r="M65" s="20">
        <v>1.64</v>
      </c>
      <c r="N65" s="18">
        <v>26.11</v>
      </c>
      <c r="O65" s="20">
        <v>2.16</v>
      </c>
      <c r="P65" s="18">
        <v>34.51</v>
      </c>
      <c r="Q65" s="17">
        <v>0.02</v>
      </c>
      <c r="R65" s="18" t="s">
        <v>1255</v>
      </c>
      <c r="S65" s="21">
        <v>3.2000000000000001E-2</v>
      </c>
      <c r="T65" s="19">
        <v>6.3E-2</v>
      </c>
      <c r="U65" s="21">
        <v>2.1700000000000001E-2</v>
      </c>
      <c r="V65" s="19">
        <v>6.2E-2</v>
      </c>
      <c r="W65" s="21">
        <v>0.75380000000000003</v>
      </c>
      <c r="X65" s="19">
        <v>-1.29E-2</v>
      </c>
      <c r="Y65" s="21">
        <v>0.68279999999999996</v>
      </c>
      <c r="Z65" s="19">
        <v>0.2712</v>
      </c>
      <c r="AA65" s="21">
        <v>0.2298</v>
      </c>
      <c r="AB65" s="19">
        <v>1.0739000000000001</v>
      </c>
      <c r="AC65" s="21">
        <v>1.96</v>
      </c>
      <c r="AD65" s="9" t="s">
        <v>1238</v>
      </c>
      <c r="AE65" s="10" t="s">
        <v>1254</v>
      </c>
      <c r="AF65" s="13" t="str">
        <f>S65&amp;"-"&amp;COUNTIF($S$3:S65,S65)</f>
        <v>0.032-3</v>
      </c>
    </row>
    <row r="66" spans="1:32" x14ac:dyDescent="0.25">
      <c r="A66" s="45"/>
      <c r="C66" s="7" t="s">
        <v>73</v>
      </c>
      <c r="D66" s="7" t="s">
        <v>861</v>
      </c>
      <c r="E66" s="7" t="s">
        <v>860</v>
      </c>
      <c r="F66" s="17">
        <f>VLOOKUP(C66,Table_0__2[[Papel]:[Alta]],2,TRUE)</f>
        <v>63.9</v>
      </c>
      <c r="G66" s="19">
        <f>VLOOKUP(C66,Table_0__2[[Papel]:[Alta]],3,TRUE)/100</f>
        <v>-1.0500000000000001E-2</v>
      </c>
      <c r="H66" s="17">
        <f>VLOOKUP(C66,Table_0__2[[Papel]:[Alta]],4,TRUE)</f>
        <v>63.56</v>
      </c>
      <c r="I66" s="33">
        <f>VLOOKUP(C66,Table_0__2[[Papel]:[Alta]],5,TRUE)</f>
        <v>64.55</v>
      </c>
      <c r="J66" s="17">
        <v>64.58</v>
      </c>
      <c r="K66" s="19">
        <v>2.7400000000000001E-2</v>
      </c>
      <c r="L66" s="9" t="s">
        <v>1237</v>
      </c>
      <c r="M66" s="20">
        <v>1.87</v>
      </c>
      <c r="N66" s="18">
        <v>29.84</v>
      </c>
      <c r="O66" s="20">
        <v>2.16</v>
      </c>
      <c r="P66" s="18">
        <v>34.51</v>
      </c>
      <c r="Q66" s="17">
        <v>0.02</v>
      </c>
      <c r="R66" s="18" t="s">
        <v>1256</v>
      </c>
      <c r="S66" s="21">
        <v>3.1E-2</v>
      </c>
      <c r="T66" s="19">
        <v>6.3E-2</v>
      </c>
      <c r="U66" s="21">
        <v>2.7400000000000001E-2</v>
      </c>
      <c r="V66" s="19">
        <v>5.7599999999999998E-2</v>
      </c>
      <c r="W66" s="21">
        <v>0.94420000000000004</v>
      </c>
      <c r="X66" s="19">
        <v>1.37E-2</v>
      </c>
      <c r="Y66" s="21">
        <v>0.73319999999999996</v>
      </c>
      <c r="Z66" s="19">
        <v>0.27229999999999999</v>
      </c>
      <c r="AA66" s="21">
        <v>0.1434</v>
      </c>
      <c r="AB66" s="19">
        <v>1.0396000000000001</v>
      </c>
      <c r="AC66" s="21">
        <v>2.1791</v>
      </c>
      <c r="AD66" s="9" t="s">
        <v>1238</v>
      </c>
      <c r="AE66" s="10" t="s">
        <v>1254</v>
      </c>
      <c r="AF66" s="13" t="str">
        <f>S66&amp;"-"&amp;COUNTIF($S$3:S66,S66)</f>
        <v>0.031-2</v>
      </c>
    </row>
    <row r="67" spans="1:32" x14ac:dyDescent="0.25">
      <c r="A67" s="45"/>
      <c r="C67" s="7" t="s">
        <v>74</v>
      </c>
      <c r="D67" s="7" t="s">
        <v>862</v>
      </c>
      <c r="E67" s="7" t="s">
        <v>863</v>
      </c>
      <c r="F67" s="17">
        <f>VLOOKUP(C67,Table_0__2[[Papel]:[Alta]],2,TRUE)</f>
        <v>19.03</v>
      </c>
      <c r="G67" s="19">
        <f>VLOOKUP(C67,Table_0__2[[Papel]:[Alta]],3,TRUE)/100</f>
        <v>-3.3500000000000002E-2</v>
      </c>
      <c r="H67" s="17">
        <f>VLOOKUP(C67,Table_0__2[[Papel]:[Alta]],4,TRUE)</f>
        <v>18.87</v>
      </c>
      <c r="I67" s="33">
        <f>VLOOKUP(C67,Table_0__2[[Papel]:[Alta]],5,TRUE)</f>
        <v>19.45</v>
      </c>
      <c r="J67" s="17">
        <v>19.690000000000001</v>
      </c>
      <c r="K67" s="19">
        <v>-1.15E-2</v>
      </c>
      <c r="L67" s="9" t="s">
        <v>1237</v>
      </c>
      <c r="M67" s="20">
        <v>2.39</v>
      </c>
      <c r="N67" s="18">
        <v>26.89</v>
      </c>
      <c r="O67" s="20">
        <v>0.73</v>
      </c>
      <c r="P67" s="18">
        <v>8.25</v>
      </c>
      <c r="Q67" s="17">
        <v>0.97</v>
      </c>
      <c r="R67" s="18">
        <v>17.29</v>
      </c>
      <c r="S67" s="21">
        <v>4.7E-2</v>
      </c>
      <c r="T67" s="19">
        <v>8.8999999999999996E-2</v>
      </c>
      <c r="U67" s="21">
        <v>-1.15E-2</v>
      </c>
      <c r="V67" s="19">
        <v>-0.15640000000000001</v>
      </c>
      <c r="W67" s="21">
        <v>-0.22789999999999999</v>
      </c>
      <c r="X67" s="19">
        <v>-0.1103</v>
      </c>
      <c r="Y67" s="21">
        <v>-0.23499999999999999</v>
      </c>
      <c r="Z67" s="19">
        <v>0.30509999999999998</v>
      </c>
      <c r="AA67" s="21">
        <v>0.59119999999999995</v>
      </c>
      <c r="AB67" s="19">
        <v>6.9400000000000003E-2</v>
      </c>
      <c r="AC67" s="21">
        <v>0</v>
      </c>
      <c r="AD67" s="9" t="s">
        <v>1238</v>
      </c>
      <c r="AE67" s="10" t="s">
        <v>1254</v>
      </c>
      <c r="AF67" s="13" t="str">
        <f>S67&amp;"-"&amp;COUNTIF($S$3:S67,S67)</f>
        <v>0.047-1</v>
      </c>
    </row>
    <row r="68" spans="1:32" x14ac:dyDescent="0.25">
      <c r="A68" s="45"/>
      <c r="C68" s="7" t="s">
        <v>75</v>
      </c>
      <c r="D68" s="7" t="s">
        <v>864</v>
      </c>
      <c r="E68" s="7" t="s">
        <v>823</v>
      </c>
      <c r="F68" s="17">
        <f>VLOOKUP(C68,Table_0__2[[Papel]:[Alta]],2,TRUE)</f>
        <v>21.25</v>
      </c>
      <c r="G68" s="19">
        <f>VLOOKUP(C68,Table_0__2[[Papel]:[Alta]],3,TRUE)/100</f>
        <v>-2.07E-2</v>
      </c>
      <c r="H68" s="17">
        <f>VLOOKUP(C68,Table_0__2[[Papel]:[Alta]],4,TRUE)</f>
        <v>21.09</v>
      </c>
      <c r="I68" s="33">
        <f>VLOOKUP(C68,Table_0__2[[Papel]:[Alta]],5,TRUE)</f>
        <v>21.6</v>
      </c>
      <c r="J68" s="17">
        <v>21.7</v>
      </c>
      <c r="K68" s="19">
        <v>2.8E-3</v>
      </c>
      <c r="L68" s="9" t="s">
        <v>1237</v>
      </c>
      <c r="M68" s="20">
        <v>2.0499999999999998</v>
      </c>
      <c r="N68" s="18">
        <v>12.74</v>
      </c>
      <c r="O68" s="20">
        <v>1.7</v>
      </c>
      <c r="P68" s="18">
        <v>10.57</v>
      </c>
      <c r="Q68" s="17">
        <v>2.61</v>
      </c>
      <c r="R68" s="18">
        <v>5.66</v>
      </c>
      <c r="S68" s="21">
        <v>0</v>
      </c>
      <c r="T68" s="19">
        <v>0.161</v>
      </c>
      <c r="U68" s="21">
        <v>2.8E-3</v>
      </c>
      <c r="V68" s="19">
        <v>-9.1000000000000004E-3</v>
      </c>
      <c r="W68" s="21">
        <v>-0.23050000000000001</v>
      </c>
      <c r="X68" s="19">
        <v>-1.54E-2</v>
      </c>
      <c r="Y68" s="21">
        <v>-0.37390000000000001</v>
      </c>
      <c r="Z68" s="19">
        <v>0.60509999999999997</v>
      </c>
      <c r="AA68" s="21">
        <v>-0.40079999999999999</v>
      </c>
      <c r="AB68" s="19">
        <v>-0.24149999999999999</v>
      </c>
      <c r="AC68" s="21">
        <v>-9.8299999999999998E-2</v>
      </c>
      <c r="AD68" s="9" t="s">
        <v>1241</v>
      </c>
      <c r="AE68" s="10" t="s">
        <v>1254</v>
      </c>
      <c r="AF68" s="13" t="str">
        <f>S68&amp;"-"&amp;COUNTIF($S$3:S68,S68)</f>
        <v>0-25</v>
      </c>
    </row>
    <row r="69" spans="1:32" x14ac:dyDescent="0.25">
      <c r="A69" s="45"/>
      <c r="C69" s="7" t="s">
        <v>76</v>
      </c>
      <c r="D69" s="7" t="s">
        <v>865</v>
      </c>
      <c r="E69" s="7" t="s">
        <v>804</v>
      </c>
      <c r="F69" s="17">
        <f>VLOOKUP(C69,Table_0__2[[Papel]:[Alta]],2,TRUE)</f>
        <v>10.75</v>
      </c>
      <c r="G69" s="19">
        <f>VLOOKUP(C69,Table_0__2[[Papel]:[Alta]],3,TRUE)/100</f>
        <v>0.106</v>
      </c>
      <c r="H69" s="17">
        <f>VLOOKUP(C69,Table_0__2[[Papel]:[Alta]],4,TRUE)</f>
        <v>10.51</v>
      </c>
      <c r="I69" s="33">
        <f>VLOOKUP(C69,Table_0__2[[Papel]:[Alta]],5,TRUE)</f>
        <v>10.76</v>
      </c>
      <c r="J69" s="17">
        <v>9.7200000000000006</v>
      </c>
      <c r="K69" s="19">
        <v>-1.6199999999999999E-2</v>
      </c>
      <c r="L69" s="9" t="s">
        <v>1237</v>
      </c>
      <c r="M69" s="20">
        <v>0.57999999999999996</v>
      </c>
      <c r="N69" s="18">
        <v>17.420000000000002</v>
      </c>
      <c r="O69" s="20">
        <v>0.56000000000000005</v>
      </c>
      <c r="P69" s="18">
        <v>16.760000000000002</v>
      </c>
      <c r="Q69" s="8" t="s">
        <v>1240</v>
      </c>
      <c r="R69" s="18">
        <v>-1.78</v>
      </c>
      <c r="S69" s="21">
        <v>3.6999999999999998E-2</v>
      </c>
      <c r="T69" s="19">
        <v>3.3000000000000002E-2</v>
      </c>
      <c r="U69" s="21">
        <v>-1.6199999999999999E-2</v>
      </c>
      <c r="V69" s="19">
        <v>-0.30620000000000003</v>
      </c>
      <c r="W69" s="21">
        <v>3.5099999999999999E-2</v>
      </c>
      <c r="X69" s="19">
        <v>-2.12E-2</v>
      </c>
      <c r="Y69" s="21">
        <v>-0.35120000000000001</v>
      </c>
      <c r="Z69" s="19">
        <v>2.8929</v>
      </c>
      <c r="AA69" s="21">
        <v>8.4400000000000003E-2</v>
      </c>
      <c r="AB69" s="19">
        <v>0.24260000000000001</v>
      </c>
      <c r="AC69" s="21">
        <v>0.1172</v>
      </c>
      <c r="AD69" s="9" t="s">
        <v>1241</v>
      </c>
      <c r="AE69" s="10" t="s">
        <v>1254</v>
      </c>
      <c r="AF69" s="13" t="str">
        <f>S69&amp;"-"&amp;COUNTIF($S$3:S69,S69)</f>
        <v>0.037-1</v>
      </c>
    </row>
    <row r="70" spans="1:32" x14ac:dyDescent="0.25">
      <c r="A70" s="45"/>
      <c r="C70" s="7" t="s">
        <v>77</v>
      </c>
      <c r="D70" s="7" t="s">
        <v>866</v>
      </c>
      <c r="E70" s="7" t="s">
        <v>804</v>
      </c>
      <c r="F70" s="17">
        <f>VLOOKUP(C70,Table_0__2[[Papel]:[Alta]],2,TRUE)</f>
        <v>6.13</v>
      </c>
      <c r="G70" s="19">
        <f>VLOOKUP(C70,Table_0__2[[Papel]:[Alta]],3,TRUE)/100</f>
        <v>0</v>
      </c>
      <c r="H70" s="17">
        <f>VLOOKUP(C70,Table_0__2[[Papel]:[Alta]],4,TRUE)</f>
        <v>0</v>
      </c>
      <c r="I70" s="33">
        <f>VLOOKUP(C70,Table_0__2[[Papel]:[Alta]],5,TRUE)</f>
        <v>0</v>
      </c>
      <c r="J70" s="17">
        <v>6.13</v>
      </c>
      <c r="K70" s="19">
        <v>4.8999999999999998E-3</v>
      </c>
      <c r="L70" s="9" t="s">
        <v>1237</v>
      </c>
      <c r="M70" s="20">
        <v>0.37</v>
      </c>
      <c r="N70" s="18">
        <v>10.98</v>
      </c>
      <c r="O70" s="20">
        <v>0.56000000000000005</v>
      </c>
      <c r="P70" s="18">
        <v>16.760000000000002</v>
      </c>
      <c r="Q70" s="8" t="s">
        <v>1240</v>
      </c>
      <c r="R70" s="18">
        <v>-1.1200000000000001</v>
      </c>
      <c r="S70" s="21">
        <v>0</v>
      </c>
      <c r="T70" s="19">
        <v>3.3000000000000002E-2</v>
      </c>
      <c r="U70" s="21">
        <v>4.8999999999999998E-3</v>
      </c>
      <c r="V70" s="19">
        <v>-1.7600000000000001E-2</v>
      </c>
      <c r="W70" s="21">
        <v>4.9700000000000001E-2</v>
      </c>
      <c r="X70" s="19">
        <v>-5.6899999999999999E-2</v>
      </c>
      <c r="Y70" s="21">
        <v>-0.2054</v>
      </c>
      <c r="Z70" s="19">
        <v>1.7176</v>
      </c>
      <c r="AA70" s="21">
        <v>9.06E-2</v>
      </c>
      <c r="AB70" s="19">
        <v>-4.1700000000000001E-2</v>
      </c>
      <c r="AC70" s="21">
        <v>0.2</v>
      </c>
      <c r="AD70" s="9" t="s">
        <v>1241</v>
      </c>
      <c r="AE70" s="10" t="s">
        <v>1254</v>
      </c>
      <c r="AF70" s="13" t="str">
        <f>S70&amp;"-"&amp;COUNTIF($S$3:S70,S70)</f>
        <v>0-26</v>
      </c>
    </row>
    <row r="71" spans="1:32" x14ac:dyDescent="0.25">
      <c r="A71" s="45"/>
      <c r="C71" s="7" t="s">
        <v>78</v>
      </c>
      <c r="D71" s="7" t="s">
        <v>867</v>
      </c>
      <c r="E71" s="7" t="s">
        <v>804</v>
      </c>
      <c r="F71" s="17">
        <f>VLOOKUP(C71,Table_0__2[[Papel]:[Alta]],2,TRUE)</f>
        <v>8.82</v>
      </c>
      <c r="G71" s="19">
        <f>VLOOKUP(C71,Table_0__2[[Papel]:[Alta]],3,TRUE)/100</f>
        <v>-1.1000000000000001E-3</v>
      </c>
      <c r="H71" s="17">
        <f>VLOOKUP(C71,Table_0__2[[Papel]:[Alta]],4,TRUE)</f>
        <v>8.82</v>
      </c>
      <c r="I71" s="33">
        <f>VLOOKUP(C71,Table_0__2[[Papel]:[Alta]],5,TRUE)</f>
        <v>8.82</v>
      </c>
      <c r="J71" s="17">
        <v>8.83</v>
      </c>
      <c r="K71" s="19">
        <v>-5.7599999999999998E-2</v>
      </c>
      <c r="L71" s="9" t="s">
        <v>1237</v>
      </c>
      <c r="M71" s="20">
        <v>0.53</v>
      </c>
      <c r="N71" s="18">
        <v>15.82</v>
      </c>
      <c r="O71" s="20">
        <v>0.56000000000000005</v>
      </c>
      <c r="P71" s="18">
        <v>16.760000000000002</v>
      </c>
      <c r="Q71" s="17" t="s">
        <v>1240</v>
      </c>
      <c r="R71" s="18">
        <v>-1.61</v>
      </c>
      <c r="S71" s="21">
        <v>0</v>
      </c>
      <c r="T71" s="19">
        <v>3.3000000000000002E-2</v>
      </c>
      <c r="U71" s="21">
        <v>-5.7599999999999998E-2</v>
      </c>
      <c r="V71" s="19">
        <v>-0.151</v>
      </c>
      <c r="W71" s="21">
        <v>0.18679999999999999</v>
      </c>
      <c r="X71" s="19">
        <v>-0.14019999999999999</v>
      </c>
      <c r="Y71" s="21">
        <v>-0.31530000000000002</v>
      </c>
      <c r="Z71" s="19">
        <v>2.7313000000000001</v>
      </c>
      <c r="AA71" s="21">
        <v>0.13880000000000001</v>
      </c>
      <c r="AB71" s="19">
        <v>-5.6099999999999997E-2</v>
      </c>
      <c r="AC71" s="21">
        <v>1.0107999999999999</v>
      </c>
      <c r="AD71" s="9" t="s">
        <v>1241</v>
      </c>
      <c r="AE71" s="10" t="s">
        <v>1254</v>
      </c>
      <c r="AF71" s="13" t="str">
        <f>S71&amp;"-"&amp;COUNTIF($S$3:S71,S71)</f>
        <v>0-27</v>
      </c>
    </row>
    <row r="72" spans="1:32" x14ac:dyDescent="0.25">
      <c r="A72" s="45"/>
      <c r="C72" s="7" t="s">
        <v>752</v>
      </c>
      <c r="D72" s="7" t="s">
        <v>868</v>
      </c>
      <c r="E72" s="7" t="s">
        <v>804</v>
      </c>
      <c r="F72" s="17">
        <f>VLOOKUP(C72,Table_0__2[[Papel]:[Alta]],2,TRUE)</f>
        <v>17.579999999999998</v>
      </c>
      <c r="G72" s="19">
        <f>VLOOKUP(C72,Table_0__2[[Papel]:[Alta]],3,TRUE)/100</f>
        <v>0</v>
      </c>
      <c r="H72" s="17">
        <f>VLOOKUP(C72,Table_0__2[[Papel]:[Alta]],4,TRUE)</f>
        <v>0</v>
      </c>
      <c r="I72" s="33">
        <f>VLOOKUP(C72,Table_0__2[[Papel]:[Alta]],5,TRUE)</f>
        <v>0</v>
      </c>
      <c r="J72" s="17">
        <v>17.579999999999998</v>
      </c>
      <c r="K72" s="19">
        <v>0</v>
      </c>
      <c r="L72" s="9" t="s">
        <v>1243</v>
      </c>
      <c r="M72" s="20">
        <v>1.05</v>
      </c>
      <c r="N72" s="18">
        <v>31.5</v>
      </c>
      <c r="O72" s="20">
        <v>0.56000000000000005</v>
      </c>
      <c r="P72" s="18">
        <v>16.760000000000002</v>
      </c>
      <c r="Q72" s="17" t="s">
        <v>1240</v>
      </c>
      <c r="R72" s="18">
        <v>-3.21</v>
      </c>
      <c r="S72" s="21">
        <v>0</v>
      </c>
      <c r="T72" s="19">
        <v>3.3000000000000002E-2</v>
      </c>
      <c r="U72" s="21">
        <v>0</v>
      </c>
      <c r="V72" s="19">
        <v>-2.3300000000000001E-2</v>
      </c>
      <c r="W72" s="21">
        <v>-0.1716</v>
      </c>
      <c r="X72" s="19">
        <v>0.45179999999999998</v>
      </c>
      <c r="Y72" s="21">
        <v>-0.71499999999999997</v>
      </c>
      <c r="Z72" s="19">
        <v>18.392900000000001</v>
      </c>
      <c r="AA72" s="21">
        <v>0</v>
      </c>
      <c r="AB72" s="19">
        <v>0</v>
      </c>
      <c r="AC72" s="21">
        <v>-8.9599999999999999E-2</v>
      </c>
      <c r="AD72" s="9" t="s">
        <v>1241</v>
      </c>
      <c r="AE72" s="10" t="s">
        <v>1254</v>
      </c>
      <c r="AF72" s="13" t="str">
        <f>S72&amp;"-"&amp;COUNTIF($S$3:S72,S72)</f>
        <v>0-28</v>
      </c>
    </row>
    <row r="73" spans="1:32" x14ac:dyDescent="0.25">
      <c r="A73" s="45"/>
      <c r="C73" s="7" t="s">
        <v>753</v>
      </c>
      <c r="D73" s="7" t="s">
        <v>869</v>
      </c>
      <c r="E73" s="7" t="s">
        <v>804</v>
      </c>
      <c r="F73" s="17">
        <f>VLOOKUP(C73,Table_0__2[[Papel]:[Alta]],2,TRUE)</f>
        <v>16.5</v>
      </c>
      <c r="G73" s="19">
        <f>VLOOKUP(C73,Table_0__2[[Papel]:[Alta]],3,TRUE)/100</f>
        <v>0</v>
      </c>
      <c r="H73" s="17">
        <f>VLOOKUP(C73,Table_0__2[[Papel]:[Alta]],4,TRUE)</f>
        <v>0</v>
      </c>
      <c r="I73" s="33">
        <f>VLOOKUP(C73,Table_0__2[[Papel]:[Alta]],5,TRUE)</f>
        <v>0</v>
      </c>
      <c r="J73" s="17">
        <v>16.5</v>
      </c>
      <c r="K73" s="19">
        <v>0</v>
      </c>
      <c r="L73" s="9" t="s">
        <v>1243</v>
      </c>
      <c r="M73" s="20">
        <v>0.98</v>
      </c>
      <c r="N73" s="18">
        <v>29.57</v>
      </c>
      <c r="O73" s="20">
        <v>0.56000000000000005</v>
      </c>
      <c r="P73" s="18">
        <v>16.760000000000002</v>
      </c>
      <c r="Q73" s="17" t="s">
        <v>1240</v>
      </c>
      <c r="R73" s="18">
        <v>-3.01</v>
      </c>
      <c r="S73" s="21">
        <v>4.3999999999999997E-2</v>
      </c>
      <c r="T73" s="19">
        <v>3.3000000000000002E-2</v>
      </c>
      <c r="U73" s="21">
        <v>0</v>
      </c>
      <c r="V73" s="19">
        <v>-8.3199999999999996E-2</v>
      </c>
      <c r="W73" s="21">
        <v>0.67959999999999998</v>
      </c>
      <c r="X73" s="19">
        <v>-8.3699999999999997E-2</v>
      </c>
      <c r="Y73" s="21">
        <v>0.73080000000000001</v>
      </c>
      <c r="Z73" s="19">
        <v>9.1399999999999995E-2</v>
      </c>
      <c r="AA73" s="21">
        <v>0.84409999999999996</v>
      </c>
      <c r="AB73" s="19">
        <v>0.24279999999999999</v>
      </c>
      <c r="AC73" s="21">
        <v>0.19409999999999999</v>
      </c>
      <c r="AD73" s="9" t="s">
        <v>1241</v>
      </c>
      <c r="AE73" s="10" t="s">
        <v>1254</v>
      </c>
      <c r="AF73" s="13" t="str">
        <f>S73&amp;"-"&amp;COUNTIF($S$3:S73,S73)</f>
        <v>0.044-1</v>
      </c>
    </row>
    <row r="74" spans="1:32" x14ac:dyDescent="0.25">
      <c r="A74" s="45"/>
      <c r="C74" s="7" t="s">
        <v>79</v>
      </c>
      <c r="D74" s="7" t="s">
        <v>870</v>
      </c>
      <c r="E74" s="7" t="s">
        <v>804</v>
      </c>
      <c r="F74" s="17">
        <f>VLOOKUP(C74,Table_0__2[[Papel]:[Alta]],2,TRUE)</f>
        <v>8.99</v>
      </c>
      <c r="G74" s="19">
        <f>VLOOKUP(C74,Table_0__2[[Papel]:[Alta]],3,TRUE)/100</f>
        <v>0</v>
      </c>
      <c r="H74" s="17">
        <f>VLOOKUP(C74,Table_0__2[[Papel]:[Alta]],4,TRUE)</f>
        <v>0</v>
      </c>
      <c r="I74" s="33">
        <f>VLOOKUP(C74,Table_0__2[[Papel]:[Alta]],5,TRUE)</f>
        <v>0</v>
      </c>
      <c r="J74" s="17">
        <v>8.99</v>
      </c>
      <c r="K74" s="19">
        <v>-1.43E-2</v>
      </c>
      <c r="L74" s="9" t="s">
        <v>1237</v>
      </c>
      <c r="M74" s="20">
        <v>0.54</v>
      </c>
      <c r="N74" s="18">
        <v>16.11</v>
      </c>
      <c r="O74" s="20">
        <v>0.56000000000000005</v>
      </c>
      <c r="P74" s="18">
        <v>16.760000000000002</v>
      </c>
      <c r="Q74" s="17" t="s">
        <v>1240</v>
      </c>
      <c r="R74" s="18">
        <v>-1.64</v>
      </c>
      <c r="S74" s="21">
        <v>3.4000000000000002E-2</v>
      </c>
      <c r="T74" s="19">
        <v>3.3000000000000002E-2</v>
      </c>
      <c r="U74" s="21">
        <v>-1.43E-2</v>
      </c>
      <c r="V74" s="19">
        <v>-7.4200000000000002E-2</v>
      </c>
      <c r="W74" s="21">
        <v>0.19819999999999999</v>
      </c>
      <c r="X74" s="19">
        <v>0.1472</v>
      </c>
      <c r="Y74" s="21">
        <v>-0.2442</v>
      </c>
      <c r="Z74" s="19">
        <v>1.9023000000000001</v>
      </c>
      <c r="AA74" s="21">
        <v>0.4521</v>
      </c>
      <c r="AB74" s="19">
        <v>-9.3799999999999994E-2</v>
      </c>
      <c r="AC74" s="21">
        <v>0.19500000000000001</v>
      </c>
      <c r="AD74" s="9" t="s">
        <v>1241</v>
      </c>
      <c r="AE74" s="10" t="s">
        <v>1254</v>
      </c>
      <c r="AF74" s="13" t="str">
        <f>S74&amp;"-"&amp;COUNTIF($S$3:S74,S74)</f>
        <v>0.034-2</v>
      </c>
    </row>
    <row r="75" spans="1:32" x14ac:dyDescent="0.25">
      <c r="A75" s="45"/>
      <c r="C75" s="7" t="s">
        <v>80</v>
      </c>
      <c r="D75" s="7" t="s">
        <v>871</v>
      </c>
      <c r="E75" s="7" t="s">
        <v>778</v>
      </c>
      <c r="F75" s="17">
        <f>VLOOKUP(C75,Table_0__2[[Papel]:[Alta]],2,TRUE)</f>
        <v>9.8800000000000008</v>
      </c>
      <c r="G75" s="19">
        <f>VLOOKUP(C75,Table_0__2[[Papel]:[Alta]],3,TRUE)/100</f>
        <v>-6.7900000000000002E-2</v>
      </c>
      <c r="H75" s="17">
        <f>VLOOKUP(C75,Table_0__2[[Papel]:[Alta]],4,TRUE)</f>
        <v>9.8800000000000008</v>
      </c>
      <c r="I75" s="33">
        <f>VLOOKUP(C75,Table_0__2[[Papel]:[Alta]],5,TRUE)</f>
        <v>9.8800000000000008</v>
      </c>
      <c r="J75" s="17">
        <v>10.6</v>
      </c>
      <c r="K75" s="19">
        <v>-1.5800000000000002E-2</v>
      </c>
      <c r="L75" s="9" t="s">
        <v>1237</v>
      </c>
      <c r="M75" s="20">
        <v>0.61</v>
      </c>
      <c r="N75" s="18">
        <v>12.75</v>
      </c>
      <c r="O75" s="20">
        <v>0.83</v>
      </c>
      <c r="P75" s="18">
        <v>17.41</v>
      </c>
      <c r="Q75" s="17" t="s">
        <v>1240</v>
      </c>
      <c r="R75" s="18" t="s">
        <v>1240</v>
      </c>
      <c r="S75" s="21">
        <v>0</v>
      </c>
      <c r="T75" s="19">
        <v>4.8000000000000001E-2</v>
      </c>
      <c r="U75" s="21">
        <v>-1.5800000000000002E-2</v>
      </c>
      <c r="V75" s="19">
        <v>-0.1137</v>
      </c>
      <c r="W75" s="21">
        <v>0.31609999999999999</v>
      </c>
      <c r="X75" s="19">
        <v>0.191</v>
      </c>
      <c r="Y75" s="21">
        <v>3.8300000000000001E-2</v>
      </c>
      <c r="Z75" s="19">
        <v>0.6724</v>
      </c>
      <c r="AA75" s="21">
        <v>-6.7500000000000004E-2</v>
      </c>
      <c r="AB75" s="19">
        <v>0.14199999999999999</v>
      </c>
      <c r="AC75" s="21">
        <v>-0.17</v>
      </c>
      <c r="AD75" s="9" t="s">
        <v>1241</v>
      </c>
      <c r="AE75" s="10" t="s">
        <v>1257</v>
      </c>
      <c r="AF75" s="13" t="str">
        <f>S75&amp;"-"&amp;COUNTIF($S$3:S75,S75)</f>
        <v>0-29</v>
      </c>
    </row>
    <row r="76" spans="1:32" x14ac:dyDescent="0.25">
      <c r="A76" s="45"/>
      <c r="C76" s="7" t="s">
        <v>81</v>
      </c>
      <c r="D76" s="7" t="s">
        <v>872</v>
      </c>
      <c r="E76" s="7" t="s">
        <v>778</v>
      </c>
      <c r="F76" s="17">
        <f>VLOOKUP(C76,Table_0__2[[Papel]:[Alta]],2,TRUE)</f>
        <v>9.34</v>
      </c>
      <c r="G76" s="19">
        <f>VLOOKUP(C76,Table_0__2[[Papel]:[Alta]],3,TRUE)/100</f>
        <v>3.32E-2</v>
      </c>
      <c r="H76" s="17">
        <f>VLOOKUP(C76,Table_0__2[[Papel]:[Alta]],4,TRUE)</f>
        <v>9.34</v>
      </c>
      <c r="I76" s="33">
        <f>VLOOKUP(C76,Table_0__2[[Papel]:[Alta]],5,TRUE)</f>
        <v>9.3699999999999992</v>
      </c>
      <c r="J76" s="17">
        <v>9.0399999999999991</v>
      </c>
      <c r="K76" s="19">
        <v>-3.6200000000000003E-2</v>
      </c>
      <c r="L76" s="9" t="s">
        <v>1237</v>
      </c>
      <c r="M76" s="20">
        <v>0.52</v>
      </c>
      <c r="N76" s="18">
        <v>10.87</v>
      </c>
      <c r="O76" s="20">
        <v>0.83</v>
      </c>
      <c r="P76" s="18">
        <v>17.41</v>
      </c>
      <c r="Q76" s="8" t="s">
        <v>1240</v>
      </c>
      <c r="R76" s="9" t="s">
        <v>1240</v>
      </c>
      <c r="S76" s="21">
        <v>6.4000000000000001E-2</v>
      </c>
      <c r="T76" s="19">
        <v>4.8000000000000001E-2</v>
      </c>
      <c r="U76" s="21">
        <v>-3.6200000000000003E-2</v>
      </c>
      <c r="V76" s="19">
        <v>-5.1400000000000001E-2</v>
      </c>
      <c r="W76" s="21">
        <v>6.6400000000000001E-2</v>
      </c>
      <c r="X76" s="19">
        <v>2.7E-2</v>
      </c>
      <c r="Y76" s="21">
        <v>8.3900000000000002E-2</v>
      </c>
      <c r="Z76" s="19">
        <v>0.44719999999999999</v>
      </c>
      <c r="AA76" s="21">
        <v>0.1081</v>
      </c>
      <c r="AB76" s="19">
        <v>0.1734</v>
      </c>
      <c r="AC76" s="21">
        <v>-0.1241</v>
      </c>
      <c r="AD76" s="9" t="s">
        <v>1241</v>
      </c>
      <c r="AE76" s="10" t="s">
        <v>1257</v>
      </c>
      <c r="AF76" s="13" t="str">
        <f>S76&amp;"-"&amp;COUNTIF($S$3:S76,S76)</f>
        <v>0.064-1</v>
      </c>
    </row>
    <row r="77" spans="1:32" x14ac:dyDescent="0.25">
      <c r="A77" s="45"/>
      <c r="C77" s="7" t="s">
        <v>82</v>
      </c>
      <c r="D77" s="7" t="s">
        <v>873</v>
      </c>
      <c r="E77" s="7" t="s">
        <v>874</v>
      </c>
      <c r="F77" s="17">
        <f>VLOOKUP(C77,Table_0__2[[Papel]:[Alta]],2,TRUE)</f>
        <v>29.24</v>
      </c>
      <c r="G77" s="19">
        <f>VLOOKUP(C77,Table_0__2[[Papel]:[Alta]],3,TRUE)/100</f>
        <v>-2.8900000000000002E-2</v>
      </c>
      <c r="H77" s="17">
        <f>VLOOKUP(C77,Table_0__2[[Papel]:[Alta]],4,TRUE)</f>
        <v>29.24</v>
      </c>
      <c r="I77" s="33">
        <f>VLOOKUP(C77,Table_0__2[[Papel]:[Alta]],5,TRUE)</f>
        <v>30.29</v>
      </c>
      <c r="J77" s="17">
        <v>30.11</v>
      </c>
      <c r="K77" s="19">
        <v>8.9999999999999993E-3</v>
      </c>
      <c r="L77" s="9" t="s">
        <v>1237</v>
      </c>
      <c r="M77" s="20">
        <v>-5.38</v>
      </c>
      <c r="N77" s="18">
        <v>-2.2000000000000002</v>
      </c>
      <c r="O77" s="20">
        <v>-13.67</v>
      </c>
      <c r="P77" s="18">
        <v>-5.6</v>
      </c>
      <c r="Q77" s="17">
        <v>-10.199999999999999</v>
      </c>
      <c r="R77" s="18">
        <v>6.74</v>
      </c>
      <c r="S77" s="21">
        <v>0</v>
      </c>
      <c r="T77" s="19">
        <v>2.44</v>
      </c>
      <c r="U77" s="21">
        <v>8.9999999999999993E-3</v>
      </c>
      <c r="V77" s="19">
        <v>0.1152</v>
      </c>
      <c r="W77" s="21">
        <v>-7.3499999999999996E-2</v>
      </c>
      <c r="X77" s="19">
        <v>0.19389999999999999</v>
      </c>
      <c r="Y77" s="21">
        <v>-0.20039999999999999</v>
      </c>
      <c r="Z77" s="19">
        <v>-0.28820000000000001</v>
      </c>
      <c r="AA77" s="21">
        <v>0.09</v>
      </c>
      <c r="AB77" s="19">
        <v>0.49120000000000003</v>
      </c>
      <c r="AC77" s="21">
        <v>1.1808000000000001</v>
      </c>
      <c r="AD77" s="9" t="s">
        <v>1238</v>
      </c>
      <c r="AE77" s="10" t="s">
        <v>1257</v>
      </c>
      <c r="AF77" s="13" t="str">
        <f>S77&amp;"-"&amp;COUNTIF($S$3:S77,S77)</f>
        <v>0-30</v>
      </c>
    </row>
    <row r="78" spans="1:32" x14ac:dyDescent="0.25">
      <c r="A78" s="45"/>
      <c r="C78" s="7" t="s">
        <v>83</v>
      </c>
      <c r="D78" s="7" t="s">
        <v>875</v>
      </c>
      <c r="E78" s="7" t="s">
        <v>874</v>
      </c>
      <c r="F78" s="17">
        <f>VLOOKUP(C78,Table_0__2[[Papel]:[Alta]],2,TRUE)</f>
        <v>30.24</v>
      </c>
      <c r="G78" s="19">
        <f>VLOOKUP(C78,Table_0__2[[Papel]:[Alta]],3,TRUE)/100</f>
        <v>-4.8499999999999995E-2</v>
      </c>
      <c r="H78" s="17">
        <f>VLOOKUP(C78,Table_0__2[[Papel]:[Alta]],4,TRUE)</f>
        <v>29.92</v>
      </c>
      <c r="I78" s="33">
        <f>VLOOKUP(C78,Table_0__2[[Papel]:[Alta]],5,TRUE)</f>
        <v>30.95</v>
      </c>
      <c r="J78" s="17">
        <v>31.78</v>
      </c>
      <c r="K78" s="19">
        <v>1.66E-2</v>
      </c>
      <c r="L78" s="9" t="s">
        <v>1237</v>
      </c>
      <c r="M78" s="20">
        <v>-5.67</v>
      </c>
      <c r="N78" s="18">
        <v>-2.33</v>
      </c>
      <c r="O78" s="20">
        <v>-13.67</v>
      </c>
      <c r="P78" s="18">
        <v>-5.6</v>
      </c>
      <c r="Q78" s="17">
        <v>-10.199999999999999</v>
      </c>
      <c r="R78" s="18">
        <v>7.11</v>
      </c>
      <c r="S78" s="21">
        <v>0</v>
      </c>
      <c r="T78" s="19">
        <v>2.44</v>
      </c>
      <c r="U78" s="21">
        <v>1.66E-2</v>
      </c>
      <c r="V78" s="19">
        <v>0.16919999999999999</v>
      </c>
      <c r="W78" s="21">
        <v>0.15559999999999999</v>
      </c>
      <c r="X78" s="19">
        <v>0.3483</v>
      </c>
      <c r="Y78" s="21">
        <v>-0.2104</v>
      </c>
      <c r="Z78" s="19">
        <v>-0.35239999999999999</v>
      </c>
      <c r="AA78" s="21">
        <v>0.15279999999999999</v>
      </c>
      <c r="AB78" s="19">
        <v>0.28760000000000002</v>
      </c>
      <c r="AC78" s="21">
        <v>0.40500000000000003</v>
      </c>
      <c r="AD78" s="9" t="s">
        <v>1238</v>
      </c>
      <c r="AE78" s="10" t="s">
        <v>1257</v>
      </c>
      <c r="AF78" s="13" t="str">
        <f>S78&amp;"-"&amp;COUNTIF($S$3:S78,S78)</f>
        <v>0-31</v>
      </c>
    </row>
    <row r="79" spans="1:32" x14ac:dyDescent="0.25">
      <c r="A79" s="45"/>
      <c r="C79" s="7" t="s">
        <v>84</v>
      </c>
      <c r="D79" s="7" t="s">
        <v>876</v>
      </c>
      <c r="E79" s="7" t="s">
        <v>874</v>
      </c>
      <c r="F79" s="17">
        <f>VLOOKUP(C79,Table_0__2[[Papel]:[Alta]],2,TRUE)</f>
        <v>20</v>
      </c>
      <c r="G79" s="19">
        <f>VLOOKUP(C79,Table_0__2[[Papel]:[Alta]],3,TRUE)/100</f>
        <v>0</v>
      </c>
      <c r="H79" s="17">
        <f>VLOOKUP(C79,Table_0__2[[Papel]:[Alta]],4,TRUE)</f>
        <v>0</v>
      </c>
      <c r="I79" s="33">
        <f>VLOOKUP(C79,Table_0__2[[Papel]:[Alta]],5,TRUE)</f>
        <v>0</v>
      </c>
      <c r="J79" s="17">
        <v>20</v>
      </c>
      <c r="K79" s="19">
        <v>0</v>
      </c>
      <c r="L79" s="9" t="s">
        <v>1249</v>
      </c>
      <c r="M79" s="20">
        <v>-3.57</v>
      </c>
      <c r="N79" s="18">
        <v>-1.46</v>
      </c>
      <c r="O79" s="20">
        <v>-13.67</v>
      </c>
      <c r="P79" s="18">
        <v>-5.6</v>
      </c>
      <c r="Q79" s="17">
        <v>-10.199999999999999</v>
      </c>
      <c r="R79" s="18">
        <v>4.4800000000000004</v>
      </c>
      <c r="S79" s="21">
        <v>0</v>
      </c>
      <c r="T79" s="19">
        <v>2.44</v>
      </c>
      <c r="U79" s="21">
        <v>0</v>
      </c>
      <c r="V79" s="19">
        <v>4.7699999999999999E-2</v>
      </c>
      <c r="W79" s="21">
        <v>-0.2</v>
      </c>
      <c r="X79" s="19">
        <v>0.1062</v>
      </c>
      <c r="Y79" s="21">
        <v>-0.2467</v>
      </c>
      <c r="Z79" s="19">
        <v>-0.48749999999999999</v>
      </c>
      <c r="AA79" s="21">
        <v>0.06</v>
      </c>
      <c r="AB79" s="19">
        <v>2.01E-2</v>
      </c>
      <c r="AC79" s="21">
        <v>1.9522999999999999</v>
      </c>
      <c r="AD79" s="9" t="s">
        <v>1238</v>
      </c>
      <c r="AE79" s="10" t="s">
        <v>1257</v>
      </c>
      <c r="AF79" s="13" t="str">
        <f>S79&amp;"-"&amp;COUNTIF($S$3:S79,S79)</f>
        <v>0-32</v>
      </c>
    </row>
    <row r="80" spans="1:32" x14ac:dyDescent="0.25">
      <c r="A80" s="45"/>
      <c r="C80" s="7" t="s">
        <v>85</v>
      </c>
      <c r="D80" s="7" t="s">
        <v>877</v>
      </c>
      <c r="E80" s="7" t="s">
        <v>793</v>
      </c>
      <c r="F80" s="17">
        <f>VLOOKUP(C80,Table_0__2[[Papel]:[Alta]],2,TRUE)</f>
        <v>7.9</v>
      </c>
      <c r="G80" s="19">
        <f>VLOOKUP(C80,Table_0__2[[Papel]:[Alta]],3,TRUE)/100</f>
        <v>-3.3000000000000002E-2</v>
      </c>
      <c r="H80" s="17">
        <f>VLOOKUP(C80,Table_0__2[[Papel]:[Alta]],4,TRUE)</f>
        <v>7.82</v>
      </c>
      <c r="I80" s="33">
        <f>VLOOKUP(C80,Table_0__2[[Papel]:[Alta]],5,TRUE)</f>
        <v>8.1300000000000008</v>
      </c>
      <c r="J80" s="17">
        <v>8.17</v>
      </c>
      <c r="K80" s="19">
        <v>-2.1600000000000001E-2</v>
      </c>
      <c r="L80" s="9" t="s">
        <v>1237</v>
      </c>
      <c r="M80" s="20">
        <v>0.68</v>
      </c>
      <c r="N80" s="18">
        <v>-83.23</v>
      </c>
      <c r="O80" s="20">
        <v>-0.1</v>
      </c>
      <c r="P80" s="18">
        <v>12.08</v>
      </c>
      <c r="Q80" s="17">
        <v>0.32</v>
      </c>
      <c r="R80" s="18">
        <v>11.59</v>
      </c>
      <c r="S80" s="21">
        <v>0</v>
      </c>
      <c r="T80" s="19">
        <v>-8.0000000000000002E-3</v>
      </c>
      <c r="U80" s="21">
        <v>-2.1600000000000001E-2</v>
      </c>
      <c r="V80" s="19">
        <v>-0.17219999999999999</v>
      </c>
      <c r="W80" s="21">
        <v>-0.51170000000000004</v>
      </c>
      <c r="X80" s="19">
        <v>-0.17469999999999999</v>
      </c>
      <c r="Y80" s="21">
        <v>-0.45119999999999999</v>
      </c>
      <c r="Z80" s="19">
        <v>0.47310000000000002</v>
      </c>
      <c r="AA80" s="21">
        <v>3.3700000000000001E-2</v>
      </c>
      <c r="AB80" s="19">
        <v>0.2329</v>
      </c>
      <c r="AC80" s="21">
        <v>0.4294</v>
      </c>
      <c r="AD80" s="9" t="s">
        <v>1238</v>
      </c>
      <c r="AE80" s="10" t="s">
        <v>1257</v>
      </c>
      <c r="AF80" s="13" t="str">
        <f>S80&amp;"-"&amp;COUNTIF($S$3:S80,S80)</f>
        <v>0-33</v>
      </c>
    </row>
    <row r="81" spans="1:32" x14ac:dyDescent="0.25">
      <c r="A81" s="45"/>
      <c r="C81" s="7" t="s">
        <v>86</v>
      </c>
      <c r="D81" s="7" t="s">
        <v>878</v>
      </c>
      <c r="E81" s="7" t="s">
        <v>793</v>
      </c>
      <c r="F81" s="17">
        <f>VLOOKUP(C81,Table_0__2[[Papel]:[Alta]],2,TRUE)</f>
        <v>7.68</v>
      </c>
      <c r="G81" s="19">
        <f>VLOOKUP(C81,Table_0__2[[Papel]:[Alta]],3,TRUE)/100</f>
        <v>-3.15E-2</v>
      </c>
      <c r="H81" s="17">
        <f>VLOOKUP(C81,Table_0__2[[Papel]:[Alta]],4,TRUE)</f>
        <v>7.6</v>
      </c>
      <c r="I81" s="33">
        <f>VLOOKUP(C81,Table_0__2[[Papel]:[Alta]],5,TRUE)</f>
        <v>7.88</v>
      </c>
      <c r="J81" s="17">
        <v>7.93</v>
      </c>
      <c r="K81" s="19">
        <v>-2.58E-2</v>
      </c>
      <c r="L81" s="9" t="s">
        <v>1237</v>
      </c>
      <c r="M81" s="20">
        <v>0.54</v>
      </c>
      <c r="N81" s="18">
        <v>18.899999999999999</v>
      </c>
      <c r="O81" s="20">
        <v>0.42</v>
      </c>
      <c r="P81" s="18">
        <v>14.81</v>
      </c>
      <c r="Q81" s="17">
        <v>0.31</v>
      </c>
      <c r="R81" s="18">
        <v>18.03</v>
      </c>
      <c r="S81" s="21">
        <v>1.0999999999999999E-2</v>
      </c>
      <c r="T81" s="19">
        <v>2.8000000000000001E-2</v>
      </c>
      <c r="U81" s="21">
        <v>-2.58E-2</v>
      </c>
      <c r="V81" s="19">
        <v>-0.12570000000000001</v>
      </c>
      <c r="W81" s="21">
        <v>-0.44109999999999999</v>
      </c>
      <c r="X81" s="19">
        <v>-0.19900000000000001</v>
      </c>
      <c r="Y81" s="21">
        <v>-0.3095</v>
      </c>
      <c r="Z81" s="19">
        <v>0.76590000000000003</v>
      </c>
      <c r="AA81" s="21">
        <v>-0.21229999999999999</v>
      </c>
      <c r="AB81" s="19">
        <v>0.41820000000000002</v>
      </c>
      <c r="AC81" s="21">
        <v>-9.4899999999999998E-2</v>
      </c>
      <c r="AD81" s="9" t="s">
        <v>1241</v>
      </c>
      <c r="AE81" s="10" t="s">
        <v>1257</v>
      </c>
      <c r="AF81" s="13" t="str">
        <f>S81&amp;"-"&amp;COUNTIF($S$3:S81,S81)</f>
        <v>0.011-1</v>
      </c>
    </row>
    <row r="82" spans="1:32" x14ac:dyDescent="0.25">
      <c r="A82" s="45"/>
      <c r="C82" s="7" t="s">
        <v>87</v>
      </c>
      <c r="D82" s="7" t="s">
        <v>879</v>
      </c>
      <c r="E82" s="7" t="s">
        <v>778</v>
      </c>
      <c r="F82" s="17">
        <f>VLOOKUP(C82,Table_0__2[[Papel]:[Alta]],2,TRUE)</f>
        <v>12.97</v>
      </c>
      <c r="G82" s="19">
        <f>VLOOKUP(C82,Table_0__2[[Papel]:[Alta]],3,TRUE)/100</f>
        <v>-4.9100000000000005E-2</v>
      </c>
      <c r="H82" s="17">
        <f>VLOOKUP(C82,Table_0__2[[Papel]:[Alta]],4,TRUE)</f>
        <v>12.97</v>
      </c>
      <c r="I82" s="33">
        <f>VLOOKUP(C82,Table_0__2[[Papel]:[Alta]],5,TRUE)</f>
        <v>13.7</v>
      </c>
      <c r="J82" s="17">
        <v>13.64</v>
      </c>
      <c r="K82" s="19">
        <v>-9.4000000000000004E-3</v>
      </c>
      <c r="L82" s="9" t="s">
        <v>1237</v>
      </c>
      <c r="M82" s="20">
        <v>0.67</v>
      </c>
      <c r="N82" s="18">
        <v>7.67</v>
      </c>
      <c r="O82" s="20">
        <v>1.78</v>
      </c>
      <c r="P82" s="18">
        <v>20.399999999999999</v>
      </c>
      <c r="Q82" s="17" t="s">
        <v>1240</v>
      </c>
      <c r="R82" s="18" t="s">
        <v>1240</v>
      </c>
      <c r="S82" s="21">
        <v>4.8000000000000001E-2</v>
      </c>
      <c r="T82" s="19">
        <v>8.6999999999999994E-2</v>
      </c>
      <c r="U82" s="21">
        <v>-9.4000000000000004E-3</v>
      </c>
      <c r="V82" s="19">
        <v>-6.5799999999999997E-2</v>
      </c>
      <c r="W82" s="21">
        <v>-0.36730000000000002</v>
      </c>
      <c r="X82" s="19">
        <v>-0.13039999999999999</v>
      </c>
      <c r="Y82" s="21">
        <v>-0.29620000000000002</v>
      </c>
      <c r="Z82" s="19">
        <v>0.12690000000000001</v>
      </c>
      <c r="AA82" s="21">
        <v>-0.1072</v>
      </c>
      <c r="AB82" s="19">
        <v>1.3936999999999999</v>
      </c>
      <c r="AC82" s="21">
        <v>0.3624</v>
      </c>
      <c r="AD82" s="9" t="s">
        <v>1241</v>
      </c>
      <c r="AE82" s="10" t="s">
        <v>1257</v>
      </c>
      <c r="AF82" s="13" t="str">
        <f>S82&amp;"-"&amp;COUNTIF($S$3:S82,S82)</f>
        <v>0.048-1</v>
      </c>
    </row>
    <row r="83" spans="1:32" x14ac:dyDescent="0.25">
      <c r="A83" s="45"/>
      <c r="C83" s="7" t="s">
        <v>754</v>
      </c>
      <c r="D83" s="7" t="s">
        <v>880</v>
      </c>
      <c r="E83" s="7" t="s">
        <v>778</v>
      </c>
      <c r="F83" s="17">
        <f>VLOOKUP(C83,Table_0__2[[Papel]:[Alta]],2,TRUE)</f>
        <v>18.5</v>
      </c>
      <c r="G83" s="19">
        <f>VLOOKUP(C83,Table_0__2[[Papel]:[Alta]],3,TRUE)/100</f>
        <v>0</v>
      </c>
      <c r="H83" s="17">
        <f>VLOOKUP(C83,Table_0__2[[Papel]:[Alta]],4,TRUE)</f>
        <v>0</v>
      </c>
      <c r="I83" s="33">
        <f>VLOOKUP(C83,Table_0__2[[Papel]:[Alta]],5,TRUE)</f>
        <v>0</v>
      </c>
      <c r="J83" s="17">
        <v>18.5</v>
      </c>
      <c r="K83" s="19">
        <v>0</v>
      </c>
      <c r="L83" s="9" t="s">
        <v>1249</v>
      </c>
      <c r="M83" s="20">
        <v>0.91</v>
      </c>
      <c r="N83" s="18">
        <v>10.4</v>
      </c>
      <c r="O83" s="20">
        <v>1.78</v>
      </c>
      <c r="P83" s="18">
        <v>20.399999999999999</v>
      </c>
      <c r="Q83" s="17" t="s">
        <v>1240</v>
      </c>
      <c r="R83" s="18" t="s">
        <v>1240</v>
      </c>
      <c r="S83" s="21">
        <v>3.5999999999999997E-2</v>
      </c>
      <c r="T83" s="19">
        <v>8.6999999999999994E-2</v>
      </c>
      <c r="U83" s="21">
        <v>0</v>
      </c>
      <c r="V83" s="19">
        <v>2.2100000000000002E-2</v>
      </c>
      <c r="W83" s="21">
        <v>-0.20280000000000001</v>
      </c>
      <c r="X83" s="19">
        <v>-6.4799999999999996E-2</v>
      </c>
      <c r="Y83" s="21">
        <v>-0.1825</v>
      </c>
      <c r="Z83" s="19">
        <v>8.7800000000000003E-2</v>
      </c>
      <c r="AA83" s="21">
        <v>0.19969999999999999</v>
      </c>
      <c r="AB83" s="19">
        <v>1.0168999999999999</v>
      </c>
      <c r="AC83" s="21">
        <v>0.91110000000000002</v>
      </c>
      <c r="AD83" s="9" t="s">
        <v>1241</v>
      </c>
      <c r="AE83" s="10" t="s">
        <v>1257</v>
      </c>
      <c r="AF83" s="13" t="str">
        <f>S83&amp;"-"&amp;COUNTIF($S$3:S83,S83)</f>
        <v>0.036-1</v>
      </c>
    </row>
    <row r="84" spans="1:32" x14ac:dyDescent="0.25">
      <c r="A84" s="45"/>
      <c r="C84" s="7" t="s">
        <v>88</v>
      </c>
      <c r="D84" s="7" t="s">
        <v>881</v>
      </c>
      <c r="E84" s="7" t="s">
        <v>778</v>
      </c>
      <c r="F84" s="17">
        <f>VLOOKUP(C84,Table_0__2[[Papel]:[Alta]],2,TRUE)</f>
        <v>11.73</v>
      </c>
      <c r="G84" s="19">
        <f>VLOOKUP(C84,Table_0__2[[Papel]:[Alta]],3,TRUE)/100</f>
        <v>-2.0899999999999998E-2</v>
      </c>
      <c r="H84" s="17">
        <f>VLOOKUP(C84,Table_0__2[[Papel]:[Alta]],4,TRUE)</f>
        <v>11.59</v>
      </c>
      <c r="I84" s="33">
        <f>VLOOKUP(C84,Table_0__2[[Papel]:[Alta]],5,TRUE)</f>
        <v>11.96</v>
      </c>
      <c r="J84" s="17">
        <v>11.98</v>
      </c>
      <c r="K84" s="19">
        <v>-5.2200000000000003E-2</v>
      </c>
      <c r="L84" s="9" t="s">
        <v>1237</v>
      </c>
      <c r="M84" s="20">
        <v>0.59</v>
      </c>
      <c r="N84" s="18">
        <v>6.73</v>
      </c>
      <c r="O84" s="20">
        <v>1.78</v>
      </c>
      <c r="P84" s="18">
        <v>20.399999999999999</v>
      </c>
      <c r="Q84" s="17" t="s">
        <v>1240</v>
      </c>
      <c r="R84" s="18" t="s">
        <v>1240</v>
      </c>
      <c r="S84" s="21">
        <v>5.5E-2</v>
      </c>
      <c r="T84" s="19">
        <v>8.6999999999999994E-2</v>
      </c>
      <c r="U84" s="21">
        <v>-5.2200000000000003E-2</v>
      </c>
      <c r="V84" s="19">
        <v>-0.1139</v>
      </c>
      <c r="W84" s="21">
        <v>-0.33510000000000001</v>
      </c>
      <c r="X84" s="19">
        <v>-0.17399999999999999</v>
      </c>
      <c r="Y84" s="21">
        <v>-0.30070000000000002</v>
      </c>
      <c r="Z84" s="19">
        <v>2.3199999999999998E-2</v>
      </c>
      <c r="AA84" s="21">
        <v>0.65959999999999996</v>
      </c>
      <c r="AB84" s="19">
        <v>0.50349999999999995</v>
      </c>
      <c r="AC84" s="21">
        <v>0.96750000000000003</v>
      </c>
      <c r="AD84" s="9" t="s">
        <v>1241</v>
      </c>
      <c r="AE84" s="10" t="s">
        <v>1257</v>
      </c>
      <c r="AF84" s="13" t="str">
        <f>S84&amp;"-"&amp;COUNTIF($S$3:S84,S84)</f>
        <v>0.055-1</v>
      </c>
    </row>
    <row r="85" spans="1:32" x14ac:dyDescent="0.25">
      <c r="A85" s="45"/>
      <c r="C85" s="7" t="s">
        <v>89</v>
      </c>
      <c r="D85" s="7" t="s">
        <v>882</v>
      </c>
      <c r="E85" s="7" t="s">
        <v>823</v>
      </c>
      <c r="F85" s="17">
        <f>VLOOKUP(C85,Table_0__2[[Papel]:[Alta]],2,TRUE)</f>
        <v>6.9</v>
      </c>
      <c r="G85" s="19">
        <f>VLOOKUP(C85,Table_0__2[[Papel]:[Alta]],3,TRUE)/100</f>
        <v>-1.7100000000000001E-2</v>
      </c>
      <c r="H85" s="17">
        <f>VLOOKUP(C85,Table_0__2[[Papel]:[Alta]],4,TRUE)</f>
        <v>6.6</v>
      </c>
      <c r="I85" s="33">
        <f>VLOOKUP(C85,Table_0__2[[Papel]:[Alta]],5,TRUE)</f>
        <v>6.91</v>
      </c>
      <c r="J85" s="17">
        <v>7.02</v>
      </c>
      <c r="K85" s="19">
        <v>5.8799999999999998E-2</v>
      </c>
      <c r="L85" s="9" t="s">
        <v>1237</v>
      </c>
      <c r="M85" s="20">
        <v>-15.04</v>
      </c>
      <c r="N85" s="18">
        <v>-11.43</v>
      </c>
      <c r="O85" s="20">
        <v>-0.61</v>
      </c>
      <c r="P85" s="18">
        <v>-0.47</v>
      </c>
      <c r="Q85" s="17">
        <v>-14.52</v>
      </c>
      <c r="R85" s="18">
        <v>4.54</v>
      </c>
      <c r="S85" s="21">
        <v>0</v>
      </c>
      <c r="T85" s="19">
        <v>1.3169999999999999</v>
      </c>
      <c r="U85" s="21">
        <v>5.8799999999999998E-2</v>
      </c>
      <c r="V85" s="19">
        <v>-0.1023</v>
      </c>
      <c r="W85" s="21">
        <v>0.41549999999999998</v>
      </c>
      <c r="X85" s="19">
        <v>0.30730000000000002</v>
      </c>
      <c r="Y85" s="21">
        <v>0.89390000000000003</v>
      </c>
      <c r="Z85" s="19">
        <v>-7.5200000000000003E-2</v>
      </c>
      <c r="AA85" s="21">
        <v>-0.32150000000000001</v>
      </c>
      <c r="AB85" s="19">
        <v>-0.39379999999999998</v>
      </c>
      <c r="AC85" s="21">
        <v>0.54039999999999999</v>
      </c>
      <c r="AD85" s="9" t="s">
        <v>1241</v>
      </c>
      <c r="AE85" s="10" t="s">
        <v>1257</v>
      </c>
      <c r="AF85" s="13" t="str">
        <f>S85&amp;"-"&amp;COUNTIF($S$3:S85,S85)</f>
        <v>0-34</v>
      </c>
    </row>
    <row r="86" spans="1:32" x14ac:dyDescent="0.25">
      <c r="A86" s="45"/>
      <c r="C86" s="7" t="s">
        <v>90</v>
      </c>
      <c r="D86" s="7" t="s">
        <v>883</v>
      </c>
      <c r="E86" s="7" t="s">
        <v>778</v>
      </c>
      <c r="F86" s="17">
        <f>VLOOKUP(C86,Table_0__2[[Papel]:[Alta]],2,TRUE)</f>
        <v>58.75</v>
      </c>
      <c r="G86" s="19">
        <f>VLOOKUP(C86,Table_0__2[[Papel]:[Alta]],3,TRUE)/100</f>
        <v>8.0000000000000004E-4</v>
      </c>
      <c r="H86" s="17">
        <f>VLOOKUP(C86,Table_0__2[[Papel]:[Alta]],4,TRUE)</f>
        <v>0</v>
      </c>
      <c r="I86" s="33">
        <f>VLOOKUP(C86,Table_0__2[[Papel]:[Alta]],5,TRUE)</f>
        <v>0</v>
      </c>
      <c r="J86" s="17">
        <v>58.75</v>
      </c>
      <c r="K86" s="19">
        <v>-6.7199999999999996E-2</v>
      </c>
      <c r="L86" s="9" t="s">
        <v>1237</v>
      </c>
      <c r="M86" s="20">
        <v>31.46</v>
      </c>
      <c r="N86" s="18">
        <v>47.44</v>
      </c>
      <c r="O86" s="20">
        <v>1.24</v>
      </c>
      <c r="P86" s="18">
        <v>1.87</v>
      </c>
      <c r="Q86" s="17" t="s">
        <v>1240</v>
      </c>
      <c r="R86" s="18" t="s">
        <v>1240</v>
      </c>
      <c r="S86" s="21">
        <v>5.0000000000000001E-3</v>
      </c>
      <c r="T86" s="19">
        <v>0.66300000000000003</v>
      </c>
      <c r="U86" s="21">
        <v>-6.7199999999999996E-2</v>
      </c>
      <c r="V86" s="19">
        <v>-2.2499999999999999E-2</v>
      </c>
      <c r="W86" s="21">
        <v>9.2361000000000004</v>
      </c>
      <c r="X86" s="19">
        <v>2.7658999999999998</v>
      </c>
      <c r="Y86" s="21">
        <v>2.1362999999999999</v>
      </c>
      <c r="Z86" s="19">
        <v>0.66459999999999997</v>
      </c>
      <c r="AA86" s="21">
        <v>0.1532</v>
      </c>
      <c r="AB86" s="19">
        <v>0</v>
      </c>
      <c r="AC86" s="21">
        <v>0</v>
      </c>
      <c r="AD86" s="9" t="s">
        <v>1241</v>
      </c>
      <c r="AE86" s="10" t="s">
        <v>1257</v>
      </c>
      <c r="AF86" s="13" t="str">
        <f>S86&amp;"-"&amp;COUNTIF($S$3:S86,S86)</f>
        <v>0.005-1</v>
      </c>
    </row>
    <row r="87" spans="1:32" x14ac:dyDescent="0.25">
      <c r="A87" s="45"/>
      <c r="C87" s="7" t="s">
        <v>755</v>
      </c>
      <c r="D87" s="7" t="s">
        <v>883</v>
      </c>
      <c r="E87" s="7" t="s">
        <v>778</v>
      </c>
      <c r="F87" s="17">
        <f>VLOOKUP(C87,Table_0__2[[Papel]:[Alta]],2,TRUE)</f>
        <v>44.34</v>
      </c>
      <c r="G87" s="19">
        <f>VLOOKUP(C87,Table_0__2[[Papel]:[Alta]],3,TRUE)/100</f>
        <v>1.1000000000000001E-3</v>
      </c>
      <c r="H87" s="17">
        <f>VLOOKUP(C87,Table_0__2[[Papel]:[Alta]],4,TRUE)</f>
        <v>0</v>
      </c>
      <c r="I87" s="33">
        <f>VLOOKUP(C87,Table_0__2[[Papel]:[Alta]],5,TRUE)</f>
        <v>0</v>
      </c>
      <c r="J87" s="17">
        <v>44.34</v>
      </c>
      <c r="K87" s="19">
        <v>-8.0100000000000005E-2</v>
      </c>
      <c r="L87" s="9" t="s">
        <v>1237</v>
      </c>
      <c r="M87" s="20">
        <v>23.74</v>
      </c>
      <c r="N87" s="18">
        <v>35.799999999999997</v>
      </c>
      <c r="O87" s="20">
        <v>1.24</v>
      </c>
      <c r="P87" s="18">
        <v>1.87</v>
      </c>
      <c r="Q87" s="17" t="s">
        <v>1240</v>
      </c>
      <c r="R87" s="18" t="s">
        <v>1240</v>
      </c>
      <c r="S87" s="21">
        <v>7.0000000000000001E-3</v>
      </c>
      <c r="T87" s="19">
        <v>0.66300000000000003</v>
      </c>
      <c r="U87" s="21">
        <v>-8.0100000000000005E-2</v>
      </c>
      <c r="V87" s="19">
        <v>1.9300000000000001E-2</v>
      </c>
      <c r="W87" s="21">
        <v>9.3831000000000007</v>
      </c>
      <c r="X87" s="19">
        <v>3.3498999999999999</v>
      </c>
      <c r="Y87" s="21">
        <v>1.387</v>
      </c>
      <c r="Z87" s="19">
        <v>0.42709999999999998</v>
      </c>
      <c r="AA87" s="21">
        <v>0.38550000000000001</v>
      </c>
      <c r="AB87" s="19">
        <v>0.54720000000000002</v>
      </c>
      <c r="AC87" s="21">
        <v>0.1613</v>
      </c>
      <c r="AD87" s="9" t="s">
        <v>1241</v>
      </c>
      <c r="AE87" s="10" t="s">
        <v>1257</v>
      </c>
      <c r="AF87" s="13" t="str">
        <f>S87&amp;"-"&amp;COUNTIF($S$3:S87,S87)</f>
        <v>0.007-2</v>
      </c>
    </row>
    <row r="88" spans="1:32" x14ac:dyDescent="0.25">
      <c r="A88" s="45"/>
      <c r="C88" s="7" t="s">
        <v>91</v>
      </c>
      <c r="D88" s="7" t="s">
        <v>884</v>
      </c>
      <c r="E88" s="7" t="s">
        <v>798</v>
      </c>
      <c r="F88" s="17">
        <f>VLOOKUP(C88,Table_0__2[[Papel]:[Alta]],2,TRUE)</f>
        <v>77.540000000000006</v>
      </c>
      <c r="G88" s="19">
        <f>VLOOKUP(C88,Table_0__2[[Papel]:[Alta]],3,TRUE)/100</f>
        <v>-3.95E-2</v>
      </c>
      <c r="H88" s="17">
        <f>VLOOKUP(C88,Table_0__2[[Papel]:[Alta]],4,TRUE)</f>
        <v>76.95</v>
      </c>
      <c r="I88" s="33">
        <f>VLOOKUP(C88,Table_0__2[[Papel]:[Alta]],5,TRUE)</f>
        <v>80.23</v>
      </c>
      <c r="J88" s="17">
        <v>80.73</v>
      </c>
      <c r="K88" s="19">
        <v>-1.55E-2</v>
      </c>
      <c r="L88" s="9" t="s">
        <v>1237</v>
      </c>
      <c r="M88" s="20">
        <v>4.74</v>
      </c>
      <c r="N88" s="18">
        <v>-257.95</v>
      </c>
      <c r="O88" s="20">
        <v>-0.31</v>
      </c>
      <c r="P88" s="18">
        <v>17.02</v>
      </c>
      <c r="Q88" s="17">
        <v>0.53</v>
      </c>
      <c r="R88" s="18">
        <v>149.37</v>
      </c>
      <c r="S88" s="21">
        <v>0</v>
      </c>
      <c r="T88" s="19">
        <v>-1.7999999999999999E-2</v>
      </c>
      <c r="U88" s="21">
        <v>-1.55E-2</v>
      </c>
      <c r="V88" s="19">
        <v>-9.6000000000000002E-2</v>
      </c>
      <c r="W88" s="21">
        <v>0.27710000000000001</v>
      </c>
      <c r="X88" s="19">
        <v>6.7699999999999996E-2</v>
      </c>
      <c r="Y88" s="21">
        <v>0.2054</v>
      </c>
      <c r="Z88" s="19">
        <v>0.51359999999999995</v>
      </c>
      <c r="AA88" s="21">
        <v>1.0499000000000001</v>
      </c>
      <c r="AB88" s="19">
        <v>1.0589999999999999</v>
      </c>
      <c r="AC88" s="21">
        <v>-0.29609999999999997</v>
      </c>
      <c r="AD88" s="9" t="s">
        <v>1238</v>
      </c>
      <c r="AE88" s="10" t="s">
        <v>1258</v>
      </c>
      <c r="AF88" s="13" t="str">
        <f>S88&amp;"-"&amp;COUNTIF($S$3:S88,S88)</f>
        <v>0-35</v>
      </c>
    </row>
    <row r="89" spans="1:32" x14ac:dyDescent="0.25">
      <c r="A89" s="45"/>
      <c r="C89" s="7" t="s">
        <v>92</v>
      </c>
      <c r="D89" s="7" t="s">
        <v>885</v>
      </c>
      <c r="E89" s="7" t="s">
        <v>798</v>
      </c>
      <c r="F89" s="17">
        <f>VLOOKUP(C89,Table_0__2[[Papel]:[Alta]],2,TRUE)</f>
        <v>9.2100000000000009</v>
      </c>
      <c r="G89" s="19">
        <f>VLOOKUP(C89,Table_0__2[[Papel]:[Alta]],3,TRUE)/100</f>
        <v>0</v>
      </c>
      <c r="H89" s="17">
        <f>VLOOKUP(C89,Table_0__2[[Papel]:[Alta]],4,TRUE)</f>
        <v>0</v>
      </c>
      <c r="I89" s="33">
        <f>VLOOKUP(C89,Table_0__2[[Papel]:[Alta]],5,TRUE)</f>
        <v>0</v>
      </c>
      <c r="J89" s="17">
        <v>9.2100000000000009</v>
      </c>
      <c r="K89" s="19">
        <v>-3.2000000000000002E-3</v>
      </c>
      <c r="L89" s="9" t="s">
        <v>1237</v>
      </c>
      <c r="M89" s="20">
        <v>7.16</v>
      </c>
      <c r="N89" s="18">
        <v>0</v>
      </c>
      <c r="O89" s="20">
        <v>0</v>
      </c>
      <c r="P89" s="18">
        <v>1.29</v>
      </c>
      <c r="Q89" s="17">
        <v>2.6</v>
      </c>
      <c r="R89" s="18" t="s">
        <v>1240</v>
      </c>
      <c r="S89" s="21">
        <v>0</v>
      </c>
      <c r="T89" s="19" t="s">
        <v>1240</v>
      </c>
      <c r="U89" s="21">
        <v>-3.2000000000000002E-3</v>
      </c>
      <c r="V89" s="19">
        <v>-6.1199999999999997E-2</v>
      </c>
      <c r="W89" s="21">
        <v>0.33050000000000002</v>
      </c>
      <c r="X89" s="19">
        <v>-0.1885</v>
      </c>
      <c r="Y89" s="21">
        <v>0.87539999999999996</v>
      </c>
      <c r="Z89" s="19">
        <v>0.91849999999999998</v>
      </c>
      <c r="AA89" s="21">
        <v>-0.13780000000000001</v>
      </c>
      <c r="AB89" s="19">
        <v>-0.6411</v>
      </c>
      <c r="AC89" s="21">
        <v>-2.2800000000000001E-2</v>
      </c>
      <c r="AD89" s="9" t="s">
        <v>1238</v>
      </c>
      <c r="AE89" s="10" t="s">
        <v>1258</v>
      </c>
      <c r="AF89" s="13" t="str">
        <f>S89&amp;"-"&amp;COUNTIF($S$3:S89,S89)</f>
        <v>0-36</v>
      </c>
    </row>
    <row r="90" spans="1:32" x14ac:dyDescent="0.25">
      <c r="A90" s="45"/>
      <c r="C90" s="7" t="s">
        <v>93</v>
      </c>
      <c r="D90" s="7" t="s">
        <v>886</v>
      </c>
      <c r="E90" s="7" t="s">
        <v>788</v>
      </c>
      <c r="F90" s="17">
        <f>VLOOKUP(C90,Table_0__2[[Papel]:[Alta]],2,TRUE)</f>
        <v>4.7</v>
      </c>
      <c r="G90" s="19">
        <f>VLOOKUP(C90,Table_0__2[[Papel]:[Alta]],3,TRUE)/100</f>
        <v>-3.2899999999999999E-2</v>
      </c>
      <c r="H90" s="17">
        <f>VLOOKUP(C90,Table_0__2[[Papel]:[Alta]],4,TRUE)</f>
        <v>4.7</v>
      </c>
      <c r="I90" s="33">
        <f>VLOOKUP(C90,Table_0__2[[Papel]:[Alta]],5,TRUE)</f>
        <v>4.9000000000000004</v>
      </c>
      <c r="J90" s="17">
        <v>4.8600000000000003</v>
      </c>
      <c r="K90" s="19">
        <v>-6.54E-2</v>
      </c>
      <c r="L90" s="9" t="s">
        <v>1237</v>
      </c>
      <c r="M90" s="20">
        <v>2.1</v>
      </c>
      <c r="N90" s="18">
        <v>9.3000000000000007</v>
      </c>
      <c r="O90" s="20">
        <v>0.52</v>
      </c>
      <c r="P90" s="18">
        <v>2.31</v>
      </c>
      <c r="Q90" s="17">
        <v>0.74</v>
      </c>
      <c r="R90" s="18">
        <v>23.76</v>
      </c>
      <c r="S90" s="21">
        <v>0</v>
      </c>
      <c r="T90" s="19">
        <v>0.22600000000000001</v>
      </c>
      <c r="U90" s="21">
        <v>-6.54E-2</v>
      </c>
      <c r="V90" s="19">
        <v>-6.7199999999999996E-2</v>
      </c>
      <c r="W90" s="21">
        <v>-0.30209999999999998</v>
      </c>
      <c r="X90" s="19">
        <v>-0.1429</v>
      </c>
      <c r="Y90" s="21">
        <v>-0.17510000000000001</v>
      </c>
      <c r="Z90" s="19">
        <v>5.3800000000000001E-2</v>
      </c>
      <c r="AA90" s="21">
        <v>0</v>
      </c>
      <c r="AB90" s="19">
        <v>0</v>
      </c>
      <c r="AC90" s="21">
        <v>0</v>
      </c>
      <c r="AD90" s="9" t="s">
        <v>1241</v>
      </c>
      <c r="AE90" s="10" t="s">
        <v>1258</v>
      </c>
      <c r="AF90" s="13" t="str">
        <f>S90&amp;"-"&amp;COUNTIF($S$3:S90,S90)</f>
        <v>0-37</v>
      </c>
    </row>
    <row r="91" spans="1:32" x14ac:dyDescent="0.25">
      <c r="A91" s="45"/>
      <c r="C91" s="7" t="s">
        <v>94</v>
      </c>
      <c r="D91" s="7" t="s">
        <v>887</v>
      </c>
      <c r="E91" s="7" t="s">
        <v>823</v>
      </c>
      <c r="F91" s="17">
        <f>VLOOKUP(C91,Table_0__2[[Papel]:[Alta]],2,TRUE)</f>
        <v>10.24</v>
      </c>
      <c r="G91" s="19">
        <f>VLOOKUP(C91,Table_0__2[[Papel]:[Alta]],3,TRUE)/100</f>
        <v>-1.2500000000000001E-2</v>
      </c>
      <c r="H91" s="17">
        <f>VLOOKUP(C91,Table_0__2[[Papel]:[Alta]],4,TRUE)</f>
        <v>10.039999999999999</v>
      </c>
      <c r="I91" s="33">
        <f>VLOOKUP(C91,Table_0__2[[Papel]:[Alta]],5,TRUE)</f>
        <v>10.36</v>
      </c>
      <c r="J91" s="17">
        <v>10.37</v>
      </c>
      <c r="K91" s="19">
        <v>-5.7999999999999996E-3</v>
      </c>
      <c r="L91" s="9" t="s">
        <v>1237</v>
      </c>
      <c r="M91" s="20">
        <v>1.39</v>
      </c>
      <c r="N91" s="18">
        <v>8.32</v>
      </c>
      <c r="O91" s="20">
        <v>1.25</v>
      </c>
      <c r="P91" s="18">
        <v>7.46</v>
      </c>
      <c r="Q91" s="17">
        <v>0.97</v>
      </c>
      <c r="R91" s="18">
        <v>6.42</v>
      </c>
      <c r="S91" s="21">
        <v>5.1999999999999998E-2</v>
      </c>
      <c r="T91" s="19">
        <v>0.16700000000000001</v>
      </c>
      <c r="U91" s="21">
        <v>-5.7999999999999996E-3</v>
      </c>
      <c r="V91" s="19">
        <v>-7.3300000000000004E-2</v>
      </c>
      <c r="W91" s="21">
        <v>0.21229999999999999</v>
      </c>
      <c r="X91" s="19">
        <v>-6.3200000000000006E-2</v>
      </c>
      <c r="Y91" s="21">
        <v>0.29270000000000002</v>
      </c>
      <c r="Z91" s="19">
        <v>0.3039</v>
      </c>
      <c r="AA91" s="21">
        <v>-7.9899999999999999E-2</v>
      </c>
      <c r="AB91" s="19">
        <v>-0.1144</v>
      </c>
      <c r="AC91" s="21">
        <v>0</v>
      </c>
      <c r="AD91" s="9" t="s">
        <v>1259</v>
      </c>
      <c r="AE91" s="10" t="s">
        <v>1258</v>
      </c>
      <c r="AF91" s="13" t="str">
        <f>S91&amp;"-"&amp;COUNTIF($S$3:S91,S91)</f>
        <v>0.052-1</v>
      </c>
    </row>
    <row r="92" spans="1:32" x14ac:dyDescent="0.25">
      <c r="A92" s="45"/>
      <c r="C92" s="7" t="s">
        <v>95</v>
      </c>
      <c r="D92" s="7" t="s">
        <v>888</v>
      </c>
      <c r="E92" s="7" t="s">
        <v>791</v>
      </c>
      <c r="F92" s="17">
        <f>VLOOKUP(C92,Table_0__2[[Papel]:[Alta]],2,TRUE)</f>
        <v>14.58</v>
      </c>
      <c r="G92" s="19">
        <f>VLOOKUP(C92,Table_0__2[[Papel]:[Alta]],3,TRUE)/100</f>
        <v>-2.6699999999999998E-2</v>
      </c>
      <c r="H92" s="17">
        <f>VLOOKUP(C92,Table_0__2[[Papel]:[Alta]],4,TRUE)</f>
        <v>14.44</v>
      </c>
      <c r="I92" s="33">
        <f>VLOOKUP(C92,Table_0__2[[Papel]:[Alta]],5,TRUE)</f>
        <v>14.98</v>
      </c>
      <c r="J92" s="17">
        <v>14.98</v>
      </c>
      <c r="K92" s="19">
        <v>-1.2999999999999999E-3</v>
      </c>
      <c r="L92" s="9" t="s">
        <v>1237</v>
      </c>
      <c r="M92" s="20">
        <v>2.2200000000000002</v>
      </c>
      <c r="N92" s="18">
        <v>14.77</v>
      </c>
      <c r="O92" s="20">
        <v>1.01</v>
      </c>
      <c r="P92" s="18">
        <v>6.76</v>
      </c>
      <c r="Q92" s="17">
        <v>0.41</v>
      </c>
      <c r="R92" s="18">
        <v>10.039999999999999</v>
      </c>
      <c r="S92" s="21">
        <v>0.02</v>
      </c>
      <c r="T92" s="19">
        <v>0.15</v>
      </c>
      <c r="U92" s="21">
        <v>-1.2999999999999999E-3</v>
      </c>
      <c r="V92" s="19">
        <v>-2.5999999999999999E-2</v>
      </c>
      <c r="W92" s="21">
        <v>0.1983</v>
      </c>
      <c r="X92" s="19">
        <v>-7.3000000000000001E-3</v>
      </c>
      <c r="Y92" s="21">
        <v>0.25530000000000003</v>
      </c>
      <c r="Z92" s="19">
        <v>0.83260000000000001</v>
      </c>
      <c r="AA92" s="21">
        <v>-0.27360000000000001</v>
      </c>
      <c r="AB92" s="19">
        <v>1.0743</v>
      </c>
      <c r="AC92" s="21">
        <v>0.7903</v>
      </c>
      <c r="AD92" s="9" t="s">
        <v>1238</v>
      </c>
      <c r="AE92" s="10" t="s">
        <v>1258</v>
      </c>
      <c r="AF92" s="13" t="str">
        <f>S92&amp;"-"&amp;COUNTIF($S$3:S92,S92)</f>
        <v>0.02-1</v>
      </c>
    </row>
    <row r="93" spans="1:32" x14ac:dyDescent="0.25">
      <c r="A93" s="45"/>
      <c r="C93" s="7" t="s">
        <v>711</v>
      </c>
      <c r="D93" s="7" t="s">
        <v>889</v>
      </c>
      <c r="E93" s="7" t="s">
        <v>850</v>
      </c>
      <c r="F93" s="17">
        <f>VLOOKUP(C93,Table_0__2[[Papel]:[Alta]],2,TRUE)</f>
        <v>27.88</v>
      </c>
      <c r="G93" s="19">
        <f>VLOOKUP(C93,Table_0__2[[Papel]:[Alta]],3,TRUE)/100</f>
        <v>-2.4799999999999999E-2</v>
      </c>
      <c r="H93" s="17">
        <f>VLOOKUP(C93,Table_0__2[[Papel]:[Alta]],4,TRUE)</f>
        <v>27.61</v>
      </c>
      <c r="I93" s="33">
        <f>VLOOKUP(C93,Table_0__2[[Papel]:[Alta]],5,TRUE)</f>
        <v>28.54</v>
      </c>
      <c r="J93" s="17">
        <v>28.59</v>
      </c>
      <c r="K93" s="19">
        <v>1.38E-2</v>
      </c>
      <c r="L93" s="9" t="s">
        <v>1237</v>
      </c>
      <c r="M93" s="20">
        <v>89.65</v>
      </c>
      <c r="N93" s="18">
        <v>0</v>
      </c>
      <c r="O93" s="20">
        <v>0</v>
      </c>
      <c r="P93" s="18">
        <v>0.32</v>
      </c>
      <c r="Q93" s="17">
        <v>0.33</v>
      </c>
      <c r="R93" s="9" t="s">
        <v>1240</v>
      </c>
      <c r="S93" s="21">
        <v>0</v>
      </c>
      <c r="T93" s="19" t="s">
        <v>1240</v>
      </c>
      <c r="U93" s="21">
        <v>1.38E-2</v>
      </c>
      <c r="V93" s="19">
        <v>-2.8E-3</v>
      </c>
      <c r="W93" s="21">
        <v>2.0276999999999998</v>
      </c>
      <c r="X93" s="19">
        <v>0.90469999999999995</v>
      </c>
      <c r="Y93" s="21">
        <v>0.58960000000000001</v>
      </c>
      <c r="Z93" s="19">
        <v>0</v>
      </c>
      <c r="AA93" s="21">
        <v>0</v>
      </c>
      <c r="AB93" s="19">
        <v>0</v>
      </c>
      <c r="AC93" s="21">
        <v>0</v>
      </c>
      <c r="AD93" s="9" t="s">
        <v>1238</v>
      </c>
      <c r="AE93" s="10" t="s">
        <v>1258</v>
      </c>
      <c r="AF93" s="13" t="str">
        <f>S93&amp;"-"&amp;COUNTIF($S$3:S93,S93)</f>
        <v>0-38</v>
      </c>
    </row>
    <row r="94" spans="1:32" x14ac:dyDescent="0.25">
      <c r="A94" s="45"/>
      <c r="C94" s="7" t="s">
        <v>96</v>
      </c>
      <c r="D94" s="7" t="s">
        <v>890</v>
      </c>
      <c r="E94" s="7" t="s">
        <v>782</v>
      </c>
      <c r="F94" s="17">
        <f>VLOOKUP(C94,Table_0__2[[Papel]:[Alta]],2,TRUE)</f>
        <v>15</v>
      </c>
      <c r="G94" s="19">
        <f>VLOOKUP(C94,Table_0__2[[Papel]:[Alta]],3,TRUE)/100</f>
        <v>0</v>
      </c>
      <c r="H94" s="17">
        <f>VLOOKUP(C94,Table_0__2[[Papel]:[Alta]],4,TRUE)</f>
        <v>0</v>
      </c>
      <c r="I94" s="33">
        <f>VLOOKUP(C94,Table_0__2[[Papel]:[Alta]],5,TRUE)</f>
        <v>0</v>
      </c>
      <c r="J94" s="17">
        <v>15</v>
      </c>
      <c r="K94" s="19">
        <v>0</v>
      </c>
      <c r="L94" s="9" t="s">
        <v>1237</v>
      </c>
      <c r="M94" s="20">
        <v>0.7</v>
      </c>
      <c r="N94" s="18">
        <v>51.09</v>
      </c>
      <c r="O94" s="20">
        <v>0.28999999999999998</v>
      </c>
      <c r="P94" s="18">
        <v>21.55</v>
      </c>
      <c r="Q94" s="17">
        <v>1.28</v>
      </c>
      <c r="R94" s="18">
        <v>9.5500000000000007</v>
      </c>
      <c r="S94" s="21">
        <v>0</v>
      </c>
      <c r="T94" s="19">
        <v>1.4E-2</v>
      </c>
      <c r="U94" s="21">
        <v>0</v>
      </c>
      <c r="V94" s="19">
        <v>-8.14E-2</v>
      </c>
      <c r="W94" s="21">
        <v>-0.1444</v>
      </c>
      <c r="X94" s="19">
        <v>-0.2462</v>
      </c>
      <c r="Y94" s="21">
        <v>3.2399999999999998E-2</v>
      </c>
      <c r="Z94" s="19">
        <v>-0.22720000000000001</v>
      </c>
      <c r="AA94" s="21">
        <v>3.8999999999999998E-3</v>
      </c>
      <c r="AB94" s="19">
        <v>-0.21060000000000001</v>
      </c>
      <c r="AC94" s="21">
        <v>0.2354</v>
      </c>
      <c r="AD94" s="9" t="s">
        <v>1241</v>
      </c>
      <c r="AE94" s="10" t="s">
        <v>1258</v>
      </c>
      <c r="AF94" s="13" t="str">
        <f>S94&amp;"-"&amp;COUNTIF($S$3:S94,S94)</f>
        <v>0-39</v>
      </c>
    </row>
    <row r="95" spans="1:32" x14ac:dyDescent="0.25">
      <c r="A95" s="45"/>
      <c r="C95" s="7" t="s">
        <v>97</v>
      </c>
      <c r="D95" s="7" t="s">
        <v>891</v>
      </c>
      <c r="E95" s="7" t="s">
        <v>793</v>
      </c>
      <c r="F95" s="17">
        <f>VLOOKUP(C95,Table_0__2[[Papel]:[Alta]],2,TRUE)</f>
        <v>10.69</v>
      </c>
      <c r="G95" s="19">
        <f>VLOOKUP(C95,Table_0__2[[Papel]:[Alta]],3,TRUE)/100</f>
        <v>-2.8199999999999999E-2</v>
      </c>
      <c r="H95" s="17">
        <f>VLOOKUP(C95,Table_0__2[[Papel]:[Alta]],4,TRUE)</f>
        <v>10.59</v>
      </c>
      <c r="I95" s="33">
        <f>VLOOKUP(C95,Table_0__2[[Papel]:[Alta]],5,TRUE)</f>
        <v>11.06</v>
      </c>
      <c r="J95" s="17">
        <v>11</v>
      </c>
      <c r="K95" s="19">
        <v>-2.5700000000000001E-2</v>
      </c>
      <c r="L95" s="9" t="s">
        <v>1237</v>
      </c>
      <c r="M95" s="20">
        <v>1.03</v>
      </c>
      <c r="N95" s="18">
        <v>33.15</v>
      </c>
      <c r="O95" s="20">
        <v>0.33</v>
      </c>
      <c r="P95" s="18">
        <v>10.66</v>
      </c>
      <c r="Q95" s="17">
        <v>0.92</v>
      </c>
      <c r="R95" s="18">
        <v>6.92</v>
      </c>
      <c r="S95" s="21">
        <v>8.7999999999999995E-2</v>
      </c>
      <c r="T95" s="19">
        <v>3.1E-2</v>
      </c>
      <c r="U95" s="21">
        <v>-2.5700000000000001E-2</v>
      </c>
      <c r="V95" s="19">
        <v>-0.15709999999999999</v>
      </c>
      <c r="W95" s="21">
        <v>-0.52929999999999999</v>
      </c>
      <c r="X95" s="19">
        <v>-0.1971</v>
      </c>
      <c r="Y95" s="21">
        <v>-0.42320000000000002</v>
      </c>
      <c r="Z95" s="19">
        <v>1.9207000000000001</v>
      </c>
      <c r="AA95" s="21">
        <v>8.48E-2</v>
      </c>
      <c r="AB95" s="19">
        <v>0.26900000000000002</v>
      </c>
      <c r="AC95" s="21">
        <v>0.1575</v>
      </c>
      <c r="AD95" s="9" t="s">
        <v>1241</v>
      </c>
      <c r="AE95" s="10" t="s">
        <v>1258</v>
      </c>
      <c r="AF95" s="13" t="str">
        <f>S95&amp;"-"&amp;COUNTIF($S$3:S95,S95)</f>
        <v>0.088-1</v>
      </c>
    </row>
    <row r="96" spans="1:32" x14ac:dyDescent="0.25">
      <c r="A96" s="45"/>
      <c r="C96" s="7" t="s">
        <v>98</v>
      </c>
      <c r="D96" s="7" t="s">
        <v>892</v>
      </c>
      <c r="E96" s="7" t="s">
        <v>815</v>
      </c>
      <c r="F96" s="17">
        <f>VLOOKUP(C96,Table_0__2[[Papel]:[Alta]],2,TRUE)</f>
        <v>10.53</v>
      </c>
      <c r="G96" s="19">
        <f>VLOOKUP(C96,Table_0__2[[Papel]:[Alta]],3,TRUE)/100</f>
        <v>-3.5699999999999996E-2</v>
      </c>
      <c r="H96" s="17">
        <f>VLOOKUP(C96,Table_0__2[[Papel]:[Alta]],4,TRUE)</f>
        <v>10.31</v>
      </c>
      <c r="I96" s="33">
        <f>VLOOKUP(C96,Table_0__2[[Papel]:[Alta]],5,TRUE)</f>
        <v>10.78</v>
      </c>
      <c r="J96" s="17">
        <v>10.92</v>
      </c>
      <c r="K96" s="19">
        <v>-2.93E-2</v>
      </c>
      <c r="L96" s="9" t="s">
        <v>1237</v>
      </c>
      <c r="M96" s="20">
        <v>2.76</v>
      </c>
      <c r="N96" s="18">
        <v>33.5</v>
      </c>
      <c r="O96" s="20">
        <v>0.33</v>
      </c>
      <c r="P96" s="18">
        <v>3.96</v>
      </c>
      <c r="Q96" s="17">
        <v>2.61</v>
      </c>
      <c r="R96" s="18">
        <v>8.8800000000000008</v>
      </c>
      <c r="S96" s="21">
        <v>4.3999999999999997E-2</v>
      </c>
      <c r="T96" s="19">
        <v>8.2000000000000003E-2</v>
      </c>
      <c r="U96" s="21">
        <v>-2.93E-2</v>
      </c>
      <c r="V96" s="19">
        <v>-0.1201</v>
      </c>
      <c r="W96" s="21">
        <v>-0.31719999999999998</v>
      </c>
      <c r="X96" s="19">
        <v>-0.1893</v>
      </c>
      <c r="Y96" s="21">
        <v>-0.2616</v>
      </c>
      <c r="Z96" s="19">
        <v>0.78220000000000001</v>
      </c>
      <c r="AA96" s="21">
        <v>-0.26800000000000002</v>
      </c>
      <c r="AB96" s="19">
        <v>4.7500000000000001E-2</v>
      </c>
      <c r="AC96" s="21">
        <v>0.378</v>
      </c>
      <c r="AD96" s="9" t="s">
        <v>1238</v>
      </c>
      <c r="AE96" s="10" t="s">
        <v>1258</v>
      </c>
      <c r="AF96" s="13" t="str">
        <f>S96&amp;"-"&amp;COUNTIF($S$3:S96,S96)</f>
        <v>0.044-2</v>
      </c>
    </row>
    <row r="97" spans="1:32" x14ac:dyDescent="0.25">
      <c r="A97" s="45"/>
      <c r="C97" s="7" t="s">
        <v>99</v>
      </c>
      <c r="D97" s="7" t="s">
        <v>893</v>
      </c>
      <c r="E97" s="7" t="s">
        <v>798</v>
      </c>
      <c r="F97" s="17">
        <f>VLOOKUP(C97,Table_0__2[[Papel]:[Alta]],2,TRUE)</f>
        <v>10.45</v>
      </c>
      <c r="G97" s="19">
        <f>VLOOKUP(C97,Table_0__2[[Papel]:[Alta]],3,TRUE)/100</f>
        <v>-3.5099999999999999E-2</v>
      </c>
      <c r="H97" s="17">
        <f>VLOOKUP(C97,Table_0__2[[Papel]:[Alta]],4,TRUE)</f>
        <v>10.41</v>
      </c>
      <c r="I97" s="33">
        <f>VLOOKUP(C97,Table_0__2[[Papel]:[Alta]],5,TRUE)</f>
        <v>10.83</v>
      </c>
      <c r="J97" s="17">
        <v>10.83</v>
      </c>
      <c r="K97" s="19">
        <v>-1.72E-2</v>
      </c>
      <c r="L97" s="9" t="s">
        <v>1237</v>
      </c>
      <c r="M97" s="20">
        <v>1.31</v>
      </c>
      <c r="N97" s="18">
        <v>-33.39</v>
      </c>
      <c r="O97" s="20">
        <v>-0.32</v>
      </c>
      <c r="P97" s="18">
        <v>8.27</v>
      </c>
      <c r="Q97" s="17">
        <v>1.1299999999999999</v>
      </c>
      <c r="R97" s="18">
        <v>-50.89</v>
      </c>
      <c r="S97" s="21">
        <v>0</v>
      </c>
      <c r="T97" s="19">
        <v>-3.9E-2</v>
      </c>
      <c r="U97" s="21">
        <v>-1.72E-2</v>
      </c>
      <c r="V97" s="19">
        <v>-0.13150000000000001</v>
      </c>
      <c r="W97" s="21">
        <v>-0.31540000000000001</v>
      </c>
      <c r="X97" s="19">
        <v>-0.1598</v>
      </c>
      <c r="Y97" s="21">
        <v>-0.27829999999999999</v>
      </c>
      <c r="Z97" s="19">
        <v>5.4699999999999999E-2</v>
      </c>
      <c r="AA97" s="21">
        <v>0</v>
      </c>
      <c r="AB97" s="19">
        <v>0</v>
      </c>
      <c r="AC97" s="21">
        <v>0</v>
      </c>
      <c r="AD97" s="9" t="s">
        <v>1238</v>
      </c>
      <c r="AE97" s="10" t="s">
        <v>1258</v>
      </c>
      <c r="AF97" s="13" t="str">
        <f>S97&amp;"-"&amp;COUNTIF($S$3:S97,S97)</f>
        <v>0-40</v>
      </c>
    </row>
    <row r="98" spans="1:32" x14ac:dyDescent="0.25">
      <c r="A98" s="45"/>
      <c r="C98" s="7" t="s">
        <v>100</v>
      </c>
      <c r="D98" s="7" t="s">
        <v>894</v>
      </c>
      <c r="E98" s="7" t="s">
        <v>782</v>
      </c>
      <c r="F98" s="17">
        <f>VLOOKUP(C98,Table_0__2[[Papel]:[Alta]],2,TRUE)</f>
        <v>133</v>
      </c>
      <c r="G98" s="19">
        <f>VLOOKUP(C98,Table_0__2[[Papel]:[Alta]],3,TRUE)/100</f>
        <v>0</v>
      </c>
      <c r="H98" s="17">
        <f>VLOOKUP(C98,Table_0__2[[Papel]:[Alta]],4,TRUE)</f>
        <v>0</v>
      </c>
      <c r="I98" s="33">
        <f>VLOOKUP(C98,Table_0__2[[Papel]:[Alta]],5,TRUE)</f>
        <v>0</v>
      </c>
      <c r="J98" s="17">
        <v>133</v>
      </c>
      <c r="K98" s="19">
        <v>-6.6E-3</v>
      </c>
      <c r="L98" s="9" t="s">
        <v>1237</v>
      </c>
      <c r="M98" s="20">
        <v>2.2599999999999998</v>
      </c>
      <c r="N98" s="18">
        <v>36.08</v>
      </c>
      <c r="O98" s="20">
        <v>3.69</v>
      </c>
      <c r="P98" s="18">
        <v>58.88</v>
      </c>
      <c r="Q98" s="17">
        <v>0.12</v>
      </c>
      <c r="R98" s="18">
        <v>-28.89</v>
      </c>
      <c r="S98" s="21">
        <v>1.2999999999999999E-2</v>
      </c>
      <c r="T98" s="19">
        <v>6.3E-2</v>
      </c>
      <c r="U98" s="21">
        <v>-6.6E-3</v>
      </c>
      <c r="V98" s="19">
        <v>3.4099999999999998E-2</v>
      </c>
      <c r="W98" s="21">
        <v>0.89259999999999995</v>
      </c>
      <c r="X98" s="19">
        <v>6.4000000000000001E-2</v>
      </c>
      <c r="Y98" s="21">
        <v>1.355</v>
      </c>
      <c r="Z98" s="19">
        <v>0.94599999999999995</v>
      </c>
      <c r="AA98" s="21">
        <v>0.12790000000000001</v>
      </c>
      <c r="AB98" s="19">
        <v>-0.1348</v>
      </c>
      <c r="AC98" s="21">
        <v>0.94040000000000001</v>
      </c>
      <c r="AD98" s="9" t="s">
        <v>1238</v>
      </c>
      <c r="AE98" s="10" t="s">
        <v>1258</v>
      </c>
      <c r="AF98" s="13" t="str">
        <f>S98&amp;"-"&amp;COUNTIF($S$3:S98,S98)</f>
        <v>0.013-2</v>
      </c>
    </row>
    <row r="99" spans="1:32" x14ac:dyDescent="0.25">
      <c r="A99" s="45"/>
      <c r="C99" s="7" t="s">
        <v>101</v>
      </c>
      <c r="D99" s="7" t="s">
        <v>895</v>
      </c>
      <c r="E99" s="7" t="s">
        <v>782</v>
      </c>
      <c r="F99" s="17">
        <f>VLOOKUP(C99,Table_0__2[[Papel]:[Alta]],2,TRUE)</f>
        <v>158.6</v>
      </c>
      <c r="G99" s="19">
        <f>VLOOKUP(C99,Table_0__2[[Papel]:[Alta]],3,TRUE)/100</f>
        <v>0</v>
      </c>
      <c r="H99" s="17">
        <f>VLOOKUP(C99,Table_0__2[[Papel]:[Alta]],4,TRUE)</f>
        <v>0</v>
      </c>
      <c r="I99" s="33">
        <f>VLOOKUP(C99,Table_0__2[[Papel]:[Alta]],5,TRUE)</f>
        <v>0</v>
      </c>
      <c r="J99" s="17">
        <v>158.6</v>
      </c>
      <c r="K99" s="19">
        <v>-1.2999999999999999E-3</v>
      </c>
      <c r="L99" s="9" t="s">
        <v>1237</v>
      </c>
      <c r="M99" s="20">
        <v>2.69</v>
      </c>
      <c r="N99" s="18">
        <v>43.03</v>
      </c>
      <c r="O99" s="20">
        <v>3.69</v>
      </c>
      <c r="P99" s="18">
        <v>58.88</v>
      </c>
      <c r="Q99" s="17">
        <v>0.12</v>
      </c>
      <c r="R99" s="18">
        <v>-34.46</v>
      </c>
      <c r="S99" s="21">
        <v>1.2E-2</v>
      </c>
      <c r="T99" s="19">
        <v>6.3E-2</v>
      </c>
      <c r="U99" s="21">
        <v>-1.2999999999999999E-3</v>
      </c>
      <c r="V99" s="19">
        <v>9.3899999999999997E-2</v>
      </c>
      <c r="W99" s="21">
        <v>1.3284</v>
      </c>
      <c r="X99" s="19">
        <v>8.6300000000000002E-2</v>
      </c>
      <c r="Y99" s="21">
        <v>1.8028999999999999</v>
      </c>
      <c r="Z99" s="19">
        <v>0.74250000000000005</v>
      </c>
      <c r="AA99" s="21">
        <v>0.2417</v>
      </c>
      <c r="AB99" s="19">
        <v>8.7499999999999994E-2</v>
      </c>
      <c r="AC99" s="21">
        <v>0.91659999999999997</v>
      </c>
      <c r="AD99" s="9" t="s">
        <v>1238</v>
      </c>
      <c r="AE99" s="10" t="s">
        <v>1258</v>
      </c>
      <c r="AF99" s="13" t="str">
        <f>S99&amp;"-"&amp;COUNTIF($S$3:S99,S99)</f>
        <v>0.012-2</v>
      </c>
    </row>
    <row r="100" spans="1:32" x14ac:dyDescent="0.25">
      <c r="A100" s="45"/>
      <c r="C100" s="7" t="s">
        <v>102</v>
      </c>
      <c r="D100" s="7" t="s">
        <v>896</v>
      </c>
      <c r="E100" s="7" t="s">
        <v>788</v>
      </c>
      <c r="F100" s="17">
        <f>VLOOKUP(C100,Table_0__2[[Papel]:[Alta]],2,TRUE)</f>
        <v>11.11</v>
      </c>
      <c r="G100" s="19">
        <f>VLOOKUP(C100,Table_0__2[[Papel]:[Alta]],3,TRUE)/100</f>
        <v>0</v>
      </c>
      <c r="H100" s="17">
        <f>VLOOKUP(C100,Table_0__2[[Papel]:[Alta]],4,TRUE)</f>
        <v>0</v>
      </c>
      <c r="I100" s="33">
        <f>VLOOKUP(C100,Table_0__2[[Papel]:[Alta]],5,TRUE)</f>
        <v>0</v>
      </c>
      <c r="J100" s="17">
        <v>11.11</v>
      </c>
      <c r="K100" s="19">
        <v>0.01</v>
      </c>
      <c r="L100" s="9" t="s">
        <v>1237</v>
      </c>
      <c r="M100" s="20">
        <v>0.88</v>
      </c>
      <c r="N100" s="18">
        <v>-1.9</v>
      </c>
      <c r="O100" s="20">
        <v>-5.85</v>
      </c>
      <c r="P100" s="18">
        <v>12.68</v>
      </c>
      <c r="Q100" s="17">
        <v>1.78</v>
      </c>
      <c r="R100" s="18">
        <v>5.81</v>
      </c>
      <c r="S100" s="21">
        <v>0</v>
      </c>
      <c r="T100" s="19">
        <v>-0.46100000000000002</v>
      </c>
      <c r="U100" s="21">
        <v>0.01</v>
      </c>
      <c r="V100" s="19">
        <v>-8.0299999999999996E-2</v>
      </c>
      <c r="W100" s="21">
        <v>0.2344</v>
      </c>
      <c r="X100" s="19">
        <v>-3.73E-2</v>
      </c>
      <c r="Y100" s="21">
        <v>0.28220000000000001</v>
      </c>
      <c r="Z100" s="19">
        <v>0.32350000000000001</v>
      </c>
      <c r="AA100" s="21">
        <v>-0.38179999999999997</v>
      </c>
      <c r="AB100" s="19">
        <v>0.83330000000000004</v>
      </c>
      <c r="AC100" s="21">
        <v>-0.1404</v>
      </c>
      <c r="AD100" s="9" t="s">
        <v>1238</v>
      </c>
      <c r="AE100" s="10" t="s">
        <v>1258</v>
      </c>
      <c r="AF100" s="13" t="str">
        <f>S100&amp;"-"&amp;COUNTIF($S$3:S100,S100)</f>
        <v>0-41</v>
      </c>
    </row>
    <row r="101" spans="1:32" x14ac:dyDescent="0.25">
      <c r="A101" s="45"/>
      <c r="C101" s="7" t="s">
        <v>103</v>
      </c>
      <c r="D101" s="7" t="s">
        <v>897</v>
      </c>
      <c r="E101" s="7" t="s">
        <v>788</v>
      </c>
      <c r="F101" s="17">
        <f>VLOOKUP(C101,Table_0__2[[Papel]:[Alta]],2,TRUE)</f>
        <v>5.0599999999999996</v>
      </c>
      <c r="G101" s="19">
        <f>VLOOKUP(C101,Table_0__2[[Papel]:[Alta]],3,TRUE)/100</f>
        <v>0</v>
      </c>
      <c r="H101" s="17">
        <f>VLOOKUP(C101,Table_0__2[[Papel]:[Alta]],4,TRUE)</f>
        <v>0</v>
      </c>
      <c r="I101" s="33">
        <f>VLOOKUP(C101,Table_0__2[[Papel]:[Alta]],5,TRUE)</f>
        <v>0</v>
      </c>
      <c r="J101" s="17">
        <v>5.0599999999999996</v>
      </c>
      <c r="K101" s="19">
        <v>-3.9800000000000002E-2</v>
      </c>
      <c r="L101" s="9" t="s">
        <v>1237</v>
      </c>
      <c r="M101" s="20">
        <v>0.4</v>
      </c>
      <c r="N101" s="18">
        <v>-0.87</v>
      </c>
      <c r="O101" s="20">
        <v>-5.85</v>
      </c>
      <c r="P101" s="18">
        <v>12.68</v>
      </c>
      <c r="Q101" s="17">
        <v>1.78</v>
      </c>
      <c r="R101" s="18">
        <v>2.65</v>
      </c>
      <c r="S101" s="21">
        <v>0</v>
      </c>
      <c r="T101" s="19">
        <v>-0.46100000000000002</v>
      </c>
      <c r="U101" s="21">
        <v>-3.9800000000000002E-2</v>
      </c>
      <c r="V101" s="19">
        <v>-0.08</v>
      </c>
      <c r="W101" s="21">
        <v>-0.33329999999999999</v>
      </c>
      <c r="X101" s="19">
        <v>-0.1012</v>
      </c>
      <c r="Y101" s="21">
        <v>-0.35139999999999999</v>
      </c>
      <c r="Z101" s="19">
        <v>0.44669999999999999</v>
      </c>
      <c r="AA101" s="21">
        <v>-0.1202</v>
      </c>
      <c r="AB101" s="19">
        <v>1.393</v>
      </c>
      <c r="AC101" s="21">
        <v>-0.5242</v>
      </c>
      <c r="AD101" s="9" t="s">
        <v>1238</v>
      </c>
      <c r="AE101" s="10" t="s">
        <v>1260</v>
      </c>
      <c r="AF101" s="13" t="str">
        <f>S101&amp;"-"&amp;COUNTIF($S$3:S101,S101)</f>
        <v>0-42</v>
      </c>
    </row>
    <row r="102" spans="1:32" x14ac:dyDescent="0.25">
      <c r="A102" s="45"/>
      <c r="C102" s="7" t="s">
        <v>104</v>
      </c>
      <c r="D102" s="7" t="s">
        <v>898</v>
      </c>
      <c r="E102" s="7" t="s">
        <v>782</v>
      </c>
      <c r="F102" s="17">
        <f>VLOOKUP(C102,Table_0__2[[Papel]:[Alta]],2,TRUE)</f>
        <v>41</v>
      </c>
      <c r="G102" s="19">
        <f>VLOOKUP(C102,Table_0__2[[Papel]:[Alta]],3,TRUE)/100</f>
        <v>0</v>
      </c>
      <c r="H102" s="17">
        <f>VLOOKUP(C102,Table_0__2[[Papel]:[Alta]],4,TRUE)</f>
        <v>0</v>
      </c>
      <c r="I102" s="33">
        <f>VLOOKUP(C102,Table_0__2[[Papel]:[Alta]],5,TRUE)</f>
        <v>0</v>
      </c>
      <c r="J102" s="17">
        <v>41</v>
      </c>
      <c r="K102" s="19">
        <v>0</v>
      </c>
      <c r="L102" s="9" t="s">
        <v>1237</v>
      </c>
      <c r="M102" s="20">
        <v>1.76</v>
      </c>
      <c r="N102" s="18">
        <v>8.82</v>
      </c>
      <c r="O102" s="20">
        <v>4.6500000000000004</v>
      </c>
      <c r="P102" s="18">
        <v>23.31</v>
      </c>
      <c r="Q102" s="17">
        <v>1.28</v>
      </c>
      <c r="R102" s="18">
        <v>5.5</v>
      </c>
      <c r="S102" s="21">
        <v>2.4E-2</v>
      </c>
      <c r="T102" s="19">
        <v>0.2</v>
      </c>
      <c r="U102" s="21">
        <v>0</v>
      </c>
      <c r="V102" s="19">
        <v>2.8899999999999999E-2</v>
      </c>
      <c r="W102" s="21">
        <v>-4.5199999999999997E-2</v>
      </c>
      <c r="X102" s="19">
        <v>-5.9200000000000003E-2</v>
      </c>
      <c r="Y102" s="21">
        <v>0.1242</v>
      </c>
      <c r="Z102" s="19">
        <v>0.71089999999999998</v>
      </c>
      <c r="AA102" s="21">
        <v>0.1313</v>
      </c>
      <c r="AB102" s="19">
        <v>7.6100000000000001E-2</v>
      </c>
      <c r="AC102" s="21">
        <v>-4.1500000000000002E-2</v>
      </c>
      <c r="AD102" s="9" t="s">
        <v>1241</v>
      </c>
      <c r="AE102" s="10" t="s">
        <v>1260</v>
      </c>
      <c r="AF102" s="13" t="str">
        <f>S102&amp;"-"&amp;COUNTIF($S$3:S102,S102)</f>
        <v>0.024-2</v>
      </c>
    </row>
    <row r="103" spans="1:32" x14ac:dyDescent="0.25">
      <c r="A103" s="45"/>
      <c r="C103" s="7" t="s">
        <v>105</v>
      </c>
      <c r="D103" s="7" t="s">
        <v>899</v>
      </c>
      <c r="E103" s="7" t="s">
        <v>782</v>
      </c>
      <c r="F103" s="17">
        <f>VLOOKUP(C103,Table_0__2[[Papel]:[Alta]],2,TRUE)</f>
        <v>52.9</v>
      </c>
      <c r="G103" s="19">
        <f>VLOOKUP(C103,Table_0__2[[Papel]:[Alta]],3,TRUE)/100</f>
        <v>0</v>
      </c>
      <c r="H103" s="17">
        <f>VLOOKUP(C103,Table_0__2[[Papel]:[Alta]],4,TRUE)</f>
        <v>0</v>
      </c>
      <c r="I103" s="33">
        <f>VLOOKUP(C103,Table_0__2[[Papel]:[Alta]],5,TRUE)</f>
        <v>0</v>
      </c>
      <c r="J103" s="17">
        <v>52.9</v>
      </c>
      <c r="K103" s="19">
        <v>0</v>
      </c>
      <c r="L103" s="9" t="s">
        <v>1249</v>
      </c>
      <c r="M103" s="20">
        <v>-0.1</v>
      </c>
      <c r="N103" s="18">
        <v>-0.34</v>
      </c>
      <c r="O103" s="20">
        <v>-157.13999999999999</v>
      </c>
      <c r="P103" s="18">
        <v>-548.08000000000004</v>
      </c>
      <c r="Q103" s="17">
        <v>-0.2</v>
      </c>
      <c r="R103" s="18">
        <v>-1.46</v>
      </c>
      <c r="S103" s="21">
        <v>0</v>
      </c>
      <c r="T103" s="19">
        <v>0.28699999999999998</v>
      </c>
      <c r="U103" s="21">
        <v>0</v>
      </c>
      <c r="V103" s="19">
        <v>-3.78E-2</v>
      </c>
      <c r="W103" s="21">
        <v>-0.47099999999999997</v>
      </c>
      <c r="X103" s="19">
        <v>-8.7900000000000006E-2</v>
      </c>
      <c r="Y103" s="21">
        <v>-0.42</v>
      </c>
      <c r="Z103" s="19">
        <v>1.6667000000000001</v>
      </c>
      <c r="AA103" s="21">
        <v>0.25040000000000001</v>
      </c>
      <c r="AB103" s="19">
        <v>1.7000000000000001E-2</v>
      </c>
      <c r="AC103" s="21">
        <v>0.47449999999999998</v>
      </c>
      <c r="AD103" s="9" t="s">
        <v>1238</v>
      </c>
      <c r="AE103" s="10" t="s">
        <v>1260</v>
      </c>
      <c r="AF103" s="13" t="str">
        <f>S103&amp;"-"&amp;COUNTIF($S$3:S103,S103)</f>
        <v>0-43</v>
      </c>
    </row>
    <row r="104" spans="1:32" x14ac:dyDescent="0.25">
      <c r="A104" s="45"/>
      <c r="C104" s="7" t="s">
        <v>106</v>
      </c>
      <c r="D104" s="7" t="s">
        <v>900</v>
      </c>
      <c r="E104" s="7" t="s">
        <v>901</v>
      </c>
      <c r="F104" s="17">
        <f>VLOOKUP(C104,Table_0__2[[Papel]:[Alta]],2,TRUE)</f>
        <v>60.27</v>
      </c>
      <c r="G104" s="19">
        <f>VLOOKUP(C104,Table_0__2[[Papel]:[Alta]],3,TRUE)/100</f>
        <v>-1.03E-2</v>
      </c>
      <c r="H104" s="17">
        <f>VLOOKUP(C104,Table_0__2[[Papel]:[Alta]],4,TRUE)</f>
        <v>60.01</v>
      </c>
      <c r="I104" s="33">
        <f>VLOOKUP(C104,Table_0__2[[Papel]:[Alta]],5,TRUE)</f>
        <v>61</v>
      </c>
      <c r="J104" s="17">
        <v>60.9</v>
      </c>
      <c r="K104" s="19">
        <v>-0.37219999999999998</v>
      </c>
      <c r="L104" s="9" t="s">
        <v>1237</v>
      </c>
      <c r="M104" s="20">
        <v>13.39</v>
      </c>
      <c r="N104" s="18">
        <v>40.21</v>
      </c>
      <c r="O104" s="20">
        <v>1.51</v>
      </c>
      <c r="P104" s="18">
        <v>4.55</v>
      </c>
      <c r="Q104" s="17">
        <v>0.99</v>
      </c>
      <c r="R104" s="18">
        <v>22.81</v>
      </c>
      <c r="S104" s="21">
        <v>0</v>
      </c>
      <c r="T104" s="19">
        <v>0.33300000000000002</v>
      </c>
      <c r="U104" s="21">
        <v>-0.37219999999999998</v>
      </c>
      <c r="V104" s="19">
        <v>1.4999999999999999E-2</v>
      </c>
      <c r="W104" s="21">
        <v>1.9199999999999998E-2</v>
      </c>
      <c r="X104" s="19">
        <v>1.4999999999999999E-2</v>
      </c>
      <c r="Y104" s="21">
        <v>0.28470000000000001</v>
      </c>
      <c r="Z104" s="19">
        <v>0.50170000000000003</v>
      </c>
      <c r="AA104" s="21">
        <v>0.26889999999999997</v>
      </c>
      <c r="AB104" s="19">
        <v>0.1593</v>
      </c>
      <c r="AC104" s="21">
        <v>-0.80010000000000003</v>
      </c>
      <c r="AD104" s="9" t="s">
        <v>1238</v>
      </c>
      <c r="AE104" s="10" t="s">
        <v>1260</v>
      </c>
      <c r="AF104" s="13" t="str">
        <f>S104&amp;"-"&amp;COUNTIF($S$3:S104,S104)</f>
        <v>0-44</v>
      </c>
    </row>
    <row r="105" spans="1:32" x14ac:dyDescent="0.25">
      <c r="A105" s="45"/>
      <c r="C105" s="7" t="s">
        <v>107</v>
      </c>
      <c r="D105" s="7" t="s">
        <v>902</v>
      </c>
      <c r="E105" s="7" t="s">
        <v>782</v>
      </c>
      <c r="F105" s="17">
        <f>VLOOKUP(C105,Table_0__2[[Papel]:[Alta]],2,TRUE)</f>
        <v>29.9</v>
      </c>
      <c r="G105" s="19">
        <f>VLOOKUP(C105,Table_0__2[[Papel]:[Alta]],3,TRUE)/100</f>
        <v>0</v>
      </c>
      <c r="H105" s="17">
        <f>VLOOKUP(C105,Table_0__2[[Papel]:[Alta]],4,TRUE)</f>
        <v>0</v>
      </c>
      <c r="I105" s="33">
        <f>VLOOKUP(C105,Table_0__2[[Papel]:[Alta]],5,TRUE)</f>
        <v>0</v>
      </c>
      <c r="J105" s="17">
        <v>29.9</v>
      </c>
      <c r="K105" s="19">
        <v>0</v>
      </c>
      <c r="L105" s="9" t="s">
        <v>1249</v>
      </c>
      <c r="M105" s="20">
        <v>1.31</v>
      </c>
      <c r="N105" s="18">
        <v>10.28</v>
      </c>
      <c r="O105" s="20">
        <v>2.91</v>
      </c>
      <c r="P105" s="18">
        <v>22.81</v>
      </c>
      <c r="Q105" s="17">
        <v>3.21</v>
      </c>
      <c r="R105" s="18">
        <v>3.16</v>
      </c>
      <c r="S105" s="21">
        <v>6.7000000000000004E-2</v>
      </c>
      <c r="T105" s="19">
        <v>0.127</v>
      </c>
      <c r="U105" s="21">
        <v>0</v>
      </c>
      <c r="V105" s="19">
        <v>-3.3E-3</v>
      </c>
      <c r="W105" s="21">
        <v>0.20280000000000001</v>
      </c>
      <c r="X105" s="19">
        <v>-9.35E-2</v>
      </c>
      <c r="Y105" s="21">
        <v>0.38640000000000002</v>
      </c>
      <c r="Z105" s="19">
        <v>0.53659999999999997</v>
      </c>
      <c r="AA105" s="21">
        <v>0.2094</v>
      </c>
      <c r="AB105" s="19">
        <v>-0.11169999999999999</v>
      </c>
      <c r="AC105" s="21">
        <v>-9.3799999999999994E-2</v>
      </c>
      <c r="AD105" s="9" t="s">
        <v>1241</v>
      </c>
      <c r="AE105" s="10" t="s">
        <v>1260</v>
      </c>
      <c r="AF105" s="13" t="str">
        <f>S105&amp;"-"&amp;COUNTIF($S$3:S105,S105)</f>
        <v>0.067-1</v>
      </c>
    </row>
    <row r="106" spans="1:32" x14ac:dyDescent="0.25">
      <c r="A106" s="45"/>
      <c r="C106" s="7" t="s">
        <v>108</v>
      </c>
      <c r="D106" s="7" t="s">
        <v>903</v>
      </c>
      <c r="E106" s="7" t="s">
        <v>782</v>
      </c>
      <c r="F106" s="17">
        <f>VLOOKUP(C106,Table_0__2[[Papel]:[Alta]],2,TRUE)</f>
        <v>29</v>
      </c>
      <c r="G106" s="19">
        <f>VLOOKUP(C106,Table_0__2[[Papel]:[Alta]],3,TRUE)/100</f>
        <v>-2.6800000000000001E-2</v>
      </c>
      <c r="H106" s="17">
        <f>VLOOKUP(C106,Table_0__2[[Papel]:[Alta]],4,TRUE)</f>
        <v>29</v>
      </c>
      <c r="I106" s="33">
        <f>VLOOKUP(C106,Table_0__2[[Papel]:[Alta]],5,TRUE)</f>
        <v>29.5</v>
      </c>
      <c r="J106" s="17">
        <v>29.8</v>
      </c>
      <c r="K106" s="19">
        <v>-2.3E-3</v>
      </c>
      <c r="L106" s="9" t="s">
        <v>1237</v>
      </c>
      <c r="M106" s="20">
        <v>1.35</v>
      </c>
      <c r="N106" s="18">
        <v>5.65</v>
      </c>
      <c r="O106" s="20">
        <v>5.28</v>
      </c>
      <c r="P106" s="18">
        <v>22</v>
      </c>
      <c r="Q106" s="17">
        <v>0.25</v>
      </c>
      <c r="R106" s="18">
        <v>15.84</v>
      </c>
      <c r="S106" s="21">
        <v>7.5999999999999998E-2</v>
      </c>
      <c r="T106" s="19">
        <v>0.24</v>
      </c>
      <c r="U106" s="21">
        <v>-2.3E-3</v>
      </c>
      <c r="V106" s="19">
        <v>6.2E-2</v>
      </c>
      <c r="W106" s="21">
        <v>-4.9399999999999999E-2</v>
      </c>
      <c r="X106" s="19">
        <v>7.1900000000000006E-2</v>
      </c>
      <c r="Y106" s="21">
        <v>-7.2300000000000003E-2</v>
      </c>
      <c r="Z106" s="19">
        <v>0.61050000000000004</v>
      </c>
      <c r="AA106" s="21">
        <v>0.89129999999999998</v>
      </c>
      <c r="AB106" s="19">
        <v>-8.1799999999999998E-2</v>
      </c>
      <c r="AC106" s="21">
        <v>0.23219999999999999</v>
      </c>
      <c r="AD106" s="9" t="s">
        <v>1241</v>
      </c>
      <c r="AE106" s="10" t="s">
        <v>1260</v>
      </c>
      <c r="AF106" s="13" t="str">
        <f>S106&amp;"-"&amp;COUNTIF($S$3:S106,S106)</f>
        <v>0.076-1</v>
      </c>
    </row>
    <row r="107" spans="1:32" x14ac:dyDescent="0.25">
      <c r="A107" s="45"/>
      <c r="C107" s="7" t="s">
        <v>109</v>
      </c>
      <c r="D107" s="7" t="s">
        <v>904</v>
      </c>
      <c r="E107" s="7" t="s">
        <v>782</v>
      </c>
      <c r="F107" s="17">
        <f>VLOOKUP(C107,Table_0__2[[Papel]:[Alta]],2,TRUE)</f>
        <v>38.65</v>
      </c>
      <c r="G107" s="19">
        <f>VLOOKUP(C107,Table_0__2[[Papel]:[Alta]],3,TRUE)/100</f>
        <v>0</v>
      </c>
      <c r="H107" s="17">
        <f>VLOOKUP(C107,Table_0__2[[Papel]:[Alta]],4,TRUE)</f>
        <v>0</v>
      </c>
      <c r="I107" s="33">
        <f>VLOOKUP(C107,Table_0__2[[Papel]:[Alta]],5,TRUE)</f>
        <v>0</v>
      </c>
      <c r="J107" s="17">
        <v>38.65</v>
      </c>
      <c r="K107" s="19">
        <v>1E-3</v>
      </c>
      <c r="L107" s="9" t="s">
        <v>1237</v>
      </c>
      <c r="M107" s="20">
        <v>1.76</v>
      </c>
      <c r="N107" s="18">
        <v>7.32</v>
      </c>
      <c r="O107" s="20">
        <v>5.28</v>
      </c>
      <c r="P107" s="18">
        <v>22</v>
      </c>
      <c r="Q107" s="17">
        <v>0.25</v>
      </c>
      <c r="R107" s="18">
        <v>20.55</v>
      </c>
      <c r="S107" s="21">
        <v>9.5000000000000001E-2</v>
      </c>
      <c r="T107" s="19">
        <v>0.24</v>
      </c>
      <c r="U107" s="21">
        <v>1E-3</v>
      </c>
      <c r="V107" s="19">
        <v>8.6599999999999996E-2</v>
      </c>
      <c r="W107" s="21">
        <v>0.23300000000000001</v>
      </c>
      <c r="X107" s="19">
        <v>8.5099999999999995E-2</v>
      </c>
      <c r="Y107" s="21">
        <v>0.22509999999999999</v>
      </c>
      <c r="Z107" s="19">
        <v>0.71309999999999996</v>
      </c>
      <c r="AA107" s="21">
        <v>8.2900000000000001E-2</v>
      </c>
      <c r="AB107" s="19">
        <v>3.6700000000000003E-2</v>
      </c>
      <c r="AC107" s="21">
        <v>1.0293000000000001</v>
      </c>
      <c r="AD107" s="9" t="s">
        <v>1241</v>
      </c>
      <c r="AE107" s="10" t="s">
        <v>1260</v>
      </c>
      <c r="AF107" s="13" t="str">
        <f>S107&amp;"-"&amp;COUNTIF($S$3:S107,S107)</f>
        <v>0.095-1</v>
      </c>
    </row>
    <row r="108" spans="1:32" x14ac:dyDescent="0.25">
      <c r="A108" s="45"/>
      <c r="C108" s="7" t="s">
        <v>110</v>
      </c>
      <c r="D108" s="7" t="s">
        <v>905</v>
      </c>
      <c r="E108" s="7" t="s">
        <v>782</v>
      </c>
      <c r="F108" s="17">
        <f>VLOOKUP(C108,Table_0__2[[Papel]:[Alta]],2,TRUE)</f>
        <v>25.85</v>
      </c>
      <c r="G108" s="19">
        <f>VLOOKUP(C108,Table_0__2[[Papel]:[Alta]],3,TRUE)/100</f>
        <v>-2.4199999999999999E-2</v>
      </c>
      <c r="H108" s="17">
        <f>VLOOKUP(C108,Table_0__2[[Papel]:[Alta]],4,TRUE)</f>
        <v>25.78</v>
      </c>
      <c r="I108" s="33">
        <f>VLOOKUP(C108,Table_0__2[[Papel]:[Alta]],5,TRUE)</f>
        <v>26.45</v>
      </c>
      <c r="J108" s="17">
        <v>26.49</v>
      </c>
      <c r="K108" s="19">
        <v>-2.9000000000000001E-2</v>
      </c>
      <c r="L108" s="9" t="s">
        <v>1237</v>
      </c>
      <c r="M108" s="20">
        <v>1.2</v>
      </c>
      <c r="N108" s="18">
        <v>5.0199999999999996</v>
      </c>
      <c r="O108" s="20">
        <v>5.28</v>
      </c>
      <c r="P108" s="18">
        <v>22</v>
      </c>
      <c r="Q108" s="17">
        <v>0.25</v>
      </c>
      <c r="R108" s="18">
        <v>14.08</v>
      </c>
      <c r="S108" s="21">
        <v>8.5999999999999993E-2</v>
      </c>
      <c r="T108" s="19">
        <v>0.24</v>
      </c>
      <c r="U108" s="21">
        <v>-2.9000000000000001E-2</v>
      </c>
      <c r="V108" s="19">
        <v>-0.1081</v>
      </c>
      <c r="W108" s="21">
        <v>-0.14779999999999999</v>
      </c>
      <c r="X108" s="19">
        <v>-8.5599999999999996E-2</v>
      </c>
      <c r="Y108" s="21">
        <v>-9.4000000000000004E-3</v>
      </c>
      <c r="Z108" s="19">
        <v>0.51519999999999999</v>
      </c>
      <c r="AA108" s="21">
        <v>0.65459999999999996</v>
      </c>
      <c r="AB108" s="19">
        <v>5.4999999999999997E-3</v>
      </c>
      <c r="AC108" s="21">
        <v>5.1400000000000001E-2</v>
      </c>
      <c r="AD108" s="9" t="s">
        <v>1241</v>
      </c>
      <c r="AE108" s="10" t="s">
        <v>1260</v>
      </c>
      <c r="AF108" s="13" t="str">
        <f>S108&amp;"-"&amp;COUNTIF($S$3:S108,S108)</f>
        <v>0.086-1</v>
      </c>
    </row>
    <row r="109" spans="1:32" x14ac:dyDescent="0.25">
      <c r="A109" s="45"/>
      <c r="C109" s="7" t="s">
        <v>111</v>
      </c>
      <c r="D109" s="7" t="s">
        <v>906</v>
      </c>
      <c r="E109" s="7" t="s">
        <v>901</v>
      </c>
      <c r="F109" s="17">
        <f>VLOOKUP(C109,Table_0__2[[Papel]:[Alta]],2,TRUE)</f>
        <v>153.30000000000001</v>
      </c>
      <c r="G109" s="19">
        <f>VLOOKUP(C109,Table_0__2[[Papel]:[Alta]],3,TRUE)/100</f>
        <v>0</v>
      </c>
      <c r="H109" s="17">
        <f>VLOOKUP(C109,Table_0__2[[Papel]:[Alta]],4,TRUE)</f>
        <v>0</v>
      </c>
      <c r="I109" s="33">
        <f>VLOOKUP(C109,Table_0__2[[Papel]:[Alta]],5,TRUE)</f>
        <v>0</v>
      </c>
      <c r="J109" s="17">
        <v>153.30000000000001</v>
      </c>
      <c r="K109" s="19">
        <v>0</v>
      </c>
      <c r="L109" s="9" t="s">
        <v>1249</v>
      </c>
      <c r="M109" s="20">
        <v>34.43</v>
      </c>
      <c r="N109" s="18">
        <v>17.66</v>
      </c>
      <c r="O109" s="20">
        <v>8.68</v>
      </c>
      <c r="P109" s="18">
        <v>4.45</v>
      </c>
      <c r="Q109" s="17">
        <v>11.94</v>
      </c>
      <c r="R109" s="18">
        <v>10.43</v>
      </c>
      <c r="S109" s="21">
        <v>5.5E-2</v>
      </c>
      <c r="T109" s="19">
        <v>1.95</v>
      </c>
      <c r="U109" s="21">
        <v>0</v>
      </c>
      <c r="V109" s="19">
        <v>-6.4699999999999994E-2</v>
      </c>
      <c r="W109" s="21">
        <v>-0.16470000000000001</v>
      </c>
      <c r="X109" s="19">
        <v>-0.11360000000000001</v>
      </c>
      <c r="Y109" s="21">
        <v>0.27279999999999999</v>
      </c>
      <c r="Z109" s="19">
        <v>1.7393000000000001</v>
      </c>
      <c r="AA109" s="21">
        <v>0.2074</v>
      </c>
      <c r="AB109" s="19">
        <v>0.63639999999999997</v>
      </c>
      <c r="AC109" s="21">
        <v>0.48899999999999999</v>
      </c>
      <c r="AD109" s="9" t="s">
        <v>1241</v>
      </c>
      <c r="AE109" s="10" t="s">
        <v>1260</v>
      </c>
      <c r="AF109" s="13" t="str">
        <f>S109&amp;"-"&amp;COUNTIF($S$3:S109,S109)</f>
        <v>0.055-2</v>
      </c>
    </row>
    <row r="110" spans="1:32" x14ac:dyDescent="0.25">
      <c r="A110" s="45"/>
      <c r="C110" s="7" t="s">
        <v>112</v>
      </c>
      <c r="D110" s="7" t="s">
        <v>907</v>
      </c>
      <c r="E110" s="7" t="s">
        <v>901</v>
      </c>
      <c r="F110" s="17">
        <f>VLOOKUP(C110,Table_0__2[[Papel]:[Alta]],2,TRUE)</f>
        <v>146.5</v>
      </c>
      <c r="G110" s="19">
        <f>VLOOKUP(C110,Table_0__2[[Papel]:[Alta]],3,TRUE)/100</f>
        <v>-1.01E-2</v>
      </c>
      <c r="H110" s="17">
        <f>VLOOKUP(C110,Table_0__2[[Papel]:[Alta]],4,TRUE)</f>
        <v>146.5</v>
      </c>
      <c r="I110" s="33">
        <f>VLOOKUP(C110,Table_0__2[[Papel]:[Alta]],5,TRUE)</f>
        <v>146.51</v>
      </c>
      <c r="J110" s="17">
        <v>148</v>
      </c>
      <c r="K110" s="19">
        <v>1.0200000000000001E-2</v>
      </c>
      <c r="L110" s="9" t="s">
        <v>1237</v>
      </c>
      <c r="M110" s="20">
        <v>33.24</v>
      </c>
      <c r="N110" s="18">
        <v>17.05</v>
      </c>
      <c r="O110" s="20">
        <v>8.68</v>
      </c>
      <c r="P110" s="18">
        <v>4.45</v>
      </c>
      <c r="Q110" s="17">
        <v>11.94</v>
      </c>
      <c r="R110" s="18">
        <v>10.07</v>
      </c>
      <c r="S110" s="21">
        <v>6.3E-2</v>
      </c>
      <c r="T110" s="19">
        <v>1.95</v>
      </c>
      <c r="U110" s="21">
        <v>1.0200000000000001E-2</v>
      </c>
      <c r="V110" s="19">
        <v>-6.7900000000000002E-2</v>
      </c>
      <c r="W110" s="21">
        <v>-0.24030000000000001</v>
      </c>
      <c r="X110" s="19">
        <v>-0.1366</v>
      </c>
      <c r="Y110" s="21">
        <v>0.27310000000000001</v>
      </c>
      <c r="Z110" s="19">
        <v>2.0175999999999998</v>
      </c>
      <c r="AA110" s="21">
        <v>5.7099999999999998E-2</v>
      </c>
      <c r="AB110" s="19">
        <v>0.59730000000000005</v>
      </c>
      <c r="AC110" s="21">
        <v>0.59319999999999995</v>
      </c>
      <c r="AD110" s="9" t="s">
        <v>1241</v>
      </c>
      <c r="AE110" s="10" t="s">
        <v>1260</v>
      </c>
      <c r="AF110" s="13" t="str">
        <f>S110&amp;"-"&amp;COUNTIF($S$3:S110,S110)</f>
        <v>0.063-1</v>
      </c>
    </row>
    <row r="111" spans="1:32" x14ac:dyDescent="0.25">
      <c r="A111" s="45"/>
      <c r="C111" s="7" t="s">
        <v>113</v>
      </c>
      <c r="D111" s="7" t="s">
        <v>908</v>
      </c>
      <c r="E111" s="7" t="s">
        <v>798</v>
      </c>
      <c r="F111" s="17">
        <f>VLOOKUP(C111,Table_0__2[[Papel]:[Alta]],2,TRUE)</f>
        <v>33</v>
      </c>
      <c r="G111" s="19">
        <f>VLOOKUP(C111,Table_0__2[[Papel]:[Alta]],3,TRUE)/100</f>
        <v>0</v>
      </c>
      <c r="H111" s="17">
        <f>VLOOKUP(C111,Table_0__2[[Papel]:[Alta]],4,TRUE)</f>
        <v>33</v>
      </c>
      <c r="I111" s="33">
        <f>VLOOKUP(C111,Table_0__2[[Papel]:[Alta]],5,TRUE)</f>
        <v>33</v>
      </c>
      <c r="J111" s="17">
        <v>33</v>
      </c>
      <c r="K111" s="19">
        <v>-5.04E-2</v>
      </c>
      <c r="L111" s="9" t="s">
        <v>1237</v>
      </c>
      <c r="M111" s="20">
        <v>1.06</v>
      </c>
      <c r="N111" s="18">
        <v>4.88</v>
      </c>
      <c r="O111" s="20">
        <v>6.76</v>
      </c>
      <c r="P111" s="18">
        <v>31.09</v>
      </c>
      <c r="Q111" s="17" t="s">
        <v>1240</v>
      </c>
      <c r="R111" s="18">
        <v>16.010000000000002</v>
      </c>
      <c r="S111" s="21">
        <v>5.1999999999999998E-2</v>
      </c>
      <c r="T111" s="19">
        <v>0.218</v>
      </c>
      <c r="U111" s="21">
        <v>-5.04E-2</v>
      </c>
      <c r="V111" s="19">
        <v>-0.13159999999999999</v>
      </c>
      <c r="W111" s="21">
        <v>0.16059999999999999</v>
      </c>
      <c r="X111" s="19">
        <v>-5.6899999999999999E-2</v>
      </c>
      <c r="Y111" s="21">
        <v>0.23430000000000001</v>
      </c>
      <c r="Z111" s="19">
        <v>0.37590000000000001</v>
      </c>
      <c r="AA111" s="21">
        <v>-9.5600000000000004E-2</v>
      </c>
      <c r="AB111" s="19">
        <v>0.59540000000000004</v>
      </c>
      <c r="AC111" s="21">
        <v>0.78879999999999995</v>
      </c>
      <c r="AD111" s="9" t="s">
        <v>1238</v>
      </c>
      <c r="AE111" s="10" t="s">
        <v>1260</v>
      </c>
      <c r="AF111" s="13" t="str">
        <f>S111&amp;"-"&amp;COUNTIF($S$3:S111,S111)</f>
        <v>0.052-2</v>
      </c>
    </row>
    <row r="112" spans="1:32" x14ac:dyDescent="0.25">
      <c r="A112" s="45"/>
      <c r="C112" s="7" t="s">
        <v>114</v>
      </c>
      <c r="D112" s="7" t="s">
        <v>909</v>
      </c>
      <c r="E112" s="7" t="s">
        <v>798</v>
      </c>
      <c r="F112" s="17">
        <f>VLOOKUP(C112,Table_0__2[[Papel]:[Alta]],2,TRUE)</f>
        <v>31.62</v>
      </c>
      <c r="G112" s="19">
        <f>VLOOKUP(C112,Table_0__2[[Papel]:[Alta]],3,TRUE)/100</f>
        <v>-3.6000000000000004E-2</v>
      </c>
      <c r="H112" s="17">
        <f>VLOOKUP(C112,Table_0__2[[Papel]:[Alta]],4,TRUE)</f>
        <v>31.25</v>
      </c>
      <c r="I112" s="33">
        <f>VLOOKUP(C112,Table_0__2[[Papel]:[Alta]],5,TRUE)</f>
        <v>32.799999999999997</v>
      </c>
      <c r="J112" s="17">
        <v>32.799999999999997</v>
      </c>
      <c r="K112" s="19">
        <v>-4.1799999999999997E-2</v>
      </c>
      <c r="L112" s="9" t="s">
        <v>1237</v>
      </c>
      <c r="M112" s="20">
        <v>1.06</v>
      </c>
      <c r="N112" s="18">
        <v>4.8499999999999996</v>
      </c>
      <c r="O112" s="20">
        <v>6.76</v>
      </c>
      <c r="P112" s="18">
        <v>31.09</v>
      </c>
      <c r="Q112" s="17" t="s">
        <v>1240</v>
      </c>
      <c r="R112" s="18">
        <v>15.92</v>
      </c>
      <c r="S112" s="21">
        <v>5.1999999999999998E-2</v>
      </c>
      <c r="T112" s="19">
        <v>0.218</v>
      </c>
      <c r="U112" s="21">
        <v>-4.1799999999999997E-2</v>
      </c>
      <c r="V112" s="19">
        <v>-6.3700000000000007E-2</v>
      </c>
      <c r="W112" s="21">
        <v>2.9999999999999997E-4</v>
      </c>
      <c r="X112" s="19">
        <v>-6.2899999999999998E-2</v>
      </c>
      <c r="Y112" s="21">
        <v>0.24399999999999999</v>
      </c>
      <c r="Z112" s="19">
        <v>0.30199999999999999</v>
      </c>
      <c r="AA112" s="21">
        <v>-0.1061</v>
      </c>
      <c r="AB112" s="19">
        <v>0.72660000000000002</v>
      </c>
      <c r="AC112" s="21">
        <v>0.95279999999999998</v>
      </c>
      <c r="AD112" s="9" t="s">
        <v>1238</v>
      </c>
      <c r="AE112" s="10" t="s">
        <v>1260</v>
      </c>
      <c r="AF112" s="13" t="str">
        <f>S112&amp;"-"&amp;COUNTIF($S$3:S112,S112)</f>
        <v>0.052-3</v>
      </c>
    </row>
    <row r="113" spans="1:32" x14ac:dyDescent="0.25">
      <c r="A113" s="45"/>
      <c r="C113" s="7" t="s">
        <v>115</v>
      </c>
      <c r="D113" s="7" t="s">
        <v>910</v>
      </c>
      <c r="E113" s="7" t="s">
        <v>817</v>
      </c>
      <c r="F113" s="17">
        <f>VLOOKUP(C113,Table_0__2[[Papel]:[Alta]],2,TRUE)</f>
        <v>3.27</v>
      </c>
      <c r="G113" s="19">
        <f>VLOOKUP(C113,Table_0__2[[Papel]:[Alta]],3,TRUE)/100</f>
        <v>-3.2500000000000001E-2</v>
      </c>
      <c r="H113" s="17">
        <f>VLOOKUP(C113,Table_0__2[[Papel]:[Alta]],4,TRUE)</f>
        <v>3.23</v>
      </c>
      <c r="I113" s="33">
        <f>VLOOKUP(C113,Table_0__2[[Papel]:[Alta]],5,TRUE)</f>
        <v>3.43</v>
      </c>
      <c r="J113" s="17">
        <v>3.38</v>
      </c>
      <c r="K113" s="19">
        <v>-6.1100000000000002E-2</v>
      </c>
      <c r="L113" s="9" t="s">
        <v>1237</v>
      </c>
      <c r="M113" s="20">
        <v>0.84</v>
      </c>
      <c r="N113" s="18">
        <v>-18.8</v>
      </c>
      <c r="O113" s="20">
        <v>-0.18</v>
      </c>
      <c r="P113" s="18">
        <v>4.03</v>
      </c>
      <c r="Q113" s="17">
        <v>0.82</v>
      </c>
      <c r="R113" s="18">
        <v>-63.56</v>
      </c>
      <c r="S113" s="21">
        <v>1.7999999999999999E-2</v>
      </c>
      <c r="T113" s="19">
        <v>-4.4999999999999998E-2</v>
      </c>
      <c r="U113" s="21">
        <v>-6.1100000000000002E-2</v>
      </c>
      <c r="V113" s="19">
        <v>-0.1991</v>
      </c>
      <c r="W113" s="21">
        <v>-0.51600000000000001</v>
      </c>
      <c r="X113" s="19">
        <v>-0.154</v>
      </c>
      <c r="Y113" s="21">
        <v>-0.51459999999999995</v>
      </c>
      <c r="Z113" s="19">
        <v>-1.06E-2</v>
      </c>
      <c r="AA113" s="21">
        <v>-0.58160000000000001</v>
      </c>
      <c r="AB113" s="19">
        <v>4.6600000000000003E-2</v>
      </c>
      <c r="AC113" s="21">
        <v>5.6300000000000003E-2</v>
      </c>
      <c r="AD113" s="9" t="s">
        <v>1241</v>
      </c>
      <c r="AE113" s="10" t="s">
        <v>1261</v>
      </c>
      <c r="AF113" s="13" t="str">
        <f>S113&amp;"-"&amp;COUNTIF($S$3:S113,S113)</f>
        <v>0.018-1</v>
      </c>
    </row>
    <row r="114" spans="1:32" x14ac:dyDescent="0.25">
      <c r="A114" s="45"/>
      <c r="C114" s="7" t="s">
        <v>712</v>
      </c>
      <c r="D114" s="7" t="s">
        <v>911</v>
      </c>
      <c r="E114" s="7" t="s">
        <v>782</v>
      </c>
      <c r="F114" s="17">
        <f>VLOOKUP(C114,Table_0__2[[Papel]:[Alta]],2,TRUE)</f>
        <v>56</v>
      </c>
      <c r="G114" s="19">
        <f>VLOOKUP(C114,Table_0__2[[Papel]:[Alta]],3,TRUE)/100</f>
        <v>0</v>
      </c>
      <c r="H114" s="17">
        <f>VLOOKUP(C114,Table_0__2[[Papel]:[Alta]],4,TRUE)</f>
        <v>0</v>
      </c>
      <c r="I114" s="33">
        <f>VLOOKUP(C114,Table_0__2[[Papel]:[Alta]],5,TRUE)</f>
        <v>0</v>
      </c>
      <c r="J114" s="17">
        <v>56</v>
      </c>
      <c r="K114" s="19">
        <v>0</v>
      </c>
      <c r="L114" s="9" t="s">
        <v>1262</v>
      </c>
      <c r="M114" s="20">
        <v>1.28</v>
      </c>
      <c r="N114" s="18">
        <v>6.17</v>
      </c>
      <c r="O114" s="20">
        <v>9.08</v>
      </c>
      <c r="P114" s="18">
        <v>43.87</v>
      </c>
      <c r="Q114" s="17">
        <v>1.0900000000000001</v>
      </c>
      <c r="R114" s="18">
        <v>5.12</v>
      </c>
      <c r="S114" s="21">
        <v>4.2000000000000003E-2</v>
      </c>
      <c r="T114" s="19">
        <v>0.20699999999999999</v>
      </c>
      <c r="U114" s="21">
        <v>0</v>
      </c>
      <c r="V114" s="19">
        <v>-1.7500000000000002E-2</v>
      </c>
      <c r="W114" s="21">
        <v>3.6499999999999998E-2</v>
      </c>
      <c r="X114" s="19">
        <v>-4.1000000000000002E-2</v>
      </c>
      <c r="Y114" s="21">
        <v>0.29020000000000001</v>
      </c>
      <c r="Z114" s="19">
        <v>6.0299999999999999E-2</v>
      </c>
      <c r="AA114" s="21">
        <v>0.55430000000000001</v>
      </c>
      <c r="AB114" s="19">
        <v>0.39460000000000001</v>
      </c>
      <c r="AC114" s="21">
        <v>-0.20580000000000001</v>
      </c>
      <c r="AD114" s="9" t="s">
        <v>1238</v>
      </c>
      <c r="AE114" s="10" t="s">
        <v>1261</v>
      </c>
      <c r="AF114" s="13" t="str">
        <f>S114&amp;"-"&amp;COUNTIF($S$3:S114,S114)</f>
        <v>0.042-2</v>
      </c>
    </row>
    <row r="115" spans="1:32" x14ac:dyDescent="0.25">
      <c r="A115" s="45"/>
      <c r="C115" s="7" t="s">
        <v>116</v>
      </c>
      <c r="D115" s="7" t="s">
        <v>912</v>
      </c>
      <c r="E115" s="7" t="s">
        <v>782</v>
      </c>
      <c r="F115" s="17">
        <f>VLOOKUP(C115,Table_0__2[[Papel]:[Alta]],2,TRUE)</f>
        <v>48.1</v>
      </c>
      <c r="G115" s="19">
        <f>VLOOKUP(C115,Table_0__2[[Papel]:[Alta]],3,TRUE)/100</f>
        <v>-1.1899999999999999E-2</v>
      </c>
      <c r="H115" s="17">
        <f>VLOOKUP(C115,Table_0__2[[Papel]:[Alta]],4,TRUE)</f>
        <v>48.1</v>
      </c>
      <c r="I115" s="33">
        <f>VLOOKUP(C115,Table_0__2[[Papel]:[Alta]],5,TRUE)</f>
        <v>48.5</v>
      </c>
      <c r="J115" s="17">
        <v>48.68</v>
      </c>
      <c r="K115" s="19">
        <v>3.0999999999999999E-3</v>
      </c>
      <c r="L115" s="9" t="s">
        <v>1237</v>
      </c>
      <c r="M115" s="20">
        <v>1.1100000000000001</v>
      </c>
      <c r="N115" s="18">
        <v>5.36</v>
      </c>
      <c r="O115" s="20">
        <v>9.08</v>
      </c>
      <c r="P115" s="18">
        <v>43.87</v>
      </c>
      <c r="Q115" s="17">
        <v>1.0900000000000001</v>
      </c>
      <c r="R115" s="18">
        <v>4.45</v>
      </c>
      <c r="S115" s="21">
        <v>5.3999999999999999E-2</v>
      </c>
      <c r="T115" s="19">
        <v>0.20699999999999999</v>
      </c>
      <c r="U115" s="21">
        <v>3.0999999999999999E-3</v>
      </c>
      <c r="V115" s="19">
        <v>-0.12180000000000001</v>
      </c>
      <c r="W115" s="21">
        <v>-0.14829999999999999</v>
      </c>
      <c r="X115" s="19">
        <v>-0.1091</v>
      </c>
      <c r="Y115" s="21">
        <v>0.13719999999999999</v>
      </c>
      <c r="Z115" s="19">
        <v>5.6399999999999999E-2</v>
      </c>
      <c r="AA115" s="21">
        <v>0.87209999999999999</v>
      </c>
      <c r="AB115" s="19">
        <v>0.70530000000000004</v>
      </c>
      <c r="AC115" s="21">
        <v>0.79859999999999998</v>
      </c>
      <c r="AD115" s="9" t="s">
        <v>1238</v>
      </c>
      <c r="AE115" s="10" t="s">
        <v>1261</v>
      </c>
      <c r="AF115" s="13" t="str">
        <f>S115&amp;"-"&amp;COUNTIF($S$3:S115,S115)</f>
        <v>0.054-2</v>
      </c>
    </row>
    <row r="116" spans="1:32" x14ac:dyDescent="0.25">
      <c r="A116" s="45"/>
      <c r="C116" s="7" t="s">
        <v>117</v>
      </c>
      <c r="D116" s="7" t="s">
        <v>913</v>
      </c>
      <c r="E116" s="7" t="s">
        <v>782</v>
      </c>
      <c r="F116" s="17">
        <f>VLOOKUP(C116,Table_0__2[[Papel]:[Alta]],2,TRUE)</f>
        <v>13.54</v>
      </c>
      <c r="G116" s="19">
        <f>VLOOKUP(C116,Table_0__2[[Papel]:[Alta]],3,TRUE)/100</f>
        <v>-3.0099999999999998E-2</v>
      </c>
      <c r="H116" s="17">
        <f>VLOOKUP(C116,Table_0__2[[Papel]:[Alta]],4,TRUE)</f>
        <v>13.46</v>
      </c>
      <c r="I116" s="33">
        <f>VLOOKUP(C116,Table_0__2[[Papel]:[Alta]],5,TRUE)</f>
        <v>13.96</v>
      </c>
      <c r="J116" s="17">
        <v>13.96</v>
      </c>
      <c r="K116" s="19">
        <v>-4.4499999999999998E-2</v>
      </c>
      <c r="L116" s="9" t="s">
        <v>1237</v>
      </c>
      <c r="M116" s="20">
        <v>1.23</v>
      </c>
      <c r="N116" s="18">
        <v>10.45</v>
      </c>
      <c r="O116" s="20">
        <v>1.34</v>
      </c>
      <c r="P116" s="18">
        <v>11.39</v>
      </c>
      <c r="Q116" s="17">
        <v>0.93</v>
      </c>
      <c r="R116" s="18">
        <v>4.2</v>
      </c>
      <c r="S116" s="21">
        <v>4.2999999999999997E-2</v>
      </c>
      <c r="T116" s="19">
        <v>0.11700000000000001</v>
      </c>
      <c r="U116" s="21">
        <v>-4.4499999999999998E-2</v>
      </c>
      <c r="V116" s="19">
        <v>-0.1661</v>
      </c>
      <c r="W116" s="21">
        <v>-5.5999999999999999E-3</v>
      </c>
      <c r="X116" s="19">
        <v>-0.13589999999999999</v>
      </c>
      <c r="Y116" s="21">
        <v>0.125</v>
      </c>
      <c r="Z116" s="19">
        <v>8.0299999999999996E-2</v>
      </c>
      <c r="AA116" s="21">
        <v>1.3744000000000001</v>
      </c>
      <c r="AB116" s="19">
        <v>-0.16850000000000001</v>
      </c>
      <c r="AC116" s="21">
        <v>0.44080000000000003</v>
      </c>
      <c r="AD116" s="9" t="s">
        <v>1238</v>
      </c>
      <c r="AE116" s="10" t="s">
        <v>1261</v>
      </c>
      <c r="AF116" s="13" t="str">
        <f>S116&amp;"-"&amp;COUNTIF($S$3:S116,S116)</f>
        <v>0.043-1</v>
      </c>
    </row>
    <row r="117" spans="1:32" x14ac:dyDescent="0.25">
      <c r="A117" s="45"/>
      <c r="C117" s="7" t="s">
        <v>118</v>
      </c>
      <c r="D117" s="7" t="s">
        <v>914</v>
      </c>
      <c r="E117" s="7" t="s">
        <v>782</v>
      </c>
      <c r="F117" s="17">
        <f>VLOOKUP(C117,Table_0__2[[Papel]:[Alta]],2,TRUE)</f>
        <v>11.16</v>
      </c>
      <c r="G117" s="19">
        <f>VLOOKUP(C117,Table_0__2[[Papel]:[Alta]],3,TRUE)/100</f>
        <v>-3.2099999999999997E-2</v>
      </c>
      <c r="H117" s="17">
        <f>VLOOKUP(C117,Table_0__2[[Papel]:[Alta]],4,TRUE)</f>
        <v>11.09</v>
      </c>
      <c r="I117" s="33">
        <f>VLOOKUP(C117,Table_0__2[[Papel]:[Alta]],5,TRUE)</f>
        <v>11.35</v>
      </c>
      <c r="J117" s="17">
        <v>11.53</v>
      </c>
      <c r="K117" s="19">
        <v>-3.5999999999999997E-2</v>
      </c>
      <c r="L117" s="9" t="s">
        <v>1237</v>
      </c>
      <c r="M117" s="20">
        <v>1.01</v>
      </c>
      <c r="N117" s="18">
        <v>8.6300000000000008</v>
      </c>
      <c r="O117" s="20">
        <v>1.34</v>
      </c>
      <c r="P117" s="18">
        <v>11.39</v>
      </c>
      <c r="Q117" s="17">
        <v>0.93</v>
      </c>
      <c r="R117" s="18">
        <v>3.47</v>
      </c>
      <c r="S117" s="21">
        <v>5.1999999999999998E-2</v>
      </c>
      <c r="T117" s="19">
        <v>0.11700000000000001</v>
      </c>
      <c r="U117" s="21">
        <v>-3.5999999999999997E-2</v>
      </c>
      <c r="V117" s="19">
        <v>-0.19259999999999999</v>
      </c>
      <c r="W117" s="21">
        <v>-0.128</v>
      </c>
      <c r="X117" s="19">
        <v>-0.1946</v>
      </c>
      <c r="Y117" s="21">
        <v>0.12989999999999999</v>
      </c>
      <c r="Z117" s="19">
        <v>4.4499999999999998E-2</v>
      </c>
      <c r="AA117" s="21">
        <v>1.1660999999999999</v>
      </c>
      <c r="AB117" s="19">
        <v>-5.6300000000000003E-2</v>
      </c>
      <c r="AC117" s="21">
        <v>0.4864</v>
      </c>
      <c r="AD117" s="9" t="s">
        <v>1238</v>
      </c>
      <c r="AE117" s="10" t="s">
        <v>1261</v>
      </c>
      <c r="AF117" s="13" t="str">
        <f>S117&amp;"-"&amp;COUNTIF($S$3:S117,S117)</f>
        <v>0.052-4</v>
      </c>
    </row>
    <row r="118" spans="1:32" x14ac:dyDescent="0.25">
      <c r="A118" s="45"/>
      <c r="C118" s="7" t="s">
        <v>756</v>
      </c>
      <c r="D118" s="7" t="s">
        <v>915</v>
      </c>
      <c r="E118" s="7" t="s">
        <v>860</v>
      </c>
      <c r="F118" s="17">
        <f>VLOOKUP(C118,Table_0__2[[Papel]:[Alta]],2,TRUE)</f>
        <v>8.69</v>
      </c>
      <c r="G118" s="19">
        <f>VLOOKUP(C118,Table_0__2[[Papel]:[Alta]],3,TRUE)/100</f>
        <v>-2.9100000000000001E-2</v>
      </c>
      <c r="H118" s="17">
        <f>VLOOKUP(C118,Table_0__2[[Papel]:[Alta]],4,TRUE)</f>
        <v>8.51</v>
      </c>
      <c r="I118" s="33">
        <f>VLOOKUP(C118,Table_0__2[[Papel]:[Alta]],5,TRUE)</f>
        <v>9.0500000000000007</v>
      </c>
      <c r="J118" s="17">
        <v>8.9499999999999993</v>
      </c>
      <c r="K118" s="19">
        <v>2.2000000000000001E-3</v>
      </c>
      <c r="L118" s="9" t="s">
        <v>1237</v>
      </c>
      <c r="M118" s="20">
        <v>4.72</v>
      </c>
      <c r="N118" s="18">
        <v>12.42</v>
      </c>
      <c r="O118" s="20">
        <v>0.72</v>
      </c>
      <c r="P118" s="18">
        <v>1.9</v>
      </c>
      <c r="Q118" s="17">
        <v>0.12</v>
      </c>
      <c r="R118" s="18">
        <v>7.22</v>
      </c>
      <c r="S118" s="21">
        <v>0</v>
      </c>
      <c r="T118" s="19">
        <v>0.38</v>
      </c>
      <c r="U118" s="21">
        <v>2.2000000000000001E-3</v>
      </c>
      <c r="V118" s="19">
        <v>0</v>
      </c>
      <c r="W118" s="21">
        <v>-5.5999999999999999E-3</v>
      </c>
      <c r="X118" s="19">
        <v>-5.5999999999999999E-3</v>
      </c>
      <c r="Y118" s="21">
        <v>0</v>
      </c>
      <c r="Z118" s="19">
        <v>0</v>
      </c>
      <c r="AA118" s="21">
        <v>0</v>
      </c>
      <c r="AB118" s="19">
        <v>0</v>
      </c>
      <c r="AC118" s="21">
        <v>0</v>
      </c>
      <c r="AD118" s="9" t="s">
        <v>1241</v>
      </c>
      <c r="AE118" s="10" t="s">
        <v>1261</v>
      </c>
      <c r="AF118" s="13" t="str">
        <f>S118&amp;"-"&amp;COUNTIF($S$3:S118,S118)</f>
        <v>0-45</v>
      </c>
    </row>
    <row r="119" spans="1:32" x14ac:dyDescent="0.25">
      <c r="A119" s="45"/>
      <c r="C119" s="7" t="s">
        <v>119</v>
      </c>
      <c r="D119" s="7" t="s">
        <v>916</v>
      </c>
      <c r="E119" s="7" t="s">
        <v>798</v>
      </c>
      <c r="F119" s="17">
        <f>VLOOKUP(C119,Table_0__2[[Papel]:[Alta]],2,TRUE)</f>
        <v>21.45</v>
      </c>
      <c r="G119" s="19">
        <f>VLOOKUP(C119,Table_0__2[[Papel]:[Alta]],3,TRUE)/100</f>
        <v>-4.07E-2</v>
      </c>
      <c r="H119" s="17">
        <f>VLOOKUP(C119,Table_0__2[[Papel]:[Alta]],4,TRUE)</f>
        <v>21.31</v>
      </c>
      <c r="I119" s="33">
        <f>VLOOKUP(C119,Table_0__2[[Papel]:[Alta]],5,TRUE)</f>
        <v>22.26</v>
      </c>
      <c r="J119" s="17">
        <v>22.36</v>
      </c>
      <c r="K119" s="19">
        <v>0</v>
      </c>
      <c r="L119" s="9" t="s">
        <v>1237</v>
      </c>
      <c r="M119" s="20">
        <v>2.82</v>
      </c>
      <c r="N119" s="18">
        <v>36.39</v>
      </c>
      <c r="O119" s="20">
        <v>0.61</v>
      </c>
      <c r="P119" s="18">
        <v>7.94</v>
      </c>
      <c r="Q119" s="17">
        <v>0.92</v>
      </c>
      <c r="R119" s="18">
        <v>-42.25</v>
      </c>
      <c r="S119" s="21">
        <v>0</v>
      </c>
      <c r="T119" s="19">
        <v>7.6999999999999999E-2</v>
      </c>
      <c r="U119" s="21">
        <v>0</v>
      </c>
      <c r="V119" s="19">
        <v>-0.1179</v>
      </c>
      <c r="W119" s="21">
        <v>-0.52090000000000003</v>
      </c>
      <c r="X119" s="19">
        <v>-0.24759999999999999</v>
      </c>
      <c r="Y119" s="21">
        <v>-0.14929999999999999</v>
      </c>
      <c r="Z119" s="19">
        <v>1.8602000000000001</v>
      </c>
      <c r="AA119" s="21">
        <v>0</v>
      </c>
      <c r="AB119" s="19">
        <v>0</v>
      </c>
      <c r="AC119" s="21">
        <v>0</v>
      </c>
      <c r="AD119" s="9" t="s">
        <v>1238</v>
      </c>
      <c r="AE119" s="10" t="s">
        <v>1261</v>
      </c>
      <c r="AF119" s="13" t="str">
        <f>S119&amp;"-"&amp;COUNTIF($S$3:S119,S119)</f>
        <v>0-46</v>
      </c>
    </row>
    <row r="120" spans="1:32" x14ac:dyDescent="0.25">
      <c r="A120" s="45"/>
      <c r="C120" s="7" t="s">
        <v>120</v>
      </c>
      <c r="D120" s="7" t="s">
        <v>917</v>
      </c>
      <c r="E120" s="7" t="s">
        <v>782</v>
      </c>
      <c r="F120" s="17">
        <f>VLOOKUP(C120,Table_0__2[[Papel]:[Alta]],2,TRUE)</f>
        <v>50.5</v>
      </c>
      <c r="G120" s="19">
        <f>VLOOKUP(C120,Table_0__2[[Papel]:[Alta]],3,TRUE)/100</f>
        <v>-2.81E-2</v>
      </c>
      <c r="H120" s="17">
        <f>VLOOKUP(C120,Table_0__2[[Papel]:[Alta]],4,TRUE)</f>
        <v>50.5</v>
      </c>
      <c r="I120" s="33">
        <f>VLOOKUP(C120,Table_0__2[[Papel]:[Alta]],5,TRUE)</f>
        <v>51.34</v>
      </c>
      <c r="J120" s="17">
        <v>51.96</v>
      </c>
      <c r="K120" s="19">
        <v>3.5700000000000003E-2</v>
      </c>
      <c r="L120" s="9" t="s">
        <v>1237</v>
      </c>
      <c r="M120" s="20">
        <v>1.25</v>
      </c>
      <c r="N120" s="18">
        <v>15.26</v>
      </c>
      <c r="O120" s="20">
        <v>3.41</v>
      </c>
      <c r="P120" s="18">
        <v>41.49</v>
      </c>
      <c r="Q120" s="17">
        <v>0.77</v>
      </c>
      <c r="R120" s="18">
        <v>11.01</v>
      </c>
      <c r="S120" s="21">
        <v>4.1000000000000002E-2</v>
      </c>
      <c r="T120" s="19">
        <v>8.2000000000000003E-2</v>
      </c>
      <c r="U120" s="21">
        <v>3.5700000000000003E-2</v>
      </c>
      <c r="V120" s="19">
        <v>-9.4299999999999995E-2</v>
      </c>
      <c r="W120" s="21">
        <v>-0.1234</v>
      </c>
      <c r="X120" s="19">
        <v>-0.13400000000000001</v>
      </c>
      <c r="Y120" s="21">
        <v>4.0000000000000001E-3</v>
      </c>
      <c r="Z120" s="19">
        <v>0.34739999999999999</v>
      </c>
      <c r="AA120" s="21">
        <v>-0.106</v>
      </c>
      <c r="AB120" s="19">
        <v>0.14399999999999999</v>
      </c>
      <c r="AC120" s="21">
        <v>0.44009999999999999</v>
      </c>
      <c r="AD120" s="9" t="s">
        <v>1241</v>
      </c>
      <c r="AE120" s="10" t="s">
        <v>1261</v>
      </c>
      <c r="AF120" s="13" t="str">
        <f>S120&amp;"-"&amp;COUNTIF($S$3:S120,S120)</f>
        <v>0.041-2</v>
      </c>
    </row>
    <row r="121" spans="1:32" x14ac:dyDescent="0.25">
      <c r="A121" s="45"/>
      <c r="C121" s="7" t="s">
        <v>121</v>
      </c>
      <c r="D121" s="7" t="s">
        <v>918</v>
      </c>
      <c r="E121" s="7" t="s">
        <v>802</v>
      </c>
      <c r="F121" s="17">
        <f>VLOOKUP(C121,Table_0__2[[Papel]:[Alta]],2,TRUE)</f>
        <v>3.48</v>
      </c>
      <c r="G121" s="19">
        <f>VLOOKUP(C121,Table_0__2[[Papel]:[Alta]],3,TRUE)/100</f>
        <v>-3.6000000000000004E-2</v>
      </c>
      <c r="H121" s="17">
        <f>VLOOKUP(C121,Table_0__2[[Papel]:[Alta]],4,TRUE)</f>
        <v>3.45</v>
      </c>
      <c r="I121" s="33">
        <f>VLOOKUP(C121,Table_0__2[[Papel]:[Alta]],5,TRUE)</f>
        <v>3.6</v>
      </c>
      <c r="J121" s="17">
        <v>3.61</v>
      </c>
      <c r="K121" s="19">
        <v>-3.4799999999999998E-2</v>
      </c>
      <c r="L121" s="9" t="s">
        <v>1237</v>
      </c>
      <c r="M121" s="20">
        <v>0.39</v>
      </c>
      <c r="N121" s="18">
        <v>-3.47</v>
      </c>
      <c r="O121" s="20">
        <v>-1.04</v>
      </c>
      <c r="P121" s="18">
        <v>9.16</v>
      </c>
      <c r="Q121" s="17">
        <v>0.72</v>
      </c>
      <c r="R121" s="18">
        <v>36.9</v>
      </c>
      <c r="S121" s="21">
        <v>0</v>
      </c>
      <c r="T121" s="19">
        <v>-0.114</v>
      </c>
      <c r="U121" s="21">
        <v>-3.4799999999999998E-2</v>
      </c>
      <c r="V121" s="19">
        <v>-0.22370000000000001</v>
      </c>
      <c r="W121" s="21">
        <v>-0.64780000000000004</v>
      </c>
      <c r="X121" s="19">
        <v>-0.2203</v>
      </c>
      <c r="Y121" s="21">
        <v>-0.59489999999999998</v>
      </c>
      <c r="Z121" s="19">
        <v>0.30330000000000001</v>
      </c>
      <c r="AA121" s="21">
        <v>-0.50090000000000001</v>
      </c>
      <c r="AB121" s="19">
        <v>0.41810000000000003</v>
      </c>
      <c r="AC121" s="21">
        <v>0.45760000000000001</v>
      </c>
      <c r="AD121" s="9" t="s">
        <v>1238</v>
      </c>
      <c r="AE121" s="10" t="s">
        <v>1261</v>
      </c>
      <c r="AF121" s="13" t="str">
        <f>S121&amp;"-"&amp;COUNTIF($S$3:S121,S121)</f>
        <v>0-47</v>
      </c>
    </row>
    <row r="122" spans="1:32" x14ac:dyDescent="0.25">
      <c r="A122" s="45"/>
      <c r="C122" s="7" t="s">
        <v>122</v>
      </c>
      <c r="D122" s="7" t="s">
        <v>919</v>
      </c>
      <c r="E122" s="7" t="s">
        <v>782</v>
      </c>
      <c r="F122" s="17">
        <f>VLOOKUP(C122,Table_0__2[[Papel]:[Alta]],2,TRUE)</f>
        <v>27.42</v>
      </c>
      <c r="G122" s="19">
        <f>VLOOKUP(C122,Table_0__2[[Papel]:[Alta]],3,TRUE)/100</f>
        <v>-2.2499999999999999E-2</v>
      </c>
      <c r="H122" s="17">
        <f>VLOOKUP(C122,Table_0__2[[Papel]:[Alta]],4,TRUE)</f>
        <v>27.38</v>
      </c>
      <c r="I122" s="33">
        <f>VLOOKUP(C122,Table_0__2[[Papel]:[Alta]],5,TRUE)</f>
        <v>28.25</v>
      </c>
      <c r="J122" s="17">
        <v>28.05</v>
      </c>
      <c r="K122" s="19">
        <v>-2.81E-2</v>
      </c>
      <c r="L122" s="9" t="s">
        <v>1237</v>
      </c>
      <c r="M122" s="20">
        <v>2.2200000000000002</v>
      </c>
      <c r="N122" s="18">
        <v>9.18</v>
      </c>
      <c r="O122" s="20">
        <v>3.06</v>
      </c>
      <c r="P122" s="18">
        <v>12.61</v>
      </c>
      <c r="Q122" s="17">
        <v>1.39</v>
      </c>
      <c r="R122" s="18">
        <v>6.45</v>
      </c>
      <c r="S122" s="21">
        <v>6.4000000000000001E-2</v>
      </c>
      <c r="T122" s="19">
        <v>0.24199999999999999</v>
      </c>
      <c r="U122" s="21">
        <v>-2.81E-2</v>
      </c>
      <c r="V122" s="19">
        <v>-0.13350000000000001</v>
      </c>
      <c r="W122" s="21">
        <v>-0.19980000000000001</v>
      </c>
      <c r="X122" s="19">
        <v>-0.13819999999999999</v>
      </c>
      <c r="Y122" s="21">
        <v>-3.15E-2</v>
      </c>
      <c r="Z122" s="19">
        <v>0.25219999999999998</v>
      </c>
      <c r="AA122" s="21">
        <v>0.50849999999999995</v>
      </c>
      <c r="AB122" s="19">
        <v>-0.2258</v>
      </c>
      <c r="AC122" s="21">
        <v>0.76419999999999999</v>
      </c>
      <c r="AD122" s="9" t="s">
        <v>1238</v>
      </c>
      <c r="AE122" s="10" t="s">
        <v>1261</v>
      </c>
      <c r="AF122" s="13" t="str">
        <f>S122&amp;"-"&amp;COUNTIF($S$3:S122,S122)</f>
        <v>0.064-2</v>
      </c>
    </row>
    <row r="123" spans="1:32" x14ac:dyDescent="0.25">
      <c r="A123" s="45"/>
      <c r="C123" s="7" t="s">
        <v>123</v>
      </c>
      <c r="D123" s="7" t="s">
        <v>920</v>
      </c>
      <c r="E123" s="7" t="s">
        <v>782</v>
      </c>
      <c r="F123" s="17">
        <f>VLOOKUP(C123,Table_0__2[[Papel]:[Alta]],2,TRUE)</f>
        <v>55.72</v>
      </c>
      <c r="G123" s="19">
        <f>VLOOKUP(C123,Table_0__2[[Papel]:[Alta]],3,TRUE)/100</f>
        <v>-2.8300000000000002E-2</v>
      </c>
      <c r="H123" s="17">
        <f>VLOOKUP(C123,Table_0__2[[Papel]:[Alta]],4,TRUE)</f>
        <v>55.48</v>
      </c>
      <c r="I123" s="33">
        <f>VLOOKUP(C123,Table_0__2[[Papel]:[Alta]],5,TRUE)</f>
        <v>56.99</v>
      </c>
      <c r="J123" s="17">
        <v>57.34</v>
      </c>
      <c r="K123" s="19">
        <v>-2.8E-3</v>
      </c>
      <c r="L123" s="9" t="s">
        <v>1237</v>
      </c>
      <c r="M123" s="20">
        <v>0.78</v>
      </c>
      <c r="N123" s="18">
        <v>4.6500000000000004</v>
      </c>
      <c r="O123" s="20">
        <v>12.34</v>
      </c>
      <c r="P123" s="18">
        <v>73.290000000000006</v>
      </c>
      <c r="Q123" s="17">
        <v>0.51</v>
      </c>
      <c r="R123" s="18">
        <v>3.67</v>
      </c>
      <c r="S123" s="21">
        <v>4.9000000000000002E-2</v>
      </c>
      <c r="T123" s="19">
        <v>0.16800000000000001</v>
      </c>
      <c r="U123" s="21">
        <v>-2.8E-3</v>
      </c>
      <c r="V123" s="19">
        <v>-9.8100000000000007E-2</v>
      </c>
      <c r="W123" s="21">
        <v>-0.26800000000000002</v>
      </c>
      <c r="X123" s="19">
        <v>-0.18090000000000001</v>
      </c>
      <c r="Y123" s="21">
        <v>4.7500000000000001E-2</v>
      </c>
      <c r="Z123" s="19">
        <v>1.4057999999999999</v>
      </c>
      <c r="AA123" s="21">
        <v>0.49370000000000003</v>
      </c>
      <c r="AB123" s="19">
        <v>0.20399999999999999</v>
      </c>
      <c r="AC123" s="21">
        <v>0.31990000000000002</v>
      </c>
      <c r="AD123" s="9" t="s">
        <v>1238</v>
      </c>
      <c r="AE123" s="10" t="s">
        <v>1261</v>
      </c>
      <c r="AF123" s="13" t="str">
        <f>S123&amp;"-"&amp;COUNTIF($S$3:S123,S123)</f>
        <v>0.049-1</v>
      </c>
    </row>
    <row r="124" spans="1:32" x14ac:dyDescent="0.25">
      <c r="A124" s="45"/>
      <c r="C124" s="7" t="s">
        <v>124</v>
      </c>
      <c r="D124" s="7" t="s">
        <v>921</v>
      </c>
      <c r="E124" s="7" t="s">
        <v>782</v>
      </c>
      <c r="F124" s="17">
        <f>VLOOKUP(C124,Table_0__2[[Papel]:[Alta]],2,TRUE)</f>
        <v>57.95</v>
      </c>
      <c r="G124" s="19">
        <f>VLOOKUP(C124,Table_0__2[[Papel]:[Alta]],3,TRUE)/100</f>
        <v>-1.7600000000000001E-2</v>
      </c>
      <c r="H124" s="17">
        <f>VLOOKUP(C124,Table_0__2[[Papel]:[Alta]],4,TRUE)</f>
        <v>57.7</v>
      </c>
      <c r="I124" s="33">
        <f>VLOOKUP(C124,Table_0__2[[Papel]:[Alta]],5,TRUE)</f>
        <v>58.67</v>
      </c>
      <c r="J124" s="17">
        <v>58.99</v>
      </c>
      <c r="K124" s="19">
        <v>7.0000000000000001E-3</v>
      </c>
      <c r="L124" s="9" t="s">
        <v>1237</v>
      </c>
      <c r="M124" s="20">
        <v>0.8</v>
      </c>
      <c r="N124" s="18">
        <v>4.78</v>
      </c>
      <c r="O124" s="20">
        <v>12.34</v>
      </c>
      <c r="P124" s="18">
        <v>73.290000000000006</v>
      </c>
      <c r="Q124" s="17">
        <v>0.51</v>
      </c>
      <c r="R124" s="18">
        <v>3.78</v>
      </c>
      <c r="S124" s="21">
        <v>5.2999999999999999E-2</v>
      </c>
      <c r="T124" s="19">
        <v>0.16800000000000001</v>
      </c>
      <c r="U124" s="21">
        <v>7.0000000000000001E-3</v>
      </c>
      <c r="V124" s="19">
        <v>-0.1089</v>
      </c>
      <c r="W124" s="21">
        <v>-0.16539999999999999</v>
      </c>
      <c r="X124" s="19">
        <v>-0.21279999999999999</v>
      </c>
      <c r="Y124" s="21">
        <v>0.12379999999999999</v>
      </c>
      <c r="Z124" s="19">
        <v>1.3532</v>
      </c>
      <c r="AA124" s="21">
        <v>0.31269999999999998</v>
      </c>
      <c r="AB124" s="19">
        <v>-2.7799999999999998E-2</v>
      </c>
      <c r="AC124" s="21">
        <v>0.23730000000000001</v>
      </c>
      <c r="AD124" s="9" t="s">
        <v>1238</v>
      </c>
      <c r="AE124" s="10" t="s">
        <v>1263</v>
      </c>
      <c r="AF124" s="13" t="str">
        <f>S124&amp;"-"&amp;COUNTIF($S$3:S124,S124)</f>
        <v>0.053-3</v>
      </c>
    </row>
    <row r="125" spans="1:32" x14ac:dyDescent="0.25">
      <c r="A125" s="45"/>
      <c r="C125" s="7" t="s">
        <v>125</v>
      </c>
      <c r="D125" s="7" t="s">
        <v>922</v>
      </c>
      <c r="E125" s="7" t="s">
        <v>810</v>
      </c>
      <c r="F125" s="17">
        <f>VLOOKUP(C125,Table_0__2[[Papel]:[Alta]],2,TRUE)</f>
        <v>20.12</v>
      </c>
      <c r="G125" s="19">
        <f>VLOOKUP(C125,Table_0__2[[Papel]:[Alta]],3,TRUE)/100</f>
        <v>-1.8500000000000003E-2</v>
      </c>
      <c r="H125" s="17">
        <f>VLOOKUP(C125,Table_0__2[[Papel]:[Alta]],4,TRUE)</f>
        <v>20.12</v>
      </c>
      <c r="I125" s="33">
        <f>VLOOKUP(C125,Table_0__2[[Papel]:[Alta]],5,TRUE)</f>
        <v>20.12</v>
      </c>
      <c r="J125" s="17">
        <v>20.5</v>
      </c>
      <c r="K125" s="19">
        <v>0</v>
      </c>
      <c r="L125" s="9" t="s">
        <v>1249</v>
      </c>
      <c r="M125" s="20">
        <v>0.41</v>
      </c>
      <c r="N125" s="18">
        <v>-15.48</v>
      </c>
      <c r="O125" s="20">
        <v>-1.32</v>
      </c>
      <c r="P125" s="18">
        <v>49.7</v>
      </c>
      <c r="Q125" s="8" t="s">
        <v>1240</v>
      </c>
      <c r="R125" s="18">
        <v>-12.48</v>
      </c>
      <c r="S125" s="21">
        <v>0.70499999999999996</v>
      </c>
      <c r="T125" s="19">
        <v>-2.7E-2</v>
      </c>
      <c r="U125" s="21">
        <v>0</v>
      </c>
      <c r="V125" s="19">
        <v>-0.21149999999999999</v>
      </c>
      <c r="W125" s="21">
        <v>-0.1313</v>
      </c>
      <c r="X125" s="19">
        <v>-0.25990000000000002</v>
      </c>
      <c r="Y125" s="21">
        <v>0.35920000000000002</v>
      </c>
      <c r="Z125" s="19">
        <v>0.77439999999999998</v>
      </c>
      <c r="AA125" s="21">
        <v>-0.32600000000000001</v>
      </c>
      <c r="AB125" s="19">
        <v>5.7099999999999998E-2</v>
      </c>
      <c r="AC125" s="21">
        <v>0</v>
      </c>
      <c r="AD125" s="9" t="s">
        <v>1238</v>
      </c>
      <c r="AE125" s="10" t="s">
        <v>1263</v>
      </c>
      <c r="AF125" s="13" t="str">
        <f>S125&amp;"-"&amp;COUNTIF($S$3:S125,S125)</f>
        <v>0.705-1</v>
      </c>
    </row>
    <row r="126" spans="1:32" x14ac:dyDescent="0.25">
      <c r="A126" s="45"/>
      <c r="C126" s="7" t="s">
        <v>126</v>
      </c>
      <c r="D126" s="7" t="s">
        <v>923</v>
      </c>
      <c r="E126" s="7" t="s">
        <v>924</v>
      </c>
      <c r="F126" s="17">
        <f>VLOOKUP(C126,Table_0__2[[Papel]:[Alta]],2,TRUE)</f>
        <v>18.670000000000002</v>
      </c>
      <c r="G126" s="19">
        <f>VLOOKUP(C126,Table_0__2[[Papel]:[Alta]],3,TRUE)/100</f>
        <v>-2.0499999999999997E-2</v>
      </c>
      <c r="H126" s="17">
        <f>VLOOKUP(C126,Table_0__2[[Papel]:[Alta]],4,TRUE)</f>
        <v>18.48</v>
      </c>
      <c r="I126" s="33">
        <f>VLOOKUP(C126,Table_0__2[[Papel]:[Alta]],5,TRUE)</f>
        <v>18.96</v>
      </c>
      <c r="J126" s="17">
        <v>19.059999999999999</v>
      </c>
      <c r="K126" s="19">
        <v>2.5999999999999999E-3</v>
      </c>
      <c r="L126" s="9" t="s">
        <v>1237</v>
      </c>
      <c r="M126" s="20">
        <v>2.41</v>
      </c>
      <c r="N126" s="18">
        <v>14.17</v>
      </c>
      <c r="O126" s="20">
        <v>1.35</v>
      </c>
      <c r="P126" s="18">
        <v>7.91</v>
      </c>
      <c r="Q126" s="17">
        <v>0.37</v>
      </c>
      <c r="R126" s="18">
        <v>8.3699999999999992</v>
      </c>
      <c r="S126" s="21">
        <v>1.2999999999999999E-2</v>
      </c>
      <c r="T126" s="19">
        <v>0.17</v>
      </c>
      <c r="U126" s="21">
        <v>2.5999999999999999E-3</v>
      </c>
      <c r="V126" s="19">
        <v>-2.1600000000000001E-2</v>
      </c>
      <c r="W126" s="21">
        <v>-0.104</v>
      </c>
      <c r="X126" s="19">
        <v>-1.7000000000000001E-2</v>
      </c>
      <c r="Y126" s="21">
        <v>-0.16070000000000001</v>
      </c>
      <c r="Z126" s="19">
        <v>0.30449999999999999</v>
      </c>
      <c r="AA126" s="21">
        <v>0.21029999999999999</v>
      </c>
      <c r="AB126" s="19">
        <v>2.35E-2</v>
      </c>
      <c r="AC126" s="21">
        <v>0</v>
      </c>
      <c r="AD126" s="9" t="s">
        <v>1241</v>
      </c>
      <c r="AE126" s="10" t="s">
        <v>1263</v>
      </c>
      <c r="AF126" s="13" t="str">
        <f>S126&amp;"-"&amp;COUNTIF($S$3:S126,S126)</f>
        <v>0.013-3</v>
      </c>
    </row>
    <row r="127" spans="1:32" x14ac:dyDescent="0.25">
      <c r="A127" s="45"/>
      <c r="C127" s="7" t="s">
        <v>127</v>
      </c>
      <c r="D127" s="7" t="s">
        <v>925</v>
      </c>
      <c r="E127" s="7" t="s">
        <v>778</v>
      </c>
      <c r="F127" s="17">
        <f>VLOOKUP(C127,Table_0__2[[Papel]:[Alta]],2,TRUE)</f>
        <v>5.52</v>
      </c>
      <c r="G127" s="19">
        <f>VLOOKUP(C127,Table_0__2[[Papel]:[Alta]],3,TRUE)/100</f>
        <v>-1.8E-3</v>
      </c>
      <c r="H127" s="17">
        <f>VLOOKUP(C127,Table_0__2[[Papel]:[Alta]],4,TRUE)</f>
        <v>5.52</v>
      </c>
      <c r="I127" s="33">
        <f>VLOOKUP(C127,Table_0__2[[Papel]:[Alta]],5,TRUE)</f>
        <v>5.52</v>
      </c>
      <c r="J127" s="17">
        <v>5.53</v>
      </c>
      <c r="K127" s="19">
        <v>-2.64E-2</v>
      </c>
      <c r="L127" s="9" t="s">
        <v>1237</v>
      </c>
      <c r="M127" s="20">
        <v>0.57999999999999996</v>
      </c>
      <c r="N127" s="18">
        <v>11.27</v>
      </c>
      <c r="O127" s="20">
        <v>0.49</v>
      </c>
      <c r="P127" s="18">
        <v>9.5399999999999991</v>
      </c>
      <c r="Q127" s="17" t="s">
        <v>1240</v>
      </c>
      <c r="R127" s="18" t="s">
        <v>1240</v>
      </c>
      <c r="S127" s="21">
        <v>0</v>
      </c>
      <c r="T127" s="19">
        <v>5.0999999999999997E-2</v>
      </c>
      <c r="U127" s="21">
        <v>-2.64E-2</v>
      </c>
      <c r="V127" s="19">
        <v>-0.182</v>
      </c>
      <c r="W127" s="21">
        <v>4.4000000000000003E-3</v>
      </c>
      <c r="X127" s="19">
        <v>1.2800000000000001E-2</v>
      </c>
      <c r="Y127" s="21">
        <v>-7.4399999999999994E-2</v>
      </c>
      <c r="Z127" s="19">
        <v>0.44629999999999997</v>
      </c>
      <c r="AA127" s="21">
        <v>0.33750000000000002</v>
      </c>
      <c r="AB127" s="19">
        <v>-0.12089999999999999</v>
      </c>
      <c r="AC127" s="21">
        <v>0.23810000000000001</v>
      </c>
      <c r="AD127" s="9" t="s">
        <v>1241</v>
      </c>
      <c r="AE127" s="10" t="s">
        <v>1263</v>
      </c>
      <c r="AF127" s="13" t="str">
        <f>S127&amp;"-"&amp;COUNTIF($S$3:S127,S127)</f>
        <v>0-48</v>
      </c>
    </row>
    <row r="128" spans="1:32" x14ac:dyDescent="0.25">
      <c r="A128" s="45"/>
      <c r="C128" s="7" t="s">
        <v>128</v>
      </c>
      <c r="D128" s="7" t="s">
        <v>926</v>
      </c>
      <c r="E128" s="7" t="s">
        <v>778</v>
      </c>
      <c r="F128" s="17">
        <f>VLOOKUP(C128,Table_0__2[[Papel]:[Alta]],2,TRUE)</f>
        <v>6.33</v>
      </c>
      <c r="G128" s="19">
        <f>VLOOKUP(C128,Table_0__2[[Papel]:[Alta]],3,TRUE)/100</f>
        <v>-1.09E-2</v>
      </c>
      <c r="H128" s="17">
        <f>VLOOKUP(C128,Table_0__2[[Papel]:[Alta]],4,TRUE)</f>
        <v>6.33</v>
      </c>
      <c r="I128" s="33">
        <f>VLOOKUP(C128,Table_0__2[[Papel]:[Alta]],5,TRUE)</f>
        <v>6.69</v>
      </c>
      <c r="J128" s="17">
        <v>6.4</v>
      </c>
      <c r="K128" s="19">
        <v>4.7000000000000002E-3</v>
      </c>
      <c r="L128" s="9" t="s">
        <v>1237</v>
      </c>
      <c r="M128" s="20">
        <v>0.67</v>
      </c>
      <c r="N128" s="18">
        <v>13.05</v>
      </c>
      <c r="O128" s="20">
        <v>0.49</v>
      </c>
      <c r="P128" s="18">
        <v>9.5399999999999991</v>
      </c>
      <c r="Q128" s="17" t="s">
        <v>1240</v>
      </c>
      <c r="R128" s="18" t="s">
        <v>1240</v>
      </c>
      <c r="S128" s="21">
        <v>6.8000000000000005E-2</v>
      </c>
      <c r="T128" s="19">
        <v>5.0999999999999997E-2</v>
      </c>
      <c r="U128" s="21">
        <v>4.7000000000000002E-3</v>
      </c>
      <c r="V128" s="19">
        <v>0</v>
      </c>
      <c r="W128" s="21">
        <v>-4.2999999999999997E-2</v>
      </c>
      <c r="X128" s="19">
        <v>2.3099999999999999E-2</v>
      </c>
      <c r="Y128" s="21">
        <v>-5.8599999999999999E-2</v>
      </c>
      <c r="Z128" s="19">
        <v>0.35439999999999999</v>
      </c>
      <c r="AA128" s="21">
        <v>0.2535</v>
      </c>
      <c r="AB128" s="19">
        <v>0.4052</v>
      </c>
      <c r="AC128" s="21">
        <v>0.31900000000000001</v>
      </c>
      <c r="AD128" s="9" t="s">
        <v>1241</v>
      </c>
      <c r="AE128" s="10" t="s">
        <v>1263</v>
      </c>
      <c r="AF128" s="13" t="str">
        <f>S128&amp;"-"&amp;COUNTIF($S$3:S128,S128)</f>
        <v>0.068-1</v>
      </c>
    </row>
    <row r="129" spans="1:32" x14ac:dyDescent="0.25">
      <c r="A129" s="45"/>
      <c r="C129" s="7" t="s">
        <v>129</v>
      </c>
      <c r="D129" s="7" t="s">
        <v>927</v>
      </c>
      <c r="E129" s="7" t="s">
        <v>874</v>
      </c>
      <c r="F129" s="17">
        <f>VLOOKUP(C129,Table_0__2[[Papel]:[Alta]],2,TRUE)</f>
        <v>46.35</v>
      </c>
      <c r="G129" s="19">
        <f>VLOOKUP(C129,Table_0__2[[Papel]:[Alta]],3,TRUE)/100</f>
        <v>7.8000000000000005E-3</v>
      </c>
      <c r="H129" s="17">
        <f>VLOOKUP(C129,Table_0__2[[Papel]:[Alta]],4,TRUE)</f>
        <v>45.05</v>
      </c>
      <c r="I129" s="33">
        <f>VLOOKUP(C129,Table_0__2[[Papel]:[Alta]],5,TRUE)</f>
        <v>46.35</v>
      </c>
      <c r="J129" s="17">
        <v>45.99</v>
      </c>
      <c r="K129" s="19">
        <v>-1.7299999999999999E-2</v>
      </c>
      <c r="L129" s="9" t="s">
        <v>1237</v>
      </c>
      <c r="M129" s="20">
        <v>1.98</v>
      </c>
      <c r="N129" s="18">
        <v>11.05</v>
      </c>
      <c r="O129" s="20">
        <v>4.16</v>
      </c>
      <c r="P129" s="18">
        <v>23.24</v>
      </c>
      <c r="Q129" s="17">
        <v>0.01</v>
      </c>
      <c r="R129" s="18">
        <v>11.56</v>
      </c>
      <c r="S129" s="21">
        <v>1.9E-2</v>
      </c>
      <c r="T129" s="19">
        <v>0.17899999999999999</v>
      </c>
      <c r="U129" s="21">
        <v>-1.7299999999999999E-2</v>
      </c>
      <c r="V129" s="19">
        <v>1.2999999999999999E-2</v>
      </c>
      <c r="W129" s="21">
        <v>0.85129999999999995</v>
      </c>
      <c r="X129" s="19">
        <v>0.34760000000000002</v>
      </c>
      <c r="Y129" s="21">
        <v>0.3886</v>
      </c>
      <c r="Z129" s="19">
        <v>-9.0800000000000006E-2</v>
      </c>
      <c r="AA129" s="21">
        <v>1.6521999999999999</v>
      </c>
      <c r="AB129" s="19">
        <v>1.7031000000000001</v>
      </c>
      <c r="AC129" s="21">
        <v>0.81140000000000001</v>
      </c>
      <c r="AD129" s="9" t="s">
        <v>1238</v>
      </c>
      <c r="AE129" s="10" t="s">
        <v>1263</v>
      </c>
      <c r="AF129" s="13" t="str">
        <f>S129&amp;"-"&amp;COUNTIF($S$3:S129,S129)</f>
        <v>0.019-2</v>
      </c>
    </row>
    <row r="130" spans="1:32" x14ac:dyDescent="0.25">
      <c r="A130" s="45"/>
      <c r="C130" s="7" t="s">
        <v>130</v>
      </c>
      <c r="D130" s="7" t="s">
        <v>928</v>
      </c>
      <c r="E130" s="7" t="s">
        <v>874</v>
      </c>
      <c r="F130" s="17">
        <f>VLOOKUP(C130,Table_0__2[[Papel]:[Alta]],2,TRUE)</f>
        <v>46</v>
      </c>
      <c r="G130" s="19">
        <f>VLOOKUP(C130,Table_0__2[[Papel]:[Alta]],3,TRUE)/100</f>
        <v>0</v>
      </c>
      <c r="H130" s="17">
        <f>VLOOKUP(C130,Table_0__2[[Papel]:[Alta]],4,TRUE)</f>
        <v>0</v>
      </c>
      <c r="I130" s="33">
        <f>VLOOKUP(C130,Table_0__2[[Papel]:[Alta]],5,TRUE)</f>
        <v>0</v>
      </c>
      <c r="J130" s="17">
        <v>46</v>
      </c>
      <c r="K130" s="19">
        <v>-2.9499999999999998E-2</v>
      </c>
      <c r="L130" s="9" t="s">
        <v>1237</v>
      </c>
      <c r="M130" s="20">
        <v>1.98</v>
      </c>
      <c r="N130" s="18">
        <v>11.05</v>
      </c>
      <c r="O130" s="20">
        <v>4.16</v>
      </c>
      <c r="P130" s="18">
        <v>23.24</v>
      </c>
      <c r="Q130" s="17">
        <v>0.01</v>
      </c>
      <c r="R130" s="18">
        <v>11.57</v>
      </c>
      <c r="S130" s="21">
        <v>1.9E-2</v>
      </c>
      <c r="T130" s="19">
        <v>0.17899999999999999</v>
      </c>
      <c r="U130" s="21">
        <v>-2.9499999999999998E-2</v>
      </c>
      <c r="V130" s="19">
        <v>2.2200000000000001E-2</v>
      </c>
      <c r="W130" s="21">
        <v>0.80740000000000001</v>
      </c>
      <c r="X130" s="19">
        <v>0.35410000000000003</v>
      </c>
      <c r="Y130" s="21">
        <v>0.38979999999999998</v>
      </c>
      <c r="Z130" s="19">
        <v>-4.5900000000000003E-2</v>
      </c>
      <c r="AA130" s="21">
        <v>1.5547</v>
      </c>
      <c r="AB130" s="19">
        <v>1.5728</v>
      </c>
      <c r="AC130" s="21">
        <v>1.073</v>
      </c>
      <c r="AD130" s="9" t="s">
        <v>1238</v>
      </c>
      <c r="AE130" s="10" t="s">
        <v>1263</v>
      </c>
      <c r="AF130" s="13" t="str">
        <f>S130&amp;"-"&amp;COUNTIF($S$3:S130,S130)</f>
        <v>0.019-3</v>
      </c>
    </row>
    <row r="131" spans="1:32" x14ac:dyDescent="0.25">
      <c r="A131" s="45"/>
      <c r="C131" s="7" t="s">
        <v>131</v>
      </c>
      <c r="D131" s="7" t="s">
        <v>929</v>
      </c>
      <c r="E131" s="7" t="s">
        <v>804</v>
      </c>
      <c r="F131" s="17">
        <f>VLOOKUP(C131,Table_0__2[[Papel]:[Alta]],2,TRUE)</f>
        <v>51.7</v>
      </c>
      <c r="G131" s="19">
        <f>VLOOKUP(C131,Table_0__2[[Papel]:[Alta]],3,TRUE)/100</f>
        <v>0</v>
      </c>
      <c r="H131" s="17">
        <f>VLOOKUP(C131,Table_0__2[[Papel]:[Alta]],4,TRUE)</f>
        <v>0</v>
      </c>
      <c r="I131" s="33">
        <f>VLOOKUP(C131,Table_0__2[[Papel]:[Alta]],5,TRUE)</f>
        <v>0</v>
      </c>
      <c r="J131" s="17">
        <v>51.7</v>
      </c>
      <c r="K131" s="19">
        <v>0</v>
      </c>
      <c r="L131" s="9" t="s">
        <v>1249</v>
      </c>
      <c r="M131" s="20">
        <v>0</v>
      </c>
      <c r="N131" s="18">
        <v>0</v>
      </c>
      <c r="O131" s="20">
        <v>0</v>
      </c>
      <c r="P131" s="18">
        <v>0</v>
      </c>
      <c r="Q131" s="17" t="s">
        <v>1240</v>
      </c>
      <c r="R131" s="18" t="s">
        <v>1240</v>
      </c>
      <c r="S131" s="21">
        <v>6.6000000000000003E-2</v>
      </c>
      <c r="T131" s="19" t="s">
        <v>1240</v>
      </c>
      <c r="U131" s="21">
        <v>0</v>
      </c>
      <c r="V131" s="19">
        <v>1.37E-2</v>
      </c>
      <c r="W131" s="21">
        <v>0.13039999999999999</v>
      </c>
      <c r="X131" s="19">
        <v>3.4000000000000002E-2</v>
      </c>
      <c r="Y131" s="21">
        <v>0.25600000000000001</v>
      </c>
      <c r="Z131" s="19">
        <v>5.7599999999999998E-2</v>
      </c>
      <c r="AA131" s="21">
        <v>-0.19159999999999999</v>
      </c>
      <c r="AB131" s="19">
        <v>0.33210000000000001</v>
      </c>
      <c r="AC131" s="21">
        <v>0.318</v>
      </c>
      <c r="AD131" s="9" t="s">
        <v>1241</v>
      </c>
      <c r="AE131" s="10" t="s">
        <v>1263</v>
      </c>
      <c r="AF131" s="13" t="str">
        <f>S131&amp;"-"&amp;COUNTIF($S$3:S131,S131)</f>
        <v>0.066-1</v>
      </c>
    </row>
    <row r="132" spans="1:32" x14ac:dyDescent="0.25">
      <c r="A132" s="45"/>
      <c r="C132" s="7" t="s">
        <v>132</v>
      </c>
      <c r="D132" s="7" t="s">
        <v>930</v>
      </c>
      <c r="E132" s="7" t="s">
        <v>863</v>
      </c>
      <c r="F132" s="17">
        <f>VLOOKUP(C132,Table_0__2[[Papel]:[Alta]],2,TRUE)</f>
        <v>79.64</v>
      </c>
      <c r="G132" s="19">
        <f>VLOOKUP(C132,Table_0__2[[Papel]:[Alta]],3,TRUE)/100</f>
        <v>-3.3500000000000002E-2</v>
      </c>
      <c r="H132" s="17">
        <f>VLOOKUP(C132,Table_0__2[[Papel]:[Alta]],4,TRUE)</f>
        <v>78.8</v>
      </c>
      <c r="I132" s="33">
        <f>VLOOKUP(C132,Table_0__2[[Papel]:[Alta]],5,TRUE)</f>
        <v>81.44</v>
      </c>
      <c r="J132" s="17">
        <v>82.4</v>
      </c>
      <c r="K132" s="19">
        <v>1.23E-2</v>
      </c>
      <c r="L132" s="9" t="s">
        <v>1237</v>
      </c>
      <c r="M132" s="20">
        <v>2.92</v>
      </c>
      <c r="N132" s="18">
        <v>37.159999999999997</v>
      </c>
      <c r="O132" s="20">
        <v>2.2200000000000002</v>
      </c>
      <c r="P132" s="18">
        <v>28.23</v>
      </c>
      <c r="Q132" s="17">
        <v>1.43</v>
      </c>
      <c r="R132" s="18">
        <v>18</v>
      </c>
      <c r="S132" s="21">
        <v>1.9E-2</v>
      </c>
      <c r="T132" s="19">
        <v>7.9000000000000001E-2</v>
      </c>
      <c r="U132" s="21">
        <v>1.23E-2</v>
      </c>
      <c r="V132" s="19">
        <v>4.8599999999999997E-2</v>
      </c>
      <c r="W132" s="21">
        <v>0.1139</v>
      </c>
      <c r="X132" s="19">
        <v>8.8099999999999998E-2</v>
      </c>
      <c r="Y132" s="21">
        <v>0.1118</v>
      </c>
      <c r="Z132" s="19">
        <v>1.1249</v>
      </c>
      <c r="AA132" s="21">
        <v>-0.17069999999999999</v>
      </c>
      <c r="AB132" s="19">
        <v>0.1162</v>
      </c>
      <c r="AC132" s="21">
        <v>0.70540000000000003</v>
      </c>
      <c r="AD132" s="9" t="s">
        <v>1241</v>
      </c>
      <c r="AE132" s="10" t="s">
        <v>1263</v>
      </c>
      <c r="AF132" s="13" t="str">
        <f>S132&amp;"-"&amp;COUNTIF($S$3:S132,S132)</f>
        <v>0.019-4</v>
      </c>
    </row>
    <row r="133" spans="1:32" x14ac:dyDescent="0.25">
      <c r="A133" s="45"/>
      <c r="C133" s="7" t="s">
        <v>757</v>
      </c>
      <c r="D133" s="7" t="s">
        <v>931</v>
      </c>
      <c r="E133" s="7" t="s">
        <v>802</v>
      </c>
      <c r="F133" s="17">
        <f>VLOOKUP(C133,Table_0__2[[Papel]:[Alta]],2,TRUE)</f>
        <v>12.3</v>
      </c>
      <c r="G133" s="19">
        <f>VLOOKUP(C133,Table_0__2[[Papel]:[Alta]],3,TRUE)/100</f>
        <v>-2.7699999999999999E-2</v>
      </c>
      <c r="H133" s="17">
        <f>VLOOKUP(C133,Table_0__2[[Papel]:[Alta]],4,TRUE)</f>
        <v>12.25</v>
      </c>
      <c r="I133" s="33">
        <f>VLOOKUP(C133,Table_0__2[[Papel]:[Alta]],5,TRUE)</f>
        <v>13</v>
      </c>
      <c r="J133" s="17">
        <v>12.65</v>
      </c>
      <c r="K133" s="19">
        <v>-2.6200000000000001E-2</v>
      </c>
      <c r="L133" s="9" t="s">
        <v>1237</v>
      </c>
      <c r="M133" s="20">
        <v>11.83</v>
      </c>
      <c r="N133" s="18">
        <v>0</v>
      </c>
      <c r="O133" s="20">
        <v>0</v>
      </c>
      <c r="P133" s="18">
        <v>1.07</v>
      </c>
      <c r="Q133" s="17">
        <v>3.43</v>
      </c>
      <c r="R133" s="18" t="s">
        <v>1240</v>
      </c>
      <c r="S133" s="21">
        <v>0</v>
      </c>
      <c r="T133" s="19" t="s">
        <v>1240</v>
      </c>
      <c r="U133" s="21">
        <v>-2.6200000000000001E-2</v>
      </c>
      <c r="V133" s="19">
        <v>0</v>
      </c>
      <c r="W133" s="21">
        <v>-2.5399999999999999E-2</v>
      </c>
      <c r="X133" s="19">
        <v>-2.5399999999999999E-2</v>
      </c>
      <c r="Y133" s="21">
        <v>0</v>
      </c>
      <c r="Z133" s="19">
        <v>0</v>
      </c>
      <c r="AA133" s="21">
        <v>0</v>
      </c>
      <c r="AB133" s="19">
        <v>0</v>
      </c>
      <c r="AC133" s="21">
        <v>0</v>
      </c>
      <c r="AD133" s="9" t="s">
        <v>1238</v>
      </c>
      <c r="AE133" s="10" t="s">
        <v>1263</v>
      </c>
      <c r="AF133" s="13" t="str">
        <f>S133&amp;"-"&amp;COUNTIF($S$3:S133,S133)</f>
        <v>0-49</v>
      </c>
    </row>
    <row r="134" spans="1:32" x14ac:dyDescent="0.25">
      <c r="A134" s="45"/>
      <c r="C134" s="7" t="s">
        <v>133</v>
      </c>
      <c r="D134" s="7" t="s">
        <v>932</v>
      </c>
      <c r="E134" s="7" t="s">
        <v>800</v>
      </c>
      <c r="F134" s="17">
        <f>VLOOKUP(C134,Table_0__2[[Papel]:[Alta]],2,TRUE)</f>
        <v>13.38</v>
      </c>
      <c r="G134" s="19">
        <f>VLOOKUP(C134,Table_0__2[[Papel]:[Alta]],3,TRUE)/100</f>
        <v>-3.2500000000000001E-2</v>
      </c>
      <c r="H134" s="17">
        <f>VLOOKUP(C134,Table_0__2[[Papel]:[Alta]],4,TRUE)</f>
        <v>13.26</v>
      </c>
      <c r="I134" s="33">
        <f>VLOOKUP(C134,Table_0__2[[Papel]:[Alta]],5,TRUE)</f>
        <v>13.9</v>
      </c>
      <c r="J134" s="17">
        <v>13.83</v>
      </c>
      <c r="K134" s="19">
        <v>-4.1599999999999998E-2</v>
      </c>
      <c r="L134" s="9" t="s">
        <v>1237</v>
      </c>
      <c r="M134" s="20">
        <v>0.81</v>
      </c>
      <c r="N134" s="18">
        <v>6.44</v>
      </c>
      <c r="O134" s="20">
        <v>2.15</v>
      </c>
      <c r="P134" s="18">
        <v>16.98</v>
      </c>
      <c r="Q134" s="17">
        <v>0.59</v>
      </c>
      <c r="R134" s="18">
        <v>4.03</v>
      </c>
      <c r="S134" s="21">
        <v>0.20200000000000001</v>
      </c>
      <c r="T134" s="19">
        <v>0.126</v>
      </c>
      <c r="U134" s="21">
        <v>-4.1599999999999998E-2</v>
      </c>
      <c r="V134" s="19">
        <v>-0.1318</v>
      </c>
      <c r="W134" s="21">
        <v>-0.19500000000000001</v>
      </c>
      <c r="X134" s="19">
        <v>-0.15670000000000001</v>
      </c>
      <c r="Y134" s="21">
        <v>-0.14219999999999999</v>
      </c>
      <c r="Z134" s="19">
        <v>0.13150000000000001</v>
      </c>
      <c r="AA134" s="21">
        <v>0.53639999999999999</v>
      </c>
      <c r="AB134" s="19">
        <v>0.2455</v>
      </c>
      <c r="AC134" s="21">
        <v>1.5971</v>
      </c>
      <c r="AD134" s="9" t="s">
        <v>1241</v>
      </c>
      <c r="AE134" s="10" t="s">
        <v>1264</v>
      </c>
      <c r="AF134" s="13" t="str">
        <f>S134&amp;"-"&amp;COUNTIF($S$3:S134,S134)</f>
        <v>0.202-1</v>
      </c>
    </row>
    <row r="135" spans="1:32" x14ac:dyDescent="0.25">
      <c r="A135" s="45"/>
      <c r="C135" s="7" t="s">
        <v>134</v>
      </c>
      <c r="D135" s="7" t="s">
        <v>933</v>
      </c>
      <c r="E135" s="7" t="s">
        <v>934</v>
      </c>
      <c r="F135" s="17">
        <f>VLOOKUP(C135,Table_0__2[[Papel]:[Alta]],2,TRUE)</f>
        <v>33.35</v>
      </c>
      <c r="G135" s="19">
        <f>VLOOKUP(C135,Table_0__2[[Papel]:[Alta]],3,TRUE)/100</f>
        <v>-1.83E-2</v>
      </c>
      <c r="H135" s="17">
        <f>VLOOKUP(C135,Table_0__2[[Papel]:[Alta]],4,TRUE)</f>
        <v>33.14</v>
      </c>
      <c r="I135" s="33">
        <f>VLOOKUP(C135,Table_0__2[[Papel]:[Alta]],5,TRUE)</f>
        <v>33.799999999999997</v>
      </c>
      <c r="J135" s="17">
        <v>33.97</v>
      </c>
      <c r="K135" s="19">
        <v>3.3500000000000002E-2</v>
      </c>
      <c r="L135" s="9" t="s">
        <v>1237</v>
      </c>
      <c r="M135" s="20">
        <v>4.75</v>
      </c>
      <c r="N135" s="18">
        <v>12.42</v>
      </c>
      <c r="O135" s="20">
        <v>2.73</v>
      </c>
      <c r="P135" s="18">
        <v>7.14</v>
      </c>
      <c r="Q135" s="17">
        <v>3.56</v>
      </c>
      <c r="R135" s="18">
        <v>5.59</v>
      </c>
      <c r="S135" s="21">
        <v>0</v>
      </c>
      <c r="T135" s="19">
        <v>0.38300000000000001</v>
      </c>
      <c r="U135" s="21">
        <v>3.3500000000000002E-2</v>
      </c>
      <c r="V135" s="19">
        <v>0.1101</v>
      </c>
      <c r="W135" s="21">
        <v>1.7534000000000001</v>
      </c>
      <c r="X135" s="19">
        <v>6.6600000000000006E-2</v>
      </c>
      <c r="Y135" s="21">
        <v>1.2595000000000001</v>
      </c>
      <c r="Z135" s="19">
        <v>0.70820000000000005</v>
      </c>
      <c r="AA135" s="21">
        <v>0.1331</v>
      </c>
      <c r="AB135" s="19">
        <v>-0.2278</v>
      </c>
      <c r="AC135" s="21">
        <v>1.8095000000000001</v>
      </c>
      <c r="AD135" s="9" t="s">
        <v>1241</v>
      </c>
      <c r="AE135" s="10" t="s">
        <v>1264</v>
      </c>
      <c r="AF135" s="13" t="str">
        <f>S135&amp;"-"&amp;COUNTIF($S$3:S135,S135)</f>
        <v>0-50</v>
      </c>
    </row>
    <row r="136" spans="1:32" x14ac:dyDescent="0.25">
      <c r="A136" s="45"/>
      <c r="C136" s="7" t="s">
        <v>135</v>
      </c>
      <c r="D136" s="7" t="s">
        <v>935</v>
      </c>
      <c r="E136" s="7" t="s">
        <v>782</v>
      </c>
      <c r="F136" s="17">
        <f>VLOOKUP(C136,Table_0__2[[Papel]:[Alta]],2,TRUE)</f>
        <v>14.92</v>
      </c>
      <c r="G136" s="19">
        <f>VLOOKUP(C136,Table_0__2[[Papel]:[Alta]],3,TRUE)/100</f>
        <v>0</v>
      </c>
      <c r="H136" s="17">
        <f>VLOOKUP(C136,Table_0__2[[Papel]:[Alta]],4,TRUE)</f>
        <v>0</v>
      </c>
      <c r="I136" s="33">
        <f>VLOOKUP(C136,Table_0__2[[Papel]:[Alta]],5,TRUE)</f>
        <v>0</v>
      </c>
      <c r="J136" s="17">
        <v>14.92</v>
      </c>
      <c r="K136" s="19">
        <v>-5.3E-3</v>
      </c>
      <c r="L136" s="9" t="s">
        <v>1237</v>
      </c>
      <c r="M136" s="20">
        <v>1.89</v>
      </c>
      <c r="N136" s="18">
        <v>7.33</v>
      </c>
      <c r="O136" s="20">
        <v>2.0299999999999998</v>
      </c>
      <c r="P136" s="18">
        <v>7.91</v>
      </c>
      <c r="Q136" s="17">
        <v>1.28</v>
      </c>
      <c r="R136" s="18">
        <v>5.32</v>
      </c>
      <c r="S136" s="21">
        <v>2.1999999999999999E-2</v>
      </c>
      <c r="T136" s="19">
        <v>0.25700000000000001</v>
      </c>
      <c r="U136" s="21">
        <v>-5.3E-3</v>
      </c>
      <c r="V136" s="19">
        <v>-8.9700000000000002E-2</v>
      </c>
      <c r="W136" s="21">
        <v>-0.25269999999999998</v>
      </c>
      <c r="X136" s="19">
        <v>-0.13320000000000001</v>
      </c>
      <c r="Y136" s="21">
        <v>-5.8500000000000003E-2</v>
      </c>
      <c r="Z136" s="19">
        <v>0.1673</v>
      </c>
      <c r="AA136" s="21">
        <v>-3.9E-2</v>
      </c>
      <c r="AB136" s="19">
        <v>0.34329999999999999</v>
      </c>
      <c r="AC136" s="21">
        <v>0.65239999999999998</v>
      </c>
      <c r="AD136" s="9" t="s">
        <v>1241</v>
      </c>
      <c r="AE136" s="10" t="s">
        <v>1264</v>
      </c>
      <c r="AF136" s="13" t="str">
        <f>S136&amp;"-"&amp;COUNTIF($S$3:S136,S136)</f>
        <v>0.022-1</v>
      </c>
    </row>
    <row r="137" spans="1:32" x14ac:dyDescent="0.25">
      <c r="A137" s="45"/>
      <c r="C137" s="7" t="s">
        <v>738</v>
      </c>
      <c r="D137" s="7" t="s">
        <v>936</v>
      </c>
      <c r="E137" s="7" t="s">
        <v>782</v>
      </c>
      <c r="F137" s="17">
        <f>VLOOKUP(C137,Table_0__2[[Papel]:[Alta]],2,TRUE)</f>
        <v>15.8</v>
      </c>
      <c r="G137" s="19">
        <f>VLOOKUP(C137,Table_0__2[[Papel]:[Alta]],3,TRUE)/100</f>
        <v>0</v>
      </c>
      <c r="H137" s="17">
        <f>VLOOKUP(C137,Table_0__2[[Papel]:[Alta]],4,TRUE)</f>
        <v>0</v>
      </c>
      <c r="I137" s="33">
        <f>VLOOKUP(C137,Table_0__2[[Papel]:[Alta]],5,TRUE)</f>
        <v>0</v>
      </c>
      <c r="J137" s="17">
        <v>15.8</v>
      </c>
      <c r="K137" s="19">
        <v>-1.2500000000000001E-2</v>
      </c>
      <c r="L137" s="9" t="s">
        <v>1237</v>
      </c>
      <c r="M137" s="20">
        <v>2</v>
      </c>
      <c r="N137" s="18">
        <v>7.76</v>
      </c>
      <c r="O137" s="20">
        <v>2.0299999999999998</v>
      </c>
      <c r="P137" s="18">
        <v>7.91</v>
      </c>
      <c r="Q137" s="17">
        <v>1.28</v>
      </c>
      <c r="R137" s="18">
        <v>5.64</v>
      </c>
      <c r="S137" s="21">
        <v>2.1999999999999999E-2</v>
      </c>
      <c r="T137" s="19">
        <v>0.25700000000000001</v>
      </c>
      <c r="U137" s="21">
        <v>-1.2500000000000001E-2</v>
      </c>
      <c r="V137" s="19">
        <v>-6.8999999999999999E-3</v>
      </c>
      <c r="W137" s="21">
        <v>-0.2341</v>
      </c>
      <c r="X137" s="19">
        <v>-0.10730000000000001</v>
      </c>
      <c r="Y137" s="21">
        <v>8.0999999999999996E-3</v>
      </c>
      <c r="Z137" s="19">
        <v>0.21290000000000001</v>
      </c>
      <c r="AA137" s="21">
        <v>-0.2311</v>
      </c>
      <c r="AB137" s="19">
        <v>0.63560000000000005</v>
      </c>
      <c r="AC137" s="21">
        <v>0.84660000000000002</v>
      </c>
      <c r="AD137" s="9" t="s">
        <v>1241</v>
      </c>
      <c r="AE137" s="10" t="s">
        <v>1264</v>
      </c>
      <c r="AF137" s="13" t="str">
        <f>S137&amp;"-"&amp;COUNTIF($S$3:S137,S137)</f>
        <v>0.022-2</v>
      </c>
    </row>
    <row r="138" spans="1:32" x14ac:dyDescent="0.25">
      <c r="A138" s="45"/>
      <c r="C138" s="7" t="s">
        <v>136</v>
      </c>
      <c r="D138" s="7" t="s">
        <v>937</v>
      </c>
      <c r="E138" s="7" t="s">
        <v>788</v>
      </c>
      <c r="F138" s="17">
        <f>VLOOKUP(C138,Table_0__2[[Papel]:[Alta]],2,TRUE)</f>
        <v>24.55</v>
      </c>
      <c r="G138" s="19">
        <f>VLOOKUP(C138,Table_0__2[[Papel]:[Alta]],3,TRUE)/100</f>
        <v>0</v>
      </c>
      <c r="H138" s="17">
        <f>VLOOKUP(C138,Table_0__2[[Papel]:[Alta]],4,TRUE)</f>
        <v>0</v>
      </c>
      <c r="I138" s="33">
        <f>VLOOKUP(C138,Table_0__2[[Papel]:[Alta]],5,TRUE)</f>
        <v>0</v>
      </c>
      <c r="J138" s="17">
        <v>24.55</v>
      </c>
      <c r="K138" s="19">
        <v>0</v>
      </c>
      <c r="L138" s="9" t="s">
        <v>1262</v>
      </c>
      <c r="M138" s="20">
        <v>-0.76</v>
      </c>
      <c r="N138" s="18">
        <v>1.1299999999999999</v>
      </c>
      <c r="O138" s="20">
        <v>21.77</v>
      </c>
      <c r="P138" s="18">
        <v>-32.369999999999997</v>
      </c>
      <c r="Q138" s="17">
        <v>-2.63</v>
      </c>
      <c r="R138" s="18">
        <v>3.63</v>
      </c>
      <c r="S138" s="21">
        <v>0</v>
      </c>
      <c r="T138" s="19">
        <v>-0.67200000000000004</v>
      </c>
      <c r="U138" s="21">
        <v>0</v>
      </c>
      <c r="V138" s="19">
        <v>-8.7400000000000005E-2</v>
      </c>
      <c r="W138" s="21">
        <v>0.81989999999999996</v>
      </c>
      <c r="X138" s="19">
        <v>-5.5800000000000002E-2</v>
      </c>
      <c r="Y138" s="21">
        <v>1.4074</v>
      </c>
      <c r="Z138" s="19">
        <v>1.2085999999999999</v>
      </c>
      <c r="AA138" s="21">
        <v>2.9499999999999998E-2</v>
      </c>
      <c r="AB138" s="19">
        <v>-0.52500000000000002</v>
      </c>
      <c r="AC138" s="21">
        <v>1.01E-2</v>
      </c>
      <c r="AD138" s="9" t="s">
        <v>1238</v>
      </c>
      <c r="AE138" s="10" t="s">
        <v>1264</v>
      </c>
      <c r="AF138" s="13" t="str">
        <f>S138&amp;"-"&amp;COUNTIF($S$3:S138,S138)</f>
        <v>0-51</v>
      </c>
    </row>
    <row r="139" spans="1:32" x14ac:dyDescent="0.25">
      <c r="A139" s="45"/>
      <c r="C139" s="7" t="s">
        <v>137</v>
      </c>
      <c r="D139" s="7" t="s">
        <v>938</v>
      </c>
      <c r="E139" s="7" t="s">
        <v>788</v>
      </c>
      <c r="F139" s="17">
        <f>VLOOKUP(C139,Table_0__2[[Papel]:[Alta]],2,TRUE)</f>
        <v>17.61</v>
      </c>
      <c r="G139" s="19">
        <f>VLOOKUP(C139,Table_0__2[[Papel]:[Alta]],3,TRUE)/100</f>
        <v>0</v>
      </c>
      <c r="H139" s="17">
        <f>VLOOKUP(C139,Table_0__2[[Papel]:[Alta]],4,TRUE)</f>
        <v>0</v>
      </c>
      <c r="I139" s="33">
        <f>VLOOKUP(C139,Table_0__2[[Papel]:[Alta]],5,TRUE)</f>
        <v>0</v>
      </c>
      <c r="J139" s="17">
        <v>17.61</v>
      </c>
      <c r="K139" s="19">
        <v>2.98E-2</v>
      </c>
      <c r="L139" s="9" t="s">
        <v>1237</v>
      </c>
      <c r="M139" s="20">
        <v>-0.54</v>
      </c>
      <c r="N139" s="18">
        <v>0.81</v>
      </c>
      <c r="O139" s="20">
        <v>21.77</v>
      </c>
      <c r="P139" s="18">
        <v>-32.369999999999997</v>
      </c>
      <c r="Q139" s="17">
        <v>-2.63</v>
      </c>
      <c r="R139" s="18">
        <v>2.6</v>
      </c>
      <c r="S139" s="21">
        <v>0</v>
      </c>
      <c r="T139" s="19">
        <v>-0.67200000000000004</v>
      </c>
      <c r="U139" s="21">
        <v>2.98E-2</v>
      </c>
      <c r="V139" s="19">
        <v>-2.6499999999999999E-2</v>
      </c>
      <c r="W139" s="21">
        <v>0.17560000000000001</v>
      </c>
      <c r="X139" s="19">
        <v>-0.1618</v>
      </c>
      <c r="Y139" s="21">
        <v>0.62870000000000004</v>
      </c>
      <c r="Z139" s="19">
        <v>2.7940999999999998</v>
      </c>
      <c r="AA139" s="21">
        <v>0.21859999999999999</v>
      </c>
      <c r="AB139" s="19">
        <v>0.58520000000000005</v>
      </c>
      <c r="AC139" s="21">
        <v>-0.29599999999999999</v>
      </c>
      <c r="AD139" s="9" t="s">
        <v>1238</v>
      </c>
      <c r="AE139" s="10" t="s">
        <v>1264</v>
      </c>
      <c r="AF139" s="13" t="str">
        <f>S139&amp;"-"&amp;COUNTIF($S$3:S139,S139)</f>
        <v>0-52</v>
      </c>
    </row>
    <row r="140" spans="1:32" x14ac:dyDescent="0.25">
      <c r="A140" s="45"/>
      <c r="C140" s="7" t="s">
        <v>138</v>
      </c>
      <c r="D140" s="7" t="s">
        <v>939</v>
      </c>
      <c r="E140" s="7" t="s">
        <v>788</v>
      </c>
      <c r="F140" s="17">
        <f>VLOOKUP(C140,Table_0__2[[Papel]:[Alta]],2,TRUE)</f>
        <v>11.5</v>
      </c>
      <c r="G140" s="19">
        <f>VLOOKUP(C140,Table_0__2[[Papel]:[Alta]],3,TRUE)/100</f>
        <v>0</v>
      </c>
      <c r="H140" s="17">
        <f>VLOOKUP(C140,Table_0__2[[Papel]:[Alta]],4,TRUE)</f>
        <v>0</v>
      </c>
      <c r="I140" s="33">
        <f>VLOOKUP(C140,Table_0__2[[Papel]:[Alta]],5,TRUE)</f>
        <v>0</v>
      </c>
      <c r="J140" s="17">
        <v>11.5</v>
      </c>
      <c r="K140" s="19">
        <v>-4.1700000000000001E-2</v>
      </c>
      <c r="L140" s="9" t="s">
        <v>1237</v>
      </c>
      <c r="M140" s="20">
        <v>0.42</v>
      </c>
      <c r="N140" s="18">
        <v>-1.61</v>
      </c>
      <c r="O140" s="20">
        <v>-7.13</v>
      </c>
      <c r="P140" s="18">
        <v>27.27</v>
      </c>
      <c r="Q140" s="17">
        <v>1.81</v>
      </c>
      <c r="R140" s="18">
        <v>-8.67</v>
      </c>
      <c r="S140" s="21">
        <v>0</v>
      </c>
      <c r="T140" s="19">
        <v>-0.26200000000000001</v>
      </c>
      <c r="U140" s="21">
        <v>-4.1700000000000001E-2</v>
      </c>
      <c r="V140" s="19">
        <v>-0.10780000000000001</v>
      </c>
      <c r="W140" s="21">
        <v>-5.8099999999999999E-2</v>
      </c>
      <c r="X140" s="19">
        <v>-4.1700000000000001E-2</v>
      </c>
      <c r="Y140" s="21">
        <v>7.0499999999999993E-2</v>
      </c>
      <c r="Z140" s="19">
        <v>0.38740000000000002</v>
      </c>
      <c r="AA140" s="21">
        <v>0.34670000000000001</v>
      </c>
      <c r="AB140" s="19">
        <v>0.80720000000000003</v>
      </c>
      <c r="AC140" s="21">
        <v>0.38329999999999997</v>
      </c>
      <c r="AD140" s="9" t="s">
        <v>1238</v>
      </c>
      <c r="AE140" s="10" t="s">
        <v>1264</v>
      </c>
      <c r="AF140" s="13" t="str">
        <f>S140&amp;"-"&amp;COUNTIF($S$3:S140,S140)</f>
        <v>0-53</v>
      </c>
    </row>
    <row r="141" spans="1:32" x14ac:dyDescent="0.25">
      <c r="A141" s="45"/>
      <c r="C141" s="7" t="s">
        <v>139</v>
      </c>
      <c r="D141" s="7" t="s">
        <v>940</v>
      </c>
      <c r="E141" s="7" t="s">
        <v>788</v>
      </c>
      <c r="F141" s="17">
        <f>VLOOKUP(C141,Table_0__2[[Papel]:[Alta]],2,TRUE)</f>
        <v>5.22</v>
      </c>
      <c r="G141" s="19">
        <f>VLOOKUP(C141,Table_0__2[[Papel]:[Alta]],3,TRUE)/100</f>
        <v>-1.32E-2</v>
      </c>
      <c r="H141" s="17">
        <f>VLOOKUP(C141,Table_0__2[[Papel]:[Alta]],4,TRUE)</f>
        <v>5.15</v>
      </c>
      <c r="I141" s="33">
        <f>VLOOKUP(C141,Table_0__2[[Papel]:[Alta]],5,TRUE)</f>
        <v>5.25</v>
      </c>
      <c r="J141" s="17">
        <v>5.29</v>
      </c>
      <c r="K141" s="19">
        <v>-3.8E-3</v>
      </c>
      <c r="L141" s="9" t="s">
        <v>1237</v>
      </c>
      <c r="M141" s="20">
        <v>0.19</v>
      </c>
      <c r="N141" s="18">
        <v>-0.74</v>
      </c>
      <c r="O141" s="20">
        <v>-7.13</v>
      </c>
      <c r="P141" s="18">
        <v>27.27</v>
      </c>
      <c r="Q141" s="17">
        <v>1.81</v>
      </c>
      <c r="R141" s="18">
        <v>-3.99</v>
      </c>
      <c r="S141" s="21">
        <v>0</v>
      </c>
      <c r="T141" s="19">
        <v>-0.26200000000000001</v>
      </c>
      <c r="U141" s="21">
        <v>-3.8E-3</v>
      </c>
      <c r="V141" s="19">
        <v>-6.3700000000000007E-2</v>
      </c>
      <c r="W141" s="21">
        <v>-0.43719999999999998</v>
      </c>
      <c r="X141" s="19">
        <v>-0.1198</v>
      </c>
      <c r="Y141" s="21">
        <v>-0.4032</v>
      </c>
      <c r="Z141" s="19">
        <v>0.38319999999999999</v>
      </c>
      <c r="AA141" s="21">
        <v>0.16669999999999999</v>
      </c>
      <c r="AB141" s="19">
        <v>0.70489999999999997</v>
      </c>
      <c r="AC141" s="21">
        <v>0.65610000000000002</v>
      </c>
      <c r="AD141" s="9" t="s">
        <v>1238</v>
      </c>
      <c r="AE141" s="10" t="s">
        <v>1264</v>
      </c>
      <c r="AF141" s="13" t="str">
        <f>S141&amp;"-"&amp;COUNTIF($S$3:S141,S141)</f>
        <v>0-54</v>
      </c>
    </row>
    <row r="142" spans="1:32" x14ac:dyDescent="0.25">
      <c r="A142" s="45"/>
      <c r="C142" s="7" t="s">
        <v>140</v>
      </c>
      <c r="D142" s="7" t="s">
        <v>941</v>
      </c>
      <c r="E142" s="7" t="s">
        <v>788</v>
      </c>
      <c r="F142" s="17">
        <f>VLOOKUP(C142,Table_0__2[[Papel]:[Alta]],2,TRUE)</f>
        <v>2.62</v>
      </c>
      <c r="G142" s="19">
        <f>VLOOKUP(C142,Table_0__2[[Papel]:[Alta]],3,TRUE)/100</f>
        <v>-4.7300000000000002E-2</v>
      </c>
      <c r="H142" s="17">
        <f>VLOOKUP(C142,Table_0__2[[Papel]:[Alta]],4,TRUE)</f>
        <v>2.6</v>
      </c>
      <c r="I142" s="33">
        <f>VLOOKUP(C142,Table_0__2[[Papel]:[Alta]],5,TRUE)</f>
        <v>2.78</v>
      </c>
      <c r="J142" s="17">
        <v>2.75</v>
      </c>
      <c r="K142" s="19">
        <v>1.4800000000000001E-2</v>
      </c>
      <c r="L142" s="9" t="s">
        <v>1237</v>
      </c>
      <c r="M142" s="20">
        <v>1.07</v>
      </c>
      <c r="N142" s="18" t="s">
        <v>1265</v>
      </c>
      <c r="O142" s="20">
        <v>0</v>
      </c>
      <c r="P142" s="18">
        <v>2.56</v>
      </c>
      <c r="Q142" s="17">
        <v>0.83</v>
      </c>
      <c r="R142" s="18">
        <v>12.29</v>
      </c>
      <c r="S142" s="21">
        <v>1.0999999999999999E-2</v>
      </c>
      <c r="T142" s="19">
        <v>0</v>
      </c>
      <c r="U142" s="21">
        <v>1.4800000000000001E-2</v>
      </c>
      <c r="V142" s="19">
        <v>0.1179</v>
      </c>
      <c r="W142" s="21">
        <v>0.22539999999999999</v>
      </c>
      <c r="X142" s="19">
        <v>8.6999999999999994E-2</v>
      </c>
      <c r="Y142" s="21">
        <v>0.21540000000000001</v>
      </c>
      <c r="Z142" s="19">
        <v>0.4612</v>
      </c>
      <c r="AA142" s="21">
        <v>0.83279999999999998</v>
      </c>
      <c r="AB142" s="19">
        <v>1.2977000000000001</v>
      </c>
      <c r="AC142" s="21">
        <v>-0.2676</v>
      </c>
      <c r="AD142" s="9" t="s">
        <v>1238</v>
      </c>
      <c r="AE142" s="10" t="s">
        <v>1264</v>
      </c>
      <c r="AF142" s="13" t="str">
        <f>S142&amp;"-"&amp;COUNTIF($S$3:S142,S142)</f>
        <v>0.011-2</v>
      </c>
    </row>
    <row r="143" spans="1:32" x14ac:dyDescent="0.25">
      <c r="A143" s="45"/>
      <c r="C143" s="7" t="s">
        <v>141</v>
      </c>
      <c r="D143" s="7" t="s">
        <v>942</v>
      </c>
      <c r="E143" s="7" t="s">
        <v>788</v>
      </c>
      <c r="F143" s="17">
        <f>VLOOKUP(C143,Table_0__2[[Papel]:[Alta]],2,TRUE)</f>
        <v>1.75</v>
      </c>
      <c r="G143" s="19">
        <f>VLOOKUP(C143,Table_0__2[[Papel]:[Alta]],3,TRUE)/100</f>
        <v>-5.4100000000000002E-2</v>
      </c>
      <c r="H143" s="17">
        <f>VLOOKUP(C143,Table_0__2[[Papel]:[Alta]],4,TRUE)</f>
        <v>1.75</v>
      </c>
      <c r="I143" s="33">
        <f>VLOOKUP(C143,Table_0__2[[Papel]:[Alta]],5,TRUE)</f>
        <v>1.87</v>
      </c>
      <c r="J143" s="17">
        <v>1.85</v>
      </c>
      <c r="K143" s="19">
        <v>-1.6E-2</v>
      </c>
      <c r="L143" s="9" t="s">
        <v>1237</v>
      </c>
      <c r="M143" s="20">
        <v>0.72</v>
      </c>
      <c r="N143" s="18" t="s">
        <v>1266</v>
      </c>
      <c r="O143" s="20">
        <v>0</v>
      </c>
      <c r="P143" s="18">
        <v>2.56</v>
      </c>
      <c r="Q143" s="17">
        <v>0.83</v>
      </c>
      <c r="R143" s="18">
        <v>8.27</v>
      </c>
      <c r="S143" s="21">
        <v>1.7999999999999999E-2</v>
      </c>
      <c r="T143" s="19">
        <v>0</v>
      </c>
      <c r="U143" s="21">
        <v>-1.6E-2</v>
      </c>
      <c r="V143" s="19">
        <v>-3.6499999999999998E-2</v>
      </c>
      <c r="W143" s="21">
        <v>-0.23710000000000001</v>
      </c>
      <c r="X143" s="19">
        <v>-9.3100000000000002E-2</v>
      </c>
      <c r="Y143" s="21">
        <v>-0.1731</v>
      </c>
      <c r="Z143" s="19">
        <v>8.8400000000000006E-2</v>
      </c>
      <c r="AA143" s="21">
        <v>1.6876</v>
      </c>
      <c r="AB143" s="19">
        <v>0.90469999999999995</v>
      </c>
      <c r="AC143" s="21">
        <v>-0.15989999999999999</v>
      </c>
      <c r="AD143" s="9" t="s">
        <v>1238</v>
      </c>
      <c r="AE143" s="10" t="s">
        <v>1264</v>
      </c>
      <c r="AF143" s="13" t="str">
        <f>S143&amp;"-"&amp;COUNTIF($S$3:S143,S143)</f>
        <v>0.018-2</v>
      </c>
    </row>
    <row r="144" spans="1:32" x14ac:dyDescent="0.25">
      <c r="A144" s="45"/>
      <c r="C144" s="7" t="s">
        <v>713</v>
      </c>
      <c r="D144" s="7" t="s">
        <v>943</v>
      </c>
      <c r="E144" s="7" t="s">
        <v>810</v>
      </c>
      <c r="F144" s="17">
        <f>VLOOKUP(C144,Table_0__2[[Papel]:[Alta]],2,TRUE)</f>
        <v>9.08</v>
      </c>
      <c r="G144" s="19">
        <f>VLOOKUP(C144,Table_0__2[[Papel]:[Alta]],3,TRUE)/100</f>
        <v>-3.0899999999999997E-2</v>
      </c>
      <c r="H144" s="17">
        <f>VLOOKUP(C144,Table_0__2[[Papel]:[Alta]],4,TRUE)</f>
        <v>9.0399999999999991</v>
      </c>
      <c r="I144" s="33">
        <f>VLOOKUP(C144,Table_0__2[[Papel]:[Alta]],5,TRUE)</f>
        <v>9.35</v>
      </c>
      <c r="J144" s="17">
        <v>9.3699999999999992</v>
      </c>
      <c r="K144" s="19">
        <v>-1.8800000000000001E-2</v>
      </c>
      <c r="L144" s="9" t="s">
        <v>1237</v>
      </c>
      <c r="M144" s="20">
        <v>5.95</v>
      </c>
      <c r="N144" s="18">
        <v>0</v>
      </c>
      <c r="O144" s="20">
        <v>0</v>
      </c>
      <c r="P144" s="18">
        <v>1.57</v>
      </c>
      <c r="Q144" s="17">
        <v>0.67</v>
      </c>
      <c r="R144" s="18" t="s">
        <v>1240</v>
      </c>
      <c r="S144" s="21">
        <v>0</v>
      </c>
      <c r="T144" s="19" t="s">
        <v>1240</v>
      </c>
      <c r="U144" s="21">
        <v>-1.8800000000000001E-2</v>
      </c>
      <c r="V144" s="19">
        <v>-0.16039999999999999</v>
      </c>
      <c r="W144" s="21">
        <v>1.1999999999999999E-3</v>
      </c>
      <c r="X144" s="19">
        <v>-9.9000000000000005E-2</v>
      </c>
      <c r="Y144" s="21">
        <v>0.1113</v>
      </c>
      <c r="Z144" s="19">
        <v>0</v>
      </c>
      <c r="AA144" s="21">
        <v>0</v>
      </c>
      <c r="AB144" s="19">
        <v>0</v>
      </c>
      <c r="AC144" s="21">
        <v>0</v>
      </c>
      <c r="AD144" s="9" t="s">
        <v>1238</v>
      </c>
      <c r="AE144" s="10" t="s">
        <v>1264</v>
      </c>
      <c r="AF144" s="13" t="str">
        <f>S144&amp;"-"&amp;COUNTIF($S$3:S144,S144)</f>
        <v>0-55</v>
      </c>
    </row>
    <row r="145" spans="1:32" x14ac:dyDescent="0.25">
      <c r="A145" s="45"/>
      <c r="C145" s="7" t="s">
        <v>142</v>
      </c>
      <c r="D145" s="7" t="s">
        <v>944</v>
      </c>
      <c r="E145" s="7" t="s">
        <v>786</v>
      </c>
      <c r="F145" s="17">
        <f>VLOOKUP(C145,Table_0__2[[Papel]:[Alta]],2,TRUE)</f>
        <v>14.96</v>
      </c>
      <c r="G145" s="19">
        <f>VLOOKUP(C145,Table_0__2[[Papel]:[Alta]],3,TRUE)/100</f>
        <v>-6.2699999999999992E-2</v>
      </c>
      <c r="H145" s="17">
        <f>VLOOKUP(C145,Table_0__2[[Papel]:[Alta]],4,TRUE)</f>
        <v>14.88</v>
      </c>
      <c r="I145" s="33">
        <f>VLOOKUP(C145,Table_0__2[[Papel]:[Alta]],5,TRUE)</f>
        <v>15.64</v>
      </c>
      <c r="J145" s="17">
        <v>15.96</v>
      </c>
      <c r="K145" s="19">
        <v>-3.4500000000000003E-2</v>
      </c>
      <c r="L145" s="9" t="s">
        <v>1237</v>
      </c>
      <c r="M145" s="20">
        <v>-9.67</v>
      </c>
      <c r="N145" s="18">
        <v>-1.84</v>
      </c>
      <c r="O145" s="20">
        <v>-8.6999999999999993</v>
      </c>
      <c r="P145" s="18">
        <v>-1.65</v>
      </c>
      <c r="Q145" s="17">
        <v>-6.11</v>
      </c>
      <c r="R145" s="18">
        <v>-6.67</v>
      </c>
      <c r="S145" s="21">
        <v>0</v>
      </c>
      <c r="T145" s="19">
        <v>5.2679999999999998</v>
      </c>
      <c r="U145" s="21">
        <v>-3.4500000000000003E-2</v>
      </c>
      <c r="V145" s="19">
        <v>-0.20080000000000001</v>
      </c>
      <c r="W145" s="21">
        <v>-0.2132</v>
      </c>
      <c r="X145" s="19">
        <v>-0.22450000000000001</v>
      </c>
      <c r="Y145" s="21">
        <v>-0.4672</v>
      </c>
      <c r="Z145" s="19">
        <v>-0.2782</v>
      </c>
      <c r="AA145" s="21">
        <v>0.27110000000000001</v>
      </c>
      <c r="AB145" s="19">
        <v>1.0683</v>
      </c>
      <c r="AC145" s="21">
        <v>0.9788</v>
      </c>
      <c r="AD145" s="9" t="s">
        <v>1238</v>
      </c>
      <c r="AE145" s="10" t="s">
        <v>1264</v>
      </c>
      <c r="AF145" s="13" t="str">
        <f>S145&amp;"-"&amp;COUNTIF($S$3:S145,S145)</f>
        <v>0-56</v>
      </c>
    </row>
    <row r="146" spans="1:32" x14ac:dyDescent="0.25">
      <c r="A146" s="45"/>
      <c r="C146" s="7" t="s">
        <v>143</v>
      </c>
      <c r="D146" s="7" t="s">
        <v>945</v>
      </c>
      <c r="E146" s="7" t="s">
        <v>810</v>
      </c>
      <c r="F146" s="17">
        <f>VLOOKUP(C146,Table_0__2[[Papel]:[Alta]],2,TRUE)</f>
        <v>23.37</v>
      </c>
      <c r="G146" s="19">
        <f>VLOOKUP(C146,Table_0__2[[Papel]:[Alta]],3,TRUE)/100</f>
        <v>-4.5700000000000005E-2</v>
      </c>
      <c r="H146" s="17">
        <f>VLOOKUP(C146,Table_0__2[[Papel]:[Alta]],4,TRUE)</f>
        <v>23.32</v>
      </c>
      <c r="I146" s="33">
        <f>VLOOKUP(C146,Table_0__2[[Papel]:[Alta]],5,TRUE)</f>
        <v>24.18</v>
      </c>
      <c r="J146" s="17">
        <v>24.49</v>
      </c>
      <c r="K146" s="19">
        <v>-1.2500000000000001E-2</v>
      </c>
      <c r="L146" s="9" t="s">
        <v>1237</v>
      </c>
      <c r="M146" s="20">
        <v>1.56</v>
      </c>
      <c r="N146" s="18">
        <v>5.94</v>
      </c>
      <c r="O146" s="20">
        <v>4.12</v>
      </c>
      <c r="P146" s="18">
        <v>15.66</v>
      </c>
      <c r="Q146" s="17">
        <v>0.39</v>
      </c>
      <c r="R146" s="18">
        <v>17.88</v>
      </c>
      <c r="S146" s="21">
        <v>7.3999999999999996E-2</v>
      </c>
      <c r="T146" s="19">
        <v>0.26300000000000001</v>
      </c>
      <c r="U146" s="21">
        <v>-1.2500000000000001E-2</v>
      </c>
      <c r="V146" s="19">
        <v>-9.6299999999999997E-2</v>
      </c>
      <c r="W146" s="21">
        <v>-0.153</v>
      </c>
      <c r="X146" s="19">
        <v>-0.16930000000000001</v>
      </c>
      <c r="Y146" s="21">
        <v>5.1900000000000002E-2</v>
      </c>
      <c r="Z146" s="19">
        <v>1.0589</v>
      </c>
      <c r="AA146" s="21">
        <v>0.26490000000000002</v>
      </c>
      <c r="AB146" s="19">
        <v>0.2984</v>
      </c>
      <c r="AC146" s="21">
        <v>0.44640000000000002</v>
      </c>
      <c r="AD146" s="9" t="s">
        <v>1238</v>
      </c>
      <c r="AE146" s="10" t="s">
        <v>1267</v>
      </c>
      <c r="AF146" s="13" t="str">
        <f>S146&amp;"-"&amp;COUNTIF($S$3:S146,S146)</f>
        <v>0.074-1</v>
      </c>
    </row>
    <row r="147" spans="1:32" x14ac:dyDescent="0.25">
      <c r="A147" s="45"/>
      <c r="C147" s="7" t="s">
        <v>144</v>
      </c>
      <c r="D147" s="7" t="s">
        <v>946</v>
      </c>
      <c r="E147" s="7" t="s">
        <v>776</v>
      </c>
      <c r="F147" s="17">
        <f>VLOOKUP(C147,Table_0__2[[Papel]:[Alta]],2,TRUE)</f>
        <v>158</v>
      </c>
      <c r="G147" s="19">
        <f>VLOOKUP(C147,Table_0__2[[Papel]:[Alta]],3,TRUE)/100</f>
        <v>5.33E-2</v>
      </c>
      <c r="H147" s="17">
        <f>VLOOKUP(C147,Table_0__2[[Papel]:[Alta]],4,TRUE)</f>
        <v>158</v>
      </c>
      <c r="I147" s="33">
        <f>VLOOKUP(C147,Table_0__2[[Papel]:[Alta]],5,TRUE)</f>
        <v>169.99</v>
      </c>
      <c r="J147" s="17">
        <v>150</v>
      </c>
      <c r="K147" s="19">
        <v>0</v>
      </c>
      <c r="L147" s="9" t="s">
        <v>1237</v>
      </c>
      <c r="M147" s="20">
        <v>18.510000000000002</v>
      </c>
      <c r="N147" s="18">
        <v>-378.24</v>
      </c>
      <c r="O147" s="20">
        <v>-0.4</v>
      </c>
      <c r="P147" s="18">
        <v>8.1</v>
      </c>
      <c r="Q147" s="17">
        <v>1.22</v>
      </c>
      <c r="R147" s="18" t="s">
        <v>1268</v>
      </c>
      <c r="S147" s="21">
        <v>2E-3</v>
      </c>
      <c r="T147" s="19">
        <v>-4.9000000000000002E-2</v>
      </c>
      <c r="U147" s="21">
        <v>0</v>
      </c>
      <c r="V147" s="19">
        <v>-0.1017</v>
      </c>
      <c r="W147" s="21">
        <v>1.1485000000000001</v>
      </c>
      <c r="X147" s="19">
        <v>1.0744</v>
      </c>
      <c r="Y147" s="21">
        <v>0.26679999999999998</v>
      </c>
      <c r="Z147" s="19">
        <v>1.1753</v>
      </c>
      <c r="AA147" s="21">
        <v>-1.41E-2</v>
      </c>
      <c r="AB147" s="19">
        <v>0.55910000000000004</v>
      </c>
      <c r="AC147" s="21">
        <v>0.74519999999999997</v>
      </c>
      <c r="AD147" s="9" t="s">
        <v>1238</v>
      </c>
      <c r="AE147" s="10" t="s">
        <v>1267</v>
      </c>
      <c r="AF147" s="13" t="str">
        <f>S147&amp;"-"&amp;COUNTIF($S$3:S147,S147)</f>
        <v>0.002-1</v>
      </c>
    </row>
    <row r="148" spans="1:32" x14ac:dyDescent="0.25">
      <c r="A148" s="45"/>
      <c r="C148" s="7" t="s">
        <v>145</v>
      </c>
      <c r="D148" s="7" t="s">
        <v>947</v>
      </c>
      <c r="E148" s="7" t="s">
        <v>810</v>
      </c>
      <c r="F148" s="17">
        <f>VLOOKUP(C148,Table_0__2[[Papel]:[Alta]],2,TRUE)</f>
        <v>12.12</v>
      </c>
      <c r="G148" s="19">
        <f>VLOOKUP(C148,Table_0__2[[Papel]:[Alta]],3,TRUE)/100</f>
        <v>-4.4199999999999996E-2</v>
      </c>
      <c r="H148" s="17">
        <f>VLOOKUP(C148,Table_0__2[[Papel]:[Alta]],4,TRUE)</f>
        <v>12.12</v>
      </c>
      <c r="I148" s="33">
        <f>VLOOKUP(C148,Table_0__2[[Papel]:[Alta]],5,TRUE)</f>
        <v>12.52</v>
      </c>
      <c r="J148" s="17">
        <v>12.68</v>
      </c>
      <c r="K148" s="19">
        <v>-1.17E-2</v>
      </c>
      <c r="L148" s="9" t="s">
        <v>1237</v>
      </c>
      <c r="M148" s="20">
        <v>1.46</v>
      </c>
      <c r="N148" s="18">
        <v>19.309999999999999</v>
      </c>
      <c r="O148" s="20">
        <v>0.66</v>
      </c>
      <c r="P148" s="18">
        <v>8.66</v>
      </c>
      <c r="Q148" s="17">
        <v>0.87</v>
      </c>
      <c r="R148" s="18">
        <v>8.3800000000000008</v>
      </c>
      <c r="S148" s="21">
        <v>6.4000000000000001E-2</v>
      </c>
      <c r="T148" s="19">
        <v>7.5999999999999998E-2</v>
      </c>
      <c r="U148" s="21">
        <v>-1.17E-2</v>
      </c>
      <c r="V148" s="19">
        <v>-0.1182</v>
      </c>
      <c r="W148" s="21">
        <v>-0.1447</v>
      </c>
      <c r="X148" s="19">
        <v>-3.1300000000000001E-2</v>
      </c>
      <c r="Y148" s="21">
        <v>-7.2900000000000006E-2</v>
      </c>
      <c r="Z148" s="19">
        <v>1.1676</v>
      </c>
      <c r="AA148" s="21">
        <v>0.45679999999999998</v>
      </c>
      <c r="AB148" s="19">
        <v>0.2402</v>
      </c>
      <c r="AC148" s="21">
        <v>0.40289999999999998</v>
      </c>
      <c r="AD148" s="9" t="s">
        <v>1238</v>
      </c>
      <c r="AE148" s="10" t="s">
        <v>1267</v>
      </c>
      <c r="AF148" s="13" t="str">
        <f>S148&amp;"-"&amp;COUNTIF($S$3:S148,S148)</f>
        <v>0.064-3</v>
      </c>
    </row>
    <row r="149" spans="1:32" x14ac:dyDescent="0.25">
      <c r="A149" s="45"/>
      <c r="C149" s="7" t="s">
        <v>146</v>
      </c>
      <c r="D149" s="7" t="s">
        <v>948</v>
      </c>
      <c r="E149" s="7" t="s">
        <v>863</v>
      </c>
      <c r="F149" s="17">
        <f>VLOOKUP(C149,Table_0__2[[Papel]:[Alta]],2,TRUE)</f>
        <v>0.78</v>
      </c>
      <c r="G149" s="19">
        <f>VLOOKUP(C149,Table_0__2[[Papel]:[Alta]],3,TRUE)/100</f>
        <v>-3.7000000000000005E-2</v>
      </c>
      <c r="H149" s="17">
        <f>VLOOKUP(C149,Table_0__2[[Papel]:[Alta]],4,TRUE)</f>
        <v>0.76</v>
      </c>
      <c r="I149" s="33">
        <f>VLOOKUP(C149,Table_0__2[[Papel]:[Alta]],5,TRUE)</f>
        <v>0.8</v>
      </c>
      <c r="J149" s="17">
        <v>0.81</v>
      </c>
      <c r="K149" s="19">
        <v>-4.7100000000000003E-2</v>
      </c>
      <c r="L149" s="9" t="s">
        <v>1237</v>
      </c>
      <c r="M149" s="20">
        <v>-0.28999999999999998</v>
      </c>
      <c r="N149" s="18">
        <v>-0.61</v>
      </c>
      <c r="O149" s="20">
        <v>-1.34</v>
      </c>
      <c r="P149" s="18">
        <v>-2.82</v>
      </c>
      <c r="Q149" s="17">
        <v>-0.01</v>
      </c>
      <c r="R149" s="18">
        <v>-2.0299999999999998</v>
      </c>
      <c r="S149" s="21">
        <v>0</v>
      </c>
      <c r="T149" s="19">
        <v>0.47499999999999998</v>
      </c>
      <c r="U149" s="21">
        <v>-4.7100000000000003E-2</v>
      </c>
      <c r="V149" s="19">
        <v>-0.22120000000000001</v>
      </c>
      <c r="W149" s="21">
        <v>-0.48359999999999997</v>
      </c>
      <c r="X149" s="19">
        <v>-0.4173</v>
      </c>
      <c r="Y149" s="21">
        <v>-0.51910000000000001</v>
      </c>
      <c r="Z149" s="19">
        <v>-0.70099999999999996</v>
      </c>
      <c r="AA149" s="21">
        <v>-5.7700000000000001E-2</v>
      </c>
      <c r="AB149" s="19">
        <v>-0.53149999999999997</v>
      </c>
      <c r="AC149" s="21">
        <v>-0.66859999999999997</v>
      </c>
      <c r="AD149" s="9" t="s">
        <v>1238</v>
      </c>
      <c r="AE149" s="10" t="s">
        <v>1267</v>
      </c>
      <c r="AF149" s="13" t="str">
        <f>S149&amp;"-"&amp;COUNTIF($S$3:S149,S149)</f>
        <v>0-57</v>
      </c>
    </row>
    <row r="150" spans="1:32" x14ac:dyDescent="0.25">
      <c r="A150" s="45"/>
      <c r="C150" s="7" t="s">
        <v>714</v>
      </c>
      <c r="D150" s="7" t="s">
        <v>949</v>
      </c>
      <c r="E150" s="7" t="s">
        <v>924</v>
      </c>
      <c r="F150" s="17">
        <f>VLOOKUP(C150,Table_0__2[[Papel]:[Alta]],2,TRUE)</f>
        <v>9.94</v>
      </c>
      <c r="G150" s="19">
        <f>VLOOKUP(C150,Table_0__2[[Papel]:[Alta]],3,TRUE)/100</f>
        <v>-8.0000000000000002E-3</v>
      </c>
      <c r="H150" s="17">
        <f>VLOOKUP(C150,Table_0__2[[Papel]:[Alta]],4,TRUE)</f>
        <v>9.81</v>
      </c>
      <c r="I150" s="33">
        <f>VLOOKUP(C150,Table_0__2[[Papel]:[Alta]],5,TRUE)</f>
        <v>10.24</v>
      </c>
      <c r="J150" s="17">
        <v>10.02</v>
      </c>
      <c r="K150" s="19">
        <v>-1.2800000000000001E-2</v>
      </c>
      <c r="L150" s="9" t="s">
        <v>1237</v>
      </c>
      <c r="M150" s="20">
        <v>0.62</v>
      </c>
      <c r="N150" s="18">
        <v>0</v>
      </c>
      <c r="O150" s="20">
        <v>0</v>
      </c>
      <c r="P150" s="18">
        <v>16.170000000000002</v>
      </c>
      <c r="Q150" s="17">
        <v>0.27</v>
      </c>
      <c r="R150" s="18" t="s">
        <v>1240</v>
      </c>
      <c r="S150" s="21">
        <v>0</v>
      </c>
      <c r="T150" s="19" t="s">
        <v>1240</v>
      </c>
      <c r="U150" s="21">
        <v>-1.2800000000000001E-2</v>
      </c>
      <c r="V150" s="19">
        <v>-0.153</v>
      </c>
      <c r="W150" s="21">
        <v>-0.35630000000000001</v>
      </c>
      <c r="X150" s="19">
        <v>-0.216</v>
      </c>
      <c r="Y150" s="21">
        <v>-0.17899999999999999</v>
      </c>
      <c r="Z150" s="19">
        <v>0</v>
      </c>
      <c r="AA150" s="21">
        <v>0</v>
      </c>
      <c r="AB150" s="19">
        <v>0</v>
      </c>
      <c r="AC150" s="21">
        <v>0</v>
      </c>
      <c r="AD150" s="9" t="s">
        <v>1238</v>
      </c>
      <c r="AE150" s="10" t="s">
        <v>1267</v>
      </c>
      <c r="AF150" s="13" t="str">
        <f>S150&amp;"-"&amp;COUNTIF($S$3:S150,S150)</f>
        <v>0-58</v>
      </c>
    </row>
    <row r="151" spans="1:32" x14ac:dyDescent="0.25">
      <c r="A151" s="45"/>
      <c r="C151" s="7" t="s">
        <v>715</v>
      </c>
      <c r="D151" s="7" t="s">
        <v>950</v>
      </c>
      <c r="E151" s="7" t="s">
        <v>788</v>
      </c>
      <c r="F151" s="17">
        <f>VLOOKUP(C151,Table_0__2[[Papel]:[Alta]],2,TRUE)</f>
        <v>28.45</v>
      </c>
      <c r="G151" s="19">
        <f>VLOOKUP(C151,Table_0__2[[Papel]:[Alta]],3,TRUE)/100</f>
        <v>0</v>
      </c>
      <c r="H151" s="17">
        <f>VLOOKUP(C151,Table_0__2[[Papel]:[Alta]],4,TRUE)</f>
        <v>0</v>
      </c>
      <c r="I151" s="33">
        <f>VLOOKUP(C151,Table_0__2[[Papel]:[Alta]],5,TRUE)</f>
        <v>0</v>
      </c>
      <c r="J151" s="17">
        <v>28.45</v>
      </c>
      <c r="K151" s="19">
        <v>-1.5599999999999999E-2</v>
      </c>
      <c r="L151" s="9" t="s">
        <v>1237</v>
      </c>
      <c r="M151" s="20">
        <v>3.57</v>
      </c>
      <c r="N151" s="18">
        <v>61.34</v>
      </c>
      <c r="O151" s="20">
        <v>0.46</v>
      </c>
      <c r="P151" s="18">
        <v>7.97</v>
      </c>
      <c r="Q151" s="17">
        <v>0.04</v>
      </c>
      <c r="R151" s="18">
        <v>104.21</v>
      </c>
      <c r="S151" s="21">
        <v>1.4E-2</v>
      </c>
      <c r="T151" s="19">
        <v>5.8000000000000003E-2</v>
      </c>
      <c r="U151" s="21">
        <v>-1.5599999999999999E-2</v>
      </c>
      <c r="V151" s="19">
        <v>-0.18690000000000001</v>
      </c>
      <c r="W151" s="21">
        <v>2.3573</v>
      </c>
      <c r="X151" s="19">
        <v>0.42249999999999999</v>
      </c>
      <c r="Y151" s="21">
        <v>1.5488999999999999</v>
      </c>
      <c r="Z151" s="19">
        <v>0.37359999999999999</v>
      </c>
      <c r="AA151" s="21">
        <v>1.4E-2</v>
      </c>
      <c r="AB151" s="19">
        <v>-6.1400000000000003E-2</v>
      </c>
      <c r="AC151" s="21">
        <v>-6.0199999999999997E-2</v>
      </c>
      <c r="AD151" s="9" t="s">
        <v>1238</v>
      </c>
      <c r="AE151" s="10" t="s">
        <v>1267</v>
      </c>
      <c r="AF151" s="13" t="str">
        <f>S151&amp;"-"&amp;COUNTIF($S$3:S151,S151)</f>
        <v>0.014-2</v>
      </c>
    </row>
    <row r="152" spans="1:32" x14ac:dyDescent="0.25">
      <c r="A152" s="45"/>
      <c r="C152" s="7" t="s">
        <v>147</v>
      </c>
      <c r="D152" s="7" t="s">
        <v>951</v>
      </c>
      <c r="E152" s="7" t="s">
        <v>788</v>
      </c>
      <c r="F152" s="17">
        <f>VLOOKUP(C152,Table_0__2[[Papel]:[Alta]],2,TRUE)</f>
        <v>4.8499999999999996</v>
      </c>
      <c r="G152" s="19">
        <f>VLOOKUP(C152,Table_0__2[[Papel]:[Alta]],3,TRUE)/100</f>
        <v>-2.41E-2</v>
      </c>
      <c r="H152" s="17">
        <f>VLOOKUP(C152,Table_0__2[[Papel]:[Alta]],4,TRUE)</f>
        <v>4.8499999999999996</v>
      </c>
      <c r="I152" s="33">
        <f>VLOOKUP(C152,Table_0__2[[Papel]:[Alta]],5,TRUE)</f>
        <v>4.9800000000000004</v>
      </c>
      <c r="J152" s="17">
        <v>4.97</v>
      </c>
      <c r="K152" s="19">
        <v>-1.3899999999999999E-2</v>
      </c>
      <c r="L152" s="9" t="s">
        <v>1237</v>
      </c>
      <c r="M152" s="20">
        <v>0.62</v>
      </c>
      <c r="N152" s="18">
        <v>10.72</v>
      </c>
      <c r="O152" s="20">
        <v>0.46</v>
      </c>
      <c r="P152" s="18">
        <v>7.97</v>
      </c>
      <c r="Q152" s="17">
        <v>0.04</v>
      </c>
      <c r="R152" s="18">
        <v>18.21</v>
      </c>
      <c r="S152" s="21">
        <v>8.5999999999999993E-2</v>
      </c>
      <c r="T152" s="19">
        <v>5.8000000000000003E-2</v>
      </c>
      <c r="U152" s="21">
        <v>-1.3899999999999999E-2</v>
      </c>
      <c r="V152" s="19">
        <v>-6.0499999999999998E-2</v>
      </c>
      <c r="W152" s="21">
        <v>2.6499999999999999E-2</v>
      </c>
      <c r="X152" s="19">
        <v>-6.0499999999999998E-2</v>
      </c>
      <c r="Y152" s="21">
        <v>-7.1599999999999997E-2</v>
      </c>
      <c r="Z152" s="19">
        <v>-2.69E-2</v>
      </c>
      <c r="AA152" s="21">
        <v>0.38540000000000002</v>
      </c>
      <c r="AB152" s="19">
        <v>0.3765</v>
      </c>
      <c r="AC152" s="21">
        <v>1.7399999999999999E-2</v>
      </c>
      <c r="AD152" s="9" t="s">
        <v>1238</v>
      </c>
      <c r="AE152" s="10" t="s">
        <v>1267</v>
      </c>
      <c r="AF152" s="13" t="str">
        <f>S152&amp;"-"&amp;COUNTIF($S$3:S152,S152)</f>
        <v>0.086-2</v>
      </c>
    </row>
    <row r="153" spans="1:32" x14ac:dyDescent="0.25">
      <c r="A153" s="45"/>
      <c r="C153" s="7" t="s">
        <v>148</v>
      </c>
      <c r="D153" s="7" t="s">
        <v>952</v>
      </c>
      <c r="E153" s="7" t="s">
        <v>791</v>
      </c>
      <c r="F153" s="17">
        <f>VLOOKUP(C153,Table_0__2[[Papel]:[Alta]],2,TRUE)</f>
        <v>8.86</v>
      </c>
      <c r="G153" s="19">
        <f>VLOOKUP(C153,Table_0__2[[Papel]:[Alta]],3,TRUE)/100</f>
        <v>0</v>
      </c>
      <c r="H153" s="17">
        <f>VLOOKUP(C153,Table_0__2[[Papel]:[Alta]],4,TRUE)</f>
        <v>0</v>
      </c>
      <c r="I153" s="33">
        <f>VLOOKUP(C153,Table_0__2[[Papel]:[Alta]],5,TRUE)</f>
        <v>0</v>
      </c>
      <c r="J153" s="17">
        <v>8.86</v>
      </c>
      <c r="K153" s="19">
        <v>-1.66E-2</v>
      </c>
      <c r="L153" s="9" t="s">
        <v>1237</v>
      </c>
      <c r="M153" s="20">
        <v>16.41</v>
      </c>
      <c r="N153" s="18">
        <v>-43.6</v>
      </c>
      <c r="O153" s="20">
        <v>-0.2</v>
      </c>
      <c r="P153" s="18">
        <v>0.54</v>
      </c>
      <c r="Q153" s="17">
        <v>0.49</v>
      </c>
      <c r="R153" s="18">
        <v>168.58</v>
      </c>
      <c r="S153" s="21">
        <v>0</v>
      </c>
      <c r="T153" s="19">
        <v>-0.376</v>
      </c>
      <c r="U153" s="21">
        <v>-1.66E-2</v>
      </c>
      <c r="V153" s="19">
        <v>-0.10050000000000001</v>
      </c>
      <c r="W153" s="21">
        <v>0.66420000000000001</v>
      </c>
      <c r="X153" s="19">
        <v>0.20050000000000001</v>
      </c>
      <c r="Y153" s="21">
        <v>0.63090000000000002</v>
      </c>
      <c r="Z153" s="19">
        <v>1.125</v>
      </c>
      <c r="AA153" s="21">
        <v>-0.29409999999999997</v>
      </c>
      <c r="AB153" s="19">
        <v>-5.5599999999999997E-2</v>
      </c>
      <c r="AC153" s="21">
        <v>-0.2</v>
      </c>
      <c r="AD153" s="9" t="s">
        <v>1238</v>
      </c>
      <c r="AE153" s="10" t="s">
        <v>1267</v>
      </c>
      <c r="AF153" s="13" t="str">
        <f>S153&amp;"-"&amp;COUNTIF($S$3:S153,S153)</f>
        <v>0-59</v>
      </c>
    </row>
    <row r="154" spans="1:32" x14ac:dyDescent="0.25">
      <c r="A154" s="45"/>
      <c r="C154" s="7" t="s">
        <v>149</v>
      </c>
      <c r="D154" s="7" t="s">
        <v>953</v>
      </c>
      <c r="E154" s="7" t="s">
        <v>954</v>
      </c>
      <c r="F154" s="17">
        <f>VLOOKUP(C154,Table_0__2[[Papel]:[Alta]],2,TRUE)</f>
        <v>17.7</v>
      </c>
      <c r="G154" s="19">
        <f>VLOOKUP(C154,Table_0__2[[Papel]:[Alta]],3,TRUE)/100</f>
        <v>-3.5900000000000001E-2</v>
      </c>
      <c r="H154" s="17">
        <f>VLOOKUP(C154,Table_0__2[[Papel]:[Alta]],4,TRUE)</f>
        <v>17.63</v>
      </c>
      <c r="I154" s="33">
        <f>VLOOKUP(C154,Table_0__2[[Papel]:[Alta]],5,TRUE)</f>
        <v>18.27</v>
      </c>
      <c r="J154" s="17">
        <v>18.36</v>
      </c>
      <c r="K154" s="19">
        <v>-2.7000000000000001E-3</v>
      </c>
      <c r="L154" s="9" t="s">
        <v>1237</v>
      </c>
      <c r="M154" s="20">
        <v>2.4500000000000002</v>
      </c>
      <c r="N154" s="18">
        <v>27.99</v>
      </c>
      <c r="O154" s="20">
        <v>0.66</v>
      </c>
      <c r="P154" s="18">
        <v>7.5</v>
      </c>
      <c r="Q154" s="17">
        <v>0.62</v>
      </c>
      <c r="R154" s="18">
        <v>15.59</v>
      </c>
      <c r="S154" s="21">
        <v>4.1000000000000002E-2</v>
      </c>
      <c r="T154" s="19">
        <v>8.6999999999999994E-2</v>
      </c>
      <c r="U154" s="21">
        <v>-2.7000000000000001E-3</v>
      </c>
      <c r="V154" s="19">
        <v>-8.7499999999999994E-2</v>
      </c>
      <c r="W154" s="21">
        <v>6.8900000000000003E-2</v>
      </c>
      <c r="X154" s="19">
        <v>-1.7899999999999999E-2</v>
      </c>
      <c r="Y154" s="21">
        <v>0.1613</v>
      </c>
      <c r="Z154" s="19">
        <v>0.44259999999999999</v>
      </c>
      <c r="AA154" s="21">
        <v>0.37</v>
      </c>
      <c r="AB154" s="19">
        <v>0.36670000000000003</v>
      </c>
      <c r="AC154" s="21">
        <v>0.2233</v>
      </c>
      <c r="AD154" s="9" t="s">
        <v>1241</v>
      </c>
      <c r="AE154" s="10" t="s">
        <v>1267</v>
      </c>
      <c r="AF154" s="13" t="str">
        <f>S154&amp;"-"&amp;COUNTIF($S$3:S154,S154)</f>
        <v>0.041-3</v>
      </c>
    </row>
    <row r="155" spans="1:32" x14ac:dyDescent="0.25">
      <c r="A155" s="45"/>
      <c r="C155" s="7" t="s">
        <v>150</v>
      </c>
      <c r="D155" s="7" t="s">
        <v>955</v>
      </c>
      <c r="E155" s="7" t="s">
        <v>780</v>
      </c>
      <c r="F155" s="17">
        <f>VLOOKUP(C155,Table_0__2[[Papel]:[Alta]],2,TRUE)</f>
        <v>16.420000000000002</v>
      </c>
      <c r="G155" s="19">
        <f>VLOOKUP(C155,Table_0__2[[Papel]:[Alta]],3,TRUE)/100</f>
        <v>-2.3799999999999998E-2</v>
      </c>
      <c r="H155" s="17">
        <f>VLOOKUP(C155,Table_0__2[[Papel]:[Alta]],4,TRUE)</f>
        <v>16.420000000000002</v>
      </c>
      <c r="I155" s="33">
        <f>VLOOKUP(C155,Table_0__2[[Papel]:[Alta]],5,TRUE)</f>
        <v>16.809999999999999</v>
      </c>
      <c r="J155" s="17">
        <v>16.82</v>
      </c>
      <c r="K155" s="19">
        <v>7.1999999999999998E-3</v>
      </c>
      <c r="L155" s="9" t="s">
        <v>1237</v>
      </c>
      <c r="M155" s="20">
        <v>2.11</v>
      </c>
      <c r="N155" s="18">
        <v>18.03</v>
      </c>
      <c r="O155" s="20">
        <v>0.93</v>
      </c>
      <c r="P155" s="18">
        <v>7.98</v>
      </c>
      <c r="Q155" s="17">
        <v>0.65</v>
      </c>
      <c r="R155" s="18">
        <v>18.09</v>
      </c>
      <c r="S155" s="21">
        <v>3.0000000000000001E-3</v>
      </c>
      <c r="T155" s="19">
        <v>0.11700000000000001</v>
      </c>
      <c r="U155" s="21">
        <v>7.1999999999999998E-3</v>
      </c>
      <c r="V155" s="19">
        <v>0.111</v>
      </c>
      <c r="W155" s="21">
        <v>0.4486</v>
      </c>
      <c r="X155" s="19">
        <v>0.311</v>
      </c>
      <c r="Y155" s="21">
        <v>-6.8699999999999997E-2</v>
      </c>
      <c r="Z155" s="19">
        <v>2.5354000000000001</v>
      </c>
      <c r="AA155" s="21">
        <v>1.0625</v>
      </c>
      <c r="AB155" s="19">
        <v>1.5900000000000001E-2</v>
      </c>
      <c r="AC155" s="21">
        <v>0</v>
      </c>
      <c r="AD155" s="9" t="s">
        <v>1238</v>
      </c>
      <c r="AE155" s="10" t="s">
        <v>1267</v>
      </c>
      <c r="AF155" s="13" t="str">
        <f>S155&amp;"-"&amp;COUNTIF($S$3:S155,S155)</f>
        <v>0.003-1</v>
      </c>
    </row>
    <row r="156" spans="1:32" x14ac:dyDescent="0.25">
      <c r="A156" s="45"/>
      <c r="C156" s="7" t="s">
        <v>151</v>
      </c>
      <c r="D156" s="7" t="s">
        <v>956</v>
      </c>
      <c r="E156" s="7" t="s">
        <v>780</v>
      </c>
      <c r="F156" s="17">
        <f>VLOOKUP(C156,Table_0__2[[Papel]:[Alta]],2,TRUE)</f>
        <v>4.78</v>
      </c>
      <c r="G156" s="19">
        <f>VLOOKUP(C156,Table_0__2[[Papel]:[Alta]],3,TRUE)/100</f>
        <v>-1.24E-2</v>
      </c>
      <c r="H156" s="17">
        <f>VLOOKUP(C156,Table_0__2[[Papel]:[Alta]],4,TRUE)</f>
        <v>4.76</v>
      </c>
      <c r="I156" s="33">
        <f>VLOOKUP(C156,Table_0__2[[Papel]:[Alta]],5,TRUE)</f>
        <v>4.84</v>
      </c>
      <c r="J156" s="17">
        <v>4.84</v>
      </c>
      <c r="K156" s="19">
        <v>-1.0200000000000001E-2</v>
      </c>
      <c r="L156" s="9" t="s">
        <v>1237</v>
      </c>
      <c r="M156" s="20">
        <v>0.61</v>
      </c>
      <c r="N156" s="18">
        <v>5.19</v>
      </c>
      <c r="O156" s="20">
        <v>0.93</v>
      </c>
      <c r="P156" s="18">
        <v>7.98</v>
      </c>
      <c r="Q156" s="17">
        <v>0.65</v>
      </c>
      <c r="R156" s="18">
        <v>5.2</v>
      </c>
      <c r="S156" s="21">
        <v>1.2E-2</v>
      </c>
      <c r="T156" s="19">
        <v>0.11700000000000001</v>
      </c>
      <c r="U156" s="21">
        <v>-1.0200000000000001E-2</v>
      </c>
      <c r="V156" s="19">
        <v>-4.9099999999999998E-2</v>
      </c>
      <c r="W156" s="21">
        <v>-0.17810000000000001</v>
      </c>
      <c r="X156" s="19">
        <v>-5.0999999999999997E-2</v>
      </c>
      <c r="Y156" s="21">
        <v>-0.1855</v>
      </c>
      <c r="Z156" s="19">
        <v>0.57450000000000001</v>
      </c>
      <c r="AA156" s="21">
        <v>0.3639</v>
      </c>
      <c r="AB156" s="19">
        <v>2.2105000000000001</v>
      </c>
      <c r="AC156" s="21">
        <v>-0.1038</v>
      </c>
      <c r="AD156" s="9" t="s">
        <v>1238</v>
      </c>
      <c r="AE156" s="10" t="s">
        <v>1267</v>
      </c>
      <c r="AF156" s="13" t="str">
        <f>S156&amp;"-"&amp;COUNTIF($S$3:S156,S156)</f>
        <v>0.012-3</v>
      </c>
    </row>
    <row r="157" spans="1:32" x14ac:dyDescent="0.25">
      <c r="A157" s="45"/>
      <c r="C157" s="7" t="s">
        <v>152</v>
      </c>
      <c r="D157" s="7" t="s">
        <v>957</v>
      </c>
      <c r="E157" s="7" t="s">
        <v>815</v>
      </c>
      <c r="F157" s="17">
        <f>VLOOKUP(C157,Table_0__2[[Papel]:[Alta]],2,TRUE)</f>
        <v>10.23</v>
      </c>
      <c r="G157" s="19">
        <f>VLOOKUP(C157,Table_0__2[[Papel]:[Alta]],3,TRUE)/100</f>
        <v>-3.9399999999999998E-2</v>
      </c>
      <c r="H157" s="17">
        <f>VLOOKUP(C157,Table_0__2[[Papel]:[Alta]],4,TRUE)</f>
        <v>10.15</v>
      </c>
      <c r="I157" s="33">
        <f>VLOOKUP(C157,Table_0__2[[Papel]:[Alta]],5,TRUE)</f>
        <v>10.63</v>
      </c>
      <c r="J157" s="17">
        <v>10.65</v>
      </c>
      <c r="K157" s="19">
        <v>-3.4500000000000003E-2</v>
      </c>
      <c r="L157" s="9" t="s">
        <v>1237</v>
      </c>
      <c r="M157" s="20">
        <v>8.66</v>
      </c>
      <c r="N157" s="18">
        <v>21.03</v>
      </c>
      <c r="O157" s="20">
        <v>0.51</v>
      </c>
      <c r="P157" s="18">
        <v>1.23</v>
      </c>
      <c r="Q157" s="17">
        <v>13.5</v>
      </c>
      <c r="R157" s="18">
        <v>4.57</v>
      </c>
      <c r="S157" s="21">
        <v>0</v>
      </c>
      <c r="T157" s="19">
        <v>0.41199999999999998</v>
      </c>
      <c r="U157" s="21">
        <v>-3.4500000000000003E-2</v>
      </c>
      <c r="V157" s="19">
        <v>-0.15</v>
      </c>
      <c r="W157" s="21">
        <v>-0.3478</v>
      </c>
      <c r="X157" s="19">
        <v>-0.2034</v>
      </c>
      <c r="Y157" s="21">
        <v>-0.18229999999999999</v>
      </c>
      <c r="Z157" s="19">
        <v>0.73770000000000002</v>
      </c>
      <c r="AA157" s="21">
        <v>-0.1779</v>
      </c>
      <c r="AB157" s="19">
        <v>0.55659999999999998</v>
      </c>
      <c r="AC157" s="21">
        <v>0.78349999999999997</v>
      </c>
      <c r="AD157" s="9" t="s">
        <v>1238</v>
      </c>
      <c r="AE157" s="10" t="s">
        <v>1267</v>
      </c>
      <c r="AF157" s="13" t="str">
        <f>S157&amp;"-"&amp;COUNTIF($S$3:S157,S157)</f>
        <v>0-60</v>
      </c>
    </row>
    <row r="158" spans="1:32" x14ac:dyDescent="0.25">
      <c r="A158" s="45"/>
      <c r="C158" s="7" t="s">
        <v>758</v>
      </c>
      <c r="D158" s="7" t="s">
        <v>958</v>
      </c>
      <c r="E158" s="7" t="s">
        <v>782</v>
      </c>
      <c r="F158" s="17">
        <f>VLOOKUP(C158,Table_0__2[[Papel]:[Alta]],2,TRUE)</f>
        <v>547.5</v>
      </c>
      <c r="G158" s="19">
        <f>VLOOKUP(C158,Table_0__2[[Papel]:[Alta]],3,TRUE)/100</f>
        <v>0</v>
      </c>
      <c r="H158" s="17">
        <f>VLOOKUP(C158,Table_0__2[[Papel]:[Alta]],4,TRUE)</f>
        <v>0</v>
      </c>
      <c r="I158" s="33">
        <f>VLOOKUP(C158,Table_0__2[[Papel]:[Alta]],5,TRUE)</f>
        <v>0</v>
      </c>
      <c r="J158" s="17">
        <v>547.5</v>
      </c>
      <c r="K158" s="19">
        <v>0</v>
      </c>
      <c r="L158" s="9" t="s">
        <v>1269</v>
      </c>
      <c r="M158" s="20">
        <v>1.97</v>
      </c>
      <c r="N158" s="18">
        <v>13.8</v>
      </c>
      <c r="O158" s="20">
        <v>39.68</v>
      </c>
      <c r="P158" s="18">
        <v>278.38</v>
      </c>
      <c r="Q158" s="17">
        <v>0.28000000000000003</v>
      </c>
      <c r="R158" s="18">
        <v>8.4700000000000006</v>
      </c>
      <c r="S158" s="21">
        <v>3.5999999999999997E-2</v>
      </c>
      <c r="T158" s="19">
        <v>0.14299999999999999</v>
      </c>
      <c r="U158" s="21">
        <v>0</v>
      </c>
      <c r="V158" s="19">
        <v>0</v>
      </c>
      <c r="W158" s="21">
        <v>0.184</v>
      </c>
      <c r="X158" s="19">
        <v>5.8200000000000002E-2</v>
      </c>
      <c r="Y158" s="21">
        <v>0.3427</v>
      </c>
      <c r="Z158" s="19">
        <v>1.0291999999999999</v>
      </c>
      <c r="AA158" s="21">
        <v>0.39150000000000001</v>
      </c>
      <c r="AB158" s="19">
        <v>1.3472999999999999</v>
      </c>
      <c r="AC158" s="21">
        <v>1.9468000000000001</v>
      </c>
      <c r="AD158" s="9" t="s">
        <v>1238</v>
      </c>
      <c r="AE158" s="10" t="s">
        <v>1270</v>
      </c>
      <c r="AF158" s="13" t="str">
        <f>S158&amp;"-"&amp;COUNTIF($S$3:S158,S158)</f>
        <v>0.036-2</v>
      </c>
    </row>
    <row r="159" spans="1:32" x14ac:dyDescent="0.25">
      <c r="A159" s="45"/>
      <c r="C159" s="7" t="s">
        <v>153</v>
      </c>
      <c r="D159" s="7" t="s">
        <v>959</v>
      </c>
      <c r="E159" s="7" t="s">
        <v>782</v>
      </c>
      <c r="F159" s="17">
        <f>VLOOKUP(C159,Table_0__2[[Papel]:[Alta]],2,TRUE)</f>
        <v>39.04</v>
      </c>
      <c r="G159" s="19">
        <f>VLOOKUP(C159,Table_0__2[[Papel]:[Alta]],3,TRUE)/100</f>
        <v>-2.76E-2</v>
      </c>
      <c r="H159" s="17">
        <f>VLOOKUP(C159,Table_0__2[[Papel]:[Alta]],4,TRUE)</f>
        <v>38.86</v>
      </c>
      <c r="I159" s="33">
        <f>VLOOKUP(C159,Table_0__2[[Papel]:[Alta]],5,TRUE)</f>
        <v>39.68</v>
      </c>
      <c r="J159" s="17">
        <v>40.15</v>
      </c>
      <c r="K159" s="19">
        <v>-2.4299999999999999E-2</v>
      </c>
      <c r="L159" s="9" t="s">
        <v>1237</v>
      </c>
      <c r="M159" s="20">
        <v>4.2300000000000004</v>
      </c>
      <c r="N159" s="18">
        <v>11.71</v>
      </c>
      <c r="O159" s="20">
        <v>3.43</v>
      </c>
      <c r="P159" s="18">
        <v>9.49</v>
      </c>
      <c r="Q159" s="17">
        <v>2.17</v>
      </c>
      <c r="R159" s="18">
        <v>6.32</v>
      </c>
      <c r="S159" s="21">
        <v>4.2999999999999997E-2</v>
      </c>
      <c r="T159" s="19">
        <v>0.36099999999999999</v>
      </c>
      <c r="U159" s="21">
        <v>-2.4299999999999999E-2</v>
      </c>
      <c r="V159" s="19">
        <v>-9.2700000000000005E-2</v>
      </c>
      <c r="W159" s="21">
        <v>-0.1404</v>
      </c>
      <c r="X159" s="19">
        <v>-8.6300000000000002E-2</v>
      </c>
      <c r="Y159" s="21">
        <v>-0.1019</v>
      </c>
      <c r="Z159" s="19">
        <v>0.59199999999999997</v>
      </c>
      <c r="AA159" s="21">
        <v>0.29980000000000001</v>
      </c>
      <c r="AB159" s="19">
        <v>9.3100000000000002E-2</v>
      </c>
      <c r="AC159" s="21">
        <v>9.8799999999999999E-2</v>
      </c>
      <c r="AD159" s="9" t="s">
        <v>1241</v>
      </c>
      <c r="AE159" s="10" t="s">
        <v>1270</v>
      </c>
      <c r="AF159" s="13" t="str">
        <f>S159&amp;"-"&amp;COUNTIF($S$3:S159,S159)</f>
        <v>0.043-2</v>
      </c>
    </row>
    <row r="160" spans="1:32" x14ac:dyDescent="0.25">
      <c r="A160" s="45"/>
      <c r="C160" s="7" t="s">
        <v>154</v>
      </c>
      <c r="D160" s="7" t="s">
        <v>960</v>
      </c>
      <c r="E160" s="7" t="s">
        <v>782</v>
      </c>
      <c r="F160" s="17">
        <f>VLOOKUP(C160,Table_0__2[[Papel]:[Alta]],2,TRUE)</f>
        <v>22.87</v>
      </c>
      <c r="G160" s="19">
        <f>VLOOKUP(C160,Table_0__2[[Papel]:[Alta]],3,TRUE)/100</f>
        <v>-4.7100000000000003E-2</v>
      </c>
      <c r="H160" s="17">
        <f>VLOOKUP(C160,Table_0__2[[Papel]:[Alta]],4,TRUE)</f>
        <v>22.87</v>
      </c>
      <c r="I160" s="33">
        <f>VLOOKUP(C160,Table_0__2[[Papel]:[Alta]],5,TRUE)</f>
        <v>22.87</v>
      </c>
      <c r="J160" s="17">
        <v>24</v>
      </c>
      <c r="K160" s="19">
        <v>0</v>
      </c>
      <c r="L160" s="9" t="s">
        <v>1249</v>
      </c>
      <c r="M160" s="20">
        <v>1.56</v>
      </c>
      <c r="N160" s="18">
        <v>7.86</v>
      </c>
      <c r="O160" s="20">
        <v>3.06</v>
      </c>
      <c r="P160" s="18">
        <v>15.39</v>
      </c>
      <c r="Q160" s="17">
        <v>1.34</v>
      </c>
      <c r="R160" s="18">
        <v>4.28</v>
      </c>
      <c r="S160" s="21">
        <v>2.9000000000000001E-2</v>
      </c>
      <c r="T160" s="19">
        <v>0.19900000000000001</v>
      </c>
      <c r="U160" s="21">
        <v>0</v>
      </c>
      <c r="V160" s="19">
        <v>3.9899999999999998E-2</v>
      </c>
      <c r="W160" s="21">
        <v>0.1343</v>
      </c>
      <c r="X160" s="19">
        <v>-9.01E-2</v>
      </c>
      <c r="Y160" s="21">
        <v>5.1299999999999998E-2</v>
      </c>
      <c r="Z160" s="19">
        <v>0.40260000000000001</v>
      </c>
      <c r="AA160" s="21">
        <v>-0.1492</v>
      </c>
      <c r="AB160" s="19">
        <v>0.2354</v>
      </c>
      <c r="AC160" s="21">
        <v>0.13600000000000001</v>
      </c>
      <c r="AD160" s="9" t="s">
        <v>1241</v>
      </c>
      <c r="AE160" s="10" t="s">
        <v>1270</v>
      </c>
      <c r="AF160" s="13" t="str">
        <f>S160&amp;"-"&amp;COUNTIF($S$3:S160,S160)</f>
        <v>0.029-2</v>
      </c>
    </row>
    <row r="161" spans="1:32" x14ac:dyDescent="0.25">
      <c r="A161" s="45"/>
      <c r="C161" s="7" t="s">
        <v>155</v>
      </c>
      <c r="D161" s="7" t="s">
        <v>961</v>
      </c>
      <c r="E161" s="7" t="s">
        <v>782</v>
      </c>
      <c r="F161" s="17">
        <f>VLOOKUP(C161,Table_0__2[[Papel]:[Alta]],2,TRUE)</f>
        <v>29.95</v>
      </c>
      <c r="G161" s="19">
        <f>VLOOKUP(C161,Table_0__2[[Papel]:[Alta]],3,TRUE)/100</f>
        <v>-5.04E-2</v>
      </c>
      <c r="H161" s="17">
        <f>VLOOKUP(C161,Table_0__2[[Papel]:[Alta]],4,TRUE)</f>
        <v>29.78</v>
      </c>
      <c r="I161" s="33">
        <f>VLOOKUP(C161,Table_0__2[[Papel]:[Alta]],5,TRUE)</f>
        <v>31.13</v>
      </c>
      <c r="J161" s="17">
        <v>31.54</v>
      </c>
      <c r="K161" s="19">
        <v>-2.6800000000000001E-2</v>
      </c>
      <c r="L161" s="9" t="s">
        <v>1237</v>
      </c>
      <c r="M161" s="20">
        <v>0.65</v>
      </c>
      <c r="N161" s="18">
        <v>6.15</v>
      </c>
      <c r="O161" s="20">
        <v>5.13</v>
      </c>
      <c r="P161" s="18">
        <v>48.35</v>
      </c>
      <c r="Q161" s="17">
        <v>0.68</v>
      </c>
      <c r="R161" s="18">
        <v>3.9</v>
      </c>
      <c r="S161" s="21">
        <v>9.7000000000000003E-2</v>
      </c>
      <c r="T161" s="19">
        <v>0.106</v>
      </c>
      <c r="U161" s="21">
        <v>-2.6800000000000001E-2</v>
      </c>
      <c r="V161" s="19">
        <v>5.45E-2</v>
      </c>
      <c r="W161" s="21">
        <v>-2.8199999999999999E-2</v>
      </c>
      <c r="X161" s="19">
        <v>-9.9099999999999994E-2</v>
      </c>
      <c r="Y161" s="21">
        <v>1.11E-2</v>
      </c>
      <c r="Z161" s="19">
        <v>0.59970000000000001</v>
      </c>
      <c r="AA161" s="21">
        <v>0.25290000000000001</v>
      </c>
      <c r="AB161" s="19">
        <v>-0.152</v>
      </c>
      <c r="AC161" s="21">
        <v>3.1962999999999999</v>
      </c>
      <c r="AD161" s="9" t="s">
        <v>1238</v>
      </c>
      <c r="AE161" s="10" t="s">
        <v>1270</v>
      </c>
      <c r="AF161" s="13" t="str">
        <f>S161&amp;"-"&amp;COUNTIF($S$3:S161,S161)</f>
        <v>0.097-1</v>
      </c>
    </row>
    <row r="162" spans="1:32" x14ac:dyDescent="0.25">
      <c r="A162" s="45"/>
      <c r="C162" s="7" t="s">
        <v>739</v>
      </c>
      <c r="D162" s="7" t="s">
        <v>962</v>
      </c>
      <c r="E162" s="7" t="s">
        <v>782</v>
      </c>
      <c r="F162" s="17">
        <f>VLOOKUP(C162,Table_0__2[[Papel]:[Alta]],2,TRUE)</f>
        <v>71.23</v>
      </c>
      <c r="G162" s="19">
        <f>VLOOKUP(C162,Table_0__2[[Papel]:[Alta]],3,TRUE)/100</f>
        <v>0</v>
      </c>
      <c r="H162" s="17">
        <f>VLOOKUP(C162,Table_0__2[[Papel]:[Alta]],4,TRUE)</f>
        <v>0</v>
      </c>
      <c r="I162" s="33">
        <f>VLOOKUP(C162,Table_0__2[[Papel]:[Alta]],5,TRUE)</f>
        <v>0</v>
      </c>
      <c r="J162" s="17">
        <v>71.23</v>
      </c>
      <c r="K162" s="19">
        <v>0</v>
      </c>
      <c r="L162" s="9" t="s">
        <v>1249</v>
      </c>
      <c r="M162" s="20">
        <v>1.47</v>
      </c>
      <c r="N162" s="18">
        <v>13.89</v>
      </c>
      <c r="O162" s="20">
        <v>5.13</v>
      </c>
      <c r="P162" s="18">
        <v>48.35</v>
      </c>
      <c r="Q162" s="17">
        <v>0.68</v>
      </c>
      <c r="R162" s="18">
        <v>8.82</v>
      </c>
      <c r="S162" s="21">
        <v>0</v>
      </c>
      <c r="T162" s="19">
        <v>0.106</v>
      </c>
      <c r="U162" s="21">
        <v>0</v>
      </c>
      <c r="V162" s="19">
        <v>0.1303</v>
      </c>
      <c r="W162" s="21">
        <v>0.73970000000000002</v>
      </c>
      <c r="X162" s="19">
        <v>0.5988</v>
      </c>
      <c r="Y162" s="21">
        <v>0.15679999999999999</v>
      </c>
      <c r="Z162" s="19">
        <v>0.47160000000000002</v>
      </c>
      <c r="AA162" s="21">
        <v>0.14249999999999999</v>
      </c>
      <c r="AB162" s="19">
        <v>3.78E-2</v>
      </c>
      <c r="AC162" s="21">
        <v>1.0626</v>
      </c>
      <c r="AD162" s="9" t="s">
        <v>1238</v>
      </c>
      <c r="AE162" s="10" t="s">
        <v>1270</v>
      </c>
      <c r="AF162" s="13" t="str">
        <f>S162&amp;"-"&amp;COUNTIF($S$3:S162,S162)</f>
        <v>0-61</v>
      </c>
    </row>
    <row r="163" spans="1:32" x14ac:dyDescent="0.25">
      <c r="A163" s="45"/>
      <c r="C163" s="7" t="s">
        <v>156</v>
      </c>
      <c r="D163" s="7" t="s">
        <v>963</v>
      </c>
      <c r="E163" s="7" t="s">
        <v>782</v>
      </c>
      <c r="F163" s="17">
        <f>VLOOKUP(C163,Table_0__2[[Papel]:[Alta]],2,TRUE)</f>
        <v>30.41</v>
      </c>
      <c r="G163" s="19">
        <f>VLOOKUP(C163,Table_0__2[[Papel]:[Alta]],3,TRUE)/100</f>
        <v>-5.0300000000000004E-2</v>
      </c>
      <c r="H163" s="17">
        <f>VLOOKUP(C163,Table_0__2[[Papel]:[Alta]],4,TRUE)</f>
        <v>30.19</v>
      </c>
      <c r="I163" s="33">
        <f>VLOOKUP(C163,Table_0__2[[Papel]:[Alta]],5,TRUE)</f>
        <v>31.5</v>
      </c>
      <c r="J163" s="17">
        <v>32.020000000000003</v>
      </c>
      <c r="K163" s="19">
        <v>-2.29E-2</v>
      </c>
      <c r="L163" s="9" t="s">
        <v>1237</v>
      </c>
      <c r="M163" s="20">
        <v>0.66</v>
      </c>
      <c r="N163" s="18">
        <v>6.25</v>
      </c>
      <c r="O163" s="20">
        <v>5.13</v>
      </c>
      <c r="P163" s="18">
        <v>48.35</v>
      </c>
      <c r="Q163" s="17">
        <v>0.68</v>
      </c>
      <c r="R163" s="18">
        <v>3.96</v>
      </c>
      <c r="S163" s="21">
        <v>0.105</v>
      </c>
      <c r="T163" s="19">
        <v>0.106</v>
      </c>
      <c r="U163" s="21">
        <v>-2.29E-2</v>
      </c>
      <c r="V163" s="19">
        <v>4.07E-2</v>
      </c>
      <c r="W163" s="21">
        <v>-2.0500000000000001E-2</v>
      </c>
      <c r="X163" s="19">
        <v>-9.0899999999999995E-2</v>
      </c>
      <c r="Y163" s="21">
        <v>1.18E-2</v>
      </c>
      <c r="Z163" s="19">
        <v>0.41320000000000001</v>
      </c>
      <c r="AA163" s="21">
        <v>0.2407</v>
      </c>
      <c r="AB163" s="19">
        <v>-6.4299999999999996E-2</v>
      </c>
      <c r="AC163" s="21">
        <v>1.6162000000000001</v>
      </c>
      <c r="AD163" s="9" t="s">
        <v>1238</v>
      </c>
      <c r="AE163" s="10" t="s">
        <v>1270</v>
      </c>
      <c r="AF163" s="13" t="str">
        <f>S163&amp;"-"&amp;COUNTIF($S$3:S163,S163)</f>
        <v>0.105-2</v>
      </c>
    </row>
    <row r="164" spans="1:32" x14ac:dyDescent="0.25">
      <c r="A164" s="45"/>
      <c r="C164" s="7" t="s">
        <v>759</v>
      </c>
      <c r="D164" s="7" t="s">
        <v>964</v>
      </c>
      <c r="E164" s="7" t="s">
        <v>965</v>
      </c>
      <c r="F164" s="17">
        <f>VLOOKUP(C164,Table_0__2[[Papel]:[Alta]],2,TRUE)</f>
        <v>16.190000000000001</v>
      </c>
      <c r="G164" s="19">
        <f>VLOOKUP(C164,Table_0__2[[Papel]:[Alta]],3,TRUE)/100</f>
        <v>-2.18E-2</v>
      </c>
      <c r="H164" s="17">
        <f>VLOOKUP(C164,Table_0__2[[Papel]:[Alta]],4,TRUE)</f>
        <v>16.079999999999998</v>
      </c>
      <c r="I164" s="33">
        <f>VLOOKUP(C164,Table_0__2[[Papel]:[Alta]],5,TRUE)</f>
        <v>16.8</v>
      </c>
      <c r="J164" s="17">
        <v>16.55</v>
      </c>
      <c r="K164" s="19">
        <v>9.1000000000000004E-3</v>
      </c>
      <c r="L164" s="9" t="s">
        <v>1237</v>
      </c>
      <c r="M164" s="20">
        <v>18.07</v>
      </c>
      <c r="N164" s="18">
        <v>0</v>
      </c>
      <c r="O164" s="20">
        <v>0</v>
      </c>
      <c r="P164" s="18">
        <v>0.92</v>
      </c>
      <c r="Q164" s="17">
        <v>5.4</v>
      </c>
      <c r="R164" s="18" t="s">
        <v>1240</v>
      </c>
      <c r="S164" s="21">
        <v>0</v>
      </c>
      <c r="T164" s="19" t="s">
        <v>1240</v>
      </c>
      <c r="U164" s="21">
        <v>9.1000000000000004E-3</v>
      </c>
      <c r="V164" s="19">
        <v>0</v>
      </c>
      <c r="W164" s="21">
        <v>-5.4300000000000001E-2</v>
      </c>
      <c r="X164" s="19">
        <v>-5.4300000000000001E-2</v>
      </c>
      <c r="Y164" s="21">
        <v>0</v>
      </c>
      <c r="Z164" s="19">
        <v>0</v>
      </c>
      <c r="AA164" s="21">
        <v>0</v>
      </c>
      <c r="AB164" s="19">
        <v>0</v>
      </c>
      <c r="AC164" s="21">
        <v>0</v>
      </c>
      <c r="AD164" s="9" t="s">
        <v>1238</v>
      </c>
      <c r="AE164" s="10" t="s">
        <v>1270</v>
      </c>
      <c r="AF164" s="13" t="str">
        <f>S164&amp;"-"&amp;COUNTIF($S$3:S164,S164)</f>
        <v>0-62</v>
      </c>
    </row>
    <row r="165" spans="1:32" x14ac:dyDescent="0.25">
      <c r="A165" s="45"/>
      <c r="C165" s="7" t="s">
        <v>157</v>
      </c>
      <c r="D165" s="7" t="s">
        <v>966</v>
      </c>
      <c r="E165" s="7" t="s">
        <v>782</v>
      </c>
      <c r="F165" s="17">
        <f>VLOOKUP(C165,Table_0__2[[Papel]:[Alta]],2,TRUE)</f>
        <v>49.9</v>
      </c>
      <c r="G165" s="19">
        <f>VLOOKUP(C165,Table_0__2[[Papel]:[Alta]],3,TRUE)/100</f>
        <v>-1.8700000000000001E-2</v>
      </c>
      <c r="H165" s="17">
        <f>VLOOKUP(C165,Table_0__2[[Papel]:[Alta]],4,TRUE)</f>
        <v>49.9</v>
      </c>
      <c r="I165" s="33">
        <f>VLOOKUP(C165,Table_0__2[[Papel]:[Alta]],5,TRUE)</f>
        <v>50.86</v>
      </c>
      <c r="J165" s="17">
        <v>50.85</v>
      </c>
      <c r="K165" s="19">
        <v>-4.0599999999999997E-2</v>
      </c>
      <c r="L165" s="9" t="s">
        <v>1237</v>
      </c>
      <c r="M165" s="20">
        <v>1.77</v>
      </c>
      <c r="N165" s="18">
        <v>16.760000000000002</v>
      </c>
      <c r="O165" s="20">
        <v>3.03</v>
      </c>
      <c r="P165" s="18">
        <v>28.68</v>
      </c>
      <c r="Q165" s="17">
        <v>0.06</v>
      </c>
      <c r="R165" s="18">
        <v>55.02</v>
      </c>
      <c r="S165" s="21">
        <v>0.151</v>
      </c>
      <c r="T165" s="19">
        <v>0.106</v>
      </c>
      <c r="U165" s="21">
        <v>-4.0599999999999997E-2</v>
      </c>
      <c r="V165" s="19">
        <v>-0.12809999999999999</v>
      </c>
      <c r="W165" s="21">
        <v>0.48849999999999999</v>
      </c>
      <c r="X165" s="19">
        <v>-0.26529999999999998</v>
      </c>
      <c r="Y165" s="21">
        <v>1.1063000000000001</v>
      </c>
      <c r="Z165" s="19">
        <v>1.0624</v>
      </c>
      <c r="AA165" s="21">
        <v>1.2419</v>
      </c>
      <c r="AB165" s="19">
        <v>0.1148</v>
      </c>
      <c r="AC165" s="21">
        <v>1.2736000000000001</v>
      </c>
      <c r="AD165" s="9" t="s">
        <v>1238</v>
      </c>
      <c r="AE165" s="10" t="s">
        <v>1270</v>
      </c>
      <c r="AF165" s="13" t="str">
        <f>S165&amp;"-"&amp;COUNTIF($S$3:S165,S165)</f>
        <v>0.151-1</v>
      </c>
    </row>
    <row r="166" spans="1:32" x14ac:dyDescent="0.25">
      <c r="A166" s="45"/>
      <c r="C166" s="7" t="s">
        <v>158</v>
      </c>
      <c r="D166" s="7" t="s">
        <v>967</v>
      </c>
      <c r="E166" s="7" t="s">
        <v>968</v>
      </c>
      <c r="F166" s="17">
        <f>VLOOKUP(C166,Table_0__2[[Papel]:[Alta]],2,TRUE)</f>
        <v>11.66</v>
      </c>
      <c r="G166" s="19">
        <f>VLOOKUP(C166,Table_0__2[[Papel]:[Alta]],3,TRUE)/100</f>
        <v>-4.4999999999999998E-2</v>
      </c>
      <c r="H166" s="17">
        <f>VLOOKUP(C166,Table_0__2[[Papel]:[Alta]],4,TRUE)</f>
        <v>11.49</v>
      </c>
      <c r="I166" s="33">
        <f>VLOOKUP(C166,Table_0__2[[Papel]:[Alta]],5,TRUE)</f>
        <v>12.13</v>
      </c>
      <c r="J166" s="17">
        <v>12.21</v>
      </c>
      <c r="K166" s="19">
        <v>-1.6000000000000001E-3</v>
      </c>
      <c r="L166" s="9" t="s">
        <v>1237</v>
      </c>
      <c r="M166" s="20">
        <v>0.56999999999999995</v>
      </c>
      <c r="N166" s="18">
        <v>-2.02</v>
      </c>
      <c r="O166" s="20">
        <v>-6.05</v>
      </c>
      <c r="P166" s="18">
        <v>21.34</v>
      </c>
      <c r="Q166" s="17">
        <v>1.62</v>
      </c>
      <c r="R166" s="18">
        <v>-97.26</v>
      </c>
      <c r="S166" s="21">
        <v>0</v>
      </c>
      <c r="T166" s="19">
        <v>-0.28299999999999997</v>
      </c>
      <c r="U166" s="21">
        <v>-1.6000000000000001E-3</v>
      </c>
      <c r="V166" s="19">
        <v>0.28120000000000001</v>
      </c>
      <c r="W166" s="21">
        <v>-0.2913</v>
      </c>
      <c r="X166" s="19">
        <v>0.37969999999999998</v>
      </c>
      <c r="Y166" s="21">
        <v>-0.55349999999999999</v>
      </c>
      <c r="Z166" s="19">
        <v>-8.9899999999999994E-2</v>
      </c>
      <c r="AA166" s="21">
        <v>8.8900000000000007E-2</v>
      </c>
      <c r="AB166" s="19">
        <v>0.27139999999999997</v>
      </c>
      <c r="AC166" s="21">
        <v>-0.45129999999999998</v>
      </c>
      <c r="AD166" s="9" t="s">
        <v>1238</v>
      </c>
      <c r="AE166" s="10" t="s">
        <v>1270</v>
      </c>
      <c r="AF166" s="13" t="str">
        <f>S166&amp;"-"&amp;COUNTIF($S$3:S166,S166)</f>
        <v>0-63</v>
      </c>
    </row>
    <row r="167" spans="1:32" x14ac:dyDescent="0.25">
      <c r="A167" s="45"/>
      <c r="C167" s="7" t="s">
        <v>159</v>
      </c>
      <c r="D167" s="7" t="s">
        <v>969</v>
      </c>
      <c r="E167" s="7" t="s">
        <v>863</v>
      </c>
      <c r="F167" s="17">
        <f>VLOOKUP(C167,Table_0__2[[Papel]:[Alta]],2,TRUE)</f>
        <v>13.88</v>
      </c>
      <c r="G167" s="19">
        <f>VLOOKUP(C167,Table_0__2[[Papel]:[Alta]],3,TRUE)/100</f>
        <v>-6.4000000000000003E-3</v>
      </c>
      <c r="H167" s="17">
        <f>VLOOKUP(C167,Table_0__2[[Papel]:[Alta]],4,TRUE)</f>
        <v>13.62</v>
      </c>
      <c r="I167" s="33">
        <f>VLOOKUP(C167,Table_0__2[[Papel]:[Alta]],5,TRUE)</f>
        <v>14.15</v>
      </c>
      <c r="J167" s="17">
        <v>13.97</v>
      </c>
      <c r="K167" s="19">
        <v>7.5399999999999995E-2</v>
      </c>
      <c r="L167" s="9" t="s">
        <v>1237</v>
      </c>
      <c r="M167" s="20">
        <v>1.26</v>
      </c>
      <c r="N167" s="18">
        <v>10.73</v>
      </c>
      <c r="O167" s="20">
        <v>1.3</v>
      </c>
      <c r="P167" s="18">
        <v>11.04</v>
      </c>
      <c r="Q167" s="17">
        <v>0.08</v>
      </c>
      <c r="R167" s="18">
        <v>11.56</v>
      </c>
      <c r="S167" s="21">
        <v>8.2000000000000003E-2</v>
      </c>
      <c r="T167" s="19">
        <v>0.11799999999999999</v>
      </c>
      <c r="U167" s="21">
        <v>7.5399999999999995E-2</v>
      </c>
      <c r="V167" s="19">
        <v>0.1593</v>
      </c>
      <c r="W167" s="21">
        <v>0.16520000000000001</v>
      </c>
      <c r="X167" s="19">
        <v>0.1789</v>
      </c>
      <c r="Y167" s="21">
        <v>-0.15920000000000001</v>
      </c>
      <c r="Z167" s="19">
        <v>0.94650000000000001</v>
      </c>
      <c r="AA167" s="21">
        <v>-2.3999999999999998E-3</v>
      </c>
      <c r="AB167" s="19">
        <v>1.0703</v>
      </c>
      <c r="AC167" s="21">
        <v>-9.9000000000000008E-3</v>
      </c>
      <c r="AD167" s="9" t="s">
        <v>1238</v>
      </c>
      <c r="AE167" s="10" t="s">
        <v>1270</v>
      </c>
      <c r="AF167" s="13" t="str">
        <f>S167&amp;"-"&amp;COUNTIF($S$3:S167,S167)</f>
        <v>0.082-1</v>
      </c>
    </row>
    <row r="168" spans="1:32" x14ac:dyDescent="0.25">
      <c r="A168" s="45"/>
      <c r="C168" s="7" t="s">
        <v>160</v>
      </c>
      <c r="D168" s="7" t="s">
        <v>970</v>
      </c>
      <c r="E168" s="7" t="s">
        <v>782</v>
      </c>
      <c r="F168" s="17">
        <f>VLOOKUP(C168,Table_0__2[[Papel]:[Alta]],2,TRUE)</f>
        <v>17.170000000000002</v>
      </c>
      <c r="G168" s="19">
        <f>VLOOKUP(C168,Table_0__2[[Papel]:[Alta]],3,TRUE)/100</f>
        <v>-2.3900000000000001E-2</v>
      </c>
      <c r="H168" s="17">
        <f>VLOOKUP(C168,Table_0__2[[Papel]:[Alta]],4,TRUE)</f>
        <v>17.11</v>
      </c>
      <c r="I168" s="33">
        <f>VLOOKUP(C168,Table_0__2[[Papel]:[Alta]],5,TRUE)</f>
        <v>17.48</v>
      </c>
      <c r="J168" s="17">
        <v>17.59</v>
      </c>
      <c r="K168" s="19">
        <v>-2.3300000000000001E-2</v>
      </c>
      <c r="L168" s="9" t="s">
        <v>1237</v>
      </c>
      <c r="M168" s="20">
        <v>1.05</v>
      </c>
      <c r="N168" s="18">
        <v>7.08</v>
      </c>
      <c r="O168" s="20">
        <v>2.48</v>
      </c>
      <c r="P168" s="18">
        <v>16.68</v>
      </c>
      <c r="Q168" s="17">
        <v>0.89</v>
      </c>
      <c r="R168" s="18">
        <v>3.72</v>
      </c>
      <c r="S168" s="21">
        <v>2.5999999999999999E-2</v>
      </c>
      <c r="T168" s="19">
        <v>0.14899999999999999</v>
      </c>
      <c r="U168" s="21">
        <v>-2.3300000000000001E-2</v>
      </c>
      <c r="V168" s="19">
        <v>-0.113</v>
      </c>
      <c r="W168" s="21">
        <v>-0.13550000000000001</v>
      </c>
      <c r="X168" s="19">
        <v>-9.4100000000000003E-2</v>
      </c>
      <c r="Y168" s="21">
        <v>-8.6400000000000005E-2</v>
      </c>
      <c r="Z168" s="19">
        <v>0.5696</v>
      </c>
      <c r="AA168" s="21">
        <v>9.2299999999999993E-2</v>
      </c>
      <c r="AB168" s="19">
        <v>5.2200000000000003E-2</v>
      </c>
      <c r="AC168" s="21">
        <v>0.31440000000000001</v>
      </c>
      <c r="AD168" s="9" t="s">
        <v>1241</v>
      </c>
      <c r="AE168" s="10" t="s">
        <v>1270</v>
      </c>
      <c r="AF168" s="13" t="str">
        <f>S168&amp;"-"&amp;COUNTIF($S$3:S168,S168)</f>
        <v>0.026-1</v>
      </c>
    </row>
    <row r="169" spans="1:32" x14ac:dyDescent="0.25">
      <c r="A169" s="45"/>
      <c r="C169" s="7" t="s">
        <v>161</v>
      </c>
      <c r="D169" s="7" t="s">
        <v>971</v>
      </c>
      <c r="E169" s="7" t="s">
        <v>782</v>
      </c>
      <c r="F169" s="17">
        <f>VLOOKUP(C169,Table_0__2[[Papel]:[Alta]],2,TRUE)</f>
        <v>65.03</v>
      </c>
      <c r="G169" s="19">
        <f>VLOOKUP(C169,Table_0__2[[Papel]:[Alta]],3,TRUE)/100</f>
        <v>-2.8500000000000001E-2</v>
      </c>
      <c r="H169" s="17">
        <f>VLOOKUP(C169,Table_0__2[[Papel]:[Alta]],4,TRUE)</f>
        <v>64.849999999999994</v>
      </c>
      <c r="I169" s="33">
        <f>VLOOKUP(C169,Table_0__2[[Papel]:[Alta]],5,TRUE)</f>
        <v>66.59</v>
      </c>
      <c r="J169" s="17">
        <v>66.94</v>
      </c>
      <c r="K169" s="19">
        <v>-1.5599999999999999E-2</v>
      </c>
      <c r="L169" s="9" t="s">
        <v>1237</v>
      </c>
      <c r="M169" s="20">
        <v>2.91</v>
      </c>
      <c r="N169" s="18">
        <v>30.84</v>
      </c>
      <c r="O169" s="20">
        <v>2.17</v>
      </c>
      <c r="P169" s="18">
        <v>23.01</v>
      </c>
      <c r="Q169" s="17">
        <v>1</v>
      </c>
      <c r="R169" s="18">
        <v>23.02</v>
      </c>
      <c r="S169" s="21">
        <v>0</v>
      </c>
      <c r="T169" s="19">
        <v>9.4E-2</v>
      </c>
      <c r="U169" s="21">
        <v>-1.5599999999999999E-2</v>
      </c>
      <c r="V169" s="19">
        <v>-7.0300000000000001E-2</v>
      </c>
      <c r="W169" s="21">
        <v>0.44390000000000002</v>
      </c>
      <c r="X169" s="19">
        <v>7.7899999999999997E-2</v>
      </c>
      <c r="Y169" s="21">
        <v>0.4214</v>
      </c>
      <c r="Z169" s="19">
        <v>1.7154</v>
      </c>
      <c r="AA169" s="21">
        <v>0.15759999999999999</v>
      </c>
      <c r="AB169" s="19">
        <v>0.1681</v>
      </c>
      <c r="AC169" s="21">
        <v>-8.4599999999999995E-2</v>
      </c>
      <c r="AD169" s="9" t="s">
        <v>1238</v>
      </c>
      <c r="AE169" s="10" t="s">
        <v>1270</v>
      </c>
      <c r="AF169" s="13" t="str">
        <f>S169&amp;"-"&amp;COUNTIF($S$3:S169,S169)</f>
        <v>0-64</v>
      </c>
    </row>
    <row r="170" spans="1:32" x14ac:dyDescent="0.25">
      <c r="A170" s="45"/>
      <c r="C170" s="7" t="s">
        <v>162</v>
      </c>
      <c r="D170" s="7" t="s">
        <v>972</v>
      </c>
      <c r="E170" s="7" t="s">
        <v>782</v>
      </c>
      <c r="F170" s="17">
        <f>VLOOKUP(C170,Table_0__2[[Papel]:[Alta]],2,TRUE)</f>
        <v>40.950000000000003</v>
      </c>
      <c r="G170" s="19">
        <f>VLOOKUP(C170,Table_0__2[[Papel]:[Alta]],3,TRUE)/100</f>
        <v>-4.1200000000000001E-2</v>
      </c>
      <c r="H170" s="17">
        <f>VLOOKUP(C170,Table_0__2[[Papel]:[Alta]],4,TRUE)</f>
        <v>40.78</v>
      </c>
      <c r="I170" s="33">
        <f>VLOOKUP(C170,Table_0__2[[Papel]:[Alta]],5,TRUE)</f>
        <v>41.74</v>
      </c>
      <c r="J170" s="17">
        <v>42.71</v>
      </c>
      <c r="K170" s="19">
        <v>-2.1999999999999999E-2</v>
      </c>
      <c r="L170" s="9" t="s">
        <v>1237</v>
      </c>
      <c r="M170" s="20">
        <v>2.2599999999999998</v>
      </c>
      <c r="N170" s="18">
        <v>9.2899999999999991</v>
      </c>
      <c r="O170" s="20">
        <v>4.5999999999999996</v>
      </c>
      <c r="P170" s="18">
        <v>18.89</v>
      </c>
      <c r="Q170" s="17">
        <v>2.81</v>
      </c>
      <c r="R170" s="18">
        <v>6.02</v>
      </c>
      <c r="S170" s="21">
        <v>7.0000000000000001E-3</v>
      </c>
      <c r="T170" s="19">
        <v>0.24299999999999999</v>
      </c>
      <c r="U170" s="21">
        <v>-2.1999999999999999E-2</v>
      </c>
      <c r="V170" s="19">
        <v>-0.15890000000000001</v>
      </c>
      <c r="W170" s="21">
        <v>-0.23200000000000001</v>
      </c>
      <c r="X170" s="19">
        <v>-0.18429999999999999</v>
      </c>
      <c r="Y170" s="21">
        <v>-9.9000000000000008E-3</v>
      </c>
      <c r="Z170" s="19">
        <v>0.48</v>
      </c>
      <c r="AA170" s="21">
        <v>0.39760000000000001</v>
      </c>
      <c r="AB170" s="19">
        <v>0.50549999999999995</v>
      </c>
      <c r="AC170" s="21">
        <v>0.36099999999999999</v>
      </c>
      <c r="AD170" s="9" t="s">
        <v>1238</v>
      </c>
      <c r="AE170" s="10" t="s">
        <v>1271</v>
      </c>
      <c r="AF170" s="13" t="str">
        <f>S170&amp;"-"&amp;COUNTIF($S$3:S170,S170)</f>
        <v>0.007-3</v>
      </c>
    </row>
    <row r="171" spans="1:32" x14ac:dyDescent="0.25">
      <c r="A171" s="45"/>
      <c r="C171" s="7" t="s">
        <v>163</v>
      </c>
      <c r="D171" s="7" t="s">
        <v>973</v>
      </c>
      <c r="E171" s="7" t="s">
        <v>782</v>
      </c>
      <c r="F171" s="17">
        <f>VLOOKUP(C171,Table_0__2[[Papel]:[Alta]],2,TRUE)</f>
        <v>15.33</v>
      </c>
      <c r="G171" s="19">
        <f>VLOOKUP(C171,Table_0__2[[Papel]:[Alta]],3,TRUE)/100</f>
        <v>-3.7100000000000001E-2</v>
      </c>
      <c r="H171" s="17">
        <f>VLOOKUP(C171,Table_0__2[[Papel]:[Alta]],4,TRUE)</f>
        <v>15.15</v>
      </c>
      <c r="I171" s="33">
        <f>VLOOKUP(C171,Table_0__2[[Papel]:[Alta]],5,TRUE)</f>
        <v>15.9</v>
      </c>
      <c r="J171" s="17">
        <v>15.92</v>
      </c>
      <c r="K171" s="19">
        <v>-1.4200000000000001E-2</v>
      </c>
      <c r="L171" s="9" t="s">
        <v>1237</v>
      </c>
      <c r="M171" s="20">
        <v>4.21</v>
      </c>
      <c r="N171" s="18">
        <v>17.32</v>
      </c>
      <c r="O171" s="20">
        <v>0.92</v>
      </c>
      <c r="P171" s="18">
        <v>3.78</v>
      </c>
      <c r="Q171" s="17">
        <v>2.81</v>
      </c>
      <c r="R171" s="18">
        <v>11.22</v>
      </c>
      <c r="S171" s="21">
        <v>4.0000000000000001E-3</v>
      </c>
      <c r="T171" s="19">
        <v>0.24299999999999999</v>
      </c>
      <c r="U171" s="21">
        <v>-1.4200000000000001E-2</v>
      </c>
      <c r="V171" s="19">
        <v>-9.3399999999999997E-2</v>
      </c>
      <c r="W171" s="21">
        <v>0.27510000000000001</v>
      </c>
      <c r="X171" s="19">
        <v>-6.4100000000000004E-2</v>
      </c>
      <c r="Y171" s="21">
        <v>0.2606</v>
      </c>
      <c r="Z171" s="19">
        <v>0.70679999999999998</v>
      </c>
      <c r="AA171" s="21">
        <v>-0.14560000000000001</v>
      </c>
      <c r="AB171" s="19">
        <v>1.5659000000000001</v>
      </c>
      <c r="AC171" s="21">
        <v>0.45610000000000001</v>
      </c>
      <c r="AD171" s="9" t="s">
        <v>1238</v>
      </c>
      <c r="AE171" s="10" t="s">
        <v>1271</v>
      </c>
      <c r="AF171" s="13" t="str">
        <f>S171&amp;"-"&amp;COUNTIF($S$3:S171,S171)</f>
        <v>0.004-2</v>
      </c>
    </row>
    <row r="172" spans="1:32" x14ac:dyDescent="0.25">
      <c r="A172" s="45"/>
      <c r="C172" s="7" t="s">
        <v>164</v>
      </c>
      <c r="D172" s="7" t="s">
        <v>974</v>
      </c>
      <c r="E172" s="7" t="s">
        <v>782</v>
      </c>
      <c r="F172" s="17">
        <f>VLOOKUP(C172,Table_0__2[[Papel]:[Alta]],2,TRUE)</f>
        <v>6.39</v>
      </c>
      <c r="G172" s="19">
        <f>VLOOKUP(C172,Table_0__2[[Papel]:[Alta]],3,TRUE)/100</f>
        <v>-3.9100000000000003E-2</v>
      </c>
      <c r="H172" s="17">
        <f>VLOOKUP(C172,Table_0__2[[Papel]:[Alta]],4,TRUE)</f>
        <v>6.39</v>
      </c>
      <c r="I172" s="33">
        <f>VLOOKUP(C172,Table_0__2[[Papel]:[Alta]],5,TRUE)</f>
        <v>6.63</v>
      </c>
      <c r="J172" s="17">
        <v>6.65</v>
      </c>
      <c r="K172" s="19">
        <v>-2.92E-2</v>
      </c>
      <c r="L172" s="9" t="s">
        <v>1237</v>
      </c>
      <c r="M172" s="20">
        <v>1.76</v>
      </c>
      <c r="N172" s="18">
        <v>7.24</v>
      </c>
      <c r="O172" s="20">
        <v>0.92</v>
      </c>
      <c r="P172" s="18">
        <v>3.78</v>
      </c>
      <c r="Q172" s="17">
        <v>2.81</v>
      </c>
      <c r="R172" s="18">
        <v>4.6900000000000004</v>
      </c>
      <c r="S172" s="21">
        <v>8.0000000000000002E-3</v>
      </c>
      <c r="T172" s="19">
        <v>0.24299999999999999</v>
      </c>
      <c r="U172" s="21">
        <v>-2.92E-2</v>
      </c>
      <c r="V172" s="19">
        <v>-0.17899999999999999</v>
      </c>
      <c r="W172" s="21">
        <v>-0.37419999999999998</v>
      </c>
      <c r="X172" s="19">
        <v>-0.21759999999999999</v>
      </c>
      <c r="Y172" s="21">
        <v>-0.15179999999999999</v>
      </c>
      <c r="Z172" s="19">
        <v>0.42759999999999998</v>
      </c>
      <c r="AA172" s="21">
        <v>0.69689999999999996</v>
      </c>
      <c r="AB172" s="19">
        <v>0.2397</v>
      </c>
      <c r="AC172" s="21">
        <v>0.38519999999999999</v>
      </c>
      <c r="AD172" s="9" t="s">
        <v>1238</v>
      </c>
      <c r="AE172" s="10" t="s">
        <v>1271</v>
      </c>
      <c r="AF172" s="13" t="str">
        <f>S172&amp;"-"&amp;COUNTIF($S$3:S172,S172)</f>
        <v>0.008-2</v>
      </c>
    </row>
    <row r="173" spans="1:32" x14ac:dyDescent="0.25">
      <c r="A173" s="45"/>
      <c r="C173" s="7" t="s">
        <v>716</v>
      </c>
      <c r="D173" s="7" t="s">
        <v>975</v>
      </c>
      <c r="E173" s="7" t="s">
        <v>850</v>
      </c>
      <c r="F173" s="17">
        <f>VLOOKUP(C173,Table_0__2[[Papel]:[Alta]],2,TRUE)</f>
        <v>14.79</v>
      </c>
      <c r="G173" s="19">
        <f>VLOOKUP(C173,Table_0__2[[Papel]:[Alta]],3,TRUE)/100</f>
        <v>-1.3999999999999999E-2</v>
      </c>
      <c r="H173" s="17">
        <f>VLOOKUP(C173,Table_0__2[[Papel]:[Alta]],4,TRUE)</f>
        <v>14.45</v>
      </c>
      <c r="I173" s="33">
        <f>VLOOKUP(C173,Table_0__2[[Papel]:[Alta]],5,TRUE)</f>
        <v>15.08</v>
      </c>
      <c r="J173" s="17">
        <v>15</v>
      </c>
      <c r="K173" s="19">
        <v>1.2800000000000001E-2</v>
      </c>
      <c r="L173" s="9" t="s">
        <v>1237</v>
      </c>
      <c r="M173" s="20">
        <v>40.25</v>
      </c>
      <c r="N173" s="18">
        <v>0</v>
      </c>
      <c r="O173" s="20">
        <v>0</v>
      </c>
      <c r="P173" s="18">
        <v>0.37</v>
      </c>
      <c r="Q173" s="17">
        <v>0.08</v>
      </c>
      <c r="R173" s="18" t="s">
        <v>1240</v>
      </c>
      <c r="S173" s="21">
        <v>0</v>
      </c>
      <c r="T173" s="19" t="s">
        <v>1240</v>
      </c>
      <c r="U173" s="21">
        <v>1.2800000000000001E-2</v>
      </c>
      <c r="V173" s="19">
        <v>-0.1497</v>
      </c>
      <c r="W173" s="21">
        <v>0.53939999999999999</v>
      </c>
      <c r="X173" s="19">
        <v>0.17649999999999999</v>
      </c>
      <c r="Y173" s="21">
        <v>0.3085</v>
      </c>
      <c r="Z173" s="19">
        <v>0</v>
      </c>
      <c r="AA173" s="21">
        <v>0</v>
      </c>
      <c r="AB173" s="19">
        <v>0</v>
      </c>
      <c r="AC173" s="21">
        <v>0</v>
      </c>
      <c r="AD173" s="9" t="s">
        <v>1238</v>
      </c>
      <c r="AE173" s="10" t="s">
        <v>1271</v>
      </c>
      <c r="AF173" s="13" t="str">
        <f>S173&amp;"-"&amp;COUNTIF($S$3:S173,S173)</f>
        <v>0-65</v>
      </c>
    </row>
    <row r="174" spans="1:32" x14ac:dyDescent="0.25">
      <c r="A174" s="45"/>
      <c r="C174" s="7" t="s">
        <v>165</v>
      </c>
      <c r="D174" s="7" t="s">
        <v>976</v>
      </c>
      <c r="E174" s="7" t="s">
        <v>782</v>
      </c>
      <c r="F174" s="17">
        <f>VLOOKUP(C174,Table_0__2[[Papel]:[Alta]],2,TRUE)</f>
        <v>29.84</v>
      </c>
      <c r="G174" s="19">
        <f>VLOOKUP(C174,Table_0__2[[Papel]:[Alta]],3,TRUE)/100</f>
        <v>0</v>
      </c>
      <c r="H174" s="17">
        <f>VLOOKUP(C174,Table_0__2[[Papel]:[Alta]],4,TRUE)</f>
        <v>0</v>
      </c>
      <c r="I174" s="33">
        <f>VLOOKUP(C174,Table_0__2[[Papel]:[Alta]],5,TRUE)</f>
        <v>0</v>
      </c>
      <c r="J174" s="17">
        <v>29.84</v>
      </c>
      <c r="K174" s="19">
        <v>0</v>
      </c>
      <c r="L174" s="9" t="s">
        <v>1249</v>
      </c>
      <c r="M174" s="20">
        <v>2.48</v>
      </c>
      <c r="N174" s="18">
        <v>11.26</v>
      </c>
      <c r="O174" s="20">
        <v>2.65</v>
      </c>
      <c r="P174" s="18">
        <v>12.02</v>
      </c>
      <c r="Q174" s="17">
        <v>1.68</v>
      </c>
      <c r="R174" s="18">
        <v>8.02</v>
      </c>
      <c r="S174" s="21">
        <v>0</v>
      </c>
      <c r="T174" s="19">
        <v>0.221</v>
      </c>
      <c r="U174" s="21">
        <v>0</v>
      </c>
      <c r="V174" s="19">
        <v>-2E-3</v>
      </c>
      <c r="W174" s="21">
        <v>-6.3399999999999998E-2</v>
      </c>
      <c r="X174" s="19">
        <v>-2E-3</v>
      </c>
      <c r="Y174" s="21">
        <v>-6.1800000000000001E-2</v>
      </c>
      <c r="Z174" s="19">
        <v>0.63880000000000003</v>
      </c>
      <c r="AA174" s="21">
        <v>0.28170000000000001</v>
      </c>
      <c r="AB174" s="19">
        <v>0.38579999999999998</v>
      </c>
      <c r="AC174" s="21">
        <v>1.0893999999999999</v>
      </c>
      <c r="AD174" s="9" t="s">
        <v>1238</v>
      </c>
      <c r="AE174" s="10" t="s">
        <v>1271</v>
      </c>
      <c r="AF174" s="13" t="str">
        <f>S174&amp;"-"&amp;COUNTIF($S$3:S174,S174)</f>
        <v>0-66</v>
      </c>
    </row>
    <row r="175" spans="1:32" x14ac:dyDescent="0.25">
      <c r="A175" s="45"/>
      <c r="C175" s="7" t="s">
        <v>740</v>
      </c>
      <c r="D175" s="7" t="s">
        <v>977</v>
      </c>
      <c r="E175" s="7" t="s">
        <v>782</v>
      </c>
      <c r="F175" s="17">
        <f>VLOOKUP(C175,Table_0__2[[Papel]:[Alta]],2,TRUE)</f>
        <v>43</v>
      </c>
      <c r="G175" s="19">
        <f>VLOOKUP(C175,Table_0__2[[Papel]:[Alta]],3,TRUE)/100</f>
        <v>0</v>
      </c>
      <c r="H175" s="17">
        <f>VLOOKUP(C175,Table_0__2[[Papel]:[Alta]],4,TRUE)</f>
        <v>42.51</v>
      </c>
      <c r="I175" s="33">
        <f>VLOOKUP(C175,Table_0__2[[Papel]:[Alta]],5,TRUE)</f>
        <v>43</v>
      </c>
      <c r="J175" s="17">
        <v>43</v>
      </c>
      <c r="K175" s="19">
        <v>2.0000000000000001E-4</v>
      </c>
      <c r="L175" s="9" t="s">
        <v>1237</v>
      </c>
      <c r="M175" s="20">
        <v>2.19</v>
      </c>
      <c r="N175" s="18">
        <v>10.73</v>
      </c>
      <c r="O175" s="20">
        <v>4.01</v>
      </c>
      <c r="P175" s="18">
        <v>19.670000000000002</v>
      </c>
      <c r="Q175" s="17">
        <v>0.77</v>
      </c>
      <c r="R175" s="18">
        <v>7.33</v>
      </c>
      <c r="S175" s="21">
        <v>6.8000000000000005E-2</v>
      </c>
      <c r="T175" s="19">
        <v>0.20399999999999999</v>
      </c>
      <c r="U175" s="21">
        <v>2.0000000000000001E-4</v>
      </c>
      <c r="V175" s="19">
        <v>-2.0000000000000001E-4</v>
      </c>
      <c r="W175" s="21">
        <v>-9.0700000000000003E-2</v>
      </c>
      <c r="X175" s="19">
        <v>-0.1042</v>
      </c>
      <c r="Y175" s="21">
        <v>1.5100000000000001E-2</v>
      </c>
      <c r="Z175" s="19">
        <v>0</v>
      </c>
      <c r="AA175" s="21">
        <v>0</v>
      </c>
      <c r="AB175" s="19">
        <v>0</v>
      </c>
      <c r="AC175" s="21">
        <v>0</v>
      </c>
      <c r="AD175" s="9" t="s">
        <v>1238</v>
      </c>
      <c r="AE175" s="10" t="s">
        <v>1271</v>
      </c>
      <c r="AF175" s="13" t="str">
        <f>S175&amp;"-"&amp;COUNTIF($S$3:S175,S175)</f>
        <v>0.068-2</v>
      </c>
    </row>
    <row r="176" spans="1:32" x14ac:dyDescent="0.25">
      <c r="A176" s="45"/>
      <c r="C176" s="7" t="s">
        <v>166</v>
      </c>
      <c r="D176" s="7" t="s">
        <v>978</v>
      </c>
      <c r="E176" s="7" t="s">
        <v>782</v>
      </c>
      <c r="F176" s="17">
        <f>VLOOKUP(C176,Table_0__2[[Papel]:[Alta]],2,TRUE)</f>
        <v>3.22</v>
      </c>
      <c r="G176" s="19">
        <f>VLOOKUP(C176,Table_0__2[[Papel]:[Alta]],3,TRUE)/100</f>
        <v>-3.0999999999999999E-3</v>
      </c>
      <c r="H176" s="17">
        <f>VLOOKUP(C176,Table_0__2[[Papel]:[Alta]],4,TRUE)</f>
        <v>3.22</v>
      </c>
      <c r="I176" s="33">
        <f>VLOOKUP(C176,Table_0__2[[Papel]:[Alta]],5,TRUE)</f>
        <v>3.25</v>
      </c>
      <c r="J176" s="17">
        <v>3.23</v>
      </c>
      <c r="K176" s="19">
        <v>-6.1999999999999998E-3</v>
      </c>
      <c r="L176" s="9" t="s">
        <v>1237</v>
      </c>
      <c r="M176" s="20">
        <v>1.96</v>
      </c>
      <c r="N176" s="18">
        <v>10.5</v>
      </c>
      <c r="O176" s="20">
        <v>0.31</v>
      </c>
      <c r="P176" s="18">
        <v>1.64</v>
      </c>
      <c r="Q176" s="17">
        <v>1.19</v>
      </c>
      <c r="R176" s="18">
        <v>5.0199999999999996</v>
      </c>
      <c r="S176" s="21">
        <v>8.6999999999999994E-2</v>
      </c>
      <c r="T176" s="19">
        <v>0.187</v>
      </c>
      <c r="U176" s="21">
        <v>-6.1999999999999998E-3</v>
      </c>
      <c r="V176" s="19">
        <v>-6.9199999999999998E-2</v>
      </c>
      <c r="W176" s="21">
        <v>-0.14929999999999999</v>
      </c>
      <c r="X176" s="19">
        <v>-2.12E-2</v>
      </c>
      <c r="Y176" s="21">
        <v>6.7199999999999996E-2</v>
      </c>
      <c r="Z176" s="19">
        <v>0.51580000000000004</v>
      </c>
      <c r="AA176" s="21">
        <v>0.3352</v>
      </c>
      <c r="AB176" s="19">
        <v>-0.2009</v>
      </c>
      <c r="AC176" s="21">
        <v>0.32269999999999999</v>
      </c>
      <c r="AD176" s="9" t="s">
        <v>1238</v>
      </c>
      <c r="AE176" s="10" t="s">
        <v>1271</v>
      </c>
      <c r="AF176" s="13" t="str">
        <f>S176&amp;"-"&amp;COUNTIF($S$3:S176,S176)</f>
        <v>0.087-1</v>
      </c>
    </row>
    <row r="177" spans="1:32" x14ac:dyDescent="0.25">
      <c r="A177" s="45"/>
      <c r="C177" s="7" t="s">
        <v>167</v>
      </c>
      <c r="D177" s="7" t="s">
        <v>979</v>
      </c>
      <c r="E177" s="7" t="s">
        <v>782</v>
      </c>
      <c r="F177" s="17">
        <f>VLOOKUP(C177,Table_0__2[[Papel]:[Alta]],2,TRUE)</f>
        <v>4.9000000000000004</v>
      </c>
      <c r="G177" s="19">
        <f>VLOOKUP(C177,Table_0__2[[Papel]:[Alta]],3,TRUE)/100</f>
        <v>0</v>
      </c>
      <c r="H177" s="17">
        <f>VLOOKUP(C177,Table_0__2[[Papel]:[Alta]],4,TRUE)</f>
        <v>0</v>
      </c>
      <c r="I177" s="33">
        <f>VLOOKUP(C177,Table_0__2[[Papel]:[Alta]],5,TRUE)</f>
        <v>0</v>
      </c>
      <c r="J177" s="17">
        <v>4.9000000000000004</v>
      </c>
      <c r="K177" s="19">
        <v>0</v>
      </c>
      <c r="L177" s="9" t="s">
        <v>1237</v>
      </c>
      <c r="M177" s="20">
        <v>2.98</v>
      </c>
      <c r="N177" s="18">
        <v>15.93</v>
      </c>
      <c r="O177" s="20">
        <v>0.31</v>
      </c>
      <c r="P177" s="18">
        <v>1.64</v>
      </c>
      <c r="Q177" s="17">
        <v>1.19</v>
      </c>
      <c r="R177" s="18">
        <v>7.61</v>
      </c>
      <c r="S177" s="21">
        <v>5.0999999999999997E-2</v>
      </c>
      <c r="T177" s="19">
        <v>0.187</v>
      </c>
      <c r="U177" s="21">
        <v>0</v>
      </c>
      <c r="V177" s="19">
        <v>-0.1026</v>
      </c>
      <c r="W177" s="21">
        <v>-0.23569999999999999</v>
      </c>
      <c r="X177" s="19">
        <v>-6.8400000000000002E-2</v>
      </c>
      <c r="Y177" s="21">
        <v>-0.1477</v>
      </c>
      <c r="Z177" s="19">
        <v>0.4365</v>
      </c>
      <c r="AA177" s="21">
        <v>1.0044</v>
      </c>
      <c r="AB177" s="19">
        <v>0</v>
      </c>
      <c r="AC177" s="21">
        <v>0.64700000000000002</v>
      </c>
      <c r="AD177" s="9" t="s">
        <v>1238</v>
      </c>
      <c r="AE177" s="10" t="s">
        <v>1271</v>
      </c>
      <c r="AF177" s="13" t="str">
        <f>S177&amp;"-"&amp;COUNTIF($S$3:S177,S177)</f>
        <v>0.051-1</v>
      </c>
    </row>
    <row r="178" spans="1:32" x14ac:dyDescent="0.25">
      <c r="A178" s="45"/>
      <c r="C178" s="7" t="s">
        <v>168</v>
      </c>
      <c r="D178" s="7" t="s">
        <v>980</v>
      </c>
      <c r="E178" s="7" t="s">
        <v>782</v>
      </c>
      <c r="F178" s="17">
        <f>VLOOKUP(C178,Table_0__2[[Papel]:[Alta]],2,TRUE)</f>
        <v>5</v>
      </c>
      <c r="G178" s="19">
        <f>VLOOKUP(C178,Table_0__2[[Papel]:[Alta]],3,TRUE)/100</f>
        <v>0</v>
      </c>
      <c r="H178" s="17">
        <f>VLOOKUP(C178,Table_0__2[[Papel]:[Alta]],4,TRUE)</f>
        <v>0</v>
      </c>
      <c r="I178" s="33">
        <f>VLOOKUP(C178,Table_0__2[[Papel]:[Alta]],5,TRUE)</f>
        <v>0</v>
      </c>
      <c r="J178" s="17">
        <v>5</v>
      </c>
      <c r="K178" s="19">
        <v>0</v>
      </c>
      <c r="L178" s="9" t="s">
        <v>1249</v>
      </c>
      <c r="M178" s="20">
        <v>3.04</v>
      </c>
      <c r="N178" s="18">
        <v>16.25</v>
      </c>
      <c r="O178" s="20">
        <v>0.31</v>
      </c>
      <c r="P178" s="18">
        <v>1.64</v>
      </c>
      <c r="Q178" s="17">
        <v>1.19</v>
      </c>
      <c r="R178" s="18">
        <v>7.76</v>
      </c>
      <c r="S178" s="21">
        <v>5.6000000000000001E-2</v>
      </c>
      <c r="T178" s="19">
        <v>0.187</v>
      </c>
      <c r="U178" s="21">
        <v>0</v>
      </c>
      <c r="V178" s="19">
        <v>-6.54E-2</v>
      </c>
      <c r="W178" s="21">
        <v>-0.25430000000000003</v>
      </c>
      <c r="X178" s="19">
        <v>-6.8900000000000003E-2</v>
      </c>
      <c r="Y178" s="21">
        <v>-0.21970000000000001</v>
      </c>
      <c r="Z178" s="19">
        <v>0.99150000000000005</v>
      </c>
      <c r="AA178" s="21">
        <v>1.0526</v>
      </c>
      <c r="AB178" s="19">
        <v>-6.5500000000000003E-2</v>
      </c>
      <c r="AC178" s="21">
        <v>0.33589999999999998</v>
      </c>
      <c r="AD178" s="9" t="s">
        <v>1238</v>
      </c>
      <c r="AE178" s="10" t="s">
        <v>1271</v>
      </c>
      <c r="AF178" s="13" t="str">
        <f>S178&amp;"-"&amp;COUNTIF($S$3:S178,S178)</f>
        <v>0.056-1</v>
      </c>
    </row>
    <row r="179" spans="1:32" x14ac:dyDescent="0.25">
      <c r="A179" s="45"/>
      <c r="C179" s="7" t="s">
        <v>169</v>
      </c>
      <c r="D179" s="7" t="s">
        <v>981</v>
      </c>
      <c r="E179" s="7" t="s">
        <v>782</v>
      </c>
      <c r="F179" s="17">
        <f>VLOOKUP(C179,Table_0__2[[Papel]:[Alta]],2,TRUE)</f>
        <v>19.260000000000002</v>
      </c>
      <c r="G179" s="19">
        <f>VLOOKUP(C179,Table_0__2[[Papel]:[Alta]],3,TRUE)/100</f>
        <v>-3.0699999999999998E-2</v>
      </c>
      <c r="H179" s="17">
        <f>VLOOKUP(C179,Table_0__2[[Papel]:[Alta]],4,TRUE)</f>
        <v>19.079999999999998</v>
      </c>
      <c r="I179" s="33">
        <f>VLOOKUP(C179,Table_0__2[[Papel]:[Alta]],5,TRUE)</f>
        <v>19.66</v>
      </c>
      <c r="J179" s="17">
        <v>19.87</v>
      </c>
      <c r="K179" s="19">
        <v>-1.14E-2</v>
      </c>
      <c r="L179" s="9" t="s">
        <v>1237</v>
      </c>
      <c r="M179" s="20">
        <v>2.0699999999999998</v>
      </c>
      <c r="N179" s="18">
        <v>6.96</v>
      </c>
      <c r="O179" s="20">
        <v>2.86</v>
      </c>
      <c r="P179" s="18">
        <v>9.6199999999999992</v>
      </c>
      <c r="Q179" s="17">
        <v>1.77</v>
      </c>
      <c r="R179" s="18">
        <v>3.68</v>
      </c>
      <c r="S179" s="21">
        <v>1.6E-2</v>
      </c>
      <c r="T179" s="19">
        <v>0.29699999999999999</v>
      </c>
      <c r="U179" s="21">
        <v>-1.14E-2</v>
      </c>
      <c r="V179" s="19">
        <v>-0.1293</v>
      </c>
      <c r="W179" s="21">
        <v>-0.22239999999999999</v>
      </c>
      <c r="X179" s="19">
        <v>-0.1421</v>
      </c>
      <c r="Y179" s="21">
        <v>2.9600000000000001E-2</v>
      </c>
      <c r="Z179" s="19">
        <v>0.54610000000000003</v>
      </c>
      <c r="AA179" s="21">
        <v>0.1552</v>
      </c>
      <c r="AB179" s="19">
        <v>0.21870000000000001</v>
      </c>
      <c r="AC179" s="21">
        <v>0.68330000000000002</v>
      </c>
      <c r="AD179" s="9" t="s">
        <v>1238</v>
      </c>
      <c r="AE179" s="10" t="s">
        <v>1271</v>
      </c>
      <c r="AF179" s="13" t="str">
        <f>S179&amp;"-"&amp;COUNTIF($S$3:S179,S179)</f>
        <v>0.016-1</v>
      </c>
    </row>
    <row r="180" spans="1:32" x14ac:dyDescent="0.25">
      <c r="A180" s="45"/>
      <c r="C180" s="7" t="s">
        <v>760</v>
      </c>
      <c r="D180" s="7" t="s">
        <v>982</v>
      </c>
      <c r="E180" s="7" t="s">
        <v>798</v>
      </c>
      <c r="F180" s="17">
        <f>VLOOKUP(C180,Table_0__2[[Papel]:[Alta]],2,TRUE)</f>
        <v>18.52</v>
      </c>
      <c r="G180" s="19">
        <f>VLOOKUP(C180,Table_0__2[[Papel]:[Alta]],3,TRUE)/100</f>
        <v>-2.7799999999999998E-2</v>
      </c>
      <c r="H180" s="17">
        <f>VLOOKUP(C180,Table_0__2[[Papel]:[Alta]],4,TRUE)</f>
        <v>18.32</v>
      </c>
      <c r="I180" s="33">
        <f>VLOOKUP(C180,Table_0__2[[Papel]:[Alta]],5,TRUE)</f>
        <v>18.8</v>
      </c>
      <c r="J180" s="17">
        <v>19.05</v>
      </c>
      <c r="K180" s="19">
        <v>-1.24E-2</v>
      </c>
      <c r="L180" s="9" t="s">
        <v>1237</v>
      </c>
      <c r="M180" s="20">
        <v>21.62</v>
      </c>
      <c r="N180" s="18">
        <v>0</v>
      </c>
      <c r="O180" s="20">
        <v>0</v>
      </c>
      <c r="P180" s="18">
        <v>0.88</v>
      </c>
      <c r="Q180" s="17">
        <v>2.4900000000000002</v>
      </c>
      <c r="R180" s="18" t="s">
        <v>1240</v>
      </c>
      <c r="S180" s="21">
        <v>0</v>
      </c>
      <c r="T180" s="19" t="s">
        <v>1240</v>
      </c>
      <c r="U180" s="21">
        <v>-1.24E-2</v>
      </c>
      <c r="V180" s="19">
        <v>-0.1056</v>
      </c>
      <c r="W180" s="21">
        <v>-9.1999999999999998E-2</v>
      </c>
      <c r="X180" s="19">
        <v>-9.1999999999999998E-2</v>
      </c>
      <c r="Y180" s="21">
        <v>0</v>
      </c>
      <c r="Z180" s="19">
        <v>0</v>
      </c>
      <c r="AA180" s="21">
        <v>0</v>
      </c>
      <c r="AB180" s="19">
        <v>0</v>
      </c>
      <c r="AC180" s="21">
        <v>0</v>
      </c>
      <c r="AD180" s="9" t="s">
        <v>1238</v>
      </c>
      <c r="AE180" s="10" t="s">
        <v>1271</v>
      </c>
      <c r="AF180" s="13" t="str">
        <f>S180&amp;"-"&amp;COUNTIF($S$3:S180,S180)</f>
        <v>0-67</v>
      </c>
    </row>
    <row r="181" spans="1:32" x14ac:dyDescent="0.25">
      <c r="A181" s="45"/>
      <c r="C181" s="7" t="s">
        <v>741</v>
      </c>
      <c r="D181" s="7" t="s">
        <v>983</v>
      </c>
      <c r="E181" s="7" t="s">
        <v>786</v>
      </c>
      <c r="F181" s="17">
        <f>VLOOKUP(C181,Table_0__2[[Papel]:[Alta]],2,TRUE)</f>
        <v>26</v>
      </c>
      <c r="G181" s="19">
        <f>VLOOKUP(C181,Table_0__2[[Papel]:[Alta]],3,TRUE)/100</f>
        <v>0</v>
      </c>
      <c r="H181" s="17">
        <f>VLOOKUP(C181,Table_0__2[[Papel]:[Alta]],4,TRUE)</f>
        <v>0</v>
      </c>
      <c r="I181" s="33">
        <f>VLOOKUP(C181,Table_0__2[[Papel]:[Alta]],5,TRUE)</f>
        <v>0</v>
      </c>
      <c r="J181" s="17">
        <v>26</v>
      </c>
      <c r="K181" s="19">
        <v>0</v>
      </c>
      <c r="L181" s="9" t="s">
        <v>1262</v>
      </c>
      <c r="M181" s="20">
        <v>-0.04</v>
      </c>
      <c r="N181" s="18">
        <v>-0.9</v>
      </c>
      <c r="O181" s="20">
        <v>-29.01</v>
      </c>
      <c r="P181" s="18">
        <v>-601.63</v>
      </c>
      <c r="Q181" s="17">
        <v>-0.12</v>
      </c>
      <c r="R181" s="18">
        <v>-2.27</v>
      </c>
      <c r="S181" s="21">
        <v>0</v>
      </c>
      <c r="T181" s="19">
        <v>4.8000000000000001E-2</v>
      </c>
      <c r="U181" s="21">
        <v>0</v>
      </c>
      <c r="V181" s="19">
        <v>-4.8300000000000003E-2</v>
      </c>
      <c r="W181" s="21">
        <v>-0.3498</v>
      </c>
      <c r="X181" s="19">
        <v>-3.8800000000000001E-2</v>
      </c>
      <c r="Y181" s="21">
        <v>-0.23150000000000001</v>
      </c>
      <c r="Z181" s="19">
        <v>1.8160000000000001</v>
      </c>
      <c r="AA181" s="21">
        <v>0.12609999999999999</v>
      </c>
      <c r="AB181" s="19">
        <v>-0.11899999999999999</v>
      </c>
      <c r="AC181" s="21">
        <v>0.43180000000000002</v>
      </c>
      <c r="AD181" s="9" t="s">
        <v>1238</v>
      </c>
      <c r="AE181" s="10" t="s">
        <v>1272</v>
      </c>
      <c r="AF181" s="13" t="str">
        <f>S181&amp;"-"&amp;COUNTIF($S$3:S181,S181)</f>
        <v>0-68</v>
      </c>
    </row>
    <row r="182" spans="1:32" x14ac:dyDescent="0.25">
      <c r="A182" s="45"/>
      <c r="C182" s="7" t="s">
        <v>170</v>
      </c>
      <c r="D182" s="7" t="s">
        <v>984</v>
      </c>
      <c r="E182" s="7" t="s">
        <v>812</v>
      </c>
      <c r="F182" s="17">
        <f>VLOOKUP(C182,Table_0__2[[Papel]:[Alta]],2,TRUE)</f>
        <v>10.57</v>
      </c>
      <c r="G182" s="19">
        <f>VLOOKUP(C182,Table_0__2[[Papel]:[Alta]],3,TRUE)/100</f>
        <v>-2.9399999999999999E-2</v>
      </c>
      <c r="H182" s="17">
        <f>VLOOKUP(C182,Table_0__2[[Papel]:[Alta]],4,TRUE)</f>
        <v>10.39</v>
      </c>
      <c r="I182" s="33">
        <f>VLOOKUP(C182,Table_0__2[[Papel]:[Alta]],5,TRUE)</f>
        <v>10.8</v>
      </c>
      <c r="J182" s="17">
        <v>10.89</v>
      </c>
      <c r="K182" s="19">
        <v>-2.8500000000000001E-2</v>
      </c>
      <c r="L182" s="9" t="s">
        <v>1237</v>
      </c>
      <c r="M182" s="20">
        <v>6.92</v>
      </c>
      <c r="N182" s="18">
        <v>12.67</v>
      </c>
      <c r="O182" s="20">
        <v>0.86</v>
      </c>
      <c r="P182" s="18">
        <v>1.57</v>
      </c>
      <c r="Q182" s="17">
        <v>0.82</v>
      </c>
      <c r="R182" s="18">
        <v>23.16</v>
      </c>
      <c r="S182" s="21">
        <v>0</v>
      </c>
      <c r="T182" s="19">
        <v>0.54600000000000004</v>
      </c>
      <c r="U182" s="21">
        <v>-2.8500000000000001E-2</v>
      </c>
      <c r="V182" s="19">
        <v>-0.17749999999999999</v>
      </c>
      <c r="W182" s="21">
        <v>1.0524</v>
      </c>
      <c r="X182" s="19">
        <v>-0.1391</v>
      </c>
      <c r="Y182" s="21">
        <v>2.1787999999999998</v>
      </c>
      <c r="Z182" s="19">
        <v>0.52690000000000003</v>
      </c>
      <c r="AA182" s="21">
        <v>-0.49270000000000003</v>
      </c>
      <c r="AB182" s="19">
        <v>-0.30380000000000001</v>
      </c>
      <c r="AC182" s="21">
        <v>-0.32940000000000003</v>
      </c>
      <c r="AD182" s="9" t="s">
        <v>1238</v>
      </c>
      <c r="AE182" s="10" t="s">
        <v>1272</v>
      </c>
      <c r="AF182" s="13" t="str">
        <f>S182&amp;"-"&amp;COUNTIF($S$3:S182,S182)</f>
        <v>0-69</v>
      </c>
    </row>
    <row r="183" spans="1:32" x14ac:dyDescent="0.25">
      <c r="A183" s="45"/>
      <c r="C183" s="7" t="s">
        <v>171</v>
      </c>
      <c r="D183" s="7" t="s">
        <v>985</v>
      </c>
      <c r="E183" s="7" t="s">
        <v>954</v>
      </c>
      <c r="F183" s="17">
        <f>VLOOKUP(C183,Table_0__2[[Papel]:[Alta]],2,TRUE)</f>
        <v>20.010000000000002</v>
      </c>
      <c r="G183" s="19">
        <f>VLOOKUP(C183,Table_0__2[[Papel]:[Alta]],3,TRUE)/100</f>
        <v>-1.1899999999999999E-2</v>
      </c>
      <c r="H183" s="17">
        <f>VLOOKUP(C183,Table_0__2[[Papel]:[Alta]],4,TRUE)</f>
        <v>20.010000000000002</v>
      </c>
      <c r="I183" s="33">
        <f>VLOOKUP(C183,Table_0__2[[Papel]:[Alta]],5,TRUE)</f>
        <v>20.010000000000002</v>
      </c>
      <c r="J183" s="17">
        <v>20.25</v>
      </c>
      <c r="K183" s="19">
        <v>-1.41E-2</v>
      </c>
      <c r="L183" s="9" t="s">
        <v>1237</v>
      </c>
      <c r="M183" s="20">
        <v>1.3</v>
      </c>
      <c r="N183" s="18">
        <v>20.21</v>
      </c>
      <c r="O183" s="20">
        <v>1</v>
      </c>
      <c r="P183" s="18">
        <v>15.57</v>
      </c>
      <c r="Q183" s="17">
        <v>0.36</v>
      </c>
      <c r="R183" s="18">
        <v>10.6</v>
      </c>
      <c r="S183" s="21">
        <v>0.01</v>
      </c>
      <c r="T183" s="19">
        <v>6.4000000000000001E-2</v>
      </c>
      <c r="U183" s="21">
        <v>-1.41E-2</v>
      </c>
      <c r="V183" s="19">
        <v>-7.1099999999999997E-2</v>
      </c>
      <c r="W183" s="21">
        <v>0.15260000000000001</v>
      </c>
      <c r="X183" s="19">
        <v>-0.1206</v>
      </c>
      <c r="Y183" s="21">
        <v>-0.63690000000000002</v>
      </c>
      <c r="Z183" s="19">
        <v>5.7979000000000003</v>
      </c>
      <c r="AA183" s="21">
        <v>0.3584</v>
      </c>
      <c r="AB183" s="19">
        <v>0.74309999999999998</v>
      </c>
      <c r="AC183" s="21">
        <v>0</v>
      </c>
      <c r="AD183" s="9" t="s">
        <v>1238</v>
      </c>
      <c r="AE183" s="10" t="s">
        <v>1272</v>
      </c>
      <c r="AF183" s="13" t="str">
        <f>S183&amp;"-"&amp;COUNTIF($S$3:S183,S183)</f>
        <v>0.01-2</v>
      </c>
    </row>
    <row r="184" spans="1:32" x14ac:dyDescent="0.25">
      <c r="A184" s="45"/>
      <c r="C184" s="7" t="s">
        <v>172</v>
      </c>
      <c r="D184" s="7" t="s">
        <v>986</v>
      </c>
      <c r="E184" s="7" t="s">
        <v>954</v>
      </c>
      <c r="F184" s="17">
        <f>VLOOKUP(C184,Table_0__2[[Papel]:[Alta]],2,TRUE)</f>
        <v>6.87</v>
      </c>
      <c r="G184" s="19">
        <f>VLOOKUP(C184,Table_0__2[[Papel]:[Alta]],3,TRUE)/100</f>
        <v>-2.5499999999999998E-2</v>
      </c>
      <c r="H184" s="17">
        <f>VLOOKUP(C184,Table_0__2[[Papel]:[Alta]],4,TRUE)</f>
        <v>6.82</v>
      </c>
      <c r="I184" s="33">
        <f>VLOOKUP(C184,Table_0__2[[Papel]:[Alta]],5,TRUE)</f>
        <v>7.07</v>
      </c>
      <c r="J184" s="17">
        <v>7.05</v>
      </c>
      <c r="K184" s="19">
        <v>-1.67E-2</v>
      </c>
      <c r="L184" s="9" t="s">
        <v>1237</v>
      </c>
      <c r="M184" s="20">
        <v>0.45</v>
      </c>
      <c r="N184" s="18">
        <v>7.04</v>
      </c>
      <c r="O184" s="20">
        <v>1</v>
      </c>
      <c r="P184" s="18">
        <v>15.57</v>
      </c>
      <c r="Q184" s="17">
        <v>0.36</v>
      </c>
      <c r="R184" s="18">
        <v>3.69</v>
      </c>
      <c r="S184" s="21">
        <v>3.1E-2</v>
      </c>
      <c r="T184" s="19">
        <v>6.4000000000000001E-2</v>
      </c>
      <c r="U184" s="21">
        <v>-1.67E-2</v>
      </c>
      <c r="V184" s="19">
        <v>-4.5999999999999999E-2</v>
      </c>
      <c r="W184" s="21">
        <v>-3.9800000000000002E-2</v>
      </c>
      <c r="X184" s="19">
        <v>1.55E-2</v>
      </c>
      <c r="Y184" s="21">
        <v>-0.14219999999999999</v>
      </c>
      <c r="Z184" s="19">
        <v>0.94379999999999997</v>
      </c>
      <c r="AA184" s="21">
        <v>0.1091</v>
      </c>
      <c r="AB184" s="19">
        <v>0.43120000000000003</v>
      </c>
      <c r="AC184" s="21">
        <v>-2.18E-2</v>
      </c>
      <c r="AD184" s="9" t="s">
        <v>1238</v>
      </c>
      <c r="AE184" s="10" t="s">
        <v>1272</v>
      </c>
      <c r="AF184" s="13" t="str">
        <f>S184&amp;"-"&amp;COUNTIF($S$3:S184,S184)</f>
        <v>0.031-3</v>
      </c>
    </row>
    <row r="185" spans="1:32" x14ac:dyDescent="0.25">
      <c r="A185" s="45"/>
      <c r="C185" s="7" t="s">
        <v>173</v>
      </c>
      <c r="D185" s="7" t="s">
        <v>987</v>
      </c>
      <c r="E185" s="7" t="s">
        <v>810</v>
      </c>
      <c r="F185" s="17">
        <f>VLOOKUP(C185,Table_0__2[[Papel]:[Alta]],2,TRUE)</f>
        <v>9.61</v>
      </c>
      <c r="G185" s="19">
        <f>VLOOKUP(C185,Table_0__2[[Papel]:[Alta]],3,TRUE)/100</f>
        <v>-1.9400000000000001E-2</v>
      </c>
      <c r="H185" s="17">
        <f>VLOOKUP(C185,Table_0__2[[Papel]:[Alta]],4,TRUE)</f>
        <v>9.56</v>
      </c>
      <c r="I185" s="33">
        <f>VLOOKUP(C185,Table_0__2[[Papel]:[Alta]],5,TRUE)</f>
        <v>9.85</v>
      </c>
      <c r="J185" s="17">
        <v>9.8000000000000007</v>
      </c>
      <c r="K185" s="19">
        <v>-1.9E-2</v>
      </c>
      <c r="L185" s="9" t="s">
        <v>1237</v>
      </c>
      <c r="M185" s="20">
        <v>1.1299999999999999</v>
      </c>
      <c r="N185" s="18">
        <v>15.44</v>
      </c>
      <c r="O185" s="20">
        <v>0.63</v>
      </c>
      <c r="P185" s="18">
        <v>8.68</v>
      </c>
      <c r="Q185" s="17">
        <v>0.52</v>
      </c>
      <c r="R185" s="18">
        <v>12.17</v>
      </c>
      <c r="S185" s="21">
        <v>1.4999999999999999E-2</v>
      </c>
      <c r="T185" s="19">
        <v>7.2999999999999995E-2</v>
      </c>
      <c r="U185" s="21">
        <v>-1.9E-2</v>
      </c>
      <c r="V185" s="19">
        <v>-0.1772</v>
      </c>
      <c r="W185" s="21">
        <v>-0.2994</v>
      </c>
      <c r="X185" s="19">
        <v>-0.1847</v>
      </c>
      <c r="Y185" s="21">
        <v>-0.21079999999999999</v>
      </c>
      <c r="Z185" s="19">
        <v>1.5932999999999999</v>
      </c>
      <c r="AA185" s="21">
        <v>4.53E-2</v>
      </c>
      <c r="AB185" s="19">
        <v>0.5514</v>
      </c>
      <c r="AC185" s="21">
        <v>-3.4000000000000002E-2</v>
      </c>
      <c r="AD185" s="9" t="s">
        <v>1238</v>
      </c>
      <c r="AE185" s="10" t="s">
        <v>1272</v>
      </c>
      <c r="AF185" s="13" t="str">
        <f>S185&amp;"-"&amp;COUNTIF($S$3:S185,S185)</f>
        <v>0.015-2</v>
      </c>
    </row>
    <row r="186" spans="1:32" x14ac:dyDescent="0.25">
      <c r="A186" s="45"/>
      <c r="C186" s="7" t="s">
        <v>174</v>
      </c>
      <c r="D186" s="7" t="s">
        <v>988</v>
      </c>
      <c r="E186" s="7" t="s">
        <v>810</v>
      </c>
      <c r="F186" s="17">
        <f>VLOOKUP(C186,Table_0__2[[Papel]:[Alta]],2,TRUE)</f>
        <v>30.22</v>
      </c>
      <c r="G186" s="19">
        <f>VLOOKUP(C186,Table_0__2[[Papel]:[Alta]],3,TRUE)/100</f>
        <v>-2.3599999999999999E-2</v>
      </c>
      <c r="H186" s="17">
        <f>VLOOKUP(C186,Table_0__2[[Papel]:[Alta]],4,TRUE)</f>
        <v>30.01</v>
      </c>
      <c r="I186" s="33">
        <f>VLOOKUP(C186,Table_0__2[[Papel]:[Alta]],5,TRUE)</f>
        <v>30.89</v>
      </c>
      <c r="J186" s="17">
        <v>30.95</v>
      </c>
      <c r="K186" s="19">
        <v>-1.7500000000000002E-2</v>
      </c>
      <c r="L186" s="9" t="s">
        <v>1237</v>
      </c>
      <c r="M186" s="20">
        <v>1.74</v>
      </c>
      <c r="N186" s="18">
        <v>18.829999999999998</v>
      </c>
      <c r="O186" s="20">
        <v>1.64</v>
      </c>
      <c r="P186" s="18">
        <v>17.739999999999998</v>
      </c>
      <c r="Q186" s="17">
        <v>0</v>
      </c>
      <c r="R186" s="18">
        <v>29.89</v>
      </c>
      <c r="S186" s="21">
        <v>0.01</v>
      </c>
      <c r="T186" s="19">
        <v>9.2999999999999999E-2</v>
      </c>
      <c r="U186" s="21">
        <v>-1.7500000000000002E-2</v>
      </c>
      <c r="V186" s="19">
        <v>-0.2001</v>
      </c>
      <c r="W186" s="21">
        <v>-0.3508</v>
      </c>
      <c r="X186" s="19">
        <v>-0.27860000000000001</v>
      </c>
      <c r="Y186" s="21">
        <v>-0.16600000000000001</v>
      </c>
      <c r="Z186" s="19">
        <v>1.528</v>
      </c>
      <c r="AA186" s="21">
        <v>0.18529999999999999</v>
      </c>
      <c r="AB186" s="19">
        <v>0.64480000000000004</v>
      </c>
      <c r="AC186" s="21">
        <v>0.45240000000000002</v>
      </c>
      <c r="AD186" s="9" t="s">
        <v>1238</v>
      </c>
      <c r="AE186" s="10" t="s">
        <v>1272</v>
      </c>
      <c r="AF186" s="13" t="str">
        <f>S186&amp;"-"&amp;COUNTIF($S$3:S186,S186)</f>
        <v>0.01-3</v>
      </c>
    </row>
    <row r="187" spans="1:32" x14ac:dyDescent="0.25">
      <c r="A187" s="45"/>
      <c r="C187" s="7" t="s">
        <v>175</v>
      </c>
      <c r="D187" s="7" t="s">
        <v>989</v>
      </c>
      <c r="E187" s="7" t="s">
        <v>934</v>
      </c>
      <c r="F187" s="17">
        <f>VLOOKUP(C187,Table_0__2[[Papel]:[Alta]],2,TRUE)</f>
        <v>34.5</v>
      </c>
      <c r="G187" s="19">
        <f>VLOOKUP(C187,Table_0__2[[Papel]:[Alta]],3,TRUE)/100</f>
        <v>0</v>
      </c>
      <c r="H187" s="17">
        <f>VLOOKUP(C187,Table_0__2[[Papel]:[Alta]],4,TRUE)</f>
        <v>0</v>
      </c>
      <c r="I187" s="33">
        <f>VLOOKUP(C187,Table_0__2[[Papel]:[Alta]],5,TRUE)</f>
        <v>0</v>
      </c>
      <c r="J187" s="17">
        <v>34.5</v>
      </c>
      <c r="K187" s="19">
        <v>5.8000000000000003E-2</v>
      </c>
      <c r="L187" s="9" t="s">
        <v>1237</v>
      </c>
      <c r="M187" s="20">
        <v>1.77</v>
      </c>
      <c r="N187" s="18">
        <v>97.51</v>
      </c>
      <c r="O187" s="20">
        <v>0.35</v>
      </c>
      <c r="P187" s="18">
        <v>19.48</v>
      </c>
      <c r="Q187" s="17">
        <v>0.34</v>
      </c>
      <c r="R187" s="18">
        <v>12.69</v>
      </c>
      <c r="S187" s="21">
        <v>2.4E-2</v>
      </c>
      <c r="T187" s="19">
        <v>1.7999999999999999E-2</v>
      </c>
      <c r="U187" s="21">
        <v>5.8000000000000003E-2</v>
      </c>
      <c r="V187" s="19">
        <v>1.47E-2</v>
      </c>
      <c r="W187" s="21">
        <v>0.1699</v>
      </c>
      <c r="X187" s="19">
        <v>0.1012</v>
      </c>
      <c r="Y187" s="21">
        <v>-3.5999999999999997E-2</v>
      </c>
      <c r="Z187" s="19">
        <v>0.4209</v>
      </c>
      <c r="AA187" s="21">
        <v>0.34</v>
      </c>
      <c r="AB187" s="19">
        <v>0.73440000000000005</v>
      </c>
      <c r="AC187" s="21">
        <v>0.36170000000000002</v>
      </c>
      <c r="AD187" s="9" t="s">
        <v>1238</v>
      </c>
      <c r="AE187" s="10" t="s">
        <v>1272</v>
      </c>
      <c r="AF187" s="13" t="str">
        <f>S187&amp;"-"&amp;COUNTIF($S$3:S187,S187)</f>
        <v>0.024-3</v>
      </c>
    </row>
    <row r="188" spans="1:32" x14ac:dyDescent="0.25">
      <c r="A188" s="45"/>
      <c r="C188" s="7" t="s">
        <v>176</v>
      </c>
      <c r="D188" s="7" t="s">
        <v>990</v>
      </c>
      <c r="E188" s="7" t="s">
        <v>934</v>
      </c>
      <c r="F188" s="17">
        <f>VLOOKUP(C188,Table_0__2[[Papel]:[Alta]],2,TRUE)</f>
        <v>27.43</v>
      </c>
      <c r="G188" s="19">
        <f>VLOOKUP(C188,Table_0__2[[Papel]:[Alta]],3,TRUE)/100</f>
        <v>-2.9700000000000001E-2</v>
      </c>
      <c r="H188" s="17">
        <f>VLOOKUP(C188,Table_0__2[[Papel]:[Alta]],4,TRUE)</f>
        <v>27.12</v>
      </c>
      <c r="I188" s="33">
        <f>VLOOKUP(C188,Table_0__2[[Papel]:[Alta]],5,TRUE)</f>
        <v>28.39</v>
      </c>
      <c r="J188" s="17">
        <v>28.27</v>
      </c>
      <c r="K188" s="19">
        <v>8.0699999999999994E-2</v>
      </c>
      <c r="L188" s="9" t="s">
        <v>1237</v>
      </c>
      <c r="M188" s="20">
        <v>1.45</v>
      </c>
      <c r="N188" s="18">
        <v>79.900000000000006</v>
      </c>
      <c r="O188" s="20">
        <v>0.35</v>
      </c>
      <c r="P188" s="18">
        <v>19.48</v>
      </c>
      <c r="Q188" s="17">
        <v>0.34</v>
      </c>
      <c r="R188" s="18">
        <v>10.4</v>
      </c>
      <c r="S188" s="21">
        <v>3.3000000000000002E-2</v>
      </c>
      <c r="T188" s="19">
        <v>1.7999999999999999E-2</v>
      </c>
      <c r="U188" s="21">
        <v>8.0699999999999994E-2</v>
      </c>
      <c r="V188" s="19">
        <v>0.31309999999999999</v>
      </c>
      <c r="W188" s="21">
        <v>0.60109999999999997</v>
      </c>
      <c r="X188" s="19">
        <v>0.4793</v>
      </c>
      <c r="Y188" s="21">
        <v>-4.7000000000000002E-3</v>
      </c>
      <c r="Z188" s="19">
        <v>3.6400000000000002E-2</v>
      </c>
      <c r="AA188" s="21">
        <v>6.08E-2</v>
      </c>
      <c r="AB188" s="19">
        <v>1.8033999999999999</v>
      </c>
      <c r="AC188" s="21">
        <v>0.20549999999999999</v>
      </c>
      <c r="AD188" s="9" t="s">
        <v>1238</v>
      </c>
      <c r="AE188" s="10" t="s">
        <v>1272</v>
      </c>
      <c r="AF188" s="13" t="str">
        <f>S188&amp;"-"&amp;COUNTIF($S$3:S188,S188)</f>
        <v>0.033-1</v>
      </c>
    </row>
    <row r="189" spans="1:32" x14ac:dyDescent="0.25">
      <c r="A189" s="45"/>
      <c r="C189" s="7" t="s">
        <v>177</v>
      </c>
      <c r="D189" s="7" t="s">
        <v>991</v>
      </c>
      <c r="E189" s="7" t="s">
        <v>874</v>
      </c>
      <c r="F189" s="17">
        <f>VLOOKUP(C189,Table_0__2[[Papel]:[Alta]],2,TRUE)</f>
        <v>5.77</v>
      </c>
      <c r="G189" s="19">
        <f>VLOOKUP(C189,Table_0__2[[Papel]:[Alta]],3,TRUE)/100</f>
        <v>1.23E-2</v>
      </c>
      <c r="H189" s="17">
        <f>VLOOKUP(C189,Table_0__2[[Papel]:[Alta]],4,TRUE)</f>
        <v>5.55</v>
      </c>
      <c r="I189" s="33">
        <f>VLOOKUP(C189,Table_0__2[[Papel]:[Alta]],5,TRUE)</f>
        <v>5.95</v>
      </c>
      <c r="J189" s="17">
        <v>5.7</v>
      </c>
      <c r="K189" s="19">
        <v>0.13769999999999999</v>
      </c>
      <c r="L189" s="9" t="s">
        <v>1237</v>
      </c>
      <c r="M189" s="20">
        <v>-1.5</v>
      </c>
      <c r="N189" s="18">
        <v>0.47</v>
      </c>
      <c r="O189" s="20">
        <v>12.16</v>
      </c>
      <c r="P189" s="18">
        <v>-3.81</v>
      </c>
      <c r="Q189" s="17">
        <v>-1.55</v>
      </c>
      <c r="R189" s="18">
        <v>30.69</v>
      </c>
      <c r="S189" s="21">
        <v>0</v>
      </c>
      <c r="T189" s="19">
        <v>-3.1930000000000001</v>
      </c>
      <c r="U189" s="21">
        <v>0.13769999999999999</v>
      </c>
      <c r="V189" s="19">
        <v>0.31030000000000002</v>
      </c>
      <c r="W189" s="21">
        <v>0.69779999999999998</v>
      </c>
      <c r="X189" s="19">
        <v>0.92569999999999997</v>
      </c>
      <c r="Y189" s="21">
        <v>-0.17449999999999999</v>
      </c>
      <c r="Z189" s="19">
        <v>-0.1978</v>
      </c>
      <c r="AA189" s="21">
        <v>0.76470000000000005</v>
      </c>
      <c r="AB189" s="19">
        <v>0.24390000000000001</v>
      </c>
      <c r="AC189" s="21">
        <v>0.4748</v>
      </c>
      <c r="AD189" s="9" t="s">
        <v>1238</v>
      </c>
      <c r="AE189" s="10" t="s">
        <v>1272</v>
      </c>
      <c r="AF189" s="13" t="str">
        <f>S189&amp;"-"&amp;COUNTIF($S$3:S189,S189)</f>
        <v>0-70</v>
      </c>
    </row>
    <row r="190" spans="1:32" x14ac:dyDescent="0.25">
      <c r="A190" s="45"/>
      <c r="C190" s="7" t="s">
        <v>178</v>
      </c>
      <c r="D190" s="7" t="s">
        <v>992</v>
      </c>
      <c r="E190" s="7" t="s">
        <v>776</v>
      </c>
      <c r="F190" s="17">
        <f>VLOOKUP(C190,Table_0__2[[Papel]:[Alta]],2,TRUE)</f>
        <v>25.25</v>
      </c>
      <c r="G190" s="19">
        <f>VLOOKUP(C190,Table_0__2[[Papel]:[Alta]],3,TRUE)/100</f>
        <v>-2.58E-2</v>
      </c>
      <c r="H190" s="17">
        <f>VLOOKUP(C190,Table_0__2[[Papel]:[Alta]],4,TRUE)</f>
        <v>25.12</v>
      </c>
      <c r="I190" s="33">
        <f>VLOOKUP(C190,Table_0__2[[Papel]:[Alta]],5,TRUE)</f>
        <v>25.8</v>
      </c>
      <c r="J190" s="17">
        <v>25.92</v>
      </c>
      <c r="K190" s="19">
        <v>-3.39E-2</v>
      </c>
      <c r="L190" s="9" t="s">
        <v>1237</v>
      </c>
      <c r="M190" s="20">
        <v>4.7</v>
      </c>
      <c r="N190" s="18">
        <v>32.01</v>
      </c>
      <c r="O190" s="20">
        <v>0.81</v>
      </c>
      <c r="P190" s="18">
        <v>5.52</v>
      </c>
      <c r="Q190" s="17">
        <v>1.0900000000000001</v>
      </c>
      <c r="R190" s="18">
        <v>16.829999999999998</v>
      </c>
      <c r="S190" s="21">
        <v>8.9999999999999993E-3</v>
      </c>
      <c r="T190" s="19">
        <v>0.14699999999999999</v>
      </c>
      <c r="U190" s="21">
        <v>-3.39E-2</v>
      </c>
      <c r="V190" s="19">
        <v>-9.69E-2</v>
      </c>
      <c r="W190" s="21">
        <v>-0.1547</v>
      </c>
      <c r="X190" s="19">
        <v>-3.3300000000000003E-2</v>
      </c>
      <c r="Y190" s="21">
        <v>-9.3399999999999997E-2</v>
      </c>
      <c r="Z190" s="19">
        <v>0.61880000000000002</v>
      </c>
      <c r="AA190" s="21">
        <v>-0.30990000000000001</v>
      </c>
      <c r="AB190" s="19">
        <v>0.68910000000000005</v>
      </c>
      <c r="AC190" s="21">
        <v>1.5007999999999999</v>
      </c>
      <c r="AD190" s="9" t="s">
        <v>1241</v>
      </c>
      <c r="AE190" s="10" t="s">
        <v>1272</v>
      </c>
      <c r="AF190" s="13" t="str">
        <f>S190&amp;"-"&amp;COUNTIF($S$3:S190,S190)</f>
        <v>0.009-3</v>
      </c>
    </row>
    <row r="191" spans="1:32" x14ac:dyDescent="0.25">
      <c r="A191" s="45"/>
      <c r="C191" s="7" t="s">
        <v>179</v>
      </c>
      <c r="D191" s="7" t="s">
        <v>993</v>
      </c>
      <c r="E191" s="7" t="s">
        <v>968</v>
      </c>
      <c r="F191" s="17">
        <f>VLOOKUP(C191,Table_0__2[[Papel]:[Alta]],2,TRUE)</f>
        <v>11.64</v>
      </c>
      <c r="G191" s="19">
        <f>VLOOKUP(C191,Table_0__2[[Papel]:[Alta]],3,TRUE)/100</f>
        <v>-4.6699999999999998E-2</v>
      </c>
      <c r="H191" s="17">
        <f>VLOOKUP(C191,Table_0__2[[Papel]:[Alta]],4,TRUE)</f>
        <v>11.58</v>
      </c>
      <c r="I191" s="33">
        <f>VLOOKUP(C191,Table_0__2[[Papel]:[Alta]],5,TRUE)</f>
        <v>12.21</v>
      </c>
      <c r="J191" s="17">
        <v>12.21</v>
      </c>
      <c r="K191" s="19">
        <v>1.9199999999999998E-2</v>
      </c>
      <c r="L191" s="9" t="s">
        <v>1237</v>
      </c>
      <c r="M191" s="20">
        <v>3</v>
      </c>
      <c r="N191" s="18">
        <v>46.71</v>
      </c>
      <c r="O191" s="20">
        <v>0.26</v>
      </c>
      <c r="P191" s="18">
        <v>4.07</v>
      </c>
      <c r="Q191" s="17">
        <v>1.0900000000000001</v>
      </c>
      <c r="R191" s="18">
        <v>18.07</v>
      </c>
      <c r="S191" s="21">
        <v>1.4E-2</v>
      </c>
      <c r="T191" s="19">
        <v>6.4000000000000001E-2</v>
      </c>
      <c r="U191" s="21">
        <v>1.9199999999999998E-2</v>
      </c>
      <c r="V191" s="19">
        <v>8.0500000000000002E-2</v>
      </c>
      <c r="W191" s="21">
        <v>1</v>
      </c>
      <c r="X191" s="19">
        <v>0.20649999999999999</v>
      </c>
      <c r="Y191" s="21">
        <v>0.80310000000000004</v>
      </c>
      <c r="Z191" s="19">
        <v>0.31030000000000002</v>
      </c>
      <c r="AA191" s="21">
        <v>-0.10489999999999999</v>
      </c>
      <c r="AB191" s="19">
        <v>0.31709999999999999</v>
      </c>
      <c r="AC191" s="21">
        <v>0.25080000000000002</v>
      </c>
      <c r="AD191" s="9" t="s">
        <v>1238</v>
      </c>
      <c r="AE191" s="10" t="s">
        <v>1272</v>
      </c>
      <c r="AF191" s="13" t="str">
        <f>S191&amp;"-"&amp;COUNTIF($S$3:S191,S191)</f>
        <v>0.014-3</v>
      </c>
    </row>
    <row r="192" spans="1:32" x14ac:dyDescent="0.25">
      <c r="A192" s="45"/>
      <c r="C192" s="7" t="s">
        <v>180</v>
      </c>
      <c r="D192" s="7" t="s">
        <v>994</v>
      </c>
      <c r="E192" s="7" t="s">
        <v>780</v>
      </c>
      <c r="F192" s="17">
        <f>VLOOKUP(C192,Table_0__2[[Papel]:[Alta]],2,TRUE)</f>
        <v>72</v>
      </c>
      <c r="G192" s="19">
        <f>VLOOKUP(C192,Table_0__2[[Papel]:[Alta]],3,TRUE)/100</f>
        <v>0</v>
      </c>
      <c r="H192" s="17">
        <f>VLOOKUP(C192,Table_0__2[[Papel]:[Alta]],4,TRUE)</f>
        <v>0</v>
      </c>
      <c r="I192" s="33">
        <f>VLOOKUP(C192,Table_0__2[[Papel]:[Alta]],5,TRUE)</f>
        <v>0</v>
      </c>
      <c r="J192" s="17">
        <v>72</v>
      </c>
      <c r="K192" s="19">
        <v>0</v>
      </c>
      <c r="L192" s="9" t="s">
        <v>1249</v>
      </c>
      <c r="M192" s="20">
        <v>-3.98</v>
      </c>
      <c r="N192" s="18">
        <v>-2.13</v>
      </c>
      <c r="O192" s="20">
        <v>-33.840000000000003</v>
      </c>
      <c r="P192" s="18">
        <v>-18.11</v>
      </c>
      <c r="Q192" s="17">
        <v>-16.89</v>
      </c>
      <c r="R192" s="18">
        <v>4.3099999999999996</v>
      </c>
      <c r="S192" s="21">
        <v>0</v>
      </c>
      <c r="T192" s="19">
        <v>1.8680000000000001</v>
      </c>
      <c r="U192" s="21">
        <v>0</v>
      </c>
      <c r="V192" s="19">
        <v>-0.22989999999999999</v>
      </c>
      <c r="W192" s="21">
        <v>-0.28000000000000003</v>
      </c>
      <c r="X192" s="19">
        <v>0.1429</v>
      </c>
      <c r="Y192" s="21">
        <v>3.2800000000000003E-2</v>
      </c>
      <c r="Z192" s="19">
        <v>3.39E-2</v>
      </c>
      <c r="AA192" s="21">
        <v>0.40479999999999999</v>
      </c>
      <c r="AB192" s="19">
        <v>0.62790000000000001</v>
      </c>
      <c r="AC192" s="21">
        <v>0.376</v>
      </c>
      <c r="AD192" s="9" t="s">
        <v>1238</v>
      </c>
      <c r="AE192" s="10" t="s">
        <v>1272</v>
      </c>
      <c r="AF192" s="13" t="str">
        <f>S192&amp;"-"&amp;COUNTIF($S$3:S192,S192)</f>
        <v>0-71</v>
      </c>
    </row>
    <row r="193" spans="1:32" x14ac:dyDescent="0.25">
      <c r="A193" s="45"/>
      <c r="C193" s="7" t="s">
        <v>181</v>
      </c>
      <c r="D193" s="7" t="s">
        <v>995</v>
      </c>
      <c r="E193" s="7" t="s">
        <v>784</v>
      </c>
      <c r="F193" s="17">
        <f>VLOOKUP(C193,Table_0__2[[Papel]:[Alta]],2,TRUE)</f>
        <v>4.99</v>
      </c>
      <c r="G193" s="19">
        <f>VLOOKUP(C193,Table_0__2[[Papel]:[Alta]],3,TRUE)/100</f>
        <v>-4.0000000000000001E-3</v>
      </c>
      <c r="H193" s="17">
        <f>VLOOKUP(C193,Table_0__2[[Papel]:[Alta]],4,TRUE)</f>
        <v>4.99</v>
      </c>
      <c r="I193" s="33">
        <f>VLOOKUP(C193,Table_0__2[[Papel]:[Alta]],5,TRUE)</f>
        <v>5</v>
      </c>
      <c r="J193" s="17">
        <v>5.01</v>
      </c>
      <c r="K193" s="19">
        <v>2E-3</v>
      </c>
      <c r="L193" s="9" t="s">
        <v>1237</v>
      </c>
      <c r="M193" s="20">
        <v>-0.15</v>
      </c>
      <c r="N193" s="18">
        <v>3.44</v>
      </c>
      <c r="O193" s="20">
        <v>1.46</v>
      </c>
      <c r="P193" s="18">
        <v>-32.42</v>
      </c>
      <c r="Q193" s="17">
        <v>-0.95</v>
      </c>
      <c r="R193" s="18">
        <v>-11.85</v>
      </c>
      <c r="S193" s="21">
        <v>0</v>
      </c>
      <c r="T193" s="19">
        <v>-4.4999999999999998E-2</v>
      </c>
      <c r="U193" s="21">
        <v>2E-3</v>
      </c>
      <c r="V193" s="19">
        <v>-1.7600000000000001E-2</v>
      </c>
      <c r="W193" s="21">
        <v>-0.2263</v>
      </c>
      <c r="X193" s="19">
        <v>-0.1958</v>
      </c>
      <c r="Y193" s="21">
        <v>-0.19800000000000001</v>
      </c>
      <c r="Z193" s="19">
        <v>0.56010000000000004</v>
      </c>
      <c r="AA193" s="21">
        <v>-0.40279999999999999</v>
      </c>
      <c r="AB193" s="19">
        <v>-0.61699999999999999</v>
      </c>
      <c r="AC193" s="21">
        <v>0.1124</v>
      </c>
      <c r="AD193" s="9" t="s">
        <v>1238</v>
      </c>
      <c r="AE193" s="10" t="s">
        <v>1272</v>
      </c>
      <c r="AF193" s="13" t="str">
        <f>S193&amp;"-"&amp;COUNTIF($S$3:S193,S193)</f>
        <v>0-72</v>
      </c>
    </row>
    <row r="194" spans="1:32" x14ac:dyDescent="0.25">
      <c r="A194" s="45"/>
      <c r="C194" s="7" t="s">
        <v>182</v>
      </c>
      <c r="D194" s="7" t="s">
        <v>996</v>
      </c>
      <c r="E194" s="7" t="s">
        <v>782</v>
      </c>
      <c r="F194" s="17">
        <f>VLOOKUP(C194,Table_0__2[[Papel]:[Alta]],2,TRUE)</f>
        <v>38.9</v>
      </c>
      <c r="G194" s="19">
        <f>VLOOKUP(C194,Table_0__2[[Papel]:[Alta]],3,TRUE)/100</f>
        <v>0</v>
      </c>
      <c r="H194" s="17">
        <f>VLOOKUP(C194,Table_0__2[[Papel]:[Alta]],4,TRUE)</f>
        <v>0</v>
      </c>
      <c r="I194" s="33">
        <f>VLOOKUP(C194,Table_0__2[[Papel]:[Alta]],5,TRUE)</f>
        <v>0</v>
      </c>
      <c r="J194" s="17">
        <v>38.9</v>
      </c>
      <c r="K194" s="19">
        <v>-7.7000000000000002E-3</v>
      </c>
      <c r="L194" s="9" t="s">
        <v>1237</v>
      </c>
      <c r="M194" s="20">
        <v>2.0699999999999998</v>
      </c>
      <c r="N194" s="18">
        <v>15.2</v>
      </c>
      <c r="O194" s="20">
        <v>2.56</v>
      </c>
      <c r="P194" s="18">
        <v>18.760000000000002</v>
      </c>
      <c r="Q194" s="17">
        <v>0.57999999999999996</v>
      </c>
      <c r="R194" s="18">
        <v>6.4</v>
      </c>
      <c r="S194" s="21">
        <v>4.8000000000000001E-2</v>
      </c>
      <c r="T194" s="19">
        <v>0.13600000000000001</v>
      </c>
      <c r="U194" s="21">
        <v>-7.7000000000000002E-3</v>
      </c>
      <c r="V194" s="19">
        <v>-1.5699999999999999E-2</v>
      </c>
      <c r="W194" s="21">
        <v>-0.16800000000000001</v>
      </c>
      <c r="X194" s="19">
        <v>-7.1599999999999997E-2</v>
      </c>
      <c r="Y194" s="21">
        <v>-6.7799999999999999E-2</v>
      </c>
      <c r="Z194" s="19">
        <v>0.60019999999999996</v>
      </c>
      <c r="AA194" s="21">
        <v>-8.6699999999999999E-2</v>
      </c>
      <c r="AB194" s="19">
        <v>0.2157</v>
      </c>
      <c r="AC194" s="21">
        <v>-4.2099999999999999E-2</v>
      </c>
      <c r="AD194" s="9" t="s">
        <v>1238</v>
      </c>
      <c r="AE194" s="10" t="s">
        <v>1273</v>
      </c>
      <c r="AF194" s="13" t="str">
        <f>S194&amp;"-"&amp;COUNTIF($S$3:S194,S194)</f>
        <v>0.048-2</v>
      </c>
    </row>
    <row r="195" spans="1:32" x14ac:dyDescent="0.25">
      <c r="A195" s="45"/>
      <c r="C195" s="7" t="s">
        <v>183</v>
      </c>
      <c r="D195" s="7" t="s">
        <v>997</v>
      </c>
      <c r="E195" s="7" t="s">
        <v>782</v>
      </c>
      <c r="F195" s="17">
        <f>VLOOKUP(C195,Table_0__2[[Papel]:[Alta]],2,TRUE)</f>
        <v>38.17</v>
      </c>
      <c r="G195" s="19">
        <f>VLOOKUP(C195,Table_0__2[[Papel]:[Alta]],3,TRUE)/100</f>
        <v>0</v>
      </c>
      <c r="H195" s="17">
        <f>VLOOKUP(C195,Table_0__2[[Papel]:[Alta]],4,TRUE)</f>
        <v>0</v>
      </c>
      <c r="I195" s="33">
        <f>VLOOKUP(C195,Table_0__2[[Papel]:[Alta]],5,TRUE)</f>
        <v>0</v>
      </c>
      <c r="J195" s="17">
        <v>38.17</v>
      </c>
      <c r="K195" s="19">
        <v>1.38E-2</v>
      </c>
      <c r="L195" s="9" t="s">
        <v>1237</v>
      </c>
      <c r="M195" s="20">
        <v>2.0299999999999998</v>
      </c>
      <c r="N195" s="18">
        <v>14.92</v>
      </c>
      <c r="O195" s="20">
        <v>2.56</v>
      </c>
      <c r="P195" s="18">
        <v>18.760000000000002</v>
      </c>
      <c r="Q195" s="17">
        <v>0.57999999999999996</v>
      </c>
      <c r="R195" s="18">
        <v>6.28</v>
      </c>
      <c r="S195" s="21">
        <v>4.9000000000000002E-2</v>
      </c>
      <c r="T195" s="19">
        <v>0.13600000000000001</v>
      </c>
      <c r="U195" s="21">
        <v>1.38E-2</v>
      </c>
      <c r="V195" s="19">
        <v>-3.85E-2</v>
      </c>
      <c r="W195" s="21">
        <v>-0.21110000000000001</v>
      </c>
      <c r="X195" s="19">
        <v>-0.12770000000000001</v>
      </c>
      <c r="Y195" s="21">
        <v>-4.0800000000000003E-2</v>
      </c>
      <c r="Z195" s="19">
        <v>0.36430000000000001</v>
      </c>
      <c r="AA195" s="21">
        <v>2.1700000000000001E-2</v>
      </c>
      <c r="AB195" s="19">
        <v>0.21829999999999999</v>
      </c>
      <c r="AC195" s="21">
        <v>-0.12609999999999999</v>
      </c>
      <c r="AD195" s="9" t="s">
        <v>1238</v>
      </c>
      <c r="AE195" s="10" t="s">
        <v>1273</v>
      </c>
      <c r="AF195" s="13" t="str">
        <f>S195&amp;"-"&amp;COUNTIF($S$3:S195,S195)</f>
        <v>0.049-2</v>
      </c>
    </row>
    <row r="196" spans="1:32" x14ac:dyDescent="0.25">
      <c r="A196" s="45"/>
      <c r="C196" s="7" t="s">
        <v>184</v>
      </c>
      <c r="D196" s="7" t="s">
        <v>998</v>
      </c>
      <c r="E196" s="7" t="s">
        <v>810</v>
      </c>
      <c r="F196" s="17">
        <f>VLOOKUP(C196,Table_0__2[[Papel]:[Alta]],2,TRUE)</f>
        <v>4.54</v>
      </c>
      <c r="G196" s="19">
        <f>VLOOKUP(C196,Table_0__2[[Papel]:[Alta]],3,TRUE)/100</f>
        <v>-3.2000000000000001E-2</v>
      </c>
      <c r="H196" s="17">
        <f>VLOOKUP(C196,Table_0__2[[Papel]:[Alta]],4,TRUE)</f>
        <v>4.49</v>
      </c>
      <c r="I196" s="33">
        <f>VLOOKUP(C196,Table_0__2[[Papel]:[Alta]],5,TRUE)</f>
        <v>4.66</v>
      </c>
      <c r="J196" s="17">
        <v>4.6900000000000004</v>
      </c>
      <c r="K196" s="19">
        <v>1.9599999999999999E-2</v>
      </c>
      <c r="L196" s="9" t="s">
        <v>1237</v>
      </c>
      <c r="M196" s="20">
        <v>0.93</v>
      </c>
      <c r="N196" s="18">
        <v>-24.11</v>
      </c>
      <c r="O196" s="20">
        <v>-0.19</v>
      </c>
      <c r="P196" s="18">
        <v>5.0199999999999996</v>
      </c>
      <c r="Q196" s="17">
        <v>0.49</v>
      </c>
      <c r="R196" s="18">
        <v>85.25</v>
      </c>
      <c r="S196" s="21">
        <v>0</v>
      </c>
      <c r="T196" s="19">
        <v>-3.9E-2</v>
      </c>
      <c r="U196" s="21">
        <v>1.9599999999999999E-2</v>
      </c>
      <c r="V196" s="19">
        <v>-2.7E-2</v>
      </c>
      <c r="W196" s="21">
        <v>-0.25469999999999998</v>
      </c>
      <c r="X196" s="19">
        <v>7.8200000000000006E-2</v>
      </c>
      <c r="Y196" s="21">
        <v>-0.44109999999999999</v>
      </c>
      <c r="Z196" s="19">
        <v>-0.42920000000000003</v>
      </c>
      <c r="AA196" s="21">
        <v>-0.17399999999999999</v>
      </c>
      <c r="AB196" s="19">
        <v>0.307</v>
      </c>
      <c r="AC196" s="21">
        <v>-0.1983</v>
      </c>
      <c r="AD196" s="9" t="s">
        <v>1238</v>
      </c>
      <c r="AE196" s="10" t="s">
        <v>1273</v>
      </c>
      <c r="AF196" s="13" t="str">
        <f>S196&amp;"-"&amp;COUNTIF($S$3:S196,S196)</f>
        <v>0-73</v>
      </c>
    </row>
    <row r="197" spans="1:32" x14ac:dyDescent="0.25">
      <c r="A197" s="45"/>
      <c r="C197" s="7" t="s">
        <v>185</v>
      </c>
      <c r="D197" s="7" t="s">
        <v>999</v>
      </c>
      <c r="E197" s="7" t="s">
        <v>934</v>
      </c>
      <c r="F197" s="17">
        <f>VLOOKUP(C197,Table_0__2[[Papel]:[Alta]],2,TRUE)</f>
        <v>21.65</v>
      </c>
      <c r="G197" s="19">
        <f>VLOOKUP(C197,Table_0__2[[Papel]:[Alta]],3,TRUE)/100</f>
        <v>-1.0500000000000001E-2</v>
      </c>
      <c r="H197" s="17">
        <f>VLOOKUP(C197,Table_0__2[[Papel]:[Alta]],4,TRUE)</f>
        <v>21.3</v>
      </c>
      <c r="I197" s="33">
        <f>VLOOKUP(C197,Table_0__2[[Papel]:[Alta]],5,TRUE)</f>
        <v>21.87</v>
      </c>
      <c r="J197" s="17">
        <v>21.88</v>
      </c>
      <c r="K197" s="19">
        <v>3.0599999999999999E-2</v>
      </c>
      <c r="L197" s="9" t="s">
        <v>1237</v>
      </c>
      <c r="M197" s="20">
        <v>1.22</v>
      </c>
      <c r="N197" s="18">
        <v>15.9</v>
      </c>
      <c r="O197" s="20">
        <v>1.38</v>
      </c>
      <c r="P197" s="18">
        <v>17.95</v>
      </c>
      <c r="Q197" s="17">
        <v>0.56999999999999995</v>
      </c>
      <c r="R197" s="18">
        <v>8.5500000000000007</v>
      </c>
      <c r="S197" s="21">
        <v>1.2999999999999999E-2</v>
      </c>
      <c r="T197" s="19">
        <v>7.6999999999999999E-2</v>
      </c>
      <c r="U197" s="21">
        <v>3.0599999999999999E-2</v>
      </c>
      <c r="V197" s="19">
        <v>0.12609999999999999</v>
      </c>
      <c r="W197" s="21">
        <v>0.43269999999999997</v>
      </c>
      <c r="X197" s="19">
        <v>7.8899999999999998E-2</v>
      </c>
      <c r="Y197" s="21">
        <v>0.20369999999999999</v>
      </c>
      <c r="Z197" s="19">
        <v>0.43059999999999998</v>
      </c>
      <c r="AA197" s="21">
        <v>0.21299999999999999</v>
      </c>
      <c r="AB197" s="19">
        <v>0.31990000000000002</v>
      </c>
      <c r="AC197" s="21">
        <v>1.3943000000000001</v>
      </c>
      <c r="AD197" s="9" t="s">
        <v>1241</v>
      </c>
      <c r="AE197" s="10" t="s">
        <v>1273</v>
      </c>
      <c r="AF197" s="13" t="str">
        <f>S197&amp;"-"&amp;COUNTIF($S$3:S197,S197)</f>
        <v>0.013-4</v>
      </c>
    </row>
    <row r="198" spans="1:32" x14ac:dyDescent="0.25">
      <c r="A198" s="45"/>
      <c r="C198" s="7" t="s">
        <v>186</v>
      </c>
      <c r="D198" s="7" t="s">
        <v>1000</v>
      </c>
      <c r="E198" s="7" t="s">
        <v>934</v>
      </c>
      <c r="F198" s="17">
        <f>VLOOKUP(C198,Table_0__2[[Papel]:[Alta]],2,TRUE)</f>
        <v>26.24</v>
      </c>
      <c r="G198" s="19">
        <f>VLOOKUP(C198,Table_0__2[[Papel]:[Alta]],3,TRUE)/100</f>
        <v>-1.61E-2</v>
      </c>
      <c r="H198" s="17">
        <f>VLOOKUP(C198,Table_0__2[[Papel]:[Alta]],4,TRUE)</f>
        <v>26.15</v>
      </c>
      <c r="I198" s="33">
        <f>VLOOKUP(C198,Table_0__2[[Papel]:[Alta]],5,TRUE)</f>
        <v>26.64</v>
      </c>
      <c r="J198" s="17">
        <v>26.67</v>
      </c>
      <c r="K198" s="19">
        <v>3.09E-2</v>
      </c>
      <c r="L198" s="9" t="s">
        <v>1237</v>
      </c>
      <c r="M198" s="20">
        <v>1.49</v>
      </c>
      <c r="N198" s="18">
        <v>19.39</v>
      </c>
      <c r="O198" s="20">
        <v>1.38</v>
      </c>
      <c r="P198" s="18">
        <v>17.95</v>
      </c>
      <c r="Q198" s="17">
        <v>0.56999999999999995</v>
      </c>
      <c r="R198" s="18">
        <v>10.42</v>
      </c>
      <c r="S198" s="21">
        <v>1.0999999999999999E-2</v>
      </c>
      <c r="T198" s="19">
        <v>7.6999999999999999E-2</v>
      </c>
      <c r="U198" s="21">
        <v>3.09E-2</v>
      </c>
      <c r="V198" s="19">
        <v>0.16109999999999999</v>
      </c>
      <c r="W198" s="21">
        <v>0.55830000000000002</v>
      </c>
      <c r="X198" s="19">
        <v>9.0800000000000006E-2</v>
      </c>
      <c r="Y198" s="21">
        <v>0.23860000000000001</v>
      </c>
      <c r="Z198" s="19">
        <v>0.3765</v>
      </c>
      <c r="AA198" s="21">
        <v>0.22309999999999999</v>
      </c>
      <c r="AB198" s="19">
        <v>0.15229999999999999</v>
      </c>
      <c r="AC198" s="21">
        <v>1.3866000000000001</v>
      </c>
      <c r="AD198" s="9" t="s">
        <v>1241</v>
      </c>
      <c r="AE198" s="10" t="s">
        <v>1273</v>
      </c>
      <c r="AF198" s="13" t="str">
        <f>S198&amp;"-"&amp;COUNTIF($S$3:S198,S198)</f>
        <v>0.011-3</v>
      </c>
    </row>
    <row r="199" spans="1:32" x14ac:dyDescent="0.25">
      <c r="A199" s="45"/>
      <c r="C199" s="7" t="s">
        <v>717</v>
      </c>
      <c r="D199" s="7" t="s">
        <v>1001</v>
      </c>
      <c r="E199" s="7" t="s">
        <v>924</v>
      </c>
      <c r="F199" s="17">
        <f>VLOOKUP(C199,Table_0__2[[Papel]:[Alta]],2,TRUE)</f>
        <v>7.64</v>
      </c>
      <c r="G199" s="19">
        <f>VLOOKUP(C199,Table_0__2[[Papel]:[Alta]],3,TRUE)/100</f>
        <v>-2.0499999999999997E-2</v>
      </c>
      <c r="H199" s="17">
        <f>VLOOKUP(C199,Table_0__2[[Papel]:[Alta]],4,TRUE)</f>
        <v>7.62</v>
      </c>
      <c r="I199" s="33">
        <f>VLOOKUP(C199,Table_0__2[[Papel]:[Alta]],5,TRUE)</f>
        <v>7.84</v>
      </c>
      <c r="J199" s="17">
        <v>7.8</v>
      </c>
      <c r="K199" s="19">
        <v>-1.52E-2</v>
      </c>
      <c r="L199" s="9" t="s">
        <v>1237</v>
      </c>
      <c r="M199" s="20">
        <v>6.93</v>
      </c>
      <c r="N199" s="18">
        <v>0</v>
      </c>
      <c r="O199" s="20">
        <v>0</v>
      </c>
      <c r="P199" s="18">
        <v>1.1299999999999999</v>
      </c>
      <c r="Q199" s="17">
        <v>0.74</v>
      </c>
      <c r="R199" s="18" t="s">
        <v>1240</v>
      </c>
      <c r="S199" s="21">
        <v>0</v>
      </c>
      <c r="T199" s="19" t="s">
        <v>1240</v>
      </c>
      <c r="U199" s="21">
        <v>-1.52E-2</v>
      </c>
      <c r="V199" s="19">
        <v>-6.7000000000000004E-2</v>
      </c>
      <c r="W199" s="21">
        <v>-0.12859999999999999</v>
      </c>
      <c r="X199" s="19">
        <v>-6.7000000000000004E-2</v>
      </c>
      <c r="Y199" s="21">
        <v>-6.6100000000000006E-2</v>
      </c>
      <c r="Z199" s="19">
        <v>0</v>
      </c>
      <c r="AA199" s="21">
        <v>0</v>
      </c>
      <c r="AB199" s="19">
        <v>0</v>
      </c>
      <c r="AC199" s="21">
        <v>0</v>
      </c>
      <c r="AD199" s="9" t="s">
        <v>1238</v>
      </c>
      <c r="AE199" s="10" t="s">
        <v>1273</v>
      </c>
      <c r="AF199" s="13" t="str">
        <f>S199&amp;"-"&amp;COUNTIF($S$3:S199,S199)</f>
        <v>0-74</v>
      </c>
    </row>
    <row r="200" spans="1:32" x14ac:dyDescent="0.25">
      <c r="A200" s="45"/>
      <c r="C200" s="7" t="s">
        <v>187</v>
      </c>
      <c r="D200" s="7" t="s">
        <v>1002</v>
      </c>
      <c r="E200" s="7" t="s">
        <v>776</v>
      </c>
      <c r="F200" s="17">
        <f>VLOOKUP(C200,Table_0__2[[Papel]:[Alta]],2,TRUE)</f>
        <v>87.6</v>
      </c>
      <c r="G200" s="19">
        <f>VLOOKUP(C200,Table_0__2[[Papel]:[Alta]],3,TRUE)/100</f>
        <v>-2.3199999999999998E-2</v>
      </c>
      <c r="H200" s="17">
        <f>VLOOKUP(C200,Table_0__2[[Papel]:[Alta]],4,TRUE)</f>
        <v>87.5</v>
      </c>
      <c r="I200" s="33">
        <f>VLOOKUP(C200,Table_0__2[[Papel]:[Alta]],5,TRUE)</f>
        <v>88.68</v>
      </c>
      <c r="J200" s="17">
        <v>89.68</v>
      </c>
      <c r="K200" s="19">
        <v>3.4099999999999998E-2</v>
      </c>
      <c r="L200" s="9" t="s">
        <v>1237</v>
      </c>
      <c r="M200" s="20">
        <v>7.7</v>
      </c>
      <c r="N200" s="18">
        <v>67.319999999999993</v>
      </c>
      <c r="O200" s="20">
        <v>1.33</v>
      </c>
      <c r="P200" s="18">
        <v>11.65</v>
      </c>
      <c r="Q200" s="17">
        <v>0.4</v>
      </c>
      <c r="R200" s="18">
        <v>37.380000000000003</v>
      </c>
      <c r="S200" s="21">
        <v>2E-3</v>
      </c>
      <c r="T200" s="19">
        <v>0.114</v>
      </c>
      <c r="U200" s="21">
        <v>3.4099999999999998E-2</v>
      </c>
      <c r="V200" s="19">
        <v>-8.3900000000000002E-2</v>
      </c>
      <c r="W200" s="21">
        <v>0.40360000000000001</v>
      </c>
      <c r="X200" s="19">
        <v>0.14480000000000001</v>
      </c>
      <c r="Y200" s="21">
        <v>0.15040000000000001</v>
      </c>
      <c r="Z200" s="19">
        <v>1.3574999999999999</v>
      </c>
      <c r="AA200" s="21">
        <v>0.436</v>
      </c>
      <c r="AB200" s="19">
        <v>0</v>
      </c>
      <c r="AC200" s="21">
        <v>0</v>
      </c>
      <c r="AD200" s="9" t="s">
        <v>1238</v>
      </c>
      <c r="AE200" s="10" t="s">
        <v>1273</v>
      </c>
      <c r="AF200" s="13" t="str">
        <f>S200&amp;"-"&amp;COUNTIF($S$3:S200,S200)</f>
        <v>0.002-2</v>
      </c>
    </row>
    <row r="201" spans="1:32" x14ac:dyDescent="0.25">
      <c r="A201" s="45"/>
      <c r="C201" s="7" t="s">
        <v>188</v>
      </c>
      <c r="D201" s="7" t="s">
        <v>1003</v>
      </c>
      <c r="E201" s="7" t="s">
        <v>934</v>
      </c>
      <c r="F201" s="17">
        <f>VLOOKUP(C201,Table_0__2[[Papel]:[Alta]],2,TRUE)</f>
        <v>9.99</v>
      </c>
      <c r="G201" s="19">
        <f>VLOOKUP(C201,Table_0__2[[Papel]:[Alta]],3,TRUE)/100</f>
        <v>-1.77E-2</v>
      </c>
      <c r="H201" s="17">
        <f>VLOOKUP(C201,Table_0__2[[Papel]:[Alta]],4,TRUE)</f>
        <v>9.9</v>
      </c>
      <c r="I201" s="33">
        <f>VLOOKUP(C201,Table_0__2[[Papel]:[Alta]],5,TRUE)</f>
        <v>10.06</v>
      </c>
      <c r="J201" s="17">
        <v>10.17</v>
      </c>
      <c r="K201" s="19">
        <v>1.9E-2</v>
      </c>
      <c r="L201" s="9" t="s">
        <v>1237</v>
      </c>
      <c r="M201" s="20">
        <v>0.95</v>
      </c>
      <c r="N201" s="18">
        <v>12.67</v>
      </c>
      <c r="O201" s="20">
        <v>0.8</v>
      </c>
      <c r="P201" s="18">
        <v>10.76</v>
      </c>
      <c r="Q201" s="17">
        <v>1.5</v>
      </c>
      <c r="R201" s="18">
        <v>2.52</v>
      </c>
      <c r="S201" s="21">
        <v>1.6E-2</v>
      </c>
      <c r="T201" s="19">
        <v>7.4999999999999997E-2</v>
      </c>
      <c r="U201" s="21">
        <v>1.9E-2</v>
      </c>
      <c r="V201" s="19">
        <v>6.83E-2</v>
      </c>
      <c r="W201" s="21">
        <v>0.35649999999999998</v>
      </c>
      <c r="X201" s="19">
        <v>3.3500000000000002E-2</v>
      </c>
      <c r="Y201" s="21">
        <v>0.15939999999999999</v>
      </c>
      <c r="Z201" s="19">
        <v>0.1981</v>
      </c>
      <c r="AA201" s="21">
        <v>0.49170000000000003</v>
      </c>
      <c r="AB201" s="19">
        <v>0.18629999999999999</v>
      </c>
      <c r="AC201" s="21">
        <v>2.0223</v>
      </c>
      <c r="AD201" s="9" t="s">
        <v>1241</v>
      </c>
      <c r="AE201" s="10" t="s">
        <v>1273</v>
      </c>
      <c r="AF201" s="13" t="str">
        <f>S201&amp;"-"&amp;COUNTIF($S$3:S201,S201)</f>
        <v>0.016-2</v>
      </c>
    </row>
    <row r="202" spans="1:32" x14ac:dyDescent="0.25">
      <c r="A202" s="45"/>
      <c r="C202" s="7" t="s">
        <v>189</v>
      </c>
      <c r="D202" s="7" t="s">
        <v>1004</v>
      </c>
      <c r="E202" s="7" t="s">
        <v>934</v>
      </c>
      <c r="F202" s="17">
        <f>VLOOKUP(C202,Table_0__2[[Papel]:[Alta]],2,TRUE)</f>
        <v>11.68</v>
      </c>
      <c r="G202" s="19">
        <f>VLOOKUP(C202,Table_0__2[[Papel]:[Alta]],3,TRUE)/100</f>
        <v>-1.9299999999999998E-2</v>
      </c>
      <c r="H202" s="17">
        <f>VLOOKUP(C202,Table_0__2[[Papel]:[Alta]],4,TRUE)</f>
        <v>11.57</v>
      </c>
      <c r="I202" s="33">
        <f>VLOOKUP(C202,Table_0__2[[Papel]:[Alta]],5,TRUE)</f>
        <v>11.84</v>
      </c>
      <c r="J202" s="17">
        <v>11.91</v>
      </c>
      <c r="K202" s="19">
        <v>2.8500000000000001E-2</v>
      </c>
      <c r="L202" s="9" t="s">
        <v>1237</v>
      </c>
      <c r="M202" s="20">
        <v>1.1100000000000001</v>
      </c>
      <c r="N202" s="18">
        <v>14.83</v>
      </c>
      <c r="O202" s="20">
        <v>0.8</v>
      </c>
      <c r="P202" s="18">
        <v>10.76</v>
      </c>
      <c r="Q202" s="17">
        <v>1.5</v>
      </c>
      <c r="R202" s="18">
        <v>2.95</v>
      </c>
      <c r="S202" s="21">
        <v>1.2999999999999999E-2</v>
      </c>
      <c r="T202" s="19">
        <v>7.4999999999999997E-2</v>
      </c>
      <c r="U202" s="21">
        <v>2.8500000000000001E-2</v>
      </c>
      <c r="V202" s="19">
        <v>0.1321</v>
      </c>
      <c r="W202" s="21">
        <v>0.46920000000000001</v>
      </c>
      <c r="X202" s="19">
        <v>5.7700000000000001E-2</v>
      </c>
      <c r="Y202" s="21">
        <v>0.2334</v>
      </c>
      <c r="Z202" s="19">
        <v>0.36670000000000003</v>
      </c>
      <c r="AA202" s="21">
        <v>0.23230000000000001</v>
      </c>
      <c r="AB202" s="19">
        <v>0.20830000000000001</v>
      </c>
      <c r="AC202" s="21">
        <v>2.0400999999999998</v>
      </c>
      <c r="AD202" s="9" t="s">
        <v>1241</v>
      </c>
      <c r="AE202" s="10" t="s">
        <v>1274</v>
      </c>
      <c r="AF202" s="13" t="str">
        <f>S202&amp;"-"&amp;COUNTIF($S$3:S202,S202)</f>
        <v>0.013-5</v>
      </c>
    </row>
    <row r="203" spans="1:32" x14ac:dyDescent="0.25">
      <c r="A203" s="45"/>
      <c r="C203" s="7" t="s">
        <v>190</v>
      </c>
      <c r="D203" s="7" t="s">
        <v>1005</v>
      </c>
      <c r="E203" s="7" t="s">
        <v>815</v>
      </c>
      <c r="F203" s="17">
        <f>VLOOKUP(C203,Table_0__2[[Papel]:[Alta]],2,TRUE)</f>
        <v>20.28</v>
      </c>
      <c r="G203" s="19">
        <f>VLOOKUP(C203,Table_0__2[[Papel]:[Alta]],3,TRUE)/100</f>
        <v>-5.0999999999999997E-2</v>
      </c>
      <c r="H203" s="17">
        <f>VLOOKUP(C203,Table_0__2[[Papel]:[Alta]],4,TRUE)</f>
        <v>20.260000000000002</v>
      </c>
      <c r="I203" s="33">
        <f>VLOOKUP(C203,Table_0__2[[Papel]:[Alta]],5,TRUE)</f>
        <v>21.19</v>
      </c>
      <c r="J203" s="17">
        <v>21.37</v>
      </c>
      <c r="K203" s="19">
        <v>-1.2E-2</v>
      </c>
      <c r="L203" s="9" t="s">
        <v>1237</v>
      </c>
      <c r="M203" s="20">
        <v>-0.52</v>
      </c>
      <c r="N203" s="18">
        <v>-1.35</v>
      </c>
      <c r="O203" s="20">
        <v>-15.89</v>
      </c>
      <c r="P203" s="18">
        <v>-41.48</v>
      </c>
      <c r="Q203" s="17">
        <v>-0.7</v>
      </c>
      <c r="R203" s="18">
        <v>-27.04</v>
      </c>
      <c r="S203" s="21">
        <v>0</v>
      </c>
      <c r="T203" s="19">
        <v>0.38300000000000001</v>
      </c>
      <c r="U203" s="21">
        <v>-1.2E-2</v>
      </c>
      <c r="V203" s="19">
        <v>-0.15770000000000001</v>
      </c>
      <c r="W203" s="21">
        <v>-0.1825</v>
      </c>
      <c r="X203" s="19">
        <v>-0.1431</v>
      </c>
      <c r="Y203" s="21">
        <v>-0.3231</v>
      </c>
      <c r="Z203" s="19">
        <v>0.46610000000000001</v>
      </c>
      <c r="AA203" s="21">
        <v>0.71919999999999995</v>
      </c>
      <c r="AB203" s="19">
        <v>2.1602000000000001</v>
      </c>
      <c r="AC203" s="21">
        <v>0.91700000000000004</v>
      </c>
      <c r="AD203" s="9" t="s">
        <v>1238</v>
      </c>
      <c r="AE203" s="10" t="s">
        <v>1274</v>
      </c>
      <c r="AF203" s="13" t="str">
        <f>S203&amp;"-"&amp;COUNTIF($S$3:S203,S203)</f>
        <v>0-75</v>
      </c>
    </row>
    <row r="204" spans="1:32" x14ac:dyDescent="0.25">
      <c r="A204" s="45"/>
      <c r="C204" s="7" t="s">
        <v>191</v>
      </c>
      <c r="D204" s="7" t="s">
        <v>1006</v>
      </c>
      <c r="E204" s="7" t="s">
        <v>874</v>
      </c>
      <c r="F204" s="17">
        <f>VLOOKUP(C204,Table_0__2[[Papel]:[Alta]],2,TRUE)</f>
        <v>19.899999999999999</v>
      </c>
      <c r="G204" s="19">
        <f>VLOOKUP(C204,Table_0__2[[Papel]:[Alta]],3,TRUE)/100</f>
        <v>-2.5899999999999999E-2</v>
      </c>
      <c r="H204" s="17">
        <f>VLOOKUP(C204,Table_0__2[[Papel]:[Alta]],4,TRUE)</f>
        <v>19.53</v>
      </c>
      <c r="I204" s="33">
        <f>VLOOKUP(C204,Table_0__2[[Papel]:[Alta]],5,TRUE)</f>
        <v>20.55</v>
      </c>
      <c r="J204" s="17">
        <v>20.43</v>
      </c>
      <c r="K204" s="19">
        <v>1.6400000000000001E-2</v>
      </c>
      <c r="L204" s="9" t="s">
        <v>1237</v>
      </c>
      <c r="M204" s="20">
        <v>2.33</v>
      </c>
      <c r="N204" s="18">
        <v>6.52</v>
      </c>
      <c r="O204" s="20">
        <v>3.13</v>
      </c>
      <c r="P204" s="18">
        <v>8.7799999999999994</v>
      </c>
      <c r="Q204" s="17">
        <v>0.5</v>
      </c>
      <c r="R204" s="18">
        <v>10.92</v>
      </c>
      <c r="S204" s="21">
        <v>3.0000000000000001E-3</v>
      </c>
      <c r="T204" s="19">
        <v>0.35699999999999998</v>
      </c>
      <c r="U204" s="21">
        <v>1.6400000000000001E-2</v>
      </c>
      <c r="V204" s="19">
        <v>-0.15540000000000001</v>
      </c>
      <c r="W204" s="21">
        <v>1.6571</v>
      </c>
      <c r="X204" s="19">
        <v>-7.6799999999999993E-2</v>
      </c>
      <c r="Y204" s="21">
        <v>1.7902</v>
      </c>
      <c r="Z204" s="19">
        <v>3.3134999999999999</v>
      </c>
      <c r="AA204" s="21">
        <v>-0.4244</v>
      </c>
      <c r="AB204" s="19">
        <v>-0.30520000000000003</v>
      </c>
      <c r="AC204" s="21">
        <v>2.5047000000000001</v>
      </c>
      <c r="AD204" s="9" t="s">
        <v>1238</v>
      </c>
      <c r="AE204" s="10" t="s">
        <v>1274</v>
      </c>
      <c r="AF204" s="13" t="str">
        <f>S204&amp;"-"&amp;COUNTIF($S$3:S204,S204)</f>
        <v>0.003-2</v>
      </c>
    </row>
    <row r="205" spans="1:32" x14ac:dyDescent="0.25">
      <c r="A205" s="45"/>
      <c r="C205" s="7" t="s">
        <v>192</v>
      </c>
      <c r="D205" s="7" t="s">
        <v>1007</v>
      </c>
      <c r="E205" s="7" t="s">
        <v>817</v>
      </c>
      <c r="F205" s="17">
        <f>VLOOKUP(C205,Table_0__2[[Papel]:[Alta]],2,TRUE)</f>
        <v>3.65</v>
      </c>
      <c r="G205" s="19">
        <f>VLOOKUP(C205,Table_0__2[[Papel]:[Alta]],3,TRUE)/100</f>
        <v>-1.8799999999999997E-2</v>
      </c>
      <c r="H205" s="17">
        <f>VLOOKUP(C205,Table_0__2[[Papel]:[Alta]],4,TRUE)</f>
        <v>3.63</v>
      </c>
      <c r="I205" s="33">
        <f>VLOOKUP(C205,Table_0__2[[Papel]:[Alta]],5,TRUE)</f>
        <v>3.78</v>
      </c>
      <c r="J205" s="17">
        <v>3.72</v>
      </c>
      <c r="K205" s="19">
        <v>1.3599999999999999E-2</v>
      </c>
      <c r="L205" s="9" t="s">
        <v>1237</v>
      </c>
      <c r="M205" s="20">
        <v>0.31</v>
      </c>
      <c r="N205" s="18">
        <v>-1.01</v>
      </c>
      <c r="O205" s="20">
        <v>-3.67</v>
      </c>
      <c r="P205" s="18">
        <v>12.04</v>
      </c>
      <c r="Q205" s="17">
        <v>0.09</v>
      </c>
      <c r="R205" s="18">
        <v>-0.44</v>
      </c>
      <c r="S205" s="21">
        <v>0</v>
      </c>
      <c r="T205" s="19">
        <v>-0.30399999999999999</v>
      </c>
      <c r="U205" s="21">
        <v>1.3599999999999999E-2</v>
      </c>
      <c r="V205" s="19">
        <v>-4.6199999999999998E-2</v>
      </c>
      <c r="W205" s="21">
        <v>-0.40479999999999999</v>
      </c>
      <c r="X205" s="19">
        <v>-0.14480000000000001</v>
      </c>
      <c r="Y205" s="21">
        <v>-0.34089999999999998</v>
      </c>
      <c r="Z205" s="19">
        <v>0.42859999999999998</v>
      </c>
      <c r="AA205" s="21">
        <v>-0.1993</v>
      </c>
      <c r="AB205" s="19">
        <v>-0.17100000000000001</v>
      </c>
      <c r="AC205" s="21">
        <v>-0.14710000000000001</v>
      </c>
      <c r="AD205" s="9" t="s">
        <v>1238</v>
      </c>
      <c r="AE205" s="10" t="s">
        <v>1274</v>
      </c>
      <c r="AF205" s="13" t="str">
        <f>S205&amp;"-"&amp;COUNTIF($S$3:S205,S205)</f>
        <v>0-76</v>
      </c>
    </row>
    <row r="206" spans="1:32" x14ac:dyDescent="0.25">
      <c r="A206" s="45"/>
      <c r="C206" s="7" t="s">
        <v>193</v>
      </c>
      <c r="D206" s="7" t="s">
        <v>1008</v>
      </c>
      <c r="E206" s="7" t="s">
        <v>788</v>
      </c>
      <c r="F206" s="17">
        <f>VLOOKUP(C206,Table_0__2[[Papel]:[Alta]],2,TRUE)</f>
        <v>6.82</v>
      </c>
      <c r="G206" s="19">
        <f>VLOOKUP(C206,Table_0__2[[Papel]:[Alta]],3,TRUE)/100</f>
        <v>-2.8500000000000001E-2</v>
      </c>
      <c r="H206" s="17">
        <f>VLOOKUP(C206,Table_0__2[[Papel]:[Alta]],4,TRUE)</f>
        <v>6.79</v>
      </c>
      <c r="I206" s="33">
        <f>VLOOKUP(C206,Table_0__2[[Papel]:[Alta]],5,TRUE)</f>
        <v>7</v>
      </c>
      <c r="J206" s="17">
        <v>7.02</v>
      </c>
      <c r="K206" s="19">
        <v>-1.2699999999999999E-2</v>
      </c>
      <c r="L206" s="9" t="s">
        <v>1237</v>
      </c>
      <c r="M206" s="20">
        <v>1.73</v>
      </c>
      <c r="N206" s="18">
        <v>20.67</v>
      </c>
      <c r="O206" s="20">
        <v>0.34</v>
      </c>
      <c r="P206" s="18">
        <v>4.07</v>
      </c>
      <c r="Q206" s="17">
        <v>0.03</v>
      </c>
      <c r="R206" s="18">
        <v>21.39</v>
      </c>
      <c r="S206" s="21">
        <v>2.4E-2</v>
      </c>
      <c r="T206" s="19">
        <v>8.3000000000000004E-2</v>
      </c>
      <c r="U206" s="21">
        <v>-1.2699999999999999E-2</v>
      </c>
      <c r="V206" s="19">
        <v>-0.1057</v>
      </c>
      <c r="W206" s="21">
        <v>-0.27660000000000001</v>
      </c>
      <c r="X206" s="19">
        <v>-0.1623</v>
      </c>
      <c r="Y206" s="21">
        <v>-0.30320000000000003</v>
      </c>
      <c r="Z206" s="19">
        <v>0.55249999999999999</v>
      </c>
      <c r="AA206" s="21">
        <v>-0.1011</v>
      </c>
      <c r="AB206" s="19">
        <v>0.69879999999999998</v>
      </c>
      <c r="AC206" s="21">
        <v>0.12609999999999999</v>
      </c>
      <c r="AD206" s="9" t="s">
        <v>1238</v>
      </c>
      <c r="AE206" s="10" t="s">
        <v>1274</v>
      </c>
      <c r="AF206" s="13" t="str">
        <f>S206&amp;"-"&amp;COUNTIF($S$3:S206,S206)</f>
        <v>0.024-4</v>
      </c>
    </row>
    <row r="207" spans="1:32" x14ac:dyDescent="0.25">
      <c r="A207" s="45"/>
      <c r="C207" s="7" t="s">
        <v>194</v>
      </c>
      <c r="D207" s="7" t="s">
        <v>1009</v>
      </c>
      <c r="E207" s="7" t="s">
        <v>793</v>
      </c>
      <c r="F207" s="17">
        <f>VLOOKUP(C207,Table_0__2[[Papel]:[Alta]],2,TRUE)</f>
        <v>48.65</v>
      </c>
      <c r="G207" s="19">
        <f>VLOOKUP(C207,Table_0__2[[Papel]:[Alta]],3,TRUE)/100</f>
        <v>0</v>
      </c>
      <c r="H207" s="17">
        <f>VLOOKUP(C207,Table_0__2[[Papel]:[Alta]],4,TRUE)</f>
        <v>0</v>
      </c>
      <c r="I207" s="33">
        <f>VLOOKUP(C207,Table_0__2[[Papel]:[Alta]],5,TRUE)</f>
        <v>0</v>
      </c>
      <c r="J207" s="17">
        <v>48.65</v>
      </c>
      <c r="K207" s="19">
        <v>0</v>
      </c>
      <c r="L207" s="9" t="s">
        <v>1237</v>
      </c>
      <c r="M207" s="20">
        <v>-0.16</v>
      </c>
      <c r="N207" s="18">
        <v>-0.17</v>
      </c>
      <c r="O207" s="20">
        <v>-279.55</v>
      </c>
      <c r="P207" s="18">
        <v>-303.62</v>
      </c>
      <c r="Q207" s="17">
        <v>-3.17</v>
      </c>
      <c r="R207" s="18">
        <v>9.08</v>
      </c>
      <c r="S207" s="21">
        <v>0</v>
      </c>
      <c r="T207" s="19">
        <v>0.92100000000000004</v>
      </c>
      <c r="U207" s="21">
        <v>0</v>
      </c>
      <c r="V207" s="19">
        <v>-8.2100000000000006E-2</v>
      </c>
      <c r="W207" s="21">
        <v>-0.2898</v>
      </c>
      <c r="X207" s="19">
        <v>-0.14649999999999999</v>
      </c>
      <c r="Y207" s="21">
        <v>-0.4345</v>
      </c>
      <c r="Z207" s="19">
        <v>4.9574999999999996</v>
      </c>
      <c r="AA207" s="21">
        <v>0.14630000000000001</v>
      </c>
      <c r="AB207" s="19">
        <v>0.46429999999999999</v>
      </c>
      <c r="AC207" s="21">
        <v>0.4</v>
      </c>
      <c r="AD207" s="9" t="s">
        <v>1238</v>
      </c>
      <c r="AE207" s="10" t="s">
        <v>1274</v>
      </c>
      <c r="AF207" s="13" t="str">
        <f>S207&amp;"-"&amp;COUNTIF($S$3:S207,S207)</f>
        <v>0-77</v>
      </c>
    </row>
    <row r="208" spans="1:32" x14ac:dyDescent="0.25">
      <c r="A208" s="45"/>
      <c r="C208" s="7" t="s">
        <v>195</v>
      </c>
      <c r="D208" s="7" t="s">
        <v>1010</v>
      </c>
      <c r="E208" s="7" t="s">
        <v>798</v>
      </c>
      <c r="F208" s="17">
        <f>VLOOKUP(C208,Table_0__2[[Papel]:[Alta]],2,TRUE)</f>
        <v>11.56</v>
      </c>
      <c r="G208" s="19">
        <f>VLOOKUP(C208,Table_0__2[[Papel]:[Alta]],3,TRUE)/100</f>
        <v>-2.9399999999999999E-2</v>
      </c>
      <c r="H208" s="17">
        <f>VLOOKUP(C208,Table_0__2[[Papel]:[Alta]],4,TRUE)</f>
        <v>11.47</v>
      </c>
      <c r="I208" s="33">
        <f>VLOOKUP(C208,Table_0__2[[Papel]:[Alta]],5,TRUE)</f>
        <v>11.87</v>
      </c>
      <c r="J208" s="17">
        <v>11.91</v>
      </c>
      <c r="K208" s="19">
        <v>-3.1699999999999999E-2</v>
      </c>
      <c r="L208" s="9" t="s">
        <v>1237</v>
      </c>
      <c r="M208" s="20">
        <v>1.22</v>
      </c>
      <c r="N208" s="18">
        <v>131.04</v>
      </c>
      <c r="O208" s="20">
        <v>0.09</v>
      </c>
      <c r="P208" s="18">
        <v>9.73</v>
      </c>
      <c r="Q208" s="17">
        <v>0.93</v>
      </c>
      <c r="R208" s="18">
        <v>-60.47</v>
      </c>
      <c r="S208" s="21">
        <v>3.4000000000000002E-2</v>
      </c>
      <c r="T208" s="19">
        <v>8.9999999999999993E-3</v>
      </c>
      <c r="U208" s="21">
        <v>-3.1699999999999999E-2</v>
      </c>
      <c r="V208" s="19">
        <v>-0.2097</v>
      </c>
      <c r="W208" s="21">
        <v>-0.55589999999999995</v>
      </c>
      <c r="X208" s="19">
        <v>-0.20119999999999999</v>
      </c>
      <c r="Y208" s="21">
        <v>-0.35560000000000003</v>
      </c>
      <c r="Z208" s="19">
        <v>0.20100000000000001</v>
      </c>
      <c r="AA208" s="21">
        <v>0.11260000000000001</v>
      </c>
      <c r="AB208" s="19">
        <v>1.4944999999999999</v>
      </c>
      <c r="AC208" s="21">
        <v>0.3881</v>
      </c>
      <c r="AD208" s="9" t="s">
        <v>1238</v>
      </c>
      <c r="AE208" s="10" t="s">
        <v>1274</v>
      </c>
      <c r="AF208" s="13" t="str">
        <f>S208&amp;"-"&amp;COUNTIF($S$3:S208,S208)</f>
        <v>0.034-3</v>
      </c>
    </row>
    <row r="209" spans="1:32" x14ac:dyDescent="0.25">
      <c r="A209" s="45"/>
      <c r="C209" s="7" t="s">
        <v>761</v>
      </c>
      <c r="D209" s="7" t="s">
        <v>1011</v>
      </c>
      <c r="E209" s="7" t="s">
        <v>812</v>
      </c>
      <c r="F209" s="17">
        <f>VLOOKUP(C209,Table_0__2[[Papel]:[Alta]],2,TRUE)</f>
        <v>2.94</v>
      </c>
      <c r="G209" s="19">
        <f>VLOOKUP(C209,Table_0__2[[Papel]:[Alta]],3,TRUE)/100</f>
        <v>-2.9700000000000001E-2</v>
      </c>
      <c r="H209" s="17">
        <f>VLOOKUP(C209,Table_0__2[[Papel]:[Alta]],4,TRUE)</f>
        <v>2.94</v>
      </c>
      <c r="I209" s="33">
        <f>VLOOKUP(C209,Table_0__2[[Papel]:[Alta]],5,TRUE)</f>
        <v>3.03</v>
      </c>
      <c r="J209" s="17">
        <v>3.03</v>
      </c>
      <c r="K209" s="19">
        <v>-3.5000000000000003E-2</v>
      </c>
      <c r="L209" s="9" t="s">
        <v>1237</v>
      </c>
      <c r="M209" s="20">
        <v>-0.47</v>
      </c>
      <c r="N209" s="18">
        <v>7.45</v>
      </c>
      <c r="O209" s="20">
        <v>0.41</v>
      </c>
      <c r="P209" s="18">
        <v>-6.42</v>
      </c>
      <c r="Q209" s="17">
        <v>-0.51</v>
      </c>
      <c r="R209" s="18">
        <v>-208.2</v>
      </c>
      <c r="S209" s="21">
        <v>0</v>
      </c>
      <c r="T209" s="19">
        <v>-6.3E-2</v>
      </c>
      <c r="U209" s="21">
        <v>-3.5000000000000003E-2</v>
      </c>
      <c r="V209" s="19">
        <v>-6.4799999999999996E-2</v>
      </c>
      <c r="W209" s="21">
        <v>-0.24249999999999999</v>
      </c>
      <c r="X209" s="19">
        <v>-8.1799999999999998E-2</v>
      </c>
      <c r="Y209" s="21">
        <v>-0.30819999999999997</v>
      </c>
      <c r="Z209" s="19">
        <v>0.67369999999999997</v>
      </c>
      <c r="AA209" s="21">
        <v>-0.43</v>
      </c>
      <c r="AB209" s="19">
        <v>0.45350000000000001</v>
      </c>
      <c r="AC209" s="21">
        <v>0.41560000000000002</v>
      </c>
      <c r="AD209" s="9" t="s">
        <v>1238</v>
      </c>
      <c r="AE209" s="10" t="s">
        <v>1274</v>
      </c>
      <c r="AF209" s="13" t="str">
        <f>S209&amp;"-"&amp;COUNTIF($S$3:S209,S209)</f>
        <v>0-78</v>
      </c>
    </row>
    <row r="210" spans="1:32" x14ac:dyDescent="0.25">
      <c r="A210" s="45"/>
      <c r="C210" s="7" t="s">
        <v>196</v>
      </c>
      <c r="D210" s="7" t="s">
        <v>1011</v>
      </c>
      <c r="E210" s="7" t="s">
        <v>812</v>
      </c>
      <c r="F210" s="17">
        <f>VLOOKUP(C210,Table_0__2[[Papel]:[Alta]],2,TRUE)</f>
        <v>1.8</v>
      </c>
      <c r="G210" s="19">
        <f>VLOOKUP(C210,Table_0__2[[Papel]:[Alta]],3,TRUE)/100</f>
        <v>-2.1700000000000001E-2</v>
      </c>
      <c r="H210" s="17">
        <f>VLOOKUP(C210,Table_0__2[[Papel]:[Alta]],4,TRUE)</f>
        <v>1.8</v>
      </c>
      <c r="I210" s="33">
        <f>VLOOKUP(C210,Table_0__2[[Papel]:[Alta]],5,TRUE)</f>
        <v>1.84</v>
      </c>
      <c r="J210" s="17">
        <v>1.84</v>
      </c>
      <c r="K210" s="19">
        <v>-2.1299999999999999E-2</v>
      </c>
      <c r="L210" s="9" t="s">
        <v>1237</v>
      </c>
      <c r="M210" s="20">
        <v>-0.28999999999999998</v>
      </c>
      <c r="N210" s="18">
        <v>4.5199999999999996</v>
      </c>
      <c r="O210" s="20">
        <v>0.41</v>
      </c>
      <c r="P210" s="18">
        <v>-6.42</v>
      </c>
      <c r="Q210" s="17">
        <v>-0.51</v>
      </c>
      <c r="R210" s="18">
        <v>-126.43</v>
      </c>
      <c r="S210" s="21">
        <v>0</v>
      </c>
      <c r="T210" s="19">
        <v>-6.3E-2</v>
      </c>
      <c r="U210" s="21">
        <v>-2.1299999999999999E-2</v>
      </c>
      <c r="V210" s="19">
        <v>-1.0800000000000001E-2</v>
      </c>
      <c r="W210" s="21">
        <v>-0.20349999999999999</v>
      </c>
      <c r="X210" s="19">
        <v>-0.10680000000000001</v>
      </c>
      <c r="Y210" s="21">
        <v>-0.1381</v>
      </c>
      <c r="Z210" s="19">
        <v>0.49380000000000002</v>
      </c>
      <c r="AA210" s="21">
        <v>-0.2727</v>
      </c>
      <c r="AB210" s="19">
        <v>-0.26419999999999999</v>
      </c>
      <c r="AC210" s="21">
        <v>0.88049999999999995</v>
      </c>
      <c r="AD210" s="9" t="s">
        <v>1238</v>
      </c>
      <c r="AE210" s="10" t="s">
        <v>1274</v>
      </c>
      <c r="AF210" s="13" t="str">
        <f>S210&amp;"-"&amp;COUNTIF($S$3:S210,S210)</f>
        <v>0-79</v>
      </c>
    </row>
    <row r="211" spans="1:32" x14ac:dyDescent="0.25">
      <c r="A211" s="45"/>
      <c r="C211" s="7" t="s">
        <v>197</v>
      </c>
      <c r="D211" s="7" t="s">
        <v>1012</v>
      </c>
      <c r="E211" s="7" t="s">
        <v>776</v>
      </c>
      <c r="F211" s="17">
        <f>VLOOKUP(C211,Table_0__2[[Papel]:[Alta]],2,TRUE)</f>
        <v>15.98</v>
      </c>
      <c r="G211" s="19">
        <f>VLOOKUP(C211,Table_0__2[[Papel]:[Alta]],3,TRUE)/100</f>
        <v>-2.0799999999999999E-2</v>
      </c>
      <c r="H211" s="17">
        <f>VLOOKUP(C211,Table_0__2[[Papel]:[Alta]],4,TRUE)</f>
        <v>15.76</v>
      </c>
      <c r="I211" s="33">
        <f>VLOOKUP(C211,Table_0__2[[Papel]:[Alta]],5,TRUE)</f>
        <v>16.23</v>
      </c>
      <c r="J211" s="17">
        <v>16.32</v>
      </c>
      <c r="K211" s="19">
        <v>5.2900000000000003E-2</v>
      </c>
      <c r="L211" s="9" t="s">
        <v>1237</v>
      </c>
      <c r="M211" s="20">
        <v>7.73</v>
      </c>
      <c r="N211" s="18">
        <v>67.290000000000006</v>
      </c>
      <c r="O211" s="20">
        <v>0.24</v>
      </c>
      <c r="P211" s="18">
        <v>2.11</v>
      </c>
      <c r="Q211" s="17">
        <v>0.26</v>
      </c>
      <c r="R211" s="18">
        <v>44.64</v>
      </c>
      <c r="S211" s="21">
        <v>4.0000000000000001E-3</v>
      </c>
      <c r="T211" s="19">
        <v>0.115</v>
      </c>
      <c r="U211" s="21">
        <v>5.2900000000000003E-2</v>
      </c>
      <c r="V211" s="19">
        <v>-8.1100000000000005E-2</v>
      </c>
      <c r="W211" s="21">
        <v>0.49869999999999998</v>
      </c>
      <c r="X211" s="19">
        <v>7.0999999999999994E-2</v>
      </c>
      <c r="Y211" s="21">
        <v>0.19719999999999999</v>
      </c>
      <c r="Z211" s="19">
        <v>1.0640000000000001</v>
      </c>
      <c r="AA211" s="21">
        <v>8.7099999999999997E-2</v>
      </c>
      <c r="AB211" s="19">
        <v>0</v>
      </c>
      <c r="AC211" s="21">
        <v>0</v>
      </c>
      <c r="AD211" s="9" t="s">
        <v>1238</v>
      </c>
      <c r="AE211" s="10" t="s">
        <v>1274</v>
      </c>
      <c r="AF211" s="13" t="str">
        <f>S211&amp;"-"&amp;COUNTIF($S$3:S211,S211)</f>
        <v>0.004-3</v>
      </c>
    </row>
    <row r="212" spans="1:32" x14ac:dyDescent="0.25">
      <c r="A212" s="45"/>
      <c r="C212" s="7" t="s">
        <v>198</v>
      </c>
      <c r="D212" s="7" t="s">
        <v>1013</v>
      </c>
      <c r="E212" s="7" t="s">
        <v>810</v>
      </c>
      <c r="F212" s="17">
        <f>VLOOKUP(C212,Table_0__2[[Papel]:[Alta]],2,TRUE)</f>
        <v>7.64</v>
      </c>
      <c r="G212" s="19">
        <f>VLOOKUP(C212,Table_0__2[[Papel]:[Alta]],3,TRUE)/100</f>
        <v>-1.8000000000000002E-2</v>
      </c>
      <c r="H212" s="17">
        <f>VLOOKUP(C212,Table_0__2[[Papel]:[Alta]],4,TRUE)</f>
        <v>7.5</v>
      </c>
      <c r="I212" s="33">
        <f>VLOOKUP(C212,Table_0__2[[Papel]:[Alta]],5,TRUE)</f>
        <v>7.76</v>
      </c>
      <c r="J212" s="17">
        <v>7.78</v>
      </c>
      <c r="K212" s="19">
        <v>-3.5900000000000001E-2</v>
      </c>
      <c r="L212" s="9" t="s">
        <v>1237</v>
      </c>
      <c r="M212" s="20">
        <v>0.84</v>
      </c>
      <c r="N212" s="18">
        <v>-39.14</v>
      </c>
      <c r="O212" s="20">
        <v>-0.2</v>
      </c>
      <c r="P212" s="18">
        <v>9.32</v>
      </c>
      <c r="Q212" s="17">
        <v>1.29</v>
      </c>
      <c r="R212" s="18">
        <v>-89.29</v>
      </c>
      <c r="S212" s="21">
        <v>0</v>
      </c>
      <c r="T212" s="19">
        <v>-2.1000000000000001E-2</v>
      </c>
      <c r="U212" s="21">
        <v>-3.5900000000000001E-2</v>
      </c>
      <c r="V212" s="19">
        <v>-0.26529999999999998</v>
      </c>
      <c r="W212" s="21">
        <v>-0.57599999999999996</v>
      </c>
      <c r="X212" s="19">
        <v>-0.3639</v>
      </c>
      <c r="Y212" s="21">
        <v>-0.46239999999999998</v>
      </c>
      <c r="Z212" s="19">
        <v>2.0133000000000001</v>
      </c>
      <c r="AA212" s="21">
        <v>-0.2296</v>
      </c>
      <c r="AB212" s="19">
        <v>0.32429999999999998</v>
      </c>
      <c r="AC212" s="21">
        <v>0.1212</v>
      </c>
      <c r="AD212" s="9" t="s">
        <v>1238</v>
      </c>
      <c r="AE212" s="10" t="s">
        <v>1274</v>
      </c>
      <c r="AF212" s="13" t="str">
        <f>S212&amp;"-"&amp;COUNTIF($S$3:S212,S212)</f>
        <v>0-80</v>
      </c>
    </row>
    <row r="213" spans="1:32" x14ac:dyDescent="0.25">
      <c r="A213" s="45"/>
      <c r="C213" s="7" t="s">
        <v>762</v>
      </c>
      <c r="D213" s="7" t="s">
        <v>1014</v>
      </c>
      <c r="E213" s="7" t="s">
        <v>793</v>
      </c>
      <c r="F213" s="17">
        <f>VLOOKUP(C213,Table_0__2[[Papel]:[Alta]],2,TRUE)</f>
        <v>16.75</v>
      </c>
      <c r="G213" s="19">
        <f>VLOOKUP(C213,Table_0__2[[Papel]:[Alta]],3,TRUE)/100</f>
        <v>-2.6200000000000001E-2</v>
      </c>
      <c r="H213" s="17">
        <f>VLOOKUP(C213,Table_0__2[[Papel]:[Alta]],4,TRUE)</f>
        <v>16.75</v>
      </c>
      <c r="I213" s="33">
        <f>VLOOKUP(C213,Table_0__2[[Papel]:[Alta]],5,TRUE)</f>
        <v>16.8</v>
      </c>
      <c r="J213" s="17">
        <v>17.2</v>
      </c>
      <c r="K213" s="19">
        <v>-2.2200000000000001E-2</v>
      </c>
      <c r="L213" s="9" t="s">
        <v>1237</v>
      </c>
      <c r="M213" s="20">
        <v>1.59</v>
      </c>
      <c r="N213" s="18">
        <v>0</v>
      </c>
      <c r="O213" s="20">
        <v>0</v>
      </c>
      <c r="P213" s="18">
        <v>10.8</v>
      </c>
      <c r="Q213" s="17">
        <v>0.7</v>
      </c>
      <c r="R213" s="18" t="s">
        <v>1240</v>
      </c>
      <c r="S213" s="21">
        <v>0</v>
      </c>
      <c r="T213" s="19" t="s">
        <v>1240</v>
      </c>
      <c r="U213" s="21">
        <v>-2.2200000000000001E-2</v>
      </c>
      <c r="V213" s="19">
        <v>0</v>
      </c>
      <c r="W213" s="21">
        <v>-8.9899999999999994E-2</v>
      </c>
      <c r="X213" s="19">
        <v>-8.9899999999999994E-2</v>
      </c>
      <c r="Y213" s="21">
        <v>0</v>
      </c>
      <c r="Z213" s="19">
        <v>0</v>
      </c>
      <c r="AA213" s="21">
        <v>0</v>
      </c>
      <c r="AB213" s="19">
        <v>0</v>
      </c>
      <c r="AC213" s="21">
        <v>0</v>
      </c>
      <c r="AD213" s="9" t="s">
        <v>1238</v>
      </c>
      <c r="AE213" s="10" t="s">
        <v>1275</v>
      </c>
      <c r="AF213" s="13" t="str">
        <f>S213&amp;"-"&amp;COUNTIF($S$3:S213,S213)</f>
        <v>0-81</v>
      </c>
    </row>
    <row r="214" spans="1:32" x14ac:dyDescent="0.25">
      <c r="A214" s="45"/>
      <c r="C214" s="7" t="s">
        <v>718</v>
      </c>
      <c r="D214" s="7" t="s">
        <v>1015</v>
      </c>
      <c r="E214" s="7" t="s">
        <v>815</v>
      </c>
      <c r="F214" s="17">
        <f>VLOOKUP(C214,Table_0__2[[Papel]:[Alta]],2,TRUE)</f>
        <v>6.13</v>
      </c>
      <c r="G214" s="19">
        <f>VLOOKUP(C214,Table_0__2[[Papel]:[Alta]],3,TRUE)/100</f>
        <v>-1.9199999999999998E-2</v>
      </c>
      <c r="H214" s="17">
        <f>VLOOKUP(C214,Table_0__2[[Papel]:[Alta]],4,TRUE)</f>
        <v>6.06</v>
      </c>
      <c r="I214" s="33">
        <f>VLOOKUP(C214,Table_0__2[[Papel]:[Alta]],5,TRUE)</f>
        <v>6.25</v>
      </c>
      <c r="J214" s="17">
        <v>6.25</v>
      </c>
      <c r="K214" s="19">
        <v>-2.9499999999999998E-2</v>
      </c>
      <c r="L214" s="9" t="s">
        <v>1237</v>
      </c>
      <c r="M214" s="20">
        <v>3.27</v>
      </c>
      <c r="N214" s="18">
        <v>0</v>
      </c>
      <c r="O214" s="20">
        <v>0</v>
      </c>
      <c r="P214" s="18">
        <v>1.91</v>
      </c>
      <c r="Q214" s="17">
        <v>2.83</v>
      </c>
      <c r="R214" s="18" t="s">
        <v>1240</v>
      </c>
      <c r="S214" s="21">
        <v>0</v>
      </c>
      <c r="T214" s="19" t="s">
        <v>1240</v>
      </c>
      <c r="U214" s="21">
        <v>-2.9499999999999998E-2</v>
      </c>
      <c r="V214" s="19">
        <v>-7.6799999999999993E-2</v>
      </c>
      <c r="W214" s="21">
        <v>-0.1653</v>
      </c>
      <c r="X214" s="19">
        <v>-9.4200000000000006E-2</v>
      </c>
      <c r="Y214" s="21">
        <v>-7.85E-2</v>
      </c>
      <c r="Z214" s="19">
        <v>0</v>
      </c>
      <c r="AA214" s="21">
        <v>0</v>
      </c>
      <c r="AB214" s="19">
        <v>0</v>
      </c>
      <c r="AC214" s="21">
        <v>0</v>
      </c>
      <c r="AD214" s="9" t="s">
        <v>1238</v>
      </c>
      <c r="AE214" s="10" t="s">
        <v>1275</v>
      </c>
      <c r="AF214" s="13" t="str">
        <f>S214&amp;"-"&amp;COUNTIF($S$3:S214,S214)</f>
        <v>0-82</v>
      </c>
    </row>
    <row r="215" spans="1:32" x14ac:dyDescent="0.25">
      <c r="A215" s="45"/>
      <c r="C215" s="7" t="s">
        <v>199</v>
      </c>
      <c r="D215" s="7" t="s">
        <v>1016</v>
      </c>
      <c r="E215" s="7" t="s">
        <v>1017</v>
      </c>
      <c r="F215" s="17">
        <f>VLOOKUP(C215,Table_0__2[[Papel]:[Alta]],2,TRUE)</f>
        <v>9.61</v>
      </c>
      <c r="G215" s="19">
        <f>VLOOKUP(C215,Table_0__2[[Papel]:[Alta]],3,TRUE)/100</f>
        <v>5.5999999999999994E-2</v>
      </c>
      <c r="H215" s="17">
        <f>VLOOKUP(C215,Table_0__2[[Papel]:[Alta]],4,TRUE)</f>
        <v>9.59</v>
      </c>
      <c r="I215" s="33">
        <f>VLOOKUP(C215,Table_0__2[[Papel]:[Alta]],5,TRUE)</f>
        <v>9.61</v>
      </c>
      <c r="J215" s="17">
        <v>9.1</v>
      </c>
      <c r="K215" s="19">
        <v>-1.1900000000000001E-2</v>
      </c>
      <c r="L215" s="9" t="s">
        <v>1237</v>
      </c>
      <c r="M215" s="20">
        <v>-0.01</v>
      </c>
      <c r="N215" s="18">
        <v>11.13</v>
      </c>
      <c r="O215" s="20">
        <v>0.82</v>
      </c>
      <c r="P215" s="18">
        <v>-750.28</v>
      </c>
      <c r="Q215" s="17">
        <v>-0.85</v>
      </c>
      <c r="R215" s="18">
        <v>4.6500000000000004</v>
      </c>
      <c r="S215" s="21">
        <v>0</v>
      </c>
      <c r="T215" s="19">
        <v>-1E-3</v>
      </c>
      <c r="U215" s="21">
        <v>-1.1900000000000001E-2</v>
      </c>
      <c r="V215" s="19">
        <v>-0.1225</v>
      </c>
      <c r="W215" s="21">
        <v>-5.3100000000000001E-2</v>
      </c>
      <c r="X215" s="19">
        <v>0.15920000000000001</v>
      </c>
      <c r="Y215" s="21">
        <v>-0.12970000000000001</v>
      </c>
      <c r="Z215" s="19">
        <v>0.3226</v>
      </c>
      <c r="AA215" s="21">
        <v>-0.21790000000000001</v>
      </c>
      <c r="AB215" s="19">
        <v>1.0861000000000001</v>
      </c>
      <c r="AC215" s="21">
        <v>-0.47489999999999999</v>
      </c>
      <c r="AD215" s="9" t="s">
        <v>1238</v>
      </c>
      <c r="AE215" s="10" t="s">
        <v>1275</v>
      </c>
      <c r="AF215" s="13" t="str">
        <f>S215&amp;"-"&amp;COUNTIF($S$3:S215,S215)</f>
        <v>0-83</v>
      </c>
    </row>
    <row r="216" spans="1:32" x14ac:dyDescent="0.25">
      <c r="A216" s="45"/>
      <c r="C216" s="7" t="s">
        <v>200</v>
      </c>
      <c r="D216" s="7" t="s">
        <v>1018</v>
      </c>
      <c r="E216" s="7" t="s">
        <v>788</v>
      </c>
      <c r="F216" s="17">
        <f>VLOOKUP(C216,Table_0__2[[Papel]:[Alta]],2,TRUE)</f>
        <v>14.19</v>
      </c>
      <c r="G216" s="19">
        <f>VLOOKUP(C216,Table_0__2[[Papel]:[Alta]],3,TRUE)/100</f>
        <v>-3.9300000000000002E-2</v>
      </c>
      <c r="H216" s="17">
        <f>VLOOKUP(C216,Table_0__2[[Papel]:[Alta]],4,TRUE)</f>
        <v>14.15</v>
      </c>
      <c r="I216" s="33">
        <f>VLOOKUP(C216,Table_0__2[[Papel]:[Alta]],5,TRUE)</f>
        <v>14.64</v>
      </c>
      <c r="J216" s="17">
        <v>14.77</v>
      </c>
      <c r="K216" s="19">
        <v>-8.6999999999999994E-3</v>
      </c>
      <c r="L216" s="9" t="s">
        <v>1237</v>
      </c>
      <c r="M216" s="20">
        <v>1.49</v>
      </c>
      <c r="N216" s="18">
        <v>6.85</v>
      </c>
      <c r="O216" s="20">
        <v>2.16</v>
      </c>
      <c r="P216" s="18">
        <v>9.94</v>
      </c>
      <c r="Q216" s="17">
        <v>0.16</v>
      </c>
      <c r="R216" s="18">
        <v>84.16</v>
      </c>
      <c r="S216" s="21">
        <v>0.03</v>
      </c>
      <c r="T216" s="19">
        <v>0.217</v>
      </c>
      <c r="U216" s="21">
        <v>-8.6999999999999994E-3</v>
      </c>
      <c r="V216" s="19">
        <v>-0.17760000000000001</v>
      </c>
      <c r="W216" s="21">
        <v>-0.34239999999999998</v>
      </c>
      <c r="X216" s="19">
        <v>-0.13980000000000001</v>
      </c>
      <c r="Y216" s="21">
        <v>-0.48370000000000002</v>
      </c>
      <c r="Z216" s="19">
        <v>0.19939999999999999</v>
      </c>
      <c r="AA216" s="21">
        <v>0.17960000000000001</v>
      </c>
      <c r="AB216" s="19">
        <v>0.80900000000000005</v>
      </c>
      <c r="AC216" s="21">
        <v>0.13</v>
      </c>
      <c r="AD216" s="9" t="s">
        <v>1238</v>
      </c>
      <c r="AE216" s="10" t="s">
        <v>1275</v>
      </c>
      <c r="AF216" s="13" t="str">
        <f>S216&amp;"-"&amp;COUNTIF($S$3:S216,S216)</f>
        <v>0.03-5</v>
      </c>
    </row>
    <row r="217" spans="1:32" x14ac:dyDescent="0.25">
      <c r="A217" s="45"/>
      <c r="C217" s="7" t="s">
        <v>201</v>
      </c>
      <c r="D217" s="7" t="s">
        <v>1019</v>
      </c>
      <c r="E217" s="7" t="s">
        <v>842</v>
      </c>
      <c r="F217" s="17">
        <f>VLOOKUP(C217,Table_0__2[[Papel]:[Alta]],2,TRUE)</f>
        <v>2.56</v>
      </c>
      <c r="G217" s="19">
        <f>VLOOKUP(C217,Table_0__2[[Papel]:[Alta]],3,TRUE)/100</f>
        <v>0</v>
      </c>
      <c r="H217" s="17">
        <f>VLOOKUP(C217,Table_0__2[[Papel]:[Alta]],4,TRUE)</f>
        <v>0</v>
      </c>
      <c r="I217" s="33">
        <f>VLOOKUP(C217,Table_0__2[[Papel]:[Alta]],5,TRUE)</f>
        <v>0</v>
      </c>
      <c r="J217" s="17">
        <v>2.56</v>
      </c>
      <c r="K217" s="19">
        <v>3.8999999999999998E-3</v>
      </c>
      <c r="L217" s="9" t="s">
        <v>1237</v>
      </c>
      <c r="M217" s="20">
        <v>-0.11</v>
      </c>
      <c r="N217" s="18">
        <v>-0.27</v>
      </c>
      <c r="O217" s="20">
        <v>-9.36</v>
      </c>
      <c r="P217" s="18">
        <v>-22.84</v>
      </c>
      <c r="Q217" s="17">
        <v>0</v>
      </c>
      <c r="R217" s="18">
        <v>-0.31</v>
      </c>
      <c r="S217" s="21">
        <v>0</v>
      </c>
      <c r="T217" s="19">
        <v>0.41</v>
      </c>
      <c r="U217" s="21">
        <v>3.8999999999999998E-3</v>
      </c>
      <c r="V217" s="19">
        <v>-4.1200000000000001E-2</v>
      </c>
      <c r="W217" s="21">
        <v>-0.12330000000000001</v>
      </c>
      <c r="X217" s="19">
        <v>-9.2200000000000004E-2</v>
      </c>
      <c r="Y217" s="21">
        <v>0.2</v>
      </c>
      <c r="Z217" s="19">
        <v>0.23039999999999999</v>
      </c>
      <c r="AA217" s="21">
        <v>-0.28999999999999998</v>
      </c>
      <c r="AB217" s="19">
        <v>-0.18729999999999999</v>
      </c>
      <c r="AC217" s="21">
        <v>-0.12889999999999999</v>
      </c>
      <c r="AD217" s="9" t="s">
        <v>1238</v>
      </c>
      <c r="AE217" s="10" t="s">
        <v>1275</v>
      </c>
      <c r="AF217" s="13" t="str">
        <f>S217&amp;"-"&amp;COUNTIF($S$3:S217,S217)</f>
        <v>0-84</v>
      </c>
    </row>
    <row r="218" spans="1:32" x14ac:dyDescent="0.25">
      <c r="A218" s="45"/>
      <c r="C218" s="7" t="s">
        <v>202</v>
      </c>
      <c r="D218" s="7" t="s">
        <v>1020</v>
      </c>
      <c r="E218" s="7" t="s">
        <v>924</v>
      </c>
      <c r="F218" s="17">
        <f>VLOOKUP(C218,Table_0__2[[Papel]:[Alta]],2,TRUE)</f>
        <v>30.26</v>
      </c>
      <c r="G218" s="19">
        <f>VLOOKUP(C218,Table_0__2[[Papel]:[Alta]],3,TRUE)/100</f>
        <v>-3.78E-2</v>
      </c>
      <c r="H218" s="17">
        <f>VLOOKUP(C218,Table_0__2[[Papel]:[Alta]],4,TRUE)</f>
        <v>30.17</v>
      </c>
      <c r="I218" s="33">
        <f>VLOOKUP(C218,Table_0__2[[Papel]:[Alta]],5,TRUE)</f>
        <v>30.99</v>
      </c>
      <c r="J218" s="17">
        <v>31.45</v>
      </c>
      <c r="K218" s="19">
        <v>-4.0599999999999997E-2</v>
      </c>
      <c r="L218" s="9" t="s">
        <v>1237</v>
      </c>
      <c r="M218" s="20">
        <v>2.16</v>
      </c>
      <c r="N218" s="18">
        <v>15.38</v>
      </c>
      <c r="O218" s="20">
        <v>2.04</v>
      </c>
      <c r="P218" s="18">
        <v>14.59</v>
      </c>
      <c r="Q218" s="17">
        <v>0.6</v>
      </c>
      <c r="R218" s="18">
        <v>18.7</v>
      </c>
      <c r="S218" s="21">
        <v>3.6999999999999998E-2</v>
      </c>
      <c r="T218" s="19">
        <v>0.14000000000000001</v>
      </c>
      <c r="U218" s="21">
        <v>-4.0599999999999997E-2</v>
      </c>
      <c r="V218" s="19">
        <v>-5.4100000000000002E-2</v>
      </c>
      <c r="W218" s="21">
        <v>-0.1908</v>
      </c>
      <c r="X218" s="19">
        <v>-8.1799999999999998E-2</v>
      </c>
      <c r="Y218" s="21">
        <v>-1.24E-2</v>
      </c>
      <c r="Z218" s="19">
        <v>0.2177</v>
      </c>
      <c r="AA218" s="21">
        <v>-0.1193</v>
      </c>
      <c r="AB218" s="19">
        <v>0.4773</v>
      </c>
      <c r="AC218" s="21">
        <v>0.26050000000000001</v>
      </c>
      <c r="AD218" s="9" t="s">
        <v>1241</v>
      </c>
      <c r="AE218" s="10" t="s">
        <v>1275</v>
      </c>
      <c r="AF218" s="13" t="str">
        <f>S218&amp;"-"&amp;COUNTIF($S$3:S218,S218)</f>
        <v>0.037-2</v>
      </c>
    </row>
    <row r="219" spans="1:32" x14ac:dyDescent="0.25">
      <c r="A219" s="45"/>
      <c r="C219" s="7" t="s">
        <v>203</v>
      </c>
      <c r="D219" s="7" t="s">
        <v>1021</v>
      </c>
      <c r="E219" s="7" t="s">
        <v>793</v>
      </c>
      <c r="F219" s="17">
        <f>VLOOKUP(C219,Table_0__2[[Papel]:[Alta]],2,TRUE)</f>
        <v>11.63</v>
      </c>
      <c r="G219" s="19">
        <f>VLOOKUP(C219,Table_0__2[[Papel]:[Alta]],3,TRUE)/100</f>
        <v>-7.5499999999999998E-2</v>
      </c>
      <c r="H219" s="17">
        <f>VLOOKUP(C219,Table_0__2[[Papel]:[Alta]],4,TRUE)</f>
        <v>11.49</v>
      </c>
      <c r="I219" s="33">
        <f>VLOOKUP(C219,Table_0__2[[Papel]:[Alta]],5,TRUE)</f>
        <v>12.3</v>
      </c>
      <c r="J219" s="17">
        <v>12.58</v>
      </c>
      <c r="K219" s="19">
        <v>-3.4500000000000003E-2</v>
      </c>
      <c r="L219" s="9" t="s">
        <v>1237</v>
      </c>
      <c r="M219" s="20">
        <v>-0.17</v>
      </c>
      <c r="N219" s="18">
        <v>0</v>
      </c>
      <c r="O219" s="20">
        <v>0</v>
      </c>
      <c r="P219" s="18">
        <v>-73.87</v>
      </c>
      <c r="Q219" s="17">
        <v>-0.98</v>
      </c>
      <c r="R219" s="9" t="s">
        <v>1240</v>
      </c>
      <c r="S219" s="21">
        <v>0</v>
      </c>
      <c r="T219" s="19" t="s">
        <v>1240</v>
      </c>
      <c r="U219" s="21">
        <v>-3.4500000000000003E-2</v>
      </c>
      <c r="V219" s="19">
        <v>-8.9099999999999999E-2</v>
      </c>
      <c r="W219" s="21">
        <v>4.0726000000000004</v>
      </c>
      <c r="X219" s="19">
        <v>0.25800000000000001</v>
      </c>
      <c r="Y219" s="21">
        <v>2.0769000000000002</v>
      </c>
      <c r="Z219" s="19">
        <v>0.9345</v>
      </c>
      <c r="AA219" s="21">
        <v>0.46089999999999998</v>
      </c>
      <c r="AB219" s="19">
        <v>-0.16059999999999999</v>
      </c>
      <c r="AC219" s="21">
        <v>-0.40689999999999998</v>
      </c>
      <c r="AD219" s="9" t="s">
        <v>1238</v>
      </c>
      <c r="AE219" s="10" t="s">
        <v>1275</v>
      </c>
      <c r="AF219" s="13" t="str">
        <f>S219&amp;"-"&amp;COUNTIF($S$3:S219,S219)</f>
        <v>0-85</v>
      </c>
    </row>
    <row r="220" spans="1:32" x14ac:dyDescent="0.25">
      <c r="A220" s="45"/>
      <c r="C220" s="7" t="s">
        <v>204</v>
      </c>
      <c r="D220" s="7" t="s">
        <v>1022</v>
      </c>
      <c r="E220" s="7" t="s">
        <v>793</v>
      </c>
      <c r="F220" s="17">
        <f>VLOOKUP(C220,Table_0__2[[Papel]:[Alta]],2,TRUE)</f>
        <v>29.48</v>
      </c>
      <c r="G220" s="19">
        <f>VLOOKUP(C220,Table_0__2[[Papel]:[Alta]],3,TRUE)/100</f>
        <v>-3.7499999999999999E-2</v>
      </c>
      <c r="H220" s="17">
        <f>VLOOKUP(C220,Table_0__2[[Papel]:[Alta]],4,TRUE)</f>
        <v>29.28</v>
      </c>
      <c r="I220" s="33">
        <f>VLOOKUP(C220,Table_0__2[[Papel]:[Alta]],5,TRUE)</f>
        <v>30.56</v>
      </c>
      <c r="J220" s="17">
        <v>30.63</v>
      </c>
      <c r="K220" s="19">
        <v>-2.92E-2</v>
      </c>
      <c r="L220" s="9" t="s">
        <v>1237</v>
      </c>
      <c r="M220" s="20">
        <v>1.74</v>
      </c>
      <c r="N220" s="18">
        <v>23.42</v>
      </c>
      <c r="O220" s="20">
        <v>1.31</v>
      </c>
      <c r="P220" s="18">
        <v>17.57</v>
      </c>
      <c r="Q220" s="17">
        <v>0.95</v>
      </c>
      <c r="R220" s="18">
        <v>15.24</v>
      </c>
      <c r="S220" s="21">
        <v>7.0000000000000001E-3</v>
      </c>
      <c r="T220" s="19">
        <v>7.3999999999999996E-2</v>
      </c>
      <c r="U220" s="21">
        <v>-2.92E-2</v>
      </c>
      <c r="V220" s="19">
        <v>-0.1244</v>
      </c>
      <c r="W220" s="21">
        <v>-0.4032</v>
      </c>
      <c r="X220" s="19">
        <v>-0.17549999999999999</v>
      </c>
      <c r="Y220" s="21">
        <v>-0.2908</v>
      </c>
      <c r="Z220" s="19">
        <v>0.3004</v>
      </c>
      <c r="AA220" s="21">
        <v>7.5899999999999995E-2</v>
      </c>
      <c r="AB220" s="19">
        <v>0.50760000000000005</v>
      </c>
      <c r="AC220" s="21">
        <v>0.47960000000000003</v>
      </c>
      <c r="AD220" s="9" t="s">
        <v>1238</v>
      </c>
      <c r="AE220" s="10" t="s">
        <v>1275</v>
      </c>
      <c r="AF220" s="13" t="str">
        <f>S220&amp;"-"&amp;COUNTIF($S$3:S220,S220)</f>
        <v>0.007-4</v>
      </c>
    </row>
    <row r="221" spans="1:32" x14ac:dyDescent="0.25">
      <c r="A221" s="45"/>
      <c r="C221" s="7" t="s">
        <v>205</v>
      </c>
      <c r="D221" s="7" t="s">
        <v>1023</v>
      </c>
      <c r="E221" s="7" t="s">
        <v>780</v>
      </c>
      <c r="F221" s="17">
        <f>VLOOKUP(C221,Table_0__2[[Papel]:[Alta]],2,TRUE)</f>
        <v>24.85</v>
      </c>
      <c r="G221" s="19">
        <f>VLOOKUP(C221,Table_0__2[[Papel]:[Alta]],3,TRUE)/100</f>
        <v>-5.91E-2</v>
      </c>
      <c r="H221" s="17">
        <f>VLOOKUP(C221,Table_0__2[[Papel]:[Alta]],4,TRUE)</f>
        <v>24.85</v>
      </c>
      <c r="I221" s="33">
        <f>VLOOKUP(C221,Table_0__2[[Papel]:[Alta]],5,TRUE)</f>
        <v>26.49</v>
      </c>
      <c r="J221" s="17">
        <v>26.41</v>
      </c>
      <c r="K221" s="19">
        <v>1.6899999999999998E-2</v>
      </c>
      <c r="L221" s="9" t="s">
        <v>1237</v>
      </c>
      <c r="M221" s="20">
        <v>-0.1</v>
      </c>
      <c r="N221" s="18">
        <v>-0.51</v>
      </c>
      <c r="O221" s="20">
        <v>-51.86</v>
      </c>
      <c r="P221" s="18">
        <v>-264.22000000000003</v>
      </c>
      <c r="Q221" s="17">
        <v>-0.34</v>
      </c>
      <c r="R221" s="18">
        <v>-0.74</v>
      </c>
      <c r="S221" s="21">
        <v>0</v>
      </c>
      <c r="T221" s="19">
        <v>0.19600000000000001</v>
      </c>
      <c r="U221" s="21">
        <v>1.6899999999999998E-2</v>
      </c>
      <c r="V221" s="19">
        <v>0.14829999999999999</v>
      </c>
      <c r="W221" s="21">
        <v>2.8837999999999999</v>
      </c>
      <c r="X221" s="19">
        <v>1.5127999999999999</v>
      </c>
      <c r="Y221" s="21">
        <v>0.33550000000000002</v>
      </c>
      <c r="Z221" s="19">
        <v>0.5282</v>
      </c>
      <c r="AA221" s="21">
        <v>0.80700000000000005</v>
      </c>
      <c r="AB221" s="19">
        <v>-4.36E-2</v>
      </c>
      <c r="AC221" s="21">
        <v>-0.17219999999999999</v>
      </c>
      <c r="AD221" s="9" t="s">
        <v>1238</v>
      </c>
      <c r="AE221" s="10" t="s">
        <v>1275</v>
      </c>
      <c r="AF221" s="13" t="str">
        <f>S221&amp;"-"&amp;COUNTIF($S$3:S221,S221)</f>
        <v>0-86</v>
      </c>
    </row>
    <row r="222" spans="1:32" x14ac:dyDescent="0.25">
      <c r="A222" s="45"/>
      <c r="C222" s="7" t="s">
        <v>763</v>
      </c>
      <c r="D222" s="7" t="s">
        <v>1024</v>
      </c>
      <c r="E222" s="7" t="s">
        <v>1025</v>
      </c>
      <c r="F222" s="17">
        <f>VLOOKUP(C222,Table_0__2[[Papel]:[Alta]],2,TRUE)</f>
        <v>17.75</v>
      </c>
      <c r="G222" s="19">
        <f>VLOOKUP(C222,Table_0__2[[Papel]:[Alta]],3,TRUE)/100</f>
        <v>-3.7400000000000003E-2</v>
      </c>
      <c r="H222" s="17">
        <f>VLOOKUP(C222,Table_0__2[[Papel]:[Alta]],4,TRUE)</f>
        <v>17.670000000000002</v>
      </c>
      <c r="I222" s="33">
        <f>VLOOKUP(C222,Table_0__2[[Papel]:[Alta]],5,TRUE)</f>
        <v>18.420000000000002</v>
      </c>
      <c r="J222" s="17">
        <v>18.440000000000001</v>
      </c>
      <c r="K222" s="19">
        <v>-2.9499999999999998E-2</v>
      </c>
      <c r="L222" s="9" t="s">
        <v>1237</v>
      </c>
      <c r="M222" s="20">
        <v>7.29</v>
      </c>
      <c r="N222" s="18">
        <v>0</v>
      </c>
      <c r="O222" s="20">
        <v>0</v>
      </c>
      <c r="P222" s="18">
        <v>2.5299999999999998</v>
      </c>
      <c r="Q222" s="17">
        <v>0.57999999999999996</v>
      </c>
      <c r="R222" s="18" t="s">
        <v>1240</v>
      </c>
      <c r="S222" s="21">
        <v>0</v>
      </c>
      <c r="T222" s="19" t="s">
        <v>1240</v>
      </c>
      <c r="U222" s="21">
        <v>-2.9499999999999998E-2</v>
      </c>
      <c r="V222" s="19">
        <v>0</v>
      </c>
      <c r="W222" s="21">
        <v>-6.59E-2</v>
      </c>
      <c r="X222" s="19">
        <v>-6.59E-2</v>
      </c>
      <c r="Y222" s="21">
        <v>0</v>
      </c>
      <c r="Z222" s="19">
        <v>0</v>
      </c>
      <c r="AA222" s="21">
        <v>0</v>
      </c>
      <c r="AB222" s="19">
        <v>0</v>
      </c>
      <c r="AC222" s="21">
        <v>0</v>
      </c>
      <c r="AD222" s="9" t="s">
        <v>1238</v>
      </c>
      <c r="AE222" s="10" t="s">
        <v>1275</v>
      </c>
      <c r="AF222" s="13" t="str">
        <f>S222&amp;"-"&amp;COUNTIF($S$3:S222,S222)</f>
        <v>0-87</v>
      </c>
    </row>
    <row r="223" spans="1:32" x14ac:dyDescent="0.25">
      <c r="A223" s="45"/>
      <c r="C223" s="7" t="s">
        <v>206</v>
      </c>
      <c r="D223" s="7" t="s">
        <v>1026</v>
      </c>
      <c r="E223" s="7" t="s">
        <v>804</v>
      </c>
      <c r="F223" s="17">
        <f>VLOOKUP(C223,Table_0__2[[Papel]:[Alta]],2,TRUE)</f>
        <v>5.69</v>
      </c>
      <c r="G223" s="19">
        <f>VLOOKUP(C223,Table_0__2[[Papel]:[Alta]],3,TRUE)/100</f>
        <v>-2.4E-2</v>
      </c>
      <c r="H223" s="17">
        <f>VLOOKUP(C223,Table_0__2[[Papel]:[Alta]],4,TRUE)</f>
        <v>5.64</v>
      </c>
      <c r="I223" s="33">
        <f>VLOOKUP(C223,Table_0__2[[Papel]:[Alta]],5,TRUE)</f>
        <v>5.8</v>
      </c>
      <c r="J223" s="17">
        <v>5.83</v>
      </c>
      <c r="K223" s="19">
        <v>-2.8299999999999999E-2</v>
      </c>
      <c r="L223" s="9" t="s">
        <v>1237</v>
      </c>
      <c r="M223" s="20">
        <v>0</v>
      </c>
      <c r="N223" s="18">
        <v>0</v>
      </c>
      <c r="O223" s="20">
        <v>0</v>
      </c>
      <c r="P223" s="18">
        <v>0</v>
      </c>
      <c r="Q223" s="17" t="s">
        <v>1240</v>
      </c>
      <c r="R223" s="18" t="s">
        <v>1240</v>
      </c>
      <c r="S223" s="21">
        <v>3.3000000000000002E-2</v>
      </c>
      <c r="T223" s="19" t="s">
        <v>1240</v>
      </c>
      <c r="U223" s="21">
        <v>-2.8299999999999999E-2</v>
      </c>
      <c r="V223" s="19">
        <v>-0.1948</v>
      </c>
      <c r="W223" s="21">
        <v>-0.78839999999999999</v>
      </c>
      <c r="X223" s="19">
        <v>-0.2873</v>
      </c>
      <c r="Y223" s="21">
        <v>-0.76870000000000005</v>
      </c>
      <c r="Z223" s="19">
        <v>0.44309999999999999</v>
      </c>
      <c r="AA223" s="21">
        <v>1.5705</v>
      </c>
      <c r="AB223" s="19">
        <v>0.17710000000000001</v>
      </c>
      <c r="AC223" s="21">
        <v>0</v>
      </c>
      <c r="AD223" s="9" t="s">
        <v>1241</v>
      </c>
      <c r="AE223" s="10" t="s">
        <v>1275</v>
      </c>
      <c r="AF223" s="13" t="str">
        <f>S223&amp;"-"&amp;COUNTIF($S$3:S223,S223)</f>
        <v>0.033-2</v>
      </c>
    </row>
    <row r="224" spans="1:32" x14ac:dyDescent="0.25">
      <c r="A224" s="45"/>
      <c r="C224" s="7" t="s">
        <v>207</v>
      </c>
      <c r="D224" s="7" t="s">
        <v>1027</v>
      </c>
      <c r="E224" s="7" t="s">
        <v>778</v>
      </c>
      <c r="F224" s="17">
        <f>VLOOKUP(C224,Table_0__2[[Papel]:[Alta]],2,TRUE)</f>
        <v>10.3</v>
      </c>
      <c r="G224" s="19">
        <f>VLOOKUP(C224,Table_0__2[[Papel]:[Alta]],3,TRUE)/100</f>
        <v>-2.2799999999999997E-2</v>
      </c>
      <c r="H224" s="17">
        <f>VLOOKUP(C224,Table_0__2[[Papel]:[Alta]],4,TRUE)</f>
        <v>10.16</v>
      </c>
      <c r="I224" s="33">
        <f>VLOOKUP(C224,Table_0__2[[Papel]:[Alta]],5,TRUE)</f>
        <v>10.64</v>
      </c>
      <c r="J224" s="17">
        <v>10.54</v>
      </c>
      <c r="K224" s="19">
        <v>-2.76E-2</v>
      </c>
      <c r="L224" s="9" t="s">
        <v>1237</v>
      </c>
      <c r="M224" s="20">
        <v>1.55</v>
      </c>
      <c r="N224" s="18">
        <v>12.56</v>
      </c>
      <c r="O224" s="20">
        <v>0.84</v>
      </c>
      <c r="P224" s="18">
        <v>6.82</v>
      </c>
      <c r="Q224" s="17">
        <v>0.1</v>
      </c>
      <c r="R224" s="18">
        <v>135.13999999999999</v>
      </c>
      <c r="S224" s="21">
        <v>2.1000000000000001E-2</v>
      </c>
      <c r="T224" s="19">
        <v>0.123</v>
      </c>
      <c r="U224" s="21">
        <v>-2.76E-2</v>
      </c>
      <c r="V224" s="19">
        <v>-0.10879999999999999</v>
      </c>
      <c r="W224" s="21">
        <v>-0.186</v>
      </c>
      <c r="X224" s="19">
        <v>-0.1429</v>
      </c>
      <c r="Y224" s="21">
        <v>-9.1999999999999998E-2</v>
      </c>
      <c r="Z224" s="19">
        <v>0.14230000000000001</v>
      </c>
      <c r="AA224" s="21">
        <v>0.4945</v>
      </c>
      <c r="AB224" s="19">
        <v>0.38090000000000002</v>
      </c>
      <c r="AC224" s="21">
        <v>0.40229999999999999</v>
      </c>
      <c r="AD224" s="9" t="s">
        <v>1241</v>
      </c>
      <c r="AE224" s="10" t="s">
        <v>1275</v>
      </c>
      <c r="AF224" s="13" t="str">
        <f>S224&amp;"-"&amp;COUNTIF($S$3:S224,S224)</f>
        <v>0.021-1</v>
      </c>
    </row>
    <row r="225" spans="1:32" x14ac:dyDescent="0.25">
      <c r="A225" s="45"/>
      <c r="C225" s="7" t="s">
        <v>208</v>
      </c>
      <c r="D225" s="7" t="s">
        <v>1028</v>
      </c>
      <c r="E225" s="7" t="s">
        <v>778</v>
      </c>
      <c r="F225" s="17">
        <f>VLOOKUP(C225,Table_0__2[[Papel]:[Alta]],2,TRUE)</f>
        <v>9.43</v>
      </c>
      <c r="G225" s="19">
        <f>VLOOKUP(C225,Table_0__2[[Papel]:[Alta]],3,TRUE)/100</f>
        <v>-1.9799999999999998E-2</v>
      </c>
      <c r="H225" s="17">
        <f>VLOOKUP(C225,Table_0__2[[Papel]:[Alta]],4,TRUE)</f>
        <v>9.32</v>
      </c>
      <c r="I225" s="33">
        <f>VLOOKUP(C225,Table_0__2[[Papel]:[Alta]],5,TRUE)</f>
        <v>9.5299999999999994</v>
      </c>
      <c r="J225" s="17">
        <v>9.6199999999999992</v>
      </c>
      <c r="K225" s="19">
        <v>-3.1199999999999999E-2</v>
      </c>
      <c r="L225" s="9" t="s">
        <v>1237</v>
      </c>
      <c r="M225" s="20">
        <v>1.41</v>
      </c>
      <c r="N225" s="18">
        <v>11.47</v>
      </c>
      <c r="O225" s="20">
        <v>0.84</v>
      </c>
      <c r="P225" s="18">
        <v>6.82</v>
      </c>
      <c r="Q225" s="17">
        <v>0.1</v>
      </c>
      <c r="R225" s="18">
        <v>123.34</v>
      </c>
      <c r="S225" s="21">
        <v>2.3E-2</v>
      </c>
      <c r="T225" s="19">
        <v>0.123</v>
      </c>
      <c r="U225" s="21">
        <v>-3.1199999999999999E-2</v>
      </c>
      <c r="V225" s="19">
        <v>-0.10829999999999999</v>
      </c>
      <c r="W225" s="21">
        <v>-0.20469999999999999</v>
      </c>
      <c r="X225" s="19">
        <v>-0.1769</v>
      </c>
      <c r="Y225" s="21">
        <v>-0.12740000000000001</v>
      </c>
      <c r="Z225" s="19">
        <v>0.27389999999999998</v>
      </c>
      <c r="AA225" s="21">
        <v>0.32619999999999999</v>
      </c>
      <c r="AB225" s="19">
        <v>0.37619999999999998</v>
      </c>
      <c r="AC225" s="21">
        <v>0.45329999999999998</v>
      </c>
      <c r="AD225" s="9" t="s">
        <v>1241</v>
      </c>
      <c r="AE225" s="10" t="s">
        <v>1275</v>
      </c>
      <c r="AF225" s="13" t="str">
        <f>S225&amp;"-"&amp;COUNTIF($S$3:S225,S225)</f>
        <v>0.023-1</v>
      </c>
    </row>
    <row r="226" spans="1:32" x14ac:dyDescent="0.25">
      <c r="A226" s="45"/>
      <c r="C226" s="7" t="s">
        <v>209</v>
      </c>
      <c r="D226" s="7" t="s">
        <v>1029</v>
      </c>
      <c r="E226" s="7" t="s">
        <v>778</v>
      </c>
      <c r="F226" s="17">
        <f>VLOOKUP(C226,Table_0__2[[Papel]:[Alta]],2,TRUE)</f>
        <v>22.17</v>
      </c>
      <c r="G226" s="19">
        <f>VLOOKUP(C226,Table_0__2[[Papel]:[Alta]],3,TRUE)/100</f>
        <v>-2.3300000000000001E-2</v>
      </c>
      <c r="H226" s="17">
        <f>VLOOKUP(C226,Table_0__2[[Papel]:[Alta]],4,TRUE)</f>
        <v>21.95</v>
      </c>
      <c r="I226" s="33">
        <f>VLOOKUP(C226,Table_0__2[[Papel]:[Alta]],5,TRUE)</f>
        <v>22.54</v>
      </c>
      <c r="J226" s="17">
        <v>22.7</v>
      </c>
      <c r="K226" s="19">
        <v>-2.8000000000000001E-2</v>
      </c>
      <c r="L226" s="9" t="s">
        <v>1237</v>
      </c>
      <c r="M226" s="20">
        <v>1.63</v>
      </c>
      <c r="N226" s="18">
        <v>11.74</v>
      </c>
      <c r="O226" s="20">
        <v>1.93</v>
      </c>
      <c r="P226" s="18">
        <v>13.94</v>
      </c>
      <c r="Q226" s="17" t="s">
        <v>1240</v>
      </c>
      <c r="R226" s="18" t="s">
        <v>1240</v>
      </c>
      <c r="S226" s="21">
        <v>2.1999999999999999E-2</v>
      </c>
      <c r="T226" s="19">
        <v>0.13900000000000001</v>
      </c>
      <c r="U226" s="21">
        <v>-2.8000000000000001E-2</v>
      </c>
      <c r="V226" s="19">
        <v>-0.1187</v>
      </c>
      <c r="W226" s="21">
        <v>-0.18859999999999999</v>
      </c>
      <c r="X226" s="19">
        <v>-0.17949999999999999</v>
      </c>
      <c r="Y226" s="21">
        <v>-8.9399999999999993E-2</v>
      </c>
      <c r="Z226" s="19">
        <v>0.15720000000000001</v>
      </c>
      <c r="AA226" s="21">
        <v>0.27679999999999999</v>
      </c>
      <c r="AB226" s="19">
        <v>0.30370000000000003</v>
      </c>
      <c r="AC226" s="21">
        <v>0.51600000000000001</v>
      </c>
      <c r="AD226" s="9" t="s">
        <v>1241</v>
      </c>
      <c r="AE226" s="10" t="s">
        <v>1276</v>
      </c>
      <c r="AF226" s="13" t="str">
        <f>S226&amp;"-"&amp;COUNTIF($S$3:S226,S226)</f>
        <v>0.022-3</v>
      </c>
    </row>
    <row r="227" spans="1:32" x14ac:dyDescent="0.25">
      <c r="A227" s="45"/>
      <c r="C227" s="7" t="s">
        <v>210</v>
      </c>
      <c r="D227" s="7" t="s">
        <v>1030</v>
      </c>
      <c r="E227" s="7" t="s">
        <v>778</v>
      </c>
      <c r="F227" s="17">
        <f>VLOOKUP(C227,Table_0__2[[Papel]:[Alta]],2,TRUE)</f>
        <v>24.22</v>
      </c>
      <c r="G227" s="19">
        <f>VLOOKUP(C227,Table_0__2[[Papel]:[Alta]],3,TRUE)/100</f>
        <v>-2.2200000000000001E-2</v>
      </c>
      <c r="H227" s="17">
        <f>VLOOKUP(C227,Table_0__2[[Papel]:[Alta]],4,TRUE)</f>
        <v>23.92</v>
      </c>
      <c r="I227" s="33">
        <f>VLOOKUP(C227,Table_0__2[[Papel]:[Alta]],5,TRUE)</f>
        <v>24.44</v>
      </c>
      <c r="J227" s="17">
        <v>24.77</v>
      </c>
      <c r="K227" s="19">
        <v>-2.9899999999999999E-2</v>
      </c>
      <c r="L227" s="9" t="s">
        <v>1237</v>
      </c>
      <c r="M227" s="20">
        <v>1.78</v>
      </c>
      <c r="N227" s="18">
        <v>12.81</v>
      </c>
      <c r="O227" s="20">
        <v>1.93</v>
      </c>
      <c r="P227" s="18">
        <v>13.94</v>
      </c>
      <c r="Q227" s="17" t="s">
        <v>1240</v>
      </c>
      <c r="R227" s="18" t="s">
        <v>1240</v>
      </c>
      <c r="S227" s="21">
        <v>0.02</v>
      </c>
      <c r="T227" s="19">
        <v>0.13900000000000001</v>
      </c>
      <c r="U227" s="21">
        <v>-2.9899999999999999E-2</v>
      </c>
      <c r="V227" s="19">
        <v>-0.1244</v>
      </c>
      <c r="W227" s="21">
        <v>-0.2122</v>
      </c>
      <c r="X227" s="19">
        <v>-0.2109</v>
      </c>
      <c r="Y227" s="21">
        <v>-0.11749999999999999</v>
      </c>
      <c r="Z227" s="19">
        <v>0.1198</v>
      </c>
      <c r="AA227" s="21">
        <v>0.3241</v>
      </c>
      <c r="AB227" s="19">
        <v>0.2964</v>
      </c>
      <c r="AC227" s="21">
        <v>0.56020000000000003</v>
      </c>
      <c r="AD227" s="9" t="s">
        <v>1241</v>
      </c>
      <c r="AE227" s="10" t="s">
        <v>1276</v>
      </c>
      <c r="AF227" s="13" t="str">
        <f>S227&amp;"-"&amp;COUNTIF($S$3:S227,S227)</f>
        <v>0.02-2</v>
      </c>
    </row>
    <row r="228" spans="1:32" x14ac:dyDescent="0.25">
      <c r="A228" s="45"/>
      <c r="C228" s="7" t="s">
        <v>764</v>
      </c>
      <c r="D228" s="7" t="s">
        <v>1031</v>
      </c>
      <c r="E228" s="7" t="s">
        <v>823</v>
      </c>
      <c r="F228" s="17">
        <f>VLOOKUP(C228,Table_0__2[[Papel]:[Alta]],2,TRUE)</f>
        <v>8.2899999999999991</v>
      </c>
      <c r="G228" s="19">
        <f>VLOOKUP(C228,Table_0__2[[Papel]:[Alta]],3,TRUE)/100</f>
        <v>8.5000000000000006E-3</v>
      </c>
      <c r="H228" s="17">
        <f>VLOOKUP(C228,Table_0__2[[Papel]:[Alta]],4,TRUE)</f>
        <v>8.1999999999999993</v>
      </c>
      <c r="I228" s="33">
        <f>VLOOKUP(C228,Table_0__2[[Papel]:[Alta]],5,TRUE)</f>
        <v>8.33</v>
      </c>
      <c r="J228" s="17">
        <v>8.2200000000000006</v>
      </c>
      <c r="K228" s="19">
        <v>-9.5999999999999992E-3</v>
      </c>
      <c r="L228" s="9" t="s">
        <v>1237</v>
      </c>
      <c r="M228" s="20">
        <v>4.29</v>
      </c>
      <c r="N228" s="18">
        <v>0</v>
      </c>
      <c r="O228" s="20">
        <v>0</v>
      </c>
      <c r="P228" s="18">
        <v>1.92</v>
      </c>
      <c r="Q228" s="17">
        <v>3.48</v>
      </c>
      <c r="R228" s="18" t="s">
        <v>1240</v>
      </c>
      <c r="S228" s="21">
        <v>0</v>
      </c>
      <c r="T228" s="19" t="s">
        <v>1240</v>
      </c>
      <c r="U228" s="21">
        <v>-9.5999999999999992E-3</v>
      </c>
      <c r="V228" s="19">
        <v>0</v>
      </c>
      <c r="W228" s="21">
        <v>-9.0700000000000003E-2</v>
      </c>
      <c r="X228" s="19">
        <v>-9.0700000000000003E-2</v>
      </c>
      <c r="Y228" s="21">
        <v>0</v>
      </c>
      <c r="Z228" s="19">
        <v>0</v>
      </c>
      <c r="AA228" s="21">
        <v>0</v>
      </c>
      <c r="AB228" s="19">
        <v>0</v>
      </c>
      <c r="AC228" s="21">
        <v>0</v>
      </c>
      <c r="AD228" s="9" t="s">
        <v>1241</v>
      </c>
      <c r="AE228" s="10" t="s">
        <v>1276</v>
      </c>
      <c r="AF228" s="13" t="str">
        <f>S228&amp;"-"&amp;COUNTIF($S$3:S228,S228)</f>
        <v>0-88</v>
      </c>
    </row>
    <row r="229" spans="1:32" x14ac:dyDescent="0.25">
      <c r="A229" s="45"/>
      <c r="C229" s="7" t="s">
        <v>211</v>
      </c>
      <c r="D229" s="7" t="s">
        <v>1032</v>
      </c>
      <c r="E229" s="7" t="s">
        <v>808</v>
      </c>
      <c r="F229" s="17">
        <f>VLOOKUP(C229,Table_0__2[[Papel]:[Alta]],2,TRUE)</f>
        <v>2.2799999999999998</v>
      </c>
      <c r="G229" s="19">
        <f>VLOOKUP(C229,Table_0__2[[Papel]:[Alta]],3,TRUE)/100</f>
        <v>0</v>
      </c>
      <c r="H229" s="17">
        <f>VLOOKUP(C229,Table_0__2[[Papel]:[Alta]],4,TRUE)</f>
        <v>0</v>
      </c>
      <c r="I229" s="33">
        <f>VLOOKUP(C229,Table_0__2[[Papel]:[Alta]],5,TRUE)</f>
        <v>0</v>
      </c>
      <c r="J229" s="17">
        <v>2.2799999999999998</v>
      </c>
      <c r="K229" s="19">
        <v>1.3299999999999999E-2</v>
      </c>
      <c r="L229" s="9" t="s">
        <v>1237</v>
      </c>
      <c r="M229" s="20">
        <v>0.18</v>
      </c>
      <c r="N229" s="18">
        <v>-2.65</v>
      </c>
      <c r="O229" s="20">
        <v>-0.86</v>
      </c>
      <c r="P229" s="18">
        <v>12.7</v>
      </c>
      <c r="Q229" s="17">
        <v>0.09</v>
      </c>
      <c r="R229" s="18">
        <v>-3.15</v>
      </c>
      <c r="S229" s="21">
        <v>0</v>
      </c>
      <c r="T229" s="19">
        <v>-6.8000000000000005E-2</v>
      </c>
      <c r="U229" s="21">
        <v>1.3299999999999999E-2</v>
      </c>
      <c r="V229" s="19">
        <v>-8.0600000000000005E-2</v>
      </c>
      <c r="W229" s="21">
        <v>-0.26450000000000001</v>
      </c>
      <c r="X229" s="19">
        <v>-8.43E-2</v>
      </c>
      <c r="Y229" s="21">
        <v>-0.2455</v>
      </c>
      <c r="Z229" s="19">
        <v>-0.66969999999999996</v>
      </c>
      <c r="AA229" s="21">
        <v>-0.71540000000000004</v>
      </c>
      <c r="AB229" s="19">
        <v>-0.42080000000000001</v>
      </c>
      <c r="AC229" s="21">
        <v>-0.81640000000000001</v>
      </c>
      <c r="AD229" s="9" t="s">
        <v>1238</v>
      </c>
      <c r="AE229" s="10" t="s">
        <v>1276</v>
      </c>
      <c r="AF229" s="13" t="str">
        <f>S229&amp;"-"&amp;COUNTIF($S$3:S229,S229)</f>
        <v>0-89</v>
      </c>
    </row>
    <row r="230" spans="1:32" x14ac:dyDescent="0.25">
      <c r="A230" s="45"/>
      <c r="C230" s="7" t="s">
        <v>212</v>
      </c>
      <c r="D230" s="7" t="s">
        <v>1033</v>
      </c>
      <c r="E230" s="7" t="s">
        <v>808</v>
      </c>
      <c r="F230" s="17">
        <f>VLOOKUP(C230,Table_0__2[[Papel]:[Alta]],2,TRUE)</f>
        <v>1.2</v>
      </c>
      <c r="G230" s="19">
        <f>VLOOKUP(C230,Table_0__2[[Papel]:[Alta]],3,TRUE)/100</f>
        <v>-8.3000000000000001E-3</v>
      </c>
      <c r="H230" s="17">
        <f>VLOOKUP(C230,Table_0__2[[Papel]:[Alta]],4,TRUE)</f>
        <v>1.2</v>
      </c>
      <c r="I230" s="33">
        <f>VLOOKUP(C230,Table_0__2[[Papel]:[Alta]],5,TRUE)</f>
        <v>1.21</v>
      </c>
      <c r="J230" s="17">
        <v>1.21</v>
      </c>
      <c r="K230" s="19">
        <v>-1.6299999999999999E-2</v>
      </c>
      <c r="L230" s="9" t="s">
        <v>1237</v>
      </c>
      <c r="M230" s="20">
        <v>0.1</v>
      </c>
      <c r="N230" s="18">
        <v>-1.41</v>
      </c>
      <c r="O230" s="20">
        <v>-0.86</v>
      </c>
      <c r="P230" s="18">
        <v>12.7</v>
      </c>
      <c r="Q230" s="17">
        <v>0.09</v>
      </c>
      <c r="R230" s="18">
        <v>-1.67</v>
      </c>
      <c r="S230" s="21">
        <v>0</v>
      </c>
      <c r="T230" s="19">
        <v>-6.8000000000000005E-2</v>
      </c>
      <c r="U230" s="21">
        <v>-1.6299999999999999E-2</v>
      </c>
      <c r="V230" s="19">
        <v>-9.0200000000000002E-2</v>
      </c>
      <c r="W230" s="21">
        <v>-0.43190000000000001</v>
      </c>
      <c r="X230" s="19">
        <v>-0.1168</v>
      </c>
      <c r="Y230" s="21">
        <v>-0.34760000000000002</v>
      </c>
      <c r="Z230" s="19">
        <v>-0.79410000000000003</v>
      </c>
      <c r="AA230" s="21">
        <v>-0.66339999999999999</v>
      </c>
      <c r="AB230" s="19">
        <v>-0.42270000000000002</v>
      </c>
      <c r="AC230" s="21">
        <v>-0.70340000000000003</v>
      </c>
      <c r="AD230" s="9" t="s">
        <v>1238</v>
      </c>
      <c r="AE230" s="10" t="s">
        <v>1276</v>
      </c>
      <c r="AF230" s="13" t="str">
        <f>S230&amp;"-"&amp;COUNTIF($S$3:S230,S230)</f>
        <v>0-90</v>
      </c>
    </row>
    <row r="231" spans="1:32" x14ac:dyDescent="0.25">
      <c r="A231" s="45"/>
      <c r="C231" s="7" t="s">
        <v>213</v>
      </c>
      <c r="D231" s="7" t="s">
        <v>1034</v>
      </c>
      <c r="E231" s="7" t="s">
        <v>823</v>
      </c>
      <c r="F231" s="17">
        <f>VLOOKUP(C231,Table_0__2[[Papel]:[Alta]],2,TRUE)</f>
        <v>26.67</v>
      </c>
      <c r="G231" s="19">
        <f>VLOOKUP(C231,Table_0__2[[Papel]:[Alta]],3,TRUE)/100</f>
        <v>-6.0000000000000001E-3</v>
      </c>
      <c r="H231" s="17">
        <f>VLOOKUP(C231,Table_0__2[[Papel]:[Alta]],4,TRUE)</f>
        <v>26.47</v>
      </c>
      <c r="I231" s="33">
        <f>VLOOKUP(C231,Table_0__2[[Papel]:[Alta]],5,TRUE)</f>
        <v>26.93</v>
      </c>
      <c r="J231" s="17">
        <v>26.83</v>
      </c>
      <c r="K231" s="19">
        <v>3.9100000000000003E-2</v>
      </c>
      <c r="L231" s="9" t="s">
        <v>1237</v>
      </c>
      <c r="M231" s="20">
        <v>1.78</v>
      </c>
      <c r="N231" s="18">
        <v>23.35</v>
      </c>
      <c r="O231" s="20">
        <v>1.1499999999999999</v>
      </c>
      <c r="P231" s="18">
        <v>15.04</v>
      </c>
      <c r="Q231" s="17">
        <v>1.87</v>
      </c>
      <c r="R231" s="18">
        <v>3.61</v>
      </c>
      <c r="S231" s="21">
        <v>2.1000000000000001E-2</v>
      </c>
      <c r="T231" s="19">
        <v>7.5999999999999998E-2</v>
      </c>
      <c r="U231" s="21">
        <v>3.9100000000000003E-2</v>
      </c>
      <c r="V231" s="19">
        <v>9.4200000000000006E-2</v>
      </c>
      <c r="W231" s="21">
        <v>0.16850000000000001</v>
      </c>
      <c r="X231" s="19">
        <v>0.13400000000000001</v>
      </c>
      <c r="Y231" s="21">
        <v>-6.4600000000000005E-2</v>
      </c>
      <c r="Z231" s="19">
        <v>1.226</v>
      </c>
      <c r="AA231" s="21">
        <v>0.1875</v>
      </c>
      <c r="AB231" s="19">
        <v>-0.1363</v>
      </c>
      <c r="AC231" s="21">
        <v>-8.8000000000000005E-3</v>
      </c>
      <c r="AD231" s="9" t="s">
        <v>1238</v>
      </c>
      <c r="AE231" s="10" t="s">
        <v>1276</v>
      </c>
      <c r="AF231" s="13" t="str">
        <f>S231&amp;"-"&amp;COUNTIF($S$3:S231,S231)</f>
        <v>0.021-2</v>
      </c>
    </row>
    <row r="232" spans="1:32" x14ac:dyDescent="0.25">
      <c r="A232" s="45"/>
      <c r="C232" s="7" t="s">
        <v>214</v>
      </c>
      <c r="D232" s="7" t="s">
        <v>1035</v>
      </c>
      <c r="E232" s="7" t="s">
        <v>810</v>
      </c>
      <c r="F232" s="17">
        <f>VLOOKUP(C232,Table_0__2[[Papel]:[Alta]],2,TRUE)</f>
        <v>6.35</v>
      </c>
      <c r="G232" s="19">
        <f>VLOOKUP(C232,Table_0__2[[Papel]:[Alta]],3,TRUE)/100</f>
        <v>-2.76E-2</v>
      </c>
      <c r="H232" s="17">
        <f>VLOOKUP(C232,Table_0__2[[Papel]:[Alta]],4,TRUE)</f>
        <v>6.28</v>
      </c>
      <c r="I232" s="33">
        <f>VLOOKUP(C232,Table_0__2[[Papel]:[Alta]],5,TRUE)</f>
        <v>6.47</v>
      </c>
      <c r="J232" s="17">
        <v>6.53</v>
      </c>
      <c r="K232" s="19">
        <v>7.7000000000000002E-3</v>
      </c>
      <c r="L232" s="9" t="s">
        <v>1237</v>
      </c>
      <c r="M232" s="20">
        <v>1.2</v>
      </c>
      <c r="N232" s="18">
        <v>6.99</v>
      </c>
      <c r="O232" s="20">
        <v>0.93</v>
      </c>
      <c r="P232" s="18">
        <v>5.44</v>
      </c>
      <c r="Q232" s="17">
        <v>0.42</v>
      </c>
      <c r="R232" s="18">
        <v>7.01</v>
      </c>
      <c r="S232" s="21">
        <v>2.1000000000000001E-2</v>
      </c>
      <c r="T232" s="19">
        <v>0.17199999999999999</v>
      </c>
      <c r="U232" s="21">
        <v>7.7000000000000002E-3</v>
      </c>
      <c r="V232" s="19">
        <v>-0.1419</v>
      </c>
      <c r="W232" s="21">
        <v>-3.6200000000000003E-2</v>
      </c>
      <c r="X232" s="19">
        <v>-0.16389999999999999</v>
      </c>
      <c r="Y232" s="21">
        <v>0.11550000000000001</v>
      </c>
      <c r="Z232" s="19">
        <v>2.9422999999999999</v>
      </c>
      <c r="AA232" s="21">
        <v>9.5799999999999996E-2</v>
      </c>
      <c r="AB232" s="19">
        <v>0.23699999999999999</v>
      </c>
      <c r="AC232" s="21">
        <v>0.1739</v>
      </c>
      <c r="AD232" s="9" t="s">
        <v>1241</v>
      </c>
      <c r="AE232" s="10" t="s">
        <v>1276</v>
      </c>
      <c r="AF232" s="13" t="str">
        <f>S232&amp;"-"&amp;COUNTIF($S$3:S232,S232)</f>
        <v>0.021-3</v>
      </c>
    </row>
    <row r="233" spans="1:32" x14ac:dyDescent="0.25">
      <c r="A233" s="45"/>
      <c r="C233" s="7" t="s">
        <v>719</v>
      </c>
      <c r="D233" s="7" t="s">
        <v>1036</v>
      </c>
      <c r="E233" s="7" t="s">
        <v>823</v>
      </c>
      <c r="F233" s="17">
        <f>VLOOKUP(C233,Table_0__2[[Papel]:[Alta]],2,TRUE)</f>
        <v>34</v>
      </c>
      <c r="G233" s="19">
        <f>VLOOKUP(C233,Table_0__2[[Papel]:[Alta]],3,TRUE)/100</f>
        <v>0</v>
      </c>
      <c r="H233" s="17">
        <f>VLOOKUP(C233,Table_0__2[[Papel]:[Alta]],4,TRUE)</f>
        <v>34</v>
      </c>
      <c r="I233" s="33">
        <f>VLOOKUP(C233,Table_0__2[[Papel]:[Alta]],5,TRUE)</f>
        <v>34</v>
      </c>
      <c r="J233" s="17">
        <v>34</v>
      </c>
      <c r="K233" s="19">
        <v>-1.1599999999999999E-2</v>
      </c>
      <c r="L233" s="9" t="s">
        <v>1237</v>
      </c>
      <c r="M233" s="20">
        <v>0.67</v>
      </c>
      <c r="N233" s="18">
        <v>7.5</v>
      </c>
      <c r="O233" s="20">
        <v>4.53</v>
      </c>
      <c r="P233" s="18">
        <v>51.05</v>
      </c>
      <c r="Q233" s="17">
        <v>1.88</v>
      </c>
      <c r="R233" s="18">
        <v>2.4</v>
      </c>
      <c r="S233" s="21">
        <v>8.0000000000000002E-3</v>
      </c>
      <c r="T233" s="19">
        <v>8.8999999999999996E-2</v>
      </c>
      <c r="U233" s="21">
        <v>-1.1599999999999999E-2</v>
      </c>
      <c r="V233" s="19">
        <v>-6.6699999999999995E-2</v>
      </c>
      <c r="W233" s="21">
        <v>0.374</v>
      </c>
      <c r="X233" s="19">
        <v>-2.86E-2</v>
      </c>
      <c r="Y233" s="21">
        <v>0.31019999999999998</v>
      </c>
      <c r="Z233" s="19">
        <v>0.2097</v>
      </c>
      <c r="AA233" s="21">
        <v>-5.1400000000000001E-2</v>
      </c>
      <c r="AB233" s="19">
        <v>8.7300000000000003E-2</v>
      </c>
      <c r="AC233" s="21">
        <v>1.1749000000000001</v>
      </c>
      <c r="AD233" s="9" t="s">
        <v>1238</v>
      </c>
      <c r="AE233" s="10" t="s">
        <v>1276</v>
      </c>
      <c r="AF233" s="13" t="str">
        <f>S233&amp;"-"&amp;COUNTIF($S$3:S233,S233)</f>
        <v>0.008-3</v>
      </c>
    </row>
    <row r="234" spans="1:32" x14ac:dyDescent="0.25">
      <c r="A234" s="45"/>
      <c r="C234" s="7" t="s">
        <v>215</v>
      </c>
      <c r="D234" s="7" t="s">
        <v>1037</v>
      </c>
      <c r="E234" s="7" t="s">
        <v>793</v>
      </c>
      <c r="F234" s="17">
        <f>VLOOKUP(C234,Table_0__2[[Papel]:[Alta]],2,TRUE)</f>
        <v>20.72</v>
      </c>
      <c r="G234" s="19">
        <f>VLOOKUP(C234,Table_0__2[[Papel]:[Alta]],3,TRUE)/100</f>
        <v>-3.7200000000000004E-2</v>
      </c>
      <c r="H234" s="17">
        <f>VLOOKUP(C234,Table_0__2[[Papel]:[Alta]],4,TRUE)</f>
        <v>20.350000000000001</v>
      </c>
      <c r="I234" s="33">
        <f>VLOOKUP(C234,Table_0__2[[Papel]:[Alta]],5,TRUE)</f>
        <v>21.4</v>
      </c>
      <c r="J234" s="17">
        <v>21.52</v>
      </c>
      <c r="K234" s="19">
        <v>-2.23E-2</v>
      </c>
      <c r="L234" s="9" t="s">
        <v>1237</v>
      </c>
      <c r="M234" s="20">
        <v>1.18</v>
      </c>
      <c r="N234" s="18">
        <v>20.14</v>
      </c>
      <c r="O234" s="20">
        <v>1.07</v>
      </c>
      <c r="P234" s="18">
        <v>18.239999999999998</v>
      </c>
      <c r="Q234" s="17">
        <v>1.9</v>
      </c>
      <c r="R234" s="18">
        <v>5.67</v>
      </c>
      <c r="S234" s="21">
        <v>5.0000000000000001E-3</v>
      </c>
      <c r="T234" s="19">
        <v>5.8999999999999997E-2</v>
      </c>
      <c r="U234" s="21">
        <v>-2.23E-2</v>
      </c>
      <c r="V234" s="19">
        <v>-0.12870000000000001</v>
      </c>
      <c r="W234" s="21">
        <v>-0.42259999999999998</v>
      </c>
      <c r="X234" s="19">
        <v>-0.18140000000000001</v>
      </c>
      <c r="Y234" s="21">
        <v>-0.30449999999999999</v>
      </c>
      <c r="Z234" s="19">
        <v>0.68600000000000005</v>
      </c>
      <c r="AA234" s="21">
        <v>0.18940000000000001</v>
      </c>
      <c r="AB234" s="19">
        <v>1.7558</v>
      </c>
      <c r="AC234" s="21">
        <v>7.2099999999999997E-2</v>
      </c>
      <c r="AD234" s="9" t="s">
        <v>1238</v>
      </c>
      <c r="AE234" s="10" t="s">
        <v>1276</v>
      </c>
      <c r="AF234" s="13" t="str">
        <f>S234&amp;"-"&amp;COUNTIF($S$3:S234,S234)</f>
        <v>0.005-2</v>
      </c>
    </row>
    <row r="235" spans="1:32" x14ac:dyDescent="0.25">
      <c r="A235" s="45"/>
      <c r="C235" s="7" t="s">
        <v>216</v>
      </c>
      <c r="D235" s="7" t="s">
        <v>1038</v>
      </c>
      <c r="E235" s="7" t="s">
        <v>815</v>
      </c>
      <c r="F235" s="17">
        <f>VLOOKUP(C235,Table_0__2[[Papel]:[Alta]],2,TRUE)</f>
        <v>9.75</v>
      </c>
      <c r="G235" s="19">
        <f>VLOOKUP(C235,Table_0__2[[Papel]:[Alta]],3,TRUE)/100</f>
        <v>-1.52E-2</v>
      </c>
      <c r="H235" s="17">
        <f>VLOOKUP(C235,Table_0__2[[Papel]:[Alta]],4,TRUE)</f>
        <v>9.6199999999999992</v>
      </c>
      <c r="I235" s="33">
        <f>VLOOKUP(C235,Table_0__2[[Papel]:[Alta]],5,TRUE)</f>
        <v>10.02</v>
      </c>
      <c r="J235" s="17">
        <v>9.9</v>
      </c>
      <c r="K235" s="19">
        <v>4.9799999999999997E-2</v>
      </c>
      <c r="L235" s="9" t="s">
        <v>1237</v>
      </c>
      <c r="M235" s="20">
        <v>2.59</v>
      </c>
      <c r="N235" s="18">
        <v>12.04</v>
      </c>
      <c r="O235" s="20">
        <v>0.82</v>
      </c>
      <c r="P235" s="18">
        <v>3.82</v>
      </c>
      <c r="Q235" s="17">
        <v>2.41</v>
      </c>
      <c r="R235" s="18">
        <v>4.51</v>
      </c>
      <c r="S235" s="21">
        <v>0.01</v>
      </c>
      <c r="T235" s="19">
        <v>0.215</v>
      </c>
      <c r="U235" s="21">
        <v>4.9799999999999997E-2</v>
      </c>
      <c r="V235" s="19">
        <v>8.0999999999999996E-3</v>
      </c>
      <c r="W235" s="21">
        <v>0.1288</v>
      </c>
      <c r="X235" s="19">
        <v>-8.0600000000000005E-2</v>
      </c>
      <c r="Y235" s="21">
        <v>0.33539999999999998</v>
      </c>
      <c r="Z235" s="19">
        <v>2.9136000000000002</v>
      </c>
      <c r="AA235" s="21">
        <v>-0.1545</v>
      </c>
      <c r="AB235" s="19">
        <v>-8.1699999999999995E-2</v>
      </c>
      <c r="AC235" s="21">
        <v>0.58169999999999999</v>
      </c>
      <c r="AD235" s="9" t="s">
        <v>1238</v>
      </c>
      <c r="AE235" s="10" t="s">
        <v>1277</v>
      </c>
      <c r="AF235" s="13" t="str">
        <f>S235&amp;"-"&amp;COUNTIF($S$3:S235,S235)</f>
        <v>0.01-4</v>
      </c>
    </row>
    <row r="236" spans="1:32" x14ac:dyDescent="0.25">
      <c r="A236" s="45"/>
      <c r="C236" s="7" t="s">
        <v>217</v>
      </c>
      <c r="D236" s="7" t="s">
        <v>1039</v>
      </c>
      <c r="E236" s="7" t="s">
        <v>780</v>
      </c>
      <c r="F236" s="17">
        <f>VLOOKUP(C236,Table_0__2[[Papel]:[Alta]],2,TRUE)</f>
        <v>46.69</v>
      </c>
      <c r="G236" s="19">
        <f>VLOOKUP(C236,Table_0__2[[Papel]:[Alta]],3,TRUE)/100</f>
        <v>-6.4000000000000003E-3</v>
      </c>
      <c r="H236" s="17">
        <f>VLOOKUP(C236,Table_0__2[[Papel]:[Alta]],4,TRUE)</f>
        <v>46.5</v>
      </c>
      <c r="I236" s="33">
        <f>VLOOKUP(C236,Table_0__2[[Papel]:[Alta]],5,TRUE)</f>
        <v>47.19</v>
      </c>
      <c r="J236" s="17">
        <v>46.99</v>
      </c>
      <c r="K236" s="19">
        <v>3.27E-2</v>
      </c>
      <c r="L236" s="9" t="s">
        <v>1237</v>
      </c>
      <c r="M236" s="20">
        <v>2.39</v>
      </c>
      <c r="N236" s="18">
        <v>18.28</v>
      </c>
      <c r="O236" s="20">
        <v>2.57</v>
      </c>
      <c r="P236" s="18">
        <v>19.670000000000002</v>
      </c>
      <c r="Q236" s="17">
        <v>0.03</v>
      </c>
      <c r="R236" s="18">
        <v>17.86</v>
      </c>
      <c r="S236" s="21">
        <v>1.2E-2</v>
      </c>
      <c r="T236" s="19">
        <v>0.13100000000000001</v>
      </c>
      <c r="U236" s="21">
        <v>3.27E-2</v>
      </c>
      <c r="V236" s="19">
        <v>0.2036</v>
      </c>
      <c r="W236" s="21">
        <v>0.62790000000000001</v>
      </c>
      <c r="X236" s="19">
        <v>0.2366</v>
      </c>
      <c r="Y236" s="21">
        <v>0.312</v>
      </c>
      <c r="Z236" s="19">
        <v>0.99660000000000004</v>
      </c>
      <c r="AA236" s="21">
        <v>-0.2361</v>
      </c>
      <c r="AB236" s="19">
        <v>8.48E-2</v>
      </c>
      <c r="AC236" s="21">
        <v>0.1812</v>
      </c>
      <c r="AD236" s="9" t="s">
        <v>1241</v>
      </c>
      <c r="AE236" s="10" t="s">
        <v>1277</v>
      </c>
      <c r="AF236" s="13" t="str">
        <f>S236&amp;"-"&amp;COUNTIF($S$3:S236,S236)</f>
        <v>0.012-4</v>
      </c>
    </row>
    <row r="237" spans="1:32" x14ac:dyDescent="0.25">
      <c r="A237" s="45"/>
      <c r="C237" s="7" t="s">
        <v>218</v>
      </c>
      <c r="D237" s="7" t="s">
        <v>1040</v>
      </c>
      <c r="E237" s="7" t="s">
        <v>954</v>
      </c>
      <c r="F237" s="17">
        <f>VLOOKUP(C237,Table_0__2[[Papel]:[Alta]],2,TRUE)</f>
        <v>30.64</v>
      </c>
      <c r="G237" s="19">
        <f>VLOOKUP(C237,Table_0__2[[Papel]:[Alta]],3,TRUE)/100</f>
        <v>-3.9000000000000003E-3</v>
      </c>
      <c r="H237" s="17">
        <f>VLOOKUP(C237,Table_0__2[[Papel]:[Alta]],4,TRUE)</f>
        <v>30.24</v>
      </c>
      <c r="I237" s="33">
        <f>VLOOKUP(C237,Table_0__2[[Papel]:[Alta]],5,TRUE)</f>
        <v>30.93</v>
      </c>
      <c r="J237" s="17">
        <v>30.76</v>
      </c>
      <c r="K237" s="19">
        <v>4.3799999999999999E-2</v>
      </c>
      <c r="L237" s="9" t="s">
        <v>1237</v>
      </c>
      <c r="M237" s="20">
        <v>9.07</v>
      </c>
      <c r="N237" s="18">
        <v>-13.89</v>
      </c>
      <c r="O237" s="20">
        <v>-2.21</v>
      </c>
      <c r="P237" s="18">
        <v>3.39</v>
      </c>
      <c r="Q237" s="17">
        <v>6.91</v>
      </c>
      <c r="R237" s="18">
        <v>12.06</v>
      </c>
      <c r="S237" s="21">
        <v>0</v>
      </c>
      <c r="T237" s="19">
        <v>-0.65300000000000002</v>
      </c>
      <c r="U237" s="21">
        <v>4.3799999999999999E-2</v>
      </c>
      <c r="V237" s="19">
        <v>9.3100000000000002E-2</v>
      </c>
      <c r="W237" s="21">
        <v>0.51119999999999999</v>
      </c>
      <c r="X237" s="19">
        <v>0.16209999999999999</v>
      </c>
      <c r="Y237" s="21">
        <v>0.4375</v>
      </c>
      <c r="Z237" s="19">
        <v>0.21759999999999999</v>
      </c>
      <c r="AA237" s="21">
        <v>-4.9299999999999997E-2</v>
      </c>
      <c r="AB237" s="19">
        <v>2.8899999999999999E-2</v>
      </c>
      <c r="AC237" s="21">
        <v>-0.16850000000000001</v>
      </c>
      <c r="AD237" s="9" t="s">
        <v>1241</v>
      </c>
      <c r="AE237" s="10" t="s">
        <v>1277</v>
      </c>
      <c r="AF237" s="13" t="str">
        <f>S237&amp;"-"&amp;COUNTIF($S$3:S237,S237)</f>
        <v>0-91</v>
      </c>
    </row>
    <row r="238" spans="1:32" x14ac:dyDescent="0.25">
      <c r="A238" s="45"/>
      <c r="C238" s="7" t="s">
        <v>219</v>
      </c>
      <c r="D238" s="7" t="s">
        <v>1041</v>
      </c>
      <c r="E238" s="7" t="s">
        <v>954</v>
      </c>
      <c r="F238" s="17">
        <f>VLOOKUP(C238,Table_0__2[[Papel]:[Alta]],2,TRUE)</f>
        <v>6.29</v>
      </c>
      <c r="G238" s="19">
        <f>VLOOKUP(C238,Table_0__2[[Papel]:[Alta]],3,TRUE)/100</f>
        <v>1.29E-2</v>
      </c>
      <c r="H238" s="17">
        <f>VLOOKUP(C238,Table_0__2[[Papel]:[Alta]],4,TRUE)</f>
        <v>6.18</v>
      </c>
      <c r="I238" s="33">
        <f>VLOOKUP(C238,Table_0__2[[Papel]:[Alta]],5,TRUE)</f>
        <v>6.36</v>
      </c>
      <c r="J238" s="17">
        <v>6.21</v>
      </c>
      <c r="K238" s="19">
        <v>-8.0000000000000002E-3</v>
      </c>
      <c r="L238" s="9" t="s">
        <v>1237</v>
      </c>
      <c r="M238" s="20">
        <v>9.16</v>
      </c>
      <c r="N238" s="18">
        <v>-14.02</v>
      </c>
      <c r="O238" s="20">
        <v>-0.44</v>
      </c>
      <c r="P238" s="18">
        <v>0.68</v>
      </c>
      <c r="Q238" s="17">
        <v>6.91</v>
      </c>
      <c r="R238" s="18">
        <v>12.18</v>
      </c>
      <c r="S238" s="21">
        <v>0</v>
      </c>
      <c r="T238" s="19">
        <v>-0.65300000000000002</v>
      </c>
      <c r="U238" s="21">
        <v>-8.0000000000000002E-3</v>
      </c>
      <c r="V238" s="19">
        <v>4.8999999999999998E-3</v>
      </c>
      <c r="W238" s="21">
        <v>0.51600000000000001</v>
      </c>
      <c r="X238" s="19">
        <v>0.15210000000000001</v>
      </c>
      <c r="Y238" s="21">
        <v>0.26150000000000001</v>
      </c>
      <c r="Z238" s="19">
        <v>0.01</v>
      </c>
      <c r="AA238" s="21">
        <v>-0.10340000000000001</v>
      </c>
      <c r="AB238" s="19">
        <v>-0.14130000000000001</v>
      </c>
      <c r="AC238" s="21">
        <v>-0.316</v>
      </c>
      <c r="AD238" s="9" t="s">
        <v>1241</v>
      </c>
      <c r="AE238" s="10" t="s">
        <v>1277</v>
      </c>
      <c r="AF238" s="13" t="str">
        <f>S238&amp;"-"&amp;COUNTIF($S$3:S238,S238)</f>
        <v>0-92</v>
      </c>
    </row>
    <row r="239" spans="1:32" x14ac:dyDescent="0.25">
      <c r="A239" s="45"/>
      <c r="C239" s="7" t="s">
        <v>220</v>
      </c>
      <c r="D239" s="7" t="s">
        <v>1042</v>
      </c>
      <c r="E239" s="7" t="s">
        <v>954</v>
      </c>
      <c r="F239" s="17">
        <f>VLOOKUP(C239,Table_0__2[[Papel]:[Alta]],2,TRUE)</f>
        <v>6.07</v>
      </c>
      <c r="G239" s="19">
        <f>VLOOKUP(C239,Table_0__2[[Papel]:[Alta]],3,TRUE)/100</f>
        <v>-4.8999999999999998E-3</v>
      </c>
      <c r="H239" s="17">
        <f>VLOOKUP(C239,Table_0__2[[Papel]:[Alta]],4,TRUE)</f>
        <v>6.01</v>
      </c>
      <c r="I239" s="33">
        <f>VLOOKUP(C239,Table_0__2[[Papel]:[Alta]],5,TRUE)</f>
        <v>6.15</v>
      </c>
      <c r="J239" s="17">
        <v>6.1</v>
      </c>
      <c r="K239" s="19">
        <v>3.7400000000000003E-2</v>
      </c>
      <c r="L239" s="9" t="s">
        <v>1237</v>
      </c>
      <c r="M239" s="20">
        <v>8.99</v>
      </c>
      <c r="N239" s="18">
        <v>-13.77</v>
      </c>
      <c r="O239" s="20">
        <v>-0.44</v>
      </c>
      <c r="P239" s="18">
        <v>0.68</v>
      </c>
      <c r="Q239" s="17">
        <v>6.91</v>
      </c>
      <c r="R239" s="18">
        <v>11.96</v>
      </c>
      <c r="S239" s="21">
        <v>0</v>
      </c>
      <c r="T239" s="19">
        <v>-0.65300000000000002</v>
      </c>
      <c r="U239" s="21">
        <v>3.7400000000000003E-2</v>
      </c>
      <c r="V239" s="19">
        <v>0.1051</v>
      </c>
      <c r="W239" s="21">
        <v>0.4728</v>
      </c>
      <c r="X239" s="19">
        <v>0.17080000000000001</v>
      </c>
      <c r="Y239" s="21">
        <v>0.47199999999999998</v>
      </c>
      <c r="Z239" s="19">
        <v>0.31669999999999998</v>
      </c>
      <c r="AA239" s="21">
        <v>-3.8899999999999997E-2</v>
      </c>
      <c r="AB239" s="19">
        <v>0.14119999999999999</v>
      </c>
      <c r="AC239" s="21">
        <v>-0.17879999999999999</v>
      </c>
      <c r="AD239" s="9" t="s">
        <v>1241</v>
      </c>
      <c r="AE239" s="10" t="s">
        <v>1277</v>
      </c>
      <c r="AF239" s="13" t="str">
        <f>S239&amp;"-"&amp;COUNTIF($S$3:S239,S239)</f>
        <v>0-93</v>
      </c>
    </row>
    <row r="240" spans="1:32" x14ac:dyDescent="0.25">
      <c r="A240" s="45"/>
      <c r="C240" s="7" t="s">
        <v>221</v>
      </c>
      <c r="D240" s="7" t="s">
        <v>1043</v>
      </c>
      <c r="E240" s="7" t="s">
        <v>798</v>
      </c>
      <c r="F240" s="17">
        <f>VLOOKUP(C240,Table_0__2[[Papel]:[Alta]],2,TRUE)</f>
        <v>22.07</v>
      </c>
      <c r="G240" s="19">
        <f>VLOOKUP(C240,Table_0__2[[Papel]:[Alta]],3,TRUE)/100</f>
        <v>-3.3300000000000003E-2</v>
      </c>
      <c r="H240" s="17">
        <f>VLOOKUP(C240,Table_0__2[[Papel]:[Alta]],4,TRUE)</f>
        <v>21.97</v>
      </c>
      <c r="I240" s="33">
        <f>VLOOKUP(C240,Table_0__2[[Papel]:[Alta]],5,TRUE)</f>
        <v>22.62</v>
      </c>
      <c r="J240" s="17">
        <v>22.83</v>
      </c>
      <c r="K240" s="19">
        <v>-7.4000000000000003E-3</v>
      </c>
      <c r="L240" s="9" t="s">
        <v>1237</v>
      </c>
      <c r="M240" s="20">
        <v>3.41</v>
      </c>
      <c r="N240" s="18">
        <v>72.239999999999995</v>
      </c>
      <c r="O240" s="20">
        <v>0.32</v>
      </c>
      <c r="P240" s="18">
        <v>6.7</v>
      </c>
      <c r="Q240" s="17">
        <v>1.28</v>
      </c>
      <c r="R240" s="18">
        <v>20.309999999999999</v>
      </c>
      <c r="S240" s="21">
        <v>8.9999999999999993E-3</v>
      </c>
      <c r="T240" s="19">
        <v>4.7E-2</v>
      </c>
      <c r="U240" s="21">
        <v>-7.4000000000000003E-3</v>
      </c>
      <c r="V240" s="19">
        <v>0.16239999999999999</v>
      </c>
      <c r="W240" s="21">
        <v>4.3099999999999999E-2</v>
      </c>
      <c r="X240" s="19">
        <v>0.129</v>
      </c>
      <c r="Y240" s="21">
        <v>4.1799999999999997E-2</v>
      </c>
      <c r="Z240" s="19">
        <v>0.33110000000000001</v>
      </c>
      <c r="AA240" s="21">
        <v>0.15079999999999999</v>
      </c>
      <c r="AB240" s="19">
        <v>5.1499999999999997E-2</v>
      </c>
      <c r="AC240" s="21">
        <v>0.28739999999999999</v>
      </c>
      <c r="AD240" s="9" t="s">
        <v>1238</v>
      </c>
      <c r="AE240" s="10" t="s">
        <v>1277</v>
      </c>
      <c r="AF240" s="13" t="str">
        <f>S240&amp;"-"&amp;COUNTIF($S$3:S240,S240)</f>
        <v>0.009-4</v>
      </c>
    </row>
    <row r="241" spans="1:32" x14ac:dyDescent="0.25">
      <c r="A241" s="45"/>
      <c r="C241" s="7" t="s">
        <v>222</v>
      </c>
      <c r="D241" s="7" t="s">
        <v>1044</v>
      </c>
      <c r="E241" s="7" t="s">
        <v>798</v>
      </c>
      <c r="F241" s="17">
        <f>VLOOKUP(C241,Table_0__2[[Papel]:[Alta]],2,TRUE)</f>
        <v>23.98</v>
      </c>
      <c r="G241" s="19">
        <f>VLOOKUP(C241,Table_0__2[[Papel]:[Alta]],3,TRUE)/100</f>
        <v>-2.8399999999999998E-2</v>
      </c>
      <c r="H241" s="17">
        <f>VLOOKUP(C241,Table_0__2[[Papel]:[Alta]],4,TRUE)</f>
        <v>23.86</v>
      </c>
      <c r="I241" s="33">
        <f>VLOOKUP(C241,Table_0__2[[Papel]:[Alta]],5,TRUE)</f>
        <v>24.25</v>
      </c>
      <c r="J241" s="17">
        <v>24.68</v>
      </c>
      <c r="K241" s="19">
        <v>-9.1999999999999998E-3</v>
      </c>
      <c r="L241" s="9" t="s">
        <v>1237</v>
      </c>
      <c r="M241" s="20">
        <v>3.68</v>
      </c>
      <c r="N241" s="18">
        <v>78.099999999999994</v>
      </c>
      <c r="O241" s="20">
        <v>0.32</v>
      </c>
      <c r="P241" s="18">
        <v>6.7</v>
      </c>
      <c r="Q241" s="17">
        <v>1.28</v>
      </c>
      <c r="R241" s="18">
        <v>21.96</v>
      </c>
      <c r="S241" s="21">
        <v>8.9999999999999993E-3</v>
      </c>
      <c r="T241" s="19">
        <v>4.7E-2</v>
      </c>
      <c r="U241" s="21">
        <v>-9.1999999999999998E-3</v>
      </c>
      <c r="V241" s="19">
        <v>-2.2599999999999999E-2</v>
      </c>
      <c r="W241" s="21">
        <v>-6.5199999999999994E-2</v>
      </c>
      <c r="X241" s="19">
        <v>-5.2400000000000002E-2</v>
      </c>
      <c r="Y241" s="21">
        <v>1.47E-2</v>
      </c>
      <c r="Z241" s="19">
        <v>0.33150000000000002</v>
      </c>
      <c r="AA241" s="21">
        <v>0.15970000000000001</v>
      </c>
      <c r="AB241" s="19">
        <v>4.7999999999999996E-3</v>
      </c>
      <c r="AC241" s="21">
        <v>9.2200000000000004E-2</v>
      </c>
      <c r="AD241" s="9" t="s">
        <v>1238</v>
      </c>
      <c r="AE241" s="10" t="s">
        <v>1277</v>
      </c>
      <c r="AF241" s="13" t="str">
        <f>S241&amp;"-"&amp;COUNTIF($S$3:S241,S241)</f>
        <v>0.009-5</v>
      </c>
    </row>
    <row r="242" spans="1:32" x14ac:dyDescent="0.25">
      <c r="A242" s="45"/>
      <c r="C242" s="7" t="s">
        <v>720</v>
      </c>
      <c r="D242" s="7" t="s">
        <v>1045</v>
      </c>
      <c r="E242" s="7" t="s">
        <v>810</v>
      </c>
      <c r="F242" s="17">
        <f>VLOOKUP(C242,Table_0__2[[Papel]:[Alta]],2,TRUE)</f>
        <v>6.26</v>
      </c>
      <c r="G242" s="19">
        <f>VLOOKUP(C242,Table_0__2[[Papel]:[Alta]],3,TRUE)/100</f>
        <v>-6.5700000000000008E-2</v>
      </c>
      <c r="H242" s="17">
        <f>VLOOKUP(C242,Table_0__2[[Papel]:[Alta]],4,TRUE)</f>
        <v>6.25</v>
      </c>
      <c r="I242" s="33">
        <f>VLOOKUP(C242,Table_0__2[[Papel]:[Alta]],5,TRUE)</f>
        <v>6.74</v>
      </c>
      <c r="J242" s="17">
        <v>6.7</v>
      </c>
      <c r="K242" s="19">
        <v>-6.9400000000000003E-2</v>
      </c>
      <c r="L242" s="9" t="s">
        <v>1237</v>
      </c>
      <c r="M242" s="20">
        <v>1.21</v>
      </c>
      <c r="N242" s="18">
        <v>0</v>
      </c>
      <c r="O242" s="20">
        <v>0</v>
      </c>
      <c r="P242" s="18">
        <v>5.54</v>
      </c>
      <c r="Q242" s="17">
        <v>0.04</v>
      </c>
      <c r="R242" s="18" t="s">
        <v>1240</v>
      </c>
      <c r="S242" s="21">
        <v>0</v>
      </c>
      <c r="T242" s="19" t="s">
        <v>1240</v>
      </c>
      <c r="U242" s="21">
        <v>-6.9400000000000003E-2</v>
      </c>
      <c r="V242" s="19">
        <v>-0.2127</v>
      </c>
      <c r="W242" s="21">
        <v>-0.27060000000000001</v>
      </c>
      <c r="X242" s="19">
        <v>-0.27089999999999997</v>
      </c>
      <c r="Y242" s="21">
        <v>5.0000000000000001E-4</v>
      </c>
      <c r="Z242" s="19">
        <v>0</v>
      </c>
      <c r="AA242" s="21">
        <v>0</v>
      </c>
      <c r="AB242" s="19">
        <v>0</v>
      </c>
      <c r="AC242" s="21">
        <v>0</v>
      </c>
      <c r="AD242" s="9" t="s">
        <v>1238</v>
      </c>
      <c r="AE242" s="10" t="s">
        <v>1277</v>
      </c>
      <c r="AF242" s="13" t="str">
        <f>S242&amp;"-"&amp;COUNTIF($S$3:S242,S242)</f>
        <v>0-94</v>
      </c>
    </row>
    <row r="243" spans="1:32" x14ac:dyDescent="0.25">
      <c r="A243" s="45"/>
      <c r="C243" s="7" t="s">
        <v>223</v>
      </c>
      <c r="D243" s="7" t="s">
        <v>1046</v>
      </c>
      <c r="E243" s="7" t="s">
        <v>802</v>
      </c>
      <c r="F243" s="17">
        <f>VLOOKUP(C243,Table_0__2[[Papel]:[Alta]],2,TRUE)</f>
        <v>23.22</v>
      </c>
      <c r="G243" s="19">
        <f>VLOOKUP(C243,Table_0__2[[Papel]:[Alta]],3,TRUE)/100</f>
        <v>-4.0099999999999997E-2</v>
      </c>
      <c r="H243" s="17">
        <f>VLOOKUP(C243,Table_0__2[[Papel]:[Alta]],4,TRUE)</f>
        <v>23.17</v>
      </c>
      <c r="I243" s="33">
        <f>VLOOKUP(C243,Table_0__2[[Papel]:[Alta]],5,TRUE)</f>
        <v>24.07</v>
      </c>
      <c r="J243" s="17">
        <v>24.19</v>
      </c>
      <c r="K243" s="19">
        <v>1.38E-2</v>
      </c>
      <c r="L243" s="9" t="s">
        <v>1237</v>
      </c>
      <c r="M243" s="20">
        <v>2.94</v>
      </c>
      <c r="N243" s="18">
        <v>31.91</v>
      </c>
      <c r="O243" s="20">
        <v>0.76</v>
      </c>
      <c r="P243" s="18">
        <v>8.23</v>
      </c>
      <c r="Q243" s="17">
        <v>1.7</v>
      </c>
      <c r="R243" s="18">
        <v>15.85</v>
      </c>
      <c r="S243" s="21">
        <v>1.9E-2</v>
      </c>
      <c r="T243" s="19">
        <v>9.1999999999999998E-2</v>
      </c>
      <c r="U243" s="21">
        <v>1.38E-2</v>
      </c>
      <c r="V243" s="19">
        <v>-0.1191</v>
      </c>
      <c r="W243" s="21">
        <v>0.15659999999999999</v>
      </c>
      <c r="X243" s="19">
        <v>-0.17469999999999999</v>
      </c>
      <c r="Y243" s="21">
        <v>0.32319999999999999</v>
      </c>
      <c r="Z243" s="19">
        <v>0.84330000000000005</v>
      </c>
      <c r="AA243" s="21">
        <v>1.0164</v>
      </c>
      <c r="AB243" s="19">
        <v>2.3027000000000002</v>
      </c>
      <c r="AC243" s="21">
        <v>0.9677</v>
      </c>
      <c r="AD243" s="9" t="s">
        <v>1241</v>
      </c>
      <c r="AE243" s="10" t="s">
        <v>1277</v>
      </c>
      <c r="AF243" s="13" t="str">
        <f>S243&amp;"-"&amp;COUNTIF($S$3:S243,S243)</f>
        <v>0.019-5</v>
      </c>
    </row>
    <row r="244" spans="1:32" x14ac:dyDescent="0.25">
      <c r="A244" s="45"/>
      <c r="C244" s="7" t="s">
        <v>224</v>
      </c>
      <c r="D244" s="7" t="s">
        <v>1047</v>
      </c>
      <c r="E244" s="7" t="s">
        <v>1048</v>
      </c>
      <c r="F244" s="17">
        <f>VLOOKUP(C244,Table_0__2[[Papel]:[Alta]],2,TRUE)</f>
        <v>16.739999999999998</v>
      </c>
      <c r="G244" s="19">
        <f>VLOOKUP(C244,Table_0__2[[Papel]:[Alta]],3,TRUE)/100</f>
        <v>-1.9299999999999998E-2</v>
      </c>
      <c r="H244" s="17">
        <f>VLOOKUP(C244,Table_0__2[[Papel]:[Alta]],4,TRUE)</f>
        <v>16.66</v>
      </c>
      <c r="I244" s="33">
        <f>VLOOKUP(C244,Table_0__2[[Papel]:[Alta]],5,TRUE)</f>
        <v>17.07</v>
      </c>
      <c r="J244" s="17">
        <v>17.07</v>
      </c>
      <c r="K244" s="19">
        <v>-3.6700000000000003E-2</v>
      </c>
      <c r="L244" s="9" t="s">
        <v>1237</v>
      </c>
      <c r="M244" s="20">
        <v>1.64</v>
      </c>
      <c r="N244" s="18">
        <v>24.38</v>
      </c>
      <c r="O244" s="20">
        <v>0.7</v>
      </c>
      <c r="P244" s="18">
        <v>10.43</v>
      </c>
      <c r="Q244" s="17">
        <v>0.48</v>
      </c>
      <c r="R244" s="18">
        <v>8.15</v>
      </c>
      <c r="S244" s="21">
        <v>3.2000000000000001E-2</v>
      </c>
      <c r="T244" s="19">
        <v>6.7000000000000004E-2</v>
      </c>
      <c r="U244" s="21">
        <v>-3.6700000000000003E-2</v>
      </c>
      <c r="V244" s="19">
        <v>-0.1137</v>
      </c>
      <c r="W244" s="21">
        <v>-0.378</v>
      </c>
      <c r="X244" s="19">
        <v>-0.16769999999999999</v>
      </c>
      <c r="Y244" s="21">
        <v>-0.26989999999999997</v>
      </c>
      <c r="Z244" s="19">
        <v>0.24460000000000001</v>
      </c>
      <c r="AA244" s="21">
        <v>0.12659999999999999</v>
      </c>
      <c r="AB244" s="19">
        <v>0.17979999999999999</v>
      </c>
      <c r="AC244" s="21">
        <v>-9.98E-2</v>
      </c>
      <c r="AD244" s="9" t="s">
        <v>1238</v>
      </c>
      <c r="AE244" s="10" t="s">
        <v>1277</v>
      </c>
      <c r="AF244" s="13" t="str">
        <f>S244&amp;"-"&amp;COUNTIF($S$3:S244,S244)</f>
        <v>0.032-4</v>
      </c>
    </row>
    <row r="245" spans="1:32" x14ac:dyDescent="0.25">
      <c r="A245" s="45"/>
      <c r="C245" s="7" t="s">
        <v>225</v>
      </c>
      <c r="D245" s="7" t="s">
        <v>1049</v>
      </c>
      <c r="E245" s="7" t="s">
        <v>782</v>
      </c>
      <c r="F245" s="17">
        <f>VLOOKUP(C245,Table_0__2[[Papel]:[Alta]],2,TRUE)</f>
        <v>16.73</v>
      </c>
      <c r="G245" s="19">
        <f>VLOOKUP(C245,Table_0__2[[Papel]:[Alta]],3,TRUE)/100</f>
        <v>-4.07E-2</v>
      </c>
      <c r="H245" s="17">
        <f>VLOOKUP(C245,Table_0__2[[Papel]:[Alta]],4,TRUE)</f>
        <v>16.7</v>
      </c>
      <c r="I245" s="33">
        <f>VLOOKUP(C245,Table_0__2[[Papel]:[Alta]],5,TRUE)</f>
        <v>17.440000000000001</v>
      </c>
      <c r="J245" s="17">
        <v>17.440000000000001</v>
      </c>
      <c r="K245" s="19">
        <v>-5.2699999999999997E-2</v>
      </c>
      <c r="L245" s="9" t="s">
        <v>1237</v>
      </c>
      <c r="M245" s="20">
        <v>0.95</v>
      </c>
      <c r="N245" s="18">
        <v>-59.92</v>
      </c>
      <c r="O245" s="20">
        <v>-0.28999999999999998</v>
      </c>
      <c r="P245" s="18">
        <v>18.28</v>
      </c>
      <c r="Q245" s="17">
        <v>1.49</v>
      </c>
      <c r="R245" s="18">
        <v>12.43</v>
      </c>
      <c r="S245" s="21">
        <v>0</v>
      </c>
      <c r="T245" s="19">
        <v>-1.6E-2</v>
      </c>
      <c r="U245" s="21">
        <v>-5.2699999999999997E-2</v>
      </c>
      <c r="V245" s="19">
        <v>-0.19370000000000001</v>
      </c>
      <c r="W245" s="21">
        <v>-0.2374</v>
      </c>
      <c r="X245" s="19">
        <v>-0.2823</v>
      </c>
      <c r="Y245" s="21">
        <v>2.2700000000000001E-2</v>
      </c>
      <c r="Z245" s="19">
        <v>0.45319999999999999</v>
      </c>
      <c r="AA245" s="21">
        <v>-3.0000000000000001E-3</v>
      </c>
      <c r="AB245" s="19">
        <v>-3.8699999999999998E-2</v>
      </c>
      <c r="AC245" s="21">
        <v>0.99529999999999996</v>
      </c>
      <c r="AD245" s="9" t="s">
        <v>1238</v>
      </c>
      <c r="AE245" s="10" t="s">
        <v>1277</v>
      </c>
      <c r="AF245" s="13" t="str">
        <f>S245&amp;"-"&amp;COUNTIF($S$3:S245,S245)</f>
        <v>0-95</v>
      </c>
    </row>
    <row r="246" spans="1:32" x14ac:dyDescent="0.25">
      <c r="A246" s="45"/>
      <c r="C246" s="7" t="s">
        <v>226</v>
      </c>
      <c r="D246" s="7" t="s">
        <v>1050</v>
      </c>
      <c r="E246" s="7" t="s">
        <v>850</v>
      </c>
      <c r="F246" s="17">
        <f>VLOOKUP(C246,Table_0__2[[Papel]:[Alta]],2,TRUE)</f>
        <v>38.520000000000003</v>
      </c>
      <c r="G246" s="19">
        <f>VLOOKUP(C246,Table_0__2[[Papel]:[Alta]],3,TRUE)/100</f>
        <v>-3.9000000000000003E-3</v>
      </c>
      <c r="H246" s="17">
        <f>VLOOKUP(C246,Table_0__2[[Papel]:[Alta]],4,TRUE)</f>
        <v>38.5</v>
      </c>
      <c r="I246" s="33">
        <f>VLOOKUP(C246,Table_0__2[[Papel]:[Alta]],5,TRUE)</f>
        <v>38.659999999999997</v>
      </c>
      <c r="J246" s="17">
        <v>38.67</v>
      </c>
      <c r="K246" s="19">
        <v>2.9999999999999997E-4</v>
      </c>
      <c r="L246" s="9" t="s">
        <v>1237</v>
      </c>
      <c r="M246" s="20">
        <v>4.3499999999999996</v>
      </c>
      <c r="N246" s="18" t="s">
        <v>1278</v>
      </c>
      <c r="O246" s="20">
        <v>-0.03</v>
      </c>
      <c r="P246" s="18">
        <v>8.89</v>
      </c>
      <c r="Q246" s="17">
        <v>0.31</v>
      </c>
      <c r="R246" s="18">
        <v>53.04</v>
      </c>
      <c r="S246" s="21">
        <v>3.0000000000000001E-3</v>
      </c>
      <c r="T246" s="19">
        <v>-3.0000000000000001E-3</v>
      </c>
      <c r="U246" s="21">
        <v>2.9999999999999997E-4</v>
      </c>
      <c r="V246" s="19">
        <v>2.4400000000000002E-2</v>
      </c>
      <c r="W246" s="21">
        <v>0.18770000000000001</v>
      </c>
      <c r="X246" s="19">
        <v>3.2300000000000002E-2</v>
      </c>
      <c r="Y246" s="21">
        <v>7.0000000000000007E-2</v>
      </c>
      <c r="Z246" s="19">
        <v>9.1499999999999998E-2</v>
      </c>
      <c r="AA246" s="21">
        <v>0.53859999999999997</v>
      </c>
      <c r="AB246" s="19">
        <v>0.24940000000000001</v>
      </c>
      <c r="AC246" s="21">
        <v>0.1837</v>
      </c>
      <c r="AD246" s="9" t="s">
        <v>1238</v>
      </c>
      <c r="AE246" s="10" t="s">
        <v>1277</v>
      </c>
      <c r="AF246" s="13" t="str">
        <f>S246&amp;"-"&amp;COUNTIF($S$3:S246,S246)</f>
        <v>0.003-3</v>
      </c>
    </row>
    <row r="247" spans="1:32" x14ac:dyDescent="0.25">
      <c r="A247" s="45"/>
      <c r="C247" s="7" t="s">
        <v>742</v>
      </c>
      <c r="D247" s="7" t="s">
        <v>1051</v>
      </c>
      <c r="E247" s="7" t="s">
        <v>782</v>
      </c>
      <c r="F247" s="17">
        <f>VLOOKUP(C247,Table_0__2[[Papel]:[Alta]],2,TRUE)</f>
        <v>67</v>
      </c>
      <c r="G247" s="19">
        <f>VLOOKUP(C247,Table_0__2[[Papel]:[Alta]],3,TRUE)/100</f>
        <v>0</v>
      </c>
      <c r="H247" s="17">
        <f>VLOOKUP(C247,Table_0__2[[Papel]:[Alta]],4,TRUE)</f>
        <v>0</v>
      </c>
      <c r="I247" s="33">
        <f>VLOOKUP(C247,Table_0__2[[Papel]:[Alta]],5,TRUE)</f>
        <v>0</v>
      </c>
      <c r="J247" s="17">
        <v>67</v>
      </c>
      <c r="K247" s="19">
        <v>0</v>
      </c>
      <c r="L247" s="9" t="s">
        <v>1243</v>
      </c>
      <c r="M247" s="20">
        <v>3.95</v>
      </c>
      <c r="N247" s="18">
        <v>24.16</v>
      </c>
      <c r="O247" s="20">
        <v>2.77</v>
      </c>
      <c r="P247" s="18">
        <v>16.98</v>
      </c>
      <c r="Q247" s="17" t="s">
        <v>1240</v>
      </c>
      <c r="R247" s="18">
        <v>44.72</v>
      </c>
      <c r="S247" s="21">
        <v>0</v>
      </c>
      <c r="T247" s="19">
        <v>0.16300000000000001</v>
      </c>
      <c r="U247" s="21">
        <v>0</v>
      </c>
      <c r="V247" s="19">
        <v>-0.14080000000000001</v>
      </c>
      <c r="W247" s="21">
        <v>-0.1338</v>
      </c>
      <c r="X247" s="19">
        <v>-0.15190000000000001</v>
      </c>
      <c r="Y247" s="21">
        <v>5.0500000000000003E-2</v>
      </c>
      <c r="Z247" s="19">
        <v>0.39229999999999998</v>
      </c>
      <c r="AA247" s="21">
        <v>0.2026</v>
      </c>
      <c r="AB247" s="19">
        <v>-1.38E-2</v>
      </c>
      <c r="AC247" s="21">
        <v>0.12529999999999999</v>
      </c>
      <c r="AD247" s="9" t="s">
        <v>1238</v>
      </c>
      <c r="AE247" s="10" t="s">
        <v>1277</v>
      </c>
      <c r="AF247" s="13" t="str">
        <f>S247&amp;"-"&amp;COUNTIF($S$3:S247,S247)</f>
        <v>0-96</v>
      </c>
    </row>
    <row r="248" spans="1:32" x14ac:dyDescent="0.25">
      <c r="A248" s="45"/>
      <c r="C248" s="7" t="s">
        <v>721</v>
      </c>
      <c r="D248" s="7" t="s">
        <v>1052</v>
      </c>
      <c r="E248" s="7" t="s">
        <v>798</v>
      </c>
      <c r="F248" s="17">
        <f>VLOOKUP(C248,Table_0__2[[Papel]:[Alta]],2,TRUE)</f>
        <v>16.75</v>
      </c>
      <c r="G248" s="19">
        <f>VLOOKUP(C248,Table_0__2[[Papel]:[Alta]],3,TRUE)/100</f>
        <v>-2.1600000000000001E-2</v>
      </c>
      <c r="H248" s="17">
        <f>VLOOKUP(C248,Table_0__2[[Papel]:[Alta]],4,TRUE)</f>
        <v>16.41</v>
      </c>
      <c r="I248" s="33">
        <f>VLOOKUP(C248,Table_0__2[[Papel]:[Alta]],5,TRUE)</f>
        <v>17.100000000000001</v>
      </c>
      <c r="J248" s="17">
        <v>17.12</v>
      </c>
      <c r="K248" s="19">
        <v>2.0299999999999999E-2</v>
      </c>
      <c r="L248" s="9" t="s">
        <v>1237</v>
      </c>
      <c r="M248" s="20">
        <v>6.94</v>
      </c>
      <c r="N248" s="18">
        <v>0</v>
      </c>
      <c r="O248" s="20">
        <v>0</v>
      </c>
      <c r="P248" s="18">
        <v>2.4700000000000002</v>
      </c>
      <c r="Q248" s="17">
        <v>0.87</v>
      </c>
      <c r="R248" s="18" t="s">
        <v>1240</v>
      </c>
      <c r="S248" s="21">
        <v>4.0000000000000001E-3</v>
      </c>
      <c r="T248" s="19" t="s">
        <v>1240</v>
      </c>
      <c r="U248" s="21">
        <v>2.0299999999999999E-2</v>
      </c>
      <c r="V248" s="19">
        <v>-0.1221</v>
      </c>
      <c r="W248" s="21">
        <v>0.34370000000000001</v>
      </c>
      <c r="X248" s="19">
        <v>4.9700000000000001E-2</v>
      </c>
      <c r="Y248" s="21">
        <v>0.28010000000000002</v>
      </c>
      <c r="Z248" s="19">
        <v>0</v>
      </c>
      <c r="AA248" s="21">
        <v>0</v>
      </c>
      <c r="AB248" s="19">
        <v>0</v>
      </c>
      <c r="AC248" s="21">
        <v>0</v>
      </c>
      <c r="AD248" s="9" t="s">
        <v>1238</v>
      </c>
      <c r="AE248" s="10" t="s">
        <v>1277</v>
      </c>
      <c r="AF248" s="13" t="str">
        <f>S248&amp;"-"&amp;COUNTIF($S$3:S248,S248)</f>
        <v>0.004-4</v>
      </c>
    </row>
    <row r="249" spans="1:32" x14ac:dyDescent="0.25">
      <c r="A249" s="45"/>
      <c r="C249" s="7" t="s">
        <v>227</v>
      </c>
      <c r="D249" s="7" t="s">
        <v>1053</v>
      </c>
      <c r="E249" s="7" t="s">
        <v>798</v>
      </c>
      <c r="F249" s="17">
        <f>VLOOKUP(C249,Table_0__2[[Papel]:[Alta]],2,TRUE)</f>
        <v>4.03</v>
      </c>
      <c r="G249" s="19">
        <f>VLOOKUP(C249,Table_0__2[[Papel]:[Alta]],3,TRUE)/100</f>
        <v>-1.47E-2</v>
      </c>
      <c r="H249" s="17">
        <f>VLOOKUP(C249,Table_0__2[[Papel]:[Alta]],4,TRUE)</f>
        <v>4.03</v>
      </c>
      <c r="I249" s="33">
        <f>VLOOKUP(C249,Table_0__2[[Papel]:[Alta]],5,TRUE)</f>
        <v>4.16</v>
      </c>
      <c r="J249" s="17">
        <v>4.09</v>
      </c>
      <c r="K249" s="19">
        <v>-1.6799999999999999E-2</v>
      </c>
      <c r="L249" s="9" t="s">
        <v>1237</v>
      </c>
      <c r="M249" s="20">
        <v>0.45</v>
      </c>
      <c r="N249" s="18">
        <v>-0.64</v>
      </c>
      <c r="O249" s="20">
        <v>-6.4</v>
      </c>
      <c r="P249" s="18">
        <v>9.02</v>
      </c>
      <c r="Q249" s="17">
        <v>2.61</v>
      </c>
      <c r="R249" s="18">
        <v>-0.73</v>
      </c>
      <c r="S249" s="21">
        <v>0</v>
      </c>
      <c r="T249" s="19">
        <v>-0.71</v>
      </c>
      <c r="U249" s="21">
        <v>-1.6799999999999999E-2</v>
      </c>
      <c r="V249" s="19">
        <v>-0.1298</v>
      </c>
      <c r="W249" s="21">
        <v>-0.7339</v>
      </c>
      <c r="X249" s="19">
        <v>-0.17369999999999999</v>
      </c>
      <c r="Y249" s="21">
        <v>-0.70509999999999995</v>
      </c>
      <c r="Z249" s="19">
        <v>-0.3553</v>
      </c>
      <c r="AA249" s="21">
        <v>-0.1216</v>
      </c>
      <c r="AB249" s="19">
        <v>0.46939999999999998</v>
      </c>
      <c r="AC249" s="21">
        <v>0.65429999999999999</v>
      </c>
      <c r="AD249" s="9" t="s">
        <v>1238</v>
      </c>
      <c r="AE249" s="10" t="s">
        <v>1279</v>
      </c>
      <c r="AF249" s="13" t="str">
        <f>S249&amp;"-"&amp;COUNTIF($S$3:S249,S249)</f>
        <v>0-97</v>
      </c>
    </row>
    <row r="250" spans="1:32" x14ac:dyDescent="0.25">
      <c r="A250" s="45"/>
      <c r="C250" s="7" t="s">
        <v>228</v>
      </c>
      <c r="D250" s="7" t="s">
        <v>1054</v>
      </c>
      <c r="E250" s="7" t="s">
        <v>793</v>
      </c>
      <c r="F250" s="17">
        <f>VLOOKUP(C250,Table_0__2[[Papel]:[Alta]],2,TRUE)</f>
        <v>31.65</v>
      </c>
      <c r="G250" s="19">
        <f>VLOOKUP(C250,Table_0__2[[Papel]:[Alta]],3,TRUE)/100</f>
        <v>-1.09E-2</v>
      </c>
      <c r="H250" s="17">
        <f>VLOOKUP(C250,Table_0__2[[Papel]:[Alta]],4,TRUE)</f>
        <v>31.54</v>
      </c>
      <c r="I250" s="33">
        <f>VLOOKUP(C250,Table_0__2[[Papel]:[Alta]],5,TRUE)</f>
        <v>32.119999999999997</v>
      </c>
      <c r="J250" s="17">
        <v>32</v>
      </c>
      <c r="K250" s="19">
        <v>6.3E-3</v>
      </c>
      <c r="L250" s="9" t="s">
        <v>1237</v>
      </c>
      <c r="M250" s="20">
        <v>1.07</v>
      </c>
      <c r="N250" s="18">
        <v>23.36</v>
      </c>
      <c r="O250" s="20">
        <v>1.37</v>
      </c>
      <c r="P250" s="18">
        <v>29.95</v>
      </c>
      <c r="Q250" s="17">
        <v>0.26</v>
      </c>
      <c r="R250" s="18">
        <v>30.34</v>
      </c>
      <c r="S250" s="21">
        <v>7.0000000000000001E-3</v>
      </c>
      <c r="T250" s="19">
        <v>4.5999999999999999E-2</v>
      </c>
      <c r="U250" s="21">
        <v>6.3E-3</v>
      </c>
      <c r="V250" s="19">
        <v>-5.33E-2</v>
      </c>
      <c r="W250" s="21">
        <v>0.17949999999999999</v>
      </c>
      <c r="X250" s="19">
        <v>-6.4600000000000005E-2</v>
      </c>
      <c r="Y250" s="21">
        <v>6.9000000000000006E-2</v>
      </c>
      <c r="Z250" s="19">
        <v>0.81440000000000001</v>
      </c>
      <c r="AA250" s="21">
        <v>2.9899999999999999E-2</v>
      </c>
      <c r="AB250" s="19">
        <v>0</v>
      </c>
      <c r="AC250" s="21">
        <v>0</v>
      </c>
      <c r="AD250" s="9" t="s">
        <v>1241</v>
      </c>
      <c r="AE250" s="10" t="s">
        <v>1279</v>
      </c>
      <c r="AF250" s="13" t="str">
        <f>S250&amp;"-"&amp;COUNTIF($S$3:S250,S250)</f>
        <v>0.007-5</v>
      </c>
    </row>
    <row r="251" spans="1:32" x14ac:dyDescent="0.25">
      <c r="A251" s="45"/>
      <c r="C251" s="7" t="s">
        <v>229</v>
      </c>
      <c r="D251" s="7" t="s">
        <v>1055</v>
      </c>
      <c r="E251" s="7" t="s">
        <v>815</v>
      </c>
      <c r="F251" s="17">
        <f>VLOOKUP(C251,Table_0__2[[Papel]:[Alta]],2,TRUE)</f>
        <v>13.87</v>
      </c>
      <c r="G251" s="19">
        <f>VLOOKUP(C251,Table_0__2[[Papel]:[Alta]],3,TRUE)/100</f>
        <v>-4.3400000000000001E-2</v>
      </c>
      <c r="H251" s="17">
        <f>VLOOKUP(C251,Table_0__2[[Papel]:[Alta]],4,TRUE)</f>
        <v>13.74</v>
      </c>
      <c r="I251" s="33">
        <f>VLOOKUP(C251,Table_0__2[[Papel]:[Alta]],5,TRUE)</f>
        <v>14.38</v>
      </c>
      <c r="J251" s="17">
        <v>14.5</v>
      </c>
      <c r="K251" s="19">
        <v>6.1999999999999998E-3</v>
      </c>
      <c r="L251" s="9" t="s">
        <v>1237</v>
      </c>
      <c r="M251" s="20">
        <v>7.05</v>
      </c>
      <c r="N251" s="18">
        <v>-14.3</v>
      </c>
      <c r="O251" s="20">
        <v>-1.01</v>
      </c>
      <c r="P251" s="18">
        <v>2.06</v>
      </c>
      <c r="Q251" s="17">
        <v>6.67</v>
      </c>
      <c r="R251" s="18">
        <v>16.72</v>
      </c>
      <c r="S251" s="21">
        <v>0</v>
      </c>
      <c r="T251" s="19">
        <v>-0.49299999999999999</v>
      </c>
      <c r="U251" s="21">
        <v>6.1999999999999998E-3</v>
      </c>
      <c r="V251" s="19">
        <v>-6.7500000000000004E-2</v>
      </c>
      <c r="W251" s="21">
        <v>-0.28499999999999998</v>
      </c>
      <c r="X251" s="19">
        <v>-0.1038</v>
      </c>
      <c r="Y251" s="21">
        <v>-0.22969999999999999</v>
      </c>
      <c r="Z251" s="19">
        <v>1.6795</v>
      </c>
      <c r="AA251" s="21">
        <v>1.5573999999999999</v>
      </c>
      <c r="AB251" s="19">
        <v>0.36159999999999998</v>
      </c>
      <c r="AC251" s="21">
        <v>-0.61970000000000003</v>
      </c>
      <c r="AD251" s="9" t="s">
        <v>1238</v>
      </c>
      <c r="AE251" s="10" t="s">
        <v>1279</v>
      </c>
      <c r="AF251" s="13" t="str">
        <f>S251&amp;"-"&amp;COUNTIF($S$3:S251,S251)</f>
        <v>0-98</v>
      </c>
    </row>
    <row r="252" spans="1:32" x14ac:dyDescent="0.25">
      <c r="A252" s="45"/>
      <c r="C252" s="7" t="s">
        <v>230</v>
      </c>
      <c r="D252" s="7" t="s">
        <v>1056</v>
      </c>
      <c r="E252" s="7" t="s">
        <v>793</v>
      </c>
      <c r="F252" s="17">
        <f>VLOOKUP(C252,Table_0__2[[Papel]:[Alta]],2,TRUE)</f>
        <v>3.26</v>
      </c>
      <c r="G252" s="19">
        <f>VLOOKUP(C252,Table_0__2[[Papel]:[Alta]],3,TRUE)/100</f>
        <v>-2.69E-2</v>
      </c>
      <c r="H252" s="17">
        <f>VLOOKUP(C252,Table_0__2[[Papel]:[Alta]],4,TRUE)</f>
        <v>3.2</v>
      </c>
      <c r="I252" s="33">
        <f>VLOOKUP(C252,Table_0__2[[Papel]:[Alta]],5,TRUE)</f>
        <v>3.34</v>
      </c>
      <c r="J252" s="17">
        <v>3.35</v>
      </c>
      <c r="K252" s="19">
        <v>-4.5600000000000002E-2</v>
      </c>
      <c r="L252" s="9" t="s">
        <v>1237</v>
      </c>
      <c r="M252" s="20">
        <v>2.99</v>
      </c>
      <c r="N252" s="18">
        <v>-33.450000000000003</v>
      </c>
      <c r="O252" s="20">
        <v>-0.1</v>
      </c>
      <c r="P252" s="18">
        <v>1.1200000000000001</v>
      </c>
      <c r="Q252" s="17">
        <v>0.02</v>
      </c>
      <c r="R252" s="18">
        <v>15.04</v>
      </c>
      <c r="S252" s="21">
        <v>0</v>
      </c>
      <c r="T252" s="19">
        <v>-8.8999999999999996E-2</v>
      </c>
      <c r="U252" s="21">
        <v>-4.5600000000000002E-2</v>
      </c>
      <c r="V252" s="19">
        <v>-0.28420000000000001</v>
      </c>
      <c r="W252" s="21">
        <v>-0.57140000000000002</v>
      </c>
      <c r="X252" s="19">
        <v>-0.32729999999999998</v>
      </c>
      <c r="Y252" s="21">
        <v>-0.47189999999999999</v>
      </c>
      <c r="Z252" s="19">
        <v>0.50790000000000002</v>
      </c>
      <c r="AA252" s="21">
        <v>0.13059999999999999</v>
      </c>
      <c r="AB252" s="19">
        <v>0.43330000000000002</v>
      </c>
      <c r="AC252" s="21">
        <v>0.77270000000000005</v>
      </c>
      <c r="AD252" s="9" t="s">
        <v>1238</v>
      </c>
      <c r="AE252" s="10" t="s">
        <v>1279</v>
      </c>
      <c r="AF252" s="13" t="str">
        <f>S252&amp;"-"&amp;COUNTIF($S$3:S252,S252)</f>
        <v>0-99</v>
      </c>
    </row>
    <row r="253" spans="1:32" x14ac:dyDescent="0.25">
      <c r="A253" s="45"/>
      <c r="C253" s="7" t="s">
        <v>231</v>
      </c>
      <c r="D253" s="7" t="s">
        <v>1057</v>
      </c>
      <c r="E253" s="7" t="s">
        <v>798</v>
      </c>
      <c r="F253" s="17">
        <f>VLOOKUP(C253,Table_0__2[[Papel]:[Alta]],2,TRUE)</f>
        <v>36.28</v>
      </c>
      <c r="G253" s="19">
        <f>VLOOKUP(C253,Table_0__2[[Papel]:[Alta]],3,TRUE)/100</f>
        <v>-2.3900000000000001E-2</v>
      </c>
      <c r="H253" s="17">
        <f>VLOOKUP(C253,Table_0__2[[Papel]:[Alta]],4,TRUE)</f>
        <v>35.950000000000003</v>
      </c>
      <c r="I253" s="33">
        <f>VLOOKUP(C253,Table_0__2[[Papel]:[Alta]],5,TRUE)</f>
        <v>36.85</v>
      </c>
      <c r="J253" s="17">
        <v>37.17</v>
      </c>
      <c r="K253" s="19">
        <v>1.3899999999999999E-2</v>
      </c>
      <c r="L253" s="9" t="s">
        <v>1237</v>
      </c>
      <c r="M253" s="20">
        <v>5.38</v>
      </c>
      <c r="N253" s="18">
        <v>26.99</v>
      </c>
      <c r="O253" s="20">
        <v>1.38</v>
      </c>
      <c r="P253" s="18">
        <v>6.91</v>
      </c>
      <c r="Q253" s="17">
        <v>0.62</v>
      </c>
      <c r="R253" s="18">
        <v>30.82</v>
      </c>
      <c r="S253" s="21">
        <v>8.9999999999999993E-3</v>
      </c>
      <c r="T253" s="19">
        <v>0.19900000000000001</v>
      </c>
      <c r="U253" s="21">
        <v>1.3899999999999999E-2</v>
      </c>
      <c r="V253" s="19">
        <v>-9.3600000000000003E-2</v>
      </c>
      <c r="W253" s="21">
        <v>-0.29320000000000002</v>
      </c>
      <c r="X253" s="19">
        <v>-0.14630000000000001</v>
      </c>
      <c r="Y253" s="21">
        <v>-0.219</v>
      </c>
      <c r="Z253" s="19">
        <v>0.47499999999999998</v>
      </c>
      <c r="AA253" s="21">
        <v>0.2089</v>
      </c>
      <c r="AB253" s="19">
        <v>0.70909999999999995</v>
      </c>
      <c r="AC253" s="21">
        <v>0.46510000000000001</v>
      </c>
      <c r="AD253" s="9" t="s">
        <v>1241</v>
      </c>
      <c r="AE253" s="10" t="s">
        <v>1279</v>
      </c>
      <c r="AF253" s="13" t="str">
        <f>S253&amp;"-"&amp;COUNTIF($S$3:S253,S253)</f>
        <v>0.009-6</v>
      </c>
    </row>
    <row r="254" spans="1:32" x14ac:dyDescent="0.25">
      <c r="A254" s="45"/>
      <c r="C254" s="7" t="s">
        <v>232</v>
      </c>
      <c r="D254" s="7" t="s">
        <v>1058</v>
      </c>
      <c r="E254" s="7" t="s">
        <v>863</v>
      </c>
      <c r="F254" s="17">
        <f>VLOOKUP(C254,Table_0__2[[Papel]:[Alta]],2,TRUE)</f>
        <v>2.04</v>
      </c>
      <c r="G254" s="19">
        <f>VLOOKUP(C254,Table_0__2[[Papel]:[Alta]],3,TRUE)/100</f>
        <v>-3.32E-2</v>
      </c>
      <c r="H254" s="17">
        <f>VLOOKUP(C254,Table_0__2[[Papel]:[Alta]],4,TRUE)</f>
        <v>2.02</v>
      </c>
      <c r="I254" s="33">
        <f>VLOOKUP(C254,Table_0__2[[Papel]:[Alta]],5,TRUE)</f>
        <v>2.11</v>
      </c>
      <c r="J254" s="17">
        <v>2.11</v>
      </c>
      <c r="K254" s="19">
        <v>4.7999999999999996E-3</v>
      </c>
      <c r="L254" s="9" t="s">
        <v>1237</v>
      </c>
      <c r="M254" s="20">
        <v>1.36</v>
      </c>
      <c r="N254" s="18">
        <v>-0.42</v>
      </c>
      <c r="O254" s="20">
        <v>-5.05</v>
      </c>
      <c r="P254" s="18">
        <v>1.55</v>
      </c>
      <c r="Q254" s="17">
        <v>4.41</v>
      </c>
      <c r="R254" s="18">
        <v>-1.51</v>
      </c>
      <c r="S254" s="21">
        <v>0</v>
      </c>
      <c r="T254" s="19">
        <v>-3.2639999999999998</v>
      </c>
      <c r="U254" s="21">
        <v>4.7999999999999996E-3</v>
      </c>
      <c r="V254" s="19">
        <v>-8.6599999999999996E-2</v>
      </c>
      <c r="W254" s="21">
        <v>-0.19470000000000001</v>
      </c>
      <c r="X254" s="19">
        <v>-0.12809999999999999</v>
      </c>
      <c r="Y254" s="21">
        <v>0.26040000000000002</v>
      </c>
      <c r="Z254" s="19">
        <v>0.17069999999999999</v>
      </c>
      <c r="AA254" s="21">
        <v>-0.36919999999999997</v>
      </c>
      <c r="AB254" s="19">
        <v>-0.27979999999999999</v>
      </c>
      <c r="AC254" s="21">
        <v>0.76959999999999995</v>
      </c>
      <c r="AD254" s="9" t="s">
        <v>1238</v>
      </c>
      <c r="AE254" s="10" t="s">
        <v>1279</v>
      </c>
      <c r="AF254" s="13" t="str">
        <f>S254&amp;"-"&amp;COUNTIF($S$3:S254,S254)</f>
        <v>0-100</v>
      </c>
    </row>
    <row r="255" spans="1:32" x14ac:dyDescent="0.25">
      <c r="A255" s="45"/>
      <c r="C255" s="7" t="s">
        <v>233</v>
      </c>
      <c r="D255" s="7" t="s">
        <v>1059</v>
      </c>
      <c r="E255" s="7" t="s">
        <v>815</v>
      </c>
      <c r="F255" s="17">
        <f>VLOOKUP(C255,Table_0__2[[Papel]:[Alta]],2,TRUE)</f>
        <v>67.989999999999995</v>
      </c>
      <c r="G255" s="19">
        <f>VLOOKUP(C255,Table_0__2[[Papel]:[Alta]],3,TRUE)/100</f>
        <v>0</v>
      </c>
      <c r="H255" s="17">
        <f>VLOOKUP(C255,Table_0__2[[Papel]:[Alta]],4,TRUE)</f>
        <v>0</v>
      </c>
      <c r="I255" s="33">
        <f>VLOOKUP(C255,Table_0__2[[Papel]:[Alta]],5,TRUE)</f>
        <v>0</v>
      </c>
      <c r="J255" s="17">
        <v>67.989999999999995</v>
      </c>
      <c r="K255" s="19">
        <v>0</v>
      </c>
      <c r="L255" s="9" t="s">
        <v>1262</v>
      </c>
      <c r="M255" s="20">
        <v>3.65</v>
      </c>
      <c r="N255" s="18">
        <v>30.02</v>
      </c>
      <c r="O255" s="20">
        <v>2.27</v>
      </c>
      <c r="P255" s="18">
        <v>18.64</v>
      </c>
      <c r="Q255" s="17">
        <v>0.28000000000000003</v>
      </c>
      <c r="R255" s="18">
        <v>26.99</v>
      </c>
      <c r="S255" s="21">
        <v>6.9000000000000006E-2</v>
      </c>
      <c r="T255" s="19">
        <v>0.122</v>
      </c>
      <c r="U255" s="21">
        <v>0</v>
      </c>
      <c r="V255" s="19">
        <v>3.7999999999999999E-2</v>
      </c>
      <c r="W255" s="21">
        <v>1.6175999999999999</v>
      </c>
      <c r="X255" s="19">
        <v>6.25E-2</v>
      </c>
      <c r="Y255" s="21">
        <v>1.7716000000000001</v>
      </c>
      <c r="Z255" s="19">
        <v>0.57010000000000005</v>
      </c>
      <c r="AA255" s="21">
        <v>0.55200000000000005</v>
      </c>
      <c r="AB255" s="19">
        <v>0</v>
      </c>
      <c r="AC255" s="21">
        <v>0</v>
      </c>
      <c r="AD255" s="9" t="s">
        <v>1238</v>
      </c>
      <c r="AE255" s="10" t="s">
        <v>1279</v>
      </c>
      <c r="AF255" s="13" t="str">
        <f>S255&amp;"-"&amp;COUNTIF($S$3:S255,S255)</f>
        <v>0.069-1</v>
      </c>
    </row>
    <row r="256" spans="1:32" x14ac:dyDescent="0.25">
      <c r="A256" s="45"/>
      <c r="C256" s="7" t="s">
        <v>234</v>
      </c>
      <c r="D256" s="7" t="s">
        <v>1060</v>
      </c>
      <c r="E256" s="7" t="s">
        <v>850</v>
      </c>
      <c r="F256" s="17">
        <f>VLOOKUP(C256,Table_0__2[[Papel]:[Alta]],2,TRUE)</f>
        <v>28.21</v>
      </c>
      <c r="G256" s="19">
        <f>VLOOKUP(C256,Table_0__2[[Papel]:[Alta]],3,TRUE)/100</f>
        <v>-3.2599999999999997E-2</v>
      </c>
      <c r="H256" s="17">
        <f>VLOOKUP(C256,Table_0__2[[Papel]:[Alta]],4,TRUE)</f>
        <v>28.1</v>
      </c>
      <c r="I256" s="33">
        <f>VLOOKUP(C256,Table_0__2[[Papel]:[Alta]],5,TRUE)</f>
        <v>29.5</v>
      </c>
      <c r="J256" s="17">
        <v>29.16</v>
      </c>
      <c r="K256" s="19">
        <v>1.32E-2</v>
      </c>
      <c r="L256" s="9" t="s">
        <v>1237</v>
      </c>
      <c r="M256" s="20">
        <v>25.98</v>
      </c>
      <c r="N256" s="18">
        <v>963.54</v>
      </c>
      <c r="O256" s="20">
        <v>0.03</v>
      </c>
      <c r="P256" s="18">
        <v>1.1200000000000001</v>
      </c>
      <c r="Q256" s="17">
        <v>0.26</v>
      </c>
      <c r="R256" s="18">
        <v>370.48</v>
      </c>
      <c r="S256" s="21">
        <v>1E-3</v>
      </c>
      <c r="T256" s="19">
        <v>2.7E-2</v>
      </c>
      <c r="U256" s="21">
        <v>1.32E-2</v>
      </c>
      <c r="V256" s="19">
        <v>4.7399999999999998E-2</v>
      </c>
      <c r="W256" s="21">
        <v>3.8679999999999999</v>
      </c>
      <c r="X256" s="19">
        <v>0.44940000000000002</v>
      </c>
      <c r="Y256" s="21">
        <v>2.9129</v>
      </c>
      <c r="Z256" s="19">
        <v>0</v>
      </c>
      <c r="AA256" s="21">
        <v>0</v>
      </c>
      <c r="AB256" s="19">
        <v>0</v>
      </c>
      <c r="AC256" s="21">
        <v>0</v>
      </c>
      <c r="AD256" s="9" t="s">
        <v>1238</v>
      </c>
      <c r="AE256" s="10" t="s">
        <v>1279</v>
      </c>
      <c r="AF256" s="13" t="str">
        <f>S256&amp;"-"&amp;COUNTIF($S$3:S256,S256)</f>
        <v>0.001-5</v>
      </c>
    </row>
    <row r="257" spans="1:32" x14ac:dyDescent="0.25">
      <c r="A257" s="45"/>
      <c r="C257" s="7" t="s">
        <v>765</v>
      </c>
      <c r="D257" s="7" t="s">
        <v>1061</v>
      </c>
      <c r="E257" s="7" t="s">
        <v>850</v>
      </c>
      <c r="F257" s="17">
        <f>VLOOKUP(C257,Table_0__2[[Papel]:[Alta]],2,TRUE)</f>
        <v>22.11</v>
      </c>
      <c r="G257" s="19">
        <f>VLOOKUP(C257,Table_0__2[[Papel]:[Alta]],3,TRUE)/100</f>
        <v>-5.2300000000000006E-2</v>
      </c>
      <c r="H257" s="17">
        <f>VLOOKUP(C257,Table_0__2[[Papel]:[Alta]],4,TRUE)</f>
        <v>22.09</v>
      </c>
      <c r="I257" s="33">
        <f>VLOOKUP(C257,Table_0__2[[Papel]:[Alta]],5,TRUE)</f>
        <v>24.05</v>
      </c>
      <c r="J257" s="17">
        <v>23.33</v>
      </c>
      <c r="K257" s="19">
        <v>-2.7900000000000001E-2</v>
      </c>
      <c r="L257" s="9" t="s">
        <v>1237</v>
      </c>
      <c r="M257" s="20">
        <v>497.48</v>
      </c>
      <c r="N257" s="18">
        <v>0</v>
      </c>
      <c r="O257" s="20">
        <v>0</v>
      </c>
      <c r="P257" s="18">
        <v>0.05</v>
      </c>
      <c r="Q257" s="17">
        <v>10.55</v>
      </c>
      <c r="R257" s="18" t="s">
        <v>1240</v>
      </c>
      <c r="S257" s="21">
        <v>0</v>
      </c>
      <c r="T257" s="19" t="s">
        <v>1240</v>
      </c>
      <c r="U257" s="21">
        <v>-2.7900000000000001E-2</v>
      </c>
      <c r="V257" s="19">
        <v>0</v>
      </c>
      <c r="W257" s="21">
        <v>-0.1163</v>
      </c>
      <c r="X257" s="19">
        <v>-0.1163</v>
      </c>
      <c r="Y257" s="21">
        <v>0</v>
      </c>
      <c r="Z257" s="19">
        <v>0</v>
      </c>
      <c r="AA257" s="21">
        <v>0</v>
      </c>
      <c r="AB257" s="19">
        <v>0</v>
      </c>
      <c r="AC257" s="21">
        <v>0</v>
      </c>
      <c r="AD257" s="9" t="s">
        <v>1238</v>
      </c>
      <c r="AE257" s="10" t="s">
        <v>1279</v>
      </c>
      <c r="AF257" s="13" t="str">
        <f>S257&amp;"-"&amp;COUNTIF($S$3:S257,S257)</f>
        <v>0-101</v>
      </c>
    </row>
    <row r="258" spans="1:32" x14ac:dyDescent="0.25">
      <c r="A258" s="45"/>
      <c r="C258" s="7" t="s">
        <v>235</v>
      </c>
      <c r="D258" s="7" t="s">
        <v>1062</v>
      </c>
      <c r="E258" s="7" t="s">
        <v>823</v>
      </c>
      <c r="F258" s="17">
        <f>VLOOKUP(C258,Table_0__2[[Papel]:[Alta]],2,TRUE)</f>
        <v>28.04</v>
      </c>
      <c r="G258" s="19">
        <f>VLOOKUP(C258,Table_0__2[[Papel]:[Alta]],3,TRUE)/100</f>
        <v>-2.1299999999999999E-2</v>
      </c>
      <c r="H258" s="17">
        <f>VLOOKUP(C258,Table_0__2[[Papel]:[Alta]],4,TRUE)</f>
        <v>28</v>
      </c>
      <c r="I258" s="33">
        <f>VLOOKUP(C258,Table_0__2[[Papel]:[Alta]],5,TRUE)</f>
        <v>28.65</v>
      </c>
      <c r="J258" s="17">
        <v>28.65</v>
      </c>
      <c r="K258" s="19">
        <v>6.9999999999999999E-4</v>
      </c>
      <c r="L258" s="9" t="s">
        <v>1237</v>
      </c>
      <c r="M258" s="20">
        <v>1.49</v>
      </c>
      <c r="N258" s="18">
        <v>11.85</v>
      </c>
      <c r="O258" s="20">
        <v>2.42</v>
      </c>
      <c r="P258" s="18">
        <v>19.18</v>
      </c>
      <c r="Q258" s="17">
        <v>0.25</v>
      </c>
      <c r="R258" s="18">
        <v>13.9</v>
      </c>
      <c r="S258" s="21">
        <v>1.6E-2</v>
      </c>
      <c r="T258" s="19">
        <v>0.126</v>
      </c>
      <c r="U258" s="21">
        <v>6.9999999999999999E-4</v>
      </c>
      <c r="V258" s="19">
        <v>-8.0299999999999996E-2</v>
      </c>
      <c r="W258" s="21">
        <v>-0.34660000000000002</v>
      </c>
      <c r="X258" s="19">
        <v>-0.1588</v>
      </c>
      <c r="Y258" s="21">
        <v>-9.1899999999999996E-2</v>
      </c>
      <c r="Z258" s="19">
        <v>-0.1086</v>
      </c>
      <c r="AA258" s="21">
        <v>-0.17180000000000001</v>
      </c>
      <c r="AB258" s="19">
        <v>0.37259999999999999</v>
      </c>
      <c r="AC258" s="21">
        <v>0.78939999999999999</v>
      </c>
      <c r="AD258" s="9" t="s">
        <v>1238</v>
      </c>
      <c r="AE258" s="10" t="s">
        <v>1279</v>
      </c>
      <c r="AF258" s="13" t="str">
        <f>S258&amp;"-"&amp;COUNTIF($S$3:S258,S258)</f>
        <v>0.016-3</v>
      </c>
    </row>
    <row r="259" spans="1:32" x14ac:dyDescent="0.25">
      <c r="A259" s="45"/>
      <c r="C259" s="7" t="s">
        <v>236</v>
      </c>
      <c r="D259" s="7" t="s">
        <v>1063</v>
      </c>
      <c r="E259" s="7" t="s">
        <v>810</v>
      </c>
      <c r="F259" s="17">
        <f>VLOOKUP(C259,Table_0__2[[Papel]:[Alta]],2,TRUE)</f>
        <v>8.77</v>
      </c>
      <c r="G259" s="19">
        <f>VLOOKUP(C259,Table_0__2[[Papel]:[Alta]],3,TRUE)/100</f>
        <v>-2.0099999999999996E-2</v>
      </c>
      <c r="H259" s="17">
        <f>VLOOKUP(C259,Table_0__2[[Papel]:[Alta]],4,TRUE)</f>
        <v>8.5</v>
      </c>
      <c r="I259" s="33">
        <f>VLOOKUP(C259,Table_0__2[[Papel]:[Alta]],5,TRUE)</f>
        <v>9.11</v>
      </c>
      <c r="J259" s="17">
        <v>8.9499999999999993</v>
      </c>
      <c r="K259" s="19">
        <v>-4.58E-2</v>
      </c>
      <c r="L259" s="9" t="s">
        <v>1237</v>
      </c>
      <c r="M259" s="20">
        <v>0.76</v>
      </c>
      <c r="N259" s="18">
        <v>-5.47</v>
      </c>
      <c r="O259" s="20">
        <v>-1.64</v>
      </c>
      <c r="P259" s="18">
        <v>11.8</v>
      </c>
      <c r="Q259" s="17">
        <v>0.17</v>
      </c>
      <c r="R259" s="18">
        <v>22.02</v>
      </c>
      <c r="S259" s="21">
        <v>0</v>
      </c>
      <c r="T259" s="19">
        <v>-0.13900000000000001</v>
      </c>
      <c r="U259" s="21">
        <v>-4.58E-2</v>
      </c>
      <c r="V259" s="19">
        <v>-9.7799999999999998E-2</v>
      </c>
      <c r="W259" s="21">
        <v>-0.45689999999999997</v>
      </c>
      <c r="X259" s="19">
        <v>-0.22839999999999999</v>
      </c>
      <c r="Y259" s="21">
        <v>-0.38019999999999998</v>
      </c>
      <c r="Z259" s="19">
        <v>0</v>
      </c>
      <c r="AA259" s="21">
        <v>0</v>
      </c>
      <c r="AB259" s="19">
        <v>0</v>
      </c>
      <c r="AC259" s="21">
        <v>0</v>
      </c>
      <c r="AD259" s="9" t="s">
        <v>1238</v>
      </c>
      <c r="AE259" s="10" t="s">
        <v>1279</v>
      </c>
      <c r="AF259" s="13" t="str">
        <f>S259&amp;"-"&amp;COUNTIF($S$3:S259,S259)</f>
        <v>0-102</v>
      </c>
    </row>
    <row r="260" spans="1:32" x14ac:dyDescent="0.25">
      <c r="A260" s="45"/>
      <c r="C260" s="7" t="s">
        <v>237</v>
      </c>
      <c r="D260" s="7" t="s">
        <v>1064</v>
      </c>
      <c r="E260" s="7" t="s">
        <v>842</v>
      </c>
      <c r="F260" s="17">
        <f>VLOOKUP(C260,Table_0__2[[Papel]:[Alta]],2,TRUE)</f>
        <v>2.88</v>
      </c>
      <c r="G260" s="19">
        <f>VLOOKUP(C260,Table_0__2[[Papel]:[Alta]],3,TRUE)/100</f>
        <v>-3.0299999999999997E-2</v>
      </c>
      <c r="H260" s="17">
        <f>VLOOKUP(C260,Table_0__2[[Papel]:[Alta]],4,TRUE)</f>
        <v>2.85</v>
      </c>
      <c r="I260" s="33">
        <f>VLOOKUP(C260,Table_0__2[[Papel]:[Alta]],5,TRUE)</f>
        <v>2.99</v>
      </c>
      <c r="J260" s="17">
        <v>2.97</v>
      </c>
      <c r="K260" s="19">
        <v>-4.19E-2</v>
      </c>
      <c r="L260" s="9" t="s">
        <v>1237</v>
      </c>
      <c r="M260" s="20">
        <v>0.68</v>
      </c>
      <c r="N260" s="18">
        <v>-1.85</v>
      </c>
      <c r="O260" s="20">
        <v>-1.6</v>
      </c>
      <c r="P260" s="18">
        <v>4.38</v>
      </c>
      <c r="Q260" s="17">
        <v>0.46</v>
      </c>
      <c r="R260" s="18">
        <v>-5.1100000000000003</v>
      </c>
      <c r="S260" s="21">
        <v>0</v>
      </c>
      <c r="T260" s="19">
        <v>-0.36599999999999999</v>
      </c>
      <c r="U260" s="21">
        <v>-4.19E-2</v>
      </c>
      <c r="V260" s="19">
        <v>-0.17730000000000001</v>
      </c>
      <c r="W260" s="21">
        <v>-0.62880000000000003</v>
      </c>
      <c r="X260" s="19">
        <v>-0.29449999999999998</v>
      </c>
      <c r="Y260" s="21">
        <v>-0.49880000000000002</v>
      </c>
      <c r="Z260" s="19">
        <v>0.30230000000000001</v>
      </c>
      <c r="AA260" s="21">
        <v>-0.1835</v>
      </c>
      <c r="AB260" s="19">
        <v>0.79949999999999999</v>
      </c>
      <c r="AC260" s="21">
        <v>0.20269999999999999</v>
      </c>
      <c r="AD260" s="9" t="s">
        <v>1238</v>
      </c>
      <c r="AE260" s="10" t="s">
        <v>1279</v>
      </c>
      <c r="AF260" s="13" t="str">
        <f>S260&amp;"-"&amp;COUNTIF($S$3:S260,S260)</f>
        <v>0-103</v>
      </c>
    </row>
    <row r="261" spans="1:32" x14ac:dyDescent="0.25">
      <c r="A261" s="45"/>
      <c r="C261" s="7" t="s">
        <v>722</v>
      </c>
      <c r="D261" s="7" t="s">
        <v>1065</v>
      </c>
      <c r="E261" s="7" t="s">
        <v>810</v>
      </c>
      <c r="F261" s="17">
        <f>VLOOKUP(C261,Table_0__2[[Papel]:[Alta]],2,TRUE)</f>
        <v>5.51</v>
      </c>
      <c r="G261" s="19">
        <f>VLOOKUP(C261,Table_0__2[[Papel]:[Alta]],3,TRUE)/100</f>
        <v>-3.3300000000000003E-2</v>
      </c>
      <c r="H261" s="17">
        <f>VLOOKUP(C261,Table_0__2[[Papel]:[Alta]],4,TRUE)</f>
        <v>5.45</v>
      </c>
      <c r="I261" s="33">
        <f>VLOOKUP(C261,Table_0__2[[Papel]:[Alta]],5,TRUE)</f>
        <v>5.71</v>
      </c>
      <c r="J261" s="17">
        <v>5.7</v>
      </c>
      <c r="K261" s="19">
        <v>-4.5199999999999997E-2</v>
      </c>
      <c r="L261" s="9" t="s">
        <v>1237</v>
      </c>
      <c r="M261" s="20">
        <v>1.02</v>
      </c>
      <c r="N261" s="18">
        <v>0</v>
      </c>
      <c r="O261" s="20">
        <v>0</v>
      </c>
      <c r="P261" s="18">
        <v>5.57</v>
      </c>
      <c r="Q261" s="17">
        <v>0.23</v>
      </c>
      <c r="R261" s="18" t="s">
        <v>1240</v>
      </c>
      <c r="S261" s="21">
        <v>0</v>
      </c>
      <c r="T261" s="19" t="s">
        <v>1240</v>
      </c>
      <c r="U261" s="21">
        <v>-4.5199999999999997E-2</v>
      </c>
      <c r="V261" s="19">
        <v>-8.9499999999999996E-2</v>
      </c>
      <c r="W261" s="21">
        <v>-0.32429999999999998</v>
      </c>
      <c r="X261" s="19">
        <v>-0.25879999999999997</v>
      </c>
      <c r="Y261" s="21">
        <v>-8.8400000000000006E-2</v>
      </c>
      <c r="Z261" s="19">
        <v>0</v>
      </c>
      <c r="AA261" s="21">
        <v>0</v>
      </c>
      <c r="AB261" s="19">
        <v>0</v>
      </c>
      <c r="AC261" s="21">
        <v>0</v>
      </c>
      <c r="AD261" s="9" t="s">
        <v>1238</v>
      </c>
      <c r="AE261" s="10" t="s">
        <v>1280</v>
      </c>
      <c r="AF261" s="13" t="str">
        <f>S261&amp;"-"&amp;COUNTIF($S$3:S261,S261)</f>
        <v>0-104</v>
      </c>
    </row>
    <row r="262" spans="1:32" x14ac:dyDescent="0.25">
      <c r="A262" s="45"/>
      <c r="C262" s="7" t="s">
        <v>723</v>
      </c>
      <c r="D262" s="7" t="s">
        <v>1066</v>
      </c>
      <c r="E262" s="7" t="s">
        <v>778</v>
      </c>
      <c r="F262" s="17">
        <f>VLOOKUP(C262,Table_0__2[[Papel]:[Alta]],2,TRUE)</f>
        <v>31.2</v>
      </c>
      <c r="G262" s="19">
        <f>VLOOKUP(C262,Table_0__2[[Papel]:[Alta]],3,TRUE)/100</f>
        <v>0</v>
      </c>
      <c r="H262" s="17">
        <f>VLOOKUP(C262,Table_0__2[[Papel]:[Alta]],4,TRUE)</f>
        <v>0</v>
      </c>
      <c r="I262" s="33">
        <f>VLOOKUP(C262,Table_0__2[[Papel]:[Alta]],5,TRUE)</f>
        <v>0</v>
      </c>
      <c r="J262" s="17">
        <v>31.2</v>
      </c>
      <c r="K262" s="19">
        <v>-2.5000000000000001E-2</v>
      </c>
      <c r="L262" s="9" t="s">
        <v>1237</v>
      </c>
      <c r="M262" s="20">
        <v>2.27</v>
      </c>
      <c r="N262" s="18">
        <v>64.180000000000007</v>
      </c>
      <c r="O262" s="20">
        <v>0.49</v>
      </c>
      <c r="P262" s="18">
        <v>13.75</v>
      </c>
      <c r="Q262" s="17" t="s">
        <v>1240</v>
      </c>
      <c r="R262" s="18" t="s">
        <v>1240</v>
      </c>
      <c r="S262" s="21">
        <v>0</v>
      </c>
      <c r="T262" s="19">
        <v>3.5000000000000003E-2</v>
      </c>
      <c r="U262" s="21">
        <v>-2.5000000000000001E-2</v>
      </c>
      <c r="V262" s="19">
        <v>0.31590000000000001</v>
      </c>
      <c r="W262" s="21">
        <v>-0.25140000000000001</v>
      </c>
      <c r="X262" s="19">
        <v>0.28339999999999999</v>
      </c>
      <c r="Y262" s="21">
        <v>2.4754</v>
      </c>
      <c r="Z262" s="19">
        <v>0.43719999999999998</v>
      </c>
      <c r="AA262" s="21">
        <v>0</v>
      </c>
      <c r="AB262" s="19">
        <v>-0.26600000000000001</v>
      </c>
      <c r="AC262" s="21">
        <v>0</v>
      </c>
      <c r="AD262" s="9" t="s">
        <v>1241</v>
      </c>
      <c r="AE262" s="10" t="s">
        <v>1280</v>
      </c>
      <c r="AF262" s="13" t="str">
        <f>S262&amp;"-"&amp;COUNTIF($S$3:S262,S262)</f>
        <v>0-105</v>
      </c>
    </row>
    <row r="263" spans="1:32" x14ac:dyDescent="0.25">
      <c r="A263" s="45"/>
      <c r="C263" s="7" t="s">
        <v>766</v>
      </c>
      <c r="D263" s="7" t="s">
        <v>1067</v>
      </c>
      <c r="E263" s="7" t="s">
        <v>778</v>
      </c>
      <c r="F263" s="17">
        <f>VLOOKUP(C263,Table_0__2[[Papel]:[Alta]],2,TRUE)</f>
        <v>11</v>
      </c>
      <c r="G263" s="19">
        <f>VLOOKUP(C263,Table_0__2[[Papel]:[Alta]],3,TRUE)/100</f>
        <v>-1.7899999999999999E-2</v>
      </c>
      <c r="H263" s="17">
        <f>VLOOKUP(C263,Table_0__2[[Papel]:[Alta]],4,TRUE)</f>
        <v>11</v>
      </c>
      <c r="I263" s="33">
        <f>VLOOKUP(C263,Table_0__2[[Papel]:[Alta]],5,TRUE)</f>
        <v>11</v>
      </c>
      <c r="J263" s="17">
        <v>11.2</v>
      </c>
      <c r="K263" s="19">
        <v>4.4999999999999997E-3</v>
      </c>
      <c r="L263" s="9" t="s">
        <v>1237</v>
      </c>
      <c r="M263" s="20">
        <v>0.81</v>
      </c>
      <c r="N263" s="18">
        <v>23.04</v>
      </c>
      <c r="O263" s="20">
        <v>0.49</v>
      </c>
      <c r="P263" s="18">
        <v>13.75</v>
      </c>
      <c r="Q263" s="17" t="s">
        <v>1240</v>
      </c>
      <c r="R263" s="18" t="s">
        <v>1240</v>
      </c>
      <c r="S263" s="21">
        <v>4.3999999999999997E-2</v>
      </c>
      <c r="T263" s="19">
        <v>3.5000000000000003E-2</v>
      </c>
      <c r="U263" s="21">
        <v>4.4999999999999997E-3</v>
      </c>
      <c r="V263" s="19">
        <v>-5.0799999999999998E-2</v>
      </c>
      <c r="W263" s="21">
        <v>1.0800000000000001E-2</v>
      </c>
      <c r="X263" s="19">
        <v>-1.41E-2</v>
      </c>
      <c r="Y263" s="21">
        <v>-0.15179999999999999</v>
      </c>
      <c r="Z263" s="19">
        <v>1.0716000000000001</v>
      </c>
      <c r="AA263" s="21">
        <v>0.24260000000000001</v>
      </c>
      <c r="AB263" s="19">
        <v>5.67E-2</v>
      </c>
      <c r="AC263" s="21">
        <v>-0.21260000000000001</v>
      </c>
      <c r="AD263" s="9" t="s">
        <v>1241</v>
      </c>
      <c r="AE263" s="10" t="s">
        <v>1280</v>
      </c>
      <c r="AF263" s="13" t="str">
        <f>S263&amp;"-"&amp;COUNTIF($S$3:S263,S263)</f>
        <v>0.044-3</v>
      </c>
    </row>
    <row r="264" spans="1:32" x14ac:dyDescent="0.25">
      <c r="A264" s="45"/>
      <c r="C264" s="7" t="s">
        <v>238</v>
      </c>
      <c r="D264" s="7" t="s">
        <v>1068</v>
      </c>
      <c r="E264" s="7" t="s">
        <v>934</v>
      </c>
      <c r="F264" s="17">
        <f>VLOOKUP(C264,Table_0__2[[Papel]:[Alta]],2,TRUE)</f>
        <v>8.7100000000000009</v>
      </c>
      <c r="G264" s="19">
        <f>VLOOKUP(C264,Table_0__2[[Papel]:[Alta]],3,TRUE)/100</f>
        <v>-1.0200000000000001E-2</v>
      </c>
      <c r="H264" s="17">
        <f>VLOOKUP(C264,Table_0__2[[Papel]:[Alta]],4,TRUE)</f>
        <v>8.7100000000000009</v>
      </c>
      <c r="I264" s="33">
        <f>VLOOKUP(C264,Table_0__2[[Papel]:[Alta]],5,TRUE)</f>
        <v>8.7100000000000009</v>
      </c>
      <c r="J264" s="17">
        <v>8.8000000000000007</v>
      </c>
      <c r="K264" s="19">
        <v>-2.2200000000000001E-2</v>
      </c>
      <c r="L264" s="9" t="s">
        <v>1237</v>
      </c>
      <c r="M264" s="20">
        <v>-0.11</v>
      </c>
      <c r="N264" s="18">
        <v>-0.47</v>
      </c>
      <c r="O264" s="20">
        <v>-18.559999999999999</v>
      </c>
      <c r="P264" s="18">
        <v>-83.32</v>
      </c>
      <c r="Q264" s="17">
        <v>-1.59</v>
      </c>
      <c r="R264" s="18">
        <v>1.04</v>
      </c>
      <c r="S264" s="21">
        <v>0</v>
      </c>
      <c r="T264" s="19">
        <v>0.223</v>
      </c>
      <c r="U264" s="21">
        <v>-2.2200000000000001E-2</v>
      </c>
      <c r="V264" s="19">
        <v>5.7700000000000001E-2</v>
      </c>
      <c r="W264" s="21">
        <v>-0.14480000000000001</v>
      </c>
      <c r="X264" s="19">
        <v>5.3900000000000003E-2</v>
      </c>
      <c r="Y264" s="21">
        <v>4.7999999999999996E-3</v>
      </c>
      <c r="Z264" s="19">
        <v>0.57689999999999997</v>
      </c>
      <c r="AA264" s="21">
        <v>0.27910000000000001</v>
      </c>
      <c r="AB264" s="19">
        <v>9.8699999999999996E-2</v>
      </c>
      <c r="AC264" s="21">
        <v>1.7174</v>
      </c>
      <c r="AD264" s="9" t="s">
        <v>1238</v>
      </c>
      <c r="AE264" s="10" t="s">
        <v>1280</v>
      </c>
      <c r="AF264" s="13" t="str">
        <f>S264&amp;"-"&amp;COUNTIF($S$3:S264,S264)</f>
        <v>0-106</v>
      </c>
    </row>
    <row r="265" spans="1:32" x14ac:dyDescent="0.25">
      <c r="A265" s="45"/>
      <c r="C265" s="7" t="s">
        <v>239</v>
      </c>
      <c r="D265" s="7" t="s">
        <v>1069</v>
      </c>
      <c r="E265" s="7" t="s">
        <v>798</v>
      </c>
      <c r="F265" s="17">
        <f>VLOOKUP(C265,Table_0__2[[Papel]:[Alta]],2,TRUE)</f>
        <v>23.95</v>
      </c>
      <c r="G265" s="19">
        <f>VLOOKUP(C265,Table_0__2[[Papel]:[Alta]],3,TRUE)/100</f>
        <v>-2.4399999999999998E-2</v>
      </c>
      <c r="H265" s="17">
        <f>VLOOKUP(C265,Table_0__2[[Papel]:[Alta]],4,TRUE)</f>
        <v>23.89</v>
      </c>
      <c r="I265" s="33">
        <f>VLOOKUP(C265,Table_0__2[[Papel]:[Alta]],5,TRUE)</f>
        <v>24.5</v>
      </c>
      <c r="J265" s="17">
        <v>24.55</v>
      </c>
      <c r="K265" s="19">
        <v>1.5299999999999999E-2</v>
      </c>
      <c r="L265" s="9" t="s">
        <v>1237</v>
      </c>
      <c r="M265" s="20">
        <v>21.63</v>
      </c>
      <c r="N265" s="18">
        <v>468.96</v>
      </c>
      <c r="O265" s="20">
        <v>0.05</v>
      </c>
      <c r="P265" s="18">
        <v>1.1399999999999999</v>
      </c>
      <c r="Q265" s="17">
        <v>0.23</v>
      </c>
      <c r="R265" s="18">
        <v>204.98</v>
      </c>
      <c r="S265" s="21">
        <v>2E-3</v>
      </c>
      <c r="T265" s="19">
        <v>4.5999999999999999E-2</v>
      </c>
      <c r="U265" s="21">
        <v>1.5299999999999999E-2</v>
      </c>
      <c r="V265" s="19">
        <v>-2.9600000000000001E-2</v>
      </c>
      <c r="W265" s="21">
        <v>0.87509999999999999</v>
      </c>
      <c r="X265" s="19">
        <v>-1.6E-2</v>
      </c>
      <c r="Y265" s="21">
        <v>1.1008</v>
      </c>
      <c r="Z265" s="19">
        <v>1.1218999999999999</v>
      </c>
      <c r="AA265" s="21">
        <v>1.2639</v>
      </c>
      <c r="AB265" s="19">
        <v>5.0926999999999998</v>
      </c>
      <c r="AC265" s="21">
        <v>5.0387000000000004</v>
      </c>
      <c r="AD265" s="9" t="s">
        <v>1238</v>
      </c>
      <c r="AE265" s="10" t="s">
        <v>1280</v>
      </c>
      <c r="AF265" s="13" t="str">
        <f>S265&amp;"-"&amp;COUNTIF($S$3:S265,S265)</f>
        <v>0.002-3</v>
      </c>
    </row>
    <row r="266" spans="1:32" x14ac:dyDescent="0.25">
      <c r="A266" s="45"/>
      <c r="C266" s="7" t="s">
        <v>240</v>
      </c>
      <c r="D266" s="7" t="s">
        <v>1070</v>
      </c>
      <c r="E266" s="7" t="s">
        <v>812</v>
      </c>
      <c r="F266" s="17">
        <f>VLOOKUP(C266,Table_0__2[[Papel]:[Alta]],2,TRUE)</f>
        <v>4.99</v>
      </c>
      <c r="G266" s="19">
        <f>VLOOKUP(C266,Table_0__2[[Papel]:[Alta]],3,TRUE)/100</f>
        <v>-2.5399999999999999E-2</v>
      </c>
      <c r="H266" s="17">
        <f>VLOOKUP(C266,Table_0__2[[Papel]:[Alta]],4,TRUE)</f>
        <v>4.96</v>
      </c>
      <c r="I266" s="33">
        <f>VLOOKUP(C266,Table_0__2[[Papel]:[Alta]],5,TRUE)</f>
        <v>5.2</v>
      </c>
      <c r="J266" s="17">
        <v>5.12</v>
      </c>
      <c r="K266" s="19">
        <v>-5.5399999999999998E-2</v>
      </c>
      <c r="L266" s="9" t="s">
        <v>1237</v>
      </c>
      <c r="M266" s="20">
        <v>1.18</v>
      </c>
      <c r="N266" s="18">
        <v>-44.91</v>
      </c>
      <c r="O266" s="20">
        <v>-0.11</v>
      </c>
      <c r="P266" s="18">
        <v>4.3499999999999996</v>
      </c>
      <c r="Q266" s="17">
        <v>0.16</v>
      </c>
      <c r="R266" s="18">
        <v>-95.9</v>
      </c>
      <c r="S266" s="21">
        <v>0</v>
      </c>
      <c r="T266" s="19">
        <v>-2.5999999999999999E-2</v>
      </c>
      <c r="U266" s="21">
        <v>-5.5399999999999998E-2</v>
      </c>
      <c r="V266" s="19">
        <v>-0.1593</v>
      </c>
      <c r="W266" s="21">
        <v>-0.44890000000000002</v>
      </c>
      <c r="X266" s="19">
        <v>-0.16750000000000001</v>
      </c>
      <c r="Y266" s="21">
        <v>-0.41149999999999998</v>
      </c>
      <c r="Z266" s="19">
        <v>1.4416</v>
      </c>
      <c r="AA266" s="21">
        <v>3.8800000000000001E-2</v>
      </c>
      <c r="AB266" s="19">
        <v>5.3699999999999998E-2</v>
      </c>
      <c r="AC266" s="21">
        <v>0.5333</v>
      </c>
      <c r="AD266" s="9" t="s">
        <v>1238</v>
      </c>
      <c r="AE266" s="10" t="s">
        <v>1280</v>
      </c>
      <c r="AF266" s="13" t="str">
        <f>S266&amp;"-"&amp;COUNTIF($S$3:S266,S266)</f>
        <v>0-107</v>
      </c>
    </row>
    <row r="267" spans="1:32" x14ac:dyDescent="0.25">
      <c r="A267" s="45"/>
      <c r="C267" s="7" t="s">
        <v>241</v>
      </c>
      <c r="D267" s="7" t="s">
        <v>1071</v>
      </c>
      <c r="E267" s="7" t="s">
        <v>860</v>
      </c>
      <c r="F267" s="17">
        <f>VLOOKUP(C267,Table_0__2[[Papel]:[Alta]],2,TRUE)</f>
        <v>15.98</v>
      </c>
      <c r="G267" s="19">
        <f>VLOOKUP(C267,Table_0__2[[Papel]:[Alta]],3,TRUE)/100</f>
        <v>-1.4199999999999999E-2</v>
      </c>
      <c r="H267" s="17">
        <f>VLOOKUP(C267,Table_0__2[[Papel]:[Alta]],4,TRUE)</f>
        <v>15.81</v>
      </c>
      <c r="I267" s="33">
        <f>VLOOKUP(C267,Table_0__2[[Papel]:[Alta]],5,TRUE)</f>
        <v>16.5</v>
      </c>
      <c r="J267" s="17">
        <v>16.21</v>
      </c>
      <c r="K267" s="19">
        <v>-4.65E-2</v>
      </c>
      <c r="L267" s="9" t="s">
        <v>1237</v>
      </c>
      <c r="M267" s="20">
        <v>-0.13</v>
      </c>
      <c r="N267" s="18">
        <v>-0.92</v>
      </c>
      <c r="O267" s="20">
        <v>-17.64</v>
      </c>
      <c r="P267" s="18">
        <v>-128.51</v>
      </c>
      <c r="Q267" s="17">
        <v>-0.32</v>
      </c>
      <c r="R267" s="18">
        <v>-17.989999999999998</v>
      </c>
      <c r="S267" s="21">
        <v>0</v>
      </c>
      <c r="T267" s="19">
        <v>0.13700000000000001</v>
      </c>
      <c r="U267" s="21">
        <v>-4.65E-2</v>
      </c>
      <c r="V267" s="19">
        <v>-3.5099999999999999E-2</v>
      </c>
      <c r="W267" s="21">
        <v>6.9073000000000002</v>
      </c>
      <c r="X267" s="19">
        <v>-4.65E-2</v>
      </c>
      <c r="Y267" s="21">
        <v>5.6666999999999996</v>
      </c>
      <c r="Z267" s="19">
        <v>0.186</v>
      </c>
      <c r="AA267" s="21">
        <v>-0.27360000000000001</v>
      </c>
      <c r="AB267" s="19">
        <v>-0.4667</v>
      </c>
      <c r="AC267" s="21">
        <v>-7.4999999999999997E-2</v>
      </c>
      <c r="AD267" s="9" t="s">
        <v>1238</v>
      </c>
      <c r="AE267" s="10" t="s">
        <v>1280</v>
      </c>
      <c r="AF267" s="13" t="str">
        <f>S267&amp;"-"&amp;COUNTIF($S$3:S267,S267)</f>
        <v>0-108</v>
      </c>
    </row>
    <row r="268" spans="1:32" x14ac:dyDescent="0.25">
      <c r="A268" s="45"/>
      <c r="C268" s="7" t="s">
        <v>242</v>
      </c>
      <c r="D268" s="7" t="s">
        <v>1072</v>
      </c>
      <c r="E268" s="7" t="s">
        <v>788</v>
      </c>
      <c r="F268" s="17">
        <f>VLOOKUP(C268,Table_0__2[[Papel]:[Alta]],2,TRUE)</f>
        <v>25</v>
      </c>
      <c r="G268" s="19">
        <f>VLOOKUP(C268,Table_0__2[[Papel]:[Alta]],3,TRUE)/100</f>
        <v>6.3799999999999996E-2</v>
      </c>
      <c r="H268" s="17">
        <f>VLOOKUP(C268,Table_0__2[[Papel]:[Alta]],4,TRUE)</f>
        <v>25</v>
      </c>
      <c r="I268" s="33">
        <f>VLOOKUP(C268,Table_0__2[[Papel]:[Alta]],5,TRUE)</f>
        <v>25</v>
      </c>
      <c r="J268" s="17">
        <v>23.5</v>
      </c>
      <c r="K268" s="19">
        <v>2.8400000000000002E-2</v>
      </c>
      <c r="L268" s="9" t="s">
        <v>1237</v>
      </c>
      <c r="M268" s="20">
        <v>-0.37</v>
      </c>
      <c r="N268" s="18">
        <v>-3.67</v>
      </c>
      <c r="O268" s="20">
        <v>-6.4</v>
      </c>
      <c r="P268" s="18">
        <v>-62.97</v>
      </c>
      <c r="Q268" s="17">
        <v>-0.96</v>
      </c>
      <c r="R268" s="18">
        <v>1.5</v>
      </c>
      <c r="S268" s="21">
        <v>0</v>
      </c>
      <c r="T268" s="19">
        <v>0.10199999999999999</v>
      </c>
      <c r="U268" s="21">
        <v>2.8400000000000002E-2</v>
      </c>
      <c r="V268" s="19">
        <v>-4.0399999999999998E-2</v>
      </c>
      <c r="W268" s="21">
        <v>-0.28789999999999999</v>
      </c>
      <c r="X268" s="19">
        <v>-0.06</v>
      </c>
      <c r="Y268" s="21">
        <v>-0.28839999999999999</v>
      </c>
      <c r="Z268" s="19">
        <v>0.30109999999999998</v>
      </c>
      <c r="AA268" s="21">
        <v>0.1847</v>
      </c>
      <c r="AB268" s="19">
        <v>1.1746000000000001</v>
      </c>
      <c r="AC268" s="21">
        <v>0.75249999999999995</v>
      </c>
      <c r="AD268" s="9" t="s">
        <v>1238</v>
      </c>
      <c r="AE268" s="10" t="s">
        <v>1280</v>
      </c>
      <c r="AF268" s="13" t="str">
        <f>S268&amp;"-"&amp;COUNTIF($S$3:S268,S268)</f>
        <v>0-109</v>
      </c>
    </row>
    <row r="269" spans="1:32" x14ac:dyDescent="0.25">
      <c r="A269" s="45"/>
      <c r="C269" s="7" t="s">
        <v>243</v>
      </c>
      <c r="D269" s="7" t="s">
        <v>1073</v>
      </c>
      <c r="E269" s="7" t="s">
        <v>823</v>
      </c>
      <c r="F269" s="17">
        <f>VLOOKUP(C269,Table_0__2[[Papel]:[Alta]],2,TRUE)</f>
        <v>6.91</v>
      </c>
      <c r="G269" s="19">
        <f>VLOOKUP(C269,Table_0__2[[Papel]:[Alta]],3,TRUE)/100</f>
        <v>3.2899999999999999E-2</v>
      </c>
      <c r="H269" s="17">
        <f>VLOOKUP(C269,Table_0__2[[Papel]:[Alta]],4,TRUE)</f>
        <v>6.7</v>
      </c>
      <c r="I269" s="33">
        <f>VLOOKUP(C269,Table_0__2[[Papel]:[Alta]],5,TRUE)</f>
        <v>6.91</v>
      </c>
      <c r="J269" s="17">
        <v>6.69</v>
      </c>
      <c r="K269" s="19">
        <v>-2.76E-2</v>
      </c>
      <c r="L269" s="9" t="s">
        <v>1237</v>
      </c>
      <c r="M269" s="20">
        <v>-0.13</v>
      </c>
      <c r="N269" s="18">
        <v>-3.32</v>
      </c>
      <c r="O269" s="20">
        <v>-2.02</v>
      </c>
      <c r="P269" s="18">
        <v>-51.89</v>
      </c>
      <c r="Q269" s="17">
        <v>0</v>
      </c>
      <c r="R269" s="18">
        <v>0.92</v>
      </c>
      <c r="S269" s="21">
        <v>0</v>
      </c>
      <c r="T269" s="19">
        <v>3.9E-2</v>
      </c>
      <c r="U269" s="21">
        <v>-2.76E-2</v>
      </c>
      <c r="V269" s="19">
        <v>-7.0800000000000002E-2</v>
      </c>
      <c r="W269" s="21">
        <v>0.2208</v>
      </c>
      <c r="X269" s="19">
        <v>-4.4299999999999999E-2</v>
      </c>
      <c r="Y269" s="21">
        <v>0.18640000000000001</v>
      </c>
      <c r="Z269" s="19">
        <v>1.5876999999999999</v>
      </c>
      <c r="AA269" s="21">
        <v>-0.2</v>
      </c>
      <c r="AB269" s="19">
        <v>-6.5600000000000006E-2</v>
      </c>
      <c r="AC269" s="21">
        <v>-0.23749999999999999</v>
      </c>
      <c r="AD269" s="9" t="s">
        <v>1238</v>
      </c>
      <c r="AE269" s="10" t="s">
        <v>1280</v>
      </c>
      <c r="AF269" s="13" t="str">
        <f>S269&amp;"-"&amp;COUNTIF($S$3:S269,S269)</f>
        <v>0-110</v>
      </c>
    </row>
    <row r="270" spans="1:32" x14ac:dyDescent="0.25">
      <c r="A270" s="45"/>
      <c r="C270" s="7" t="s">
        <v>244</v>
      </c>
      <c r="D270" s="7" t="s">
        <v>1074</v>
      </c>
      <c r="E270" s="7" t="s">
        <v>1075</v>
      </c>
      <c r="F270" s="17">
        <f>VLOOKUP(C270,Table_0__2[[Papel]:[Alta]],2,TRUE)</f>
        <v>240</v>
      </c>
      <c r="G270" s="19">
        <f>VLOOKUP(C270,Table_0__2[[Papel]:[Alta]],3,TRUE)/100</f>
        <v>-1.15E-2</v>
      </c>
      <c r="H270" s="17">
        <f>VLOOKUP(C270,Table_0__2[[Papel]:[Alta]],4,TRUE)</f>
        <v>239.99</v>
      </c>
      <c r="I270" s="33">
        <f>VLOOKUP(C270,Table_0__2[[Papel]:[Alta]],5,TRUE)</f>
        <v>240</v>
      </c>
      <c r="J270" s="17">
        <v>242.79</v>
      </c>
      <c r="K270" s="19">
        <v>-4.5999999999999999E-3</v>
      </c>
      <c r="L270" s="9" t="s">
        <v>1237</v>
      </c>
      <c r="M270" s="20">
        <v>3.34</v>
      </c>
      <c r="N270" s="18">
        <v>-39.43</v>
      </c>
      <c r="O270" s="20">
        <v>-6.16</v>
      </c>
      <c r="P270" s="18">
        <v>72.63</v>
      </c>
      <c r="Q270" s="17">
        <v>0.31</v>
      </c>
      <c r="R270" s="18">
        <v>-62.67</v>
      </c>
      <c r="S270" s="21">
        <v>2.3E-2</v>
      </c>
      <c r="T270" s="19">
        <v>-8.5000000000000006E-2</v>
      </c>
      <c r="U270" s="21">
        <v>-4.5999999999999999E-3</v>
      </c>
      <c r="V270" s="19">
        <v>1.2E-2</v>
      </c>
      <c r="W270" s="21">
        <v>0.48720000000000002</v>
      </c>
      <c r="X270" s="19">
        <v>7.9100000000000004E-2</v>
      </c>
      <c r="Y270" s="21">
        <v>0.36559999999999998</v>
      </c>
      <c r="Z270" s="19">
        <v>9.8799999999999999E-2</v>
      </c>
      <c r="AA270" s="21">
        <v>0.22650000000000001</v>
      </c>
      <c r="AB270" s="19">
        <v>2.8400000000000002E-2</v>
      </c>
      <c r="AC270" s="21">
        <v>0.15870000000000001</v>
      </c>
      <c r="AD270" s="9" t="s">
        <v>1238</v>
      </c>
      <c r="AE270" s="10" t="s">
        <v>1280</v>
      </c>
      <c r="AF270" s="13" t="str">
        <f>S270&amp;"-"&amp;COUNTIF($S$3:S270,S270)</f>
        <v>0.023-2</v>
      </c>
    </row>
    <row r="271" spans="1:32" x14ac:dyDescent="0.25">
      <c r="A271" s="45"/>
      <c r="C271" s="7" t="s">
        <v>767</v>
      </c>
      <c r="D271" s="7" t="s">
        <v>1076</v>
      </c>
      <c r="E271" s="7" t="s">
        <v>850</v>
      </c>
      <c r="F271" s="17">
        <f>VLOOKUP(C271,Table_0__2[[Papel]:[Alta]],2,TRUE)</f>
        <v>27.4</v>
      </c>
      <c r="G271" s="19">
        <f>VLOOKUP(C271,Table_0__2[[Papel]:[Alta]],3,TRUE)/100</f>
        <v>-3.6900000000000002E-2</v>
      </c>
      <c r="H271" s="17">
        <f>VLOOKUP(C271,Table_0__2[[Papel]:[Alta]],4,TRUE)</f>
        <v>27.23</v>
      </c>
      <c r="I271" s="33">
        <f>VLOOKUP(C271,Table_0__2[[Papel]:[Alta]],5,TRUE)</f>
        <v>28.21</v>
      </c>
      <c r="J271" s="17">
        <v>28.45</v>
      </c>
      <c r="K271" s="19">
        <v>-1.52E-2</v>
      </c>
      <c r="L271" s="9" t="s">
        <v>1237</v>
      </c>
      <c r="M271" s="20">
        <v>36.869999999999997</v>
      </c>
      <c r="N271" s="18">
        <v>0</v>
      </c>
      <c r="O271" s="20">
        <v>0</v>
      </c>
      <c r="P271" s="18">
        <v>0.77</v>
      </c>
      <c r="Q271" s="17">
        <v>0.49</v>
      </c>
      <c r="R271" s="18" t="s">
        <v>1240</v>
      </c>
      <c r="S271" s="21">
        <v>0</v>
      </c>
      <c r="T271" s="19" t="s">
        <v>1240</v>
      </c>
      <c r="U271" s="21">
        <v>-1.52E-2</v>
      </c>
      <c r="V271" s="19">
        <v>0</v>
      </c>
      <c r="W271" s="21">
        <v>-0.27050000000000002</v>
      </c>
      <c r="X271" s="19">
        <v>-0.27050000000000002</v>
      </c>
      <c r="Y271" s="21">
        <v>0</v>
      </c>
      <c r="Z271" s="19">
        <v>0</v>
      </c>
      <c r="AA271" s="21">
        <v>0</v>
      </c>
      <c r="AB271" s="19">
        <v>0</v>
      </c>
      <c r="AC271" s="21">
        <v>0</v>
      </c>
      <c r="AD271" s="9" t="s">
        <v>1238</v>
      </c>
      <c r="AE271" s="10" t="s">
        <v>1281</v>
      </c>
      <c r="AF271" s="13" t="str">
        <f>S271&amp;"-"&amp;COUNTIF($S$3:S271,S271)</f>
        <v>0-111</v>
      </c>
    </row>
    <row r="272" spans="1:32" x14ac:dyDescent="0.25">
      <c r="A272" s="45"/>
      <c r="C272" s="7" t="s">
        <v>245</v>
      </c>
      <c r="D272" s="7" t="s">
        <v>1077</v>
      </c>
      <c r="E272" s="7" t="s">
        <v>802</v>
      </c>
      <c r="F272" s="17">
        <f>VLOOKUP(C272,Table_0__2[[Papel]:[Alta]],2,TRUE)</f>
        <v>16.690000000000001</v>
      </c>
      <c r="G272" s="19">
        <f>VLOOKUP(C272,Table_0__2[[Papel]:[Alta]],3,TRUE)/100</f>
        <v>-3.4099999999999998E-2</v>
      </c>
      <c r="H272" s="17">
        <f>VLOOKUP(C272,Table_0__2[[Papel]:[Alta]],4,TRUE)</f>
        <v>16.649999999999999</v>
      </c>
      <c r="I272" s="33">
        <f>VLOOKUP(C272,Table_0__2[[Papel]:[Alta]],5,TRUE)</f>
        <v>17.2</v>
      </c>
      <c r="J272" s="17">
        <v>17.28</v>
      </c>
      <c r="K272" s="19">
        <v>-2.3699999999999999E-2</v>
      </c>
      <c r="L272" s="9" t="s">
        <v>1237</v>
      </c>
      <c r="M272" s="20">
        <v>2.19</v>
      </c>
      <c r="N272" s="18">
        <v>47.38</v>
      </c>
      <c r="O272" s="20">
        <v>0.36</v>
      </c>
      <c r="P272" s="18">
        <v>7.89</v>
      </c>
      <c r="Q272" s="17">
        <v>1.87</v>
      </c>
      <c r="R272" s="18">
        <v>11.67</v>
      </c>
      <c r="S272" s="21">
        <v>8.9999999999999993E-3</v>
      </c>
      <c r="T272" s="19">
        <v>4.5999999999999999E-2</v>
      </c>
      <c r="U272" s="21">
        <v>-2.3699999999999999E-2</v>
      </c>
      <c r="V272" s="19">
        <v>-0.12280000000000001</v>
      </c>
      <c r="W272" s="21">
        <v>-7.17E-2</v>
      </c>
      <c r="X272" s="19">
        <v>-0.15790000000000001</v>
      </c>
      <c r="Y272" s="21">
        <v>9.1700000000000004E-2</v>
      </c>
      <c r="Z272" s="19">
        <v>1.2574000000000001</v>
      </c>
      <c r="AA272" s="21">
        <v>0.27179999999999999</v>
      </c>
      <c r="AB272" s="19">
        <v>-3.3399999999999999E-2</v>
      </c>
      <c r="AC272" s="21">
        <v>0</v>
      </c>
      <c r="AD272" s="9" t="s">
        <v>1241</v>
      </c>
      <c r="AE272" s="10" t="s">
        <v>1281</v>
      </c>
      <c r="AF272" s="13" t="str">
        <f>S272&amp;"-"&amp;COUNTIF($S$3:S272,S272)</f>
        <v>0.009-7</v>
      </c>
    </row>
    <row r="273" spans="1:32" x14ac:dyDescent="0.25">
      <c r="A273" s="45"/>
      <c r="C273" s="7" t="s">
        <v>246</v>
      </c>
      <c r="D273" s="7" t="s">
        <v>1078</v>
      </c>
      <c r="E273" s="7" t="s">
        <v>823</v>
      </c>
      <c r="F273" s="17">
        <f>VLOOKUP(C273,Table_0__2[[Papel]:[Alta]],2,TRUE)</f>
        <v>14.3</v>
      </c>
      <c r="G273" s="19">
        <f>VLOOKUP(C273,Table_0__2[[Papel]:[Alta]],3,TRUE)/100</f>
        <v>-7.000000000000001E-4</v>
      </c>
      <c r="H273" s="17">
        <f>VLOOKUP(C273,Table_0__2[[Papel]:[Alta]],4,TRUE)</f>
        <v>14.05</v>
      </c>
      <c r="I273" s="33">
        <f>VLOOKUP(C273,Table_0__2[[Papel]:[Alta]],5,TRUE)</f>
        <v>14.44</v>
      </c>
      <c r="J273" s="17">
        <v>14.31</v>
      </c>
      <c r="K273" s="19">
        <v>2.9499999999999998E-2</v>
      </c>
      <c r="L273" s="9" t="s">
        <v>1237</v>
      </c>
      <c r="M273" s="20">
        <v>10.55</v>
      </c>
      <c r="N273" s="18">
        <v>4.72</v>
      </c>
      <c r="O273" s="20">
        <v>3.03</v>
      </c>
      <c r="P273" s="18">
        <v>1.36</v>
      </c>
      <c r="Q273" s="17">
        <v>28.43</v>
      </c>
      <c r="R273" s="18">
        <v>1.31</v>
      </c>
      <c r="S273" s="21">
        <v>0</v>
      </c>
      <c r="T273" s="19">
        <v>2.2360000000000002</v>
      </c>
      <c r="U273" s="21">
        <v>2.9499999999999998E-2</v>
      </c>
      <c r="V273" s="19">
        <v>5.6099999999999997E-2</v>
      </c>
      <c r="W273" s="21">
        <v>0.1139</v>
      </c>
      <c r="X273" s="19">
        <v>-1.38E-2</v>
      </c>
      <c r="Y273" s="21">
        <v>0.46279999999999999</v>
      </c>
      <c r="Z273" s="19">
        <v>0.82420000000000004</v>
      </c>
      <c r="AA273" s="21">
        <v>-0.25409999999999999</v>
      </c>
      <c r="AB273" s="19">
        <v>0.1074</v>
      </c>
      <c r="AC273" s="21">
        <v>6.0999999999999999E-2</v>
      </c>
      <c r="AD273" s="9" t="s">
        <v>1238</v>
      </c>
      <c r="AE273" s="10" t="s">
        <v>1281</v>
      </c>
      <c r="AF273" s="13" t="str">
        <f>S273&amp;"-"&amp;COUNTIF($S$3:S273,S273)</f>
        <v>0-112</v>
      </c>
    </row>
    <row r="274" spans="1:32" x14ac:dyDescent="0.25">
      <c r="A274" s="45"/>
      <c r="C274" s="7" t="s">
        <v>743</v>
      </c>
      <c r="D274" s="7" t="s">
        <v>1079</v>
      </c>
      <c r="E274" s="7" t="s">
        <v>815</v>
      </c>
      <c r="F274" s="17">
        <f>VLOOKUP(C274,Table_0__2[[Papel]:[Alta]],2,TRUE)</f>
        <v>51.09</v>
      </c>
      <c r="G274" s="19">
        <f>VLOOKUP(C274,Table_0__2[[Papel]:[Alta]],3,TRUE)/100</f>
        <v>0</v>
      </c>
      <c r="H274" s="17">
        <f>VLOOKUP(C274,Table_0__2[[Papel]:[Alta]],4,TRUE)</f>
        <v>0</v>
      </c>
      <c r="I274" s="33">
        <f>VLOOKUP(C274,Table_0__2[[Papel]:[Alta]],5,TRUE)</f>
        <v>0</v>
      </c>
      <c r="J274" s="17">
        <v>51.09</v>
      </c>
      <c r="K274" s="19">
        <v>0</v>
      </c>
      <c r="L274" s="9" t="s">
        <v>1262</v>
      </c>
      <c r="M274" s="20">
        <v>4.03</v>
      </c>
      <c r="N274" s="18">
        <v>59.78</v>
      </c>
      <c r="O274" s="20">
        <v>0.85</v>
      </c>
      <c r="P274" s="18">
        <v>12.67</v>
      </c>
      <c r="Q274" s="17">
        <v>0.74</v>
      </c>
      <c r="R274" s="18">
        <v>28.08</v>
      </c>
      <c r="S274" s="21">
        <v>0</v>
      </c>
      <c r="T274" s="19">
        <v>6.7000000000000004E-2</v>
      </c>
      <c r="U274" s="21">
        <v>0</v>
      </c>
      <c r="V274" s="19">
        <v>0.41920000000000002</v>
      </c>
      <c r="W274" s="21">
        <v>1.6039000000000001</v>
      </c>
      <c r="X274" s="19">
        <v>0.41920000000000002</v>
      </c>
      <c r="Y274" s="21">
        <v>0.83479999999999999</v>
      </c>
      <c r="Z274" s="19">
        <v>2.9841000000000002</v>
      </c>
      <c r="AA274" s="21">
        <v>0</v>
      </c>
      <c r="AB274" s="19">
        <v>0</v>
      </c>
      <c r="AC274" s="21">
        <v>-0.41549999999999998</v>
      </c>
      <c r="AD274" s="9" t="s">
        <v>1238</v>
      </c>
      <c r="AE274" s="10" t="s">
        <v>1281</v>
      </c>
      <c r="AF274" s="13" t="str">
        <f>S274&amp;"-"&amp;COUNTIF($S$3:S274,S274)</f>
        <v>0-113</v>
      </c>
    </row>
    <row r="275" spans="1:32" x14ac:dyDescent="0.25">
      <c r="A275" s="45"/>
      <c r="C275" s="7" t="s">
        <v>768</v>
      </c>
      <c r="D275" s="7" t="s">
        <v>1080</v>
      </c>
      <c r="E275" s="7" t="s">
        <v>815</v>
      </c>
      <c r="F275" s="17">
        <f>VLOOKUP(C275,Table_0__2[[Papel]:[Alta]],2,TRUE)</f>
        <v>33</v>
      </c>
      <c r="G275" s="19">
        <f>VLOOKUP(C275,Table_0__2[[Papel]:[Alta]],3,TRUE)/100</f>
        <v>0</v>
      </c>
      <c r="H275" s="17">
        <f>VLOOKUP(C275,Table_0__2[[Papel]:[Alta]],4,TRUE)</f>
        <v>0</v>
      </c>
      <c r="I275" s="33">
        <f>VLOOKUP(C275,Table_0__2[[Papel]:[Alta]],5,TRUE)</f>
        <v>0</v>
      </c>
      <c r="J275" s="17">
        <v>33</v>
      </c>
      <c r="K275" s="19">
        <v>0</v>
      </c>
      <c r="L275" s="9" t="s">
        <v>1262</v>
      </c>
      <c r="M275" s="20">
        <v>2.61</v>
      </c>
      <c r="N275" s="18">
        <v>38.619999999999997</v>
      </c>
      <c r="O275" s="20">
        <v>0.85</v>
      </c>
      <c r="P275" s="18">
        <v>12.67</v>
      </c>
      <c r="Q275" s="17">
        <v>0.74</v>
      </c>
      <c r="R275" s="18">
        <v>18.14</v>
      </c>
      <c r="S275" s="21">
        <v>2.1999999999999999E-2</v>
      </c>
      <c r="T275" s="19">
        <v>6.7000000000000004E-2</v>
      </c>
      <c r="U275" s="21">
        <v>0</v>
      </c>
      <c r="V275" s="19">
        <v>0</v>
      </c>
      <c r="W275" s="21">
        <v>0.60850000000000004</v>
      </c>
      <c r="X275" s="19">
        <v>0.1114</v>
      </c>
      <c r="Y275" s="21">
        <v>2.1812999999999998</v>
      </c>
      <c r="Z275" s="19">
        <v>2.0061</v>
      </c>
      <c r="AA275" s="21">
        <v>0</v>
      </c>
      <c r="AB275" s="19">
        <v>0</v>
      </c>
      <c r="AC275" s="21">
        <v>0.58450000000000002</v>
      </c>
      <c r="AD275" s="9" t="s">
        <v>1238</v>
      </c>
      <c r="AE275" s="10" t="s">
        <v>1281</v>
      </c>
      <c r="AF275" s="13" t="str">
        <f>S275&amp;"-"&amp;COUNTIF($S$3:S275,S275)</f>
        <v>0.022-4</v>
      </c>
    </row>
    <row r="276" spans="1:32" x14ac:dyDescent="0.25">
      <c r="A276" s="45"/>
      <c r="C276" s="7" t="s">
        <v>247</v>
      </c>
      <c r="D276" s="7" t="s">
        <v>1081</v>
      </c>
      <c r="E276" s="7" t="s">
        <v>810</v>
      </c>
      <c r="F276" s="17">
        <f>VLOOKUP(C276,Table_0__2[[Papel]:[Alta]],2,TRUE)</f>
        <v>15.92</v>
      </c>
      <c r="G276" s="19">
        <f>VLOOKUP(C276,Table_0__2[[Papel]:[Alta]],3,TRUE)/100</f>
        <v>-3.6900000000000002E-2</v>
      </c>
      <c r="H276" s="17">
        <f>VLOOKUP(C276,Table_0__2[[Papel]:[Alta]],4,TRUE)</f>
        <v>15.83</v>
      </c>
      <c r="I276" s="33">
        <f>VLOOKUP(C276,Table_0__2[[Papel]:[Alta]],5,TRUE)</f>
        <v>16.47</v>
      </c>
      <c r="J276" s="17">
        <v>16.53</v>
      </c>
      <c r="K276" s="19">
        <v>-1.72E-2</v>
      </c>
      <c r="L276" s="9" t="s">
        <v>1237</v>
      </c>
      <c r="M276" s="20">
        <v>1.42</v>
      </c>
      <c r="N276" s="18">
        <v>15.8</v>
      </c>
      <c r="O276" s="20">
        <v>1.05</v>
      </c>
      <c r="P276" s="18">
        <v>11.63</v>
      </c>
      <c r="Q276" s="17">
        <v>0.87</v>
      </c>
      <c r="R276" s="18">
        <v>10.19</v>
      </c>
      <c r="S276" s="21">
        <v>3.3000000000000002E-2</v>
      </c>
      <c r="T276" s="19">
        <v>0.09</v>
      </c>
      <c r="U276" s="21">
        <v>-1.72E-2</v>
      </c>
      <c r="V276" s="19">
        <v>-0.1479</v>
      </c>
      <c r="W276" s="21">
        <v>-0.121</v>
      </c>
      <c r="X276" s="19">
        <v>-0.11849999999999999</v>
      </c>
      <c r="Y276" s="21">
        <v>-0.106</v>
      </c>
      <c r="Z276" s="19">
        <v>0.85619999999999996</v>
      </c>
      <c r="AA276" s="21">
        <v>6.1199999999999997E-2</v>
      </c>
      <c r="AB276" s="19">
        <v>0.43569999999999998</v>
      </c>
      <c r="AC276" s="21">
        <v>0.35589999999999999</v>
      </c>
      <c r="AD276" s="9" t="s">
        <v>1238</v>
      </c>
      <c r="AE276" s="10" t="s">
        <v>1281</v>
      </c>
      <c r="AF276" s="13" t="str">
        <f>S276&amp;"-"&amp;COUNTIF($S$3:S276,S276)</f>
        <v>0.033-3</v>
      </c>
    </row>
    <row r="277" spans="1:32" x14ac:dyDescent="0.25">
      <c r="A277" s="45"/>
      <c r="C277" s="7" t="s">
        <v>744</v>
      </c>
      <c r="D277" s="7" t="s">
        <v>1082</v>
      </c>
      <c r="E277" s="7" t="s">
        <v>1083</v>
      </c>
      <c r="F277" s="17">
        <f>VLOOKUP(C277,Table_0__2[[Papel]:[Alta]],2,TRUE)</f>
        <v>58</v>
      </c>
      <c r="G277" s="19">
        <f>VLOOKUP(C277,Table_0__2[[Papel]:[Alta]],3,TRUE)/100</f>
        <v>0</v>
      </c>
      <c r="H277" s="17">
        <f>VLOOKUP(C277,Table_0__2[[Papel]:[Alta]],4,TRUE)</f>
        <v>0</v>
      </c>
      <c r="I277" s="33">
        <f>VLOOKUP(C277,Table_0__2[[Papel]:[Alta]],5,TRUE)</f>
        <v>0</v>
      </c>
      <c r="J277" s="17">
        <v>58</v>
      </c>
      <c r="K277" s="19">
        <v>8.4099999999999994E-2</v>
      </c>
      <c r="L277" s="9" t="s">
        <v>1237</v>
      </c>
      <c r="M277" s="20">
        <v>0.5</v>
      </c>
      <c r="N277" s="18">
        <v>1.18</v>
      </c>
      <c r="O277" s="20">
        <v>49.07</v>
      </c>
      <c r="P277" s="18">
        <v>115.43</v>
      </c>
      <c r="Q277" s="17">
        <v>2.5099999999999998</v>
      </c>
      <c r="R277" s="18">
        <v>-1.86</v>
      </c>
      <c r="S277" s="21">
        <v>0</v>
      </c>
      <c r="T277" s="19">
        <v>0.42499999999999999</v>
      </c>
      <c r="U277" s="21">
        <v>8.4099999999999994E-2</v>
      </c>
      <c r="V277" s="19">
        <v>-2.5399999999999999E-2</v>
      </c>
      <c r="W277" s="21">
        <v>-6.4500000000000002E-2</v>
      </c>
      <c r="X277" s="19">
        <v>4.0000000000000001E-3</v>
      </c>
      <c r="Y277" s="21">
        <v>-0.20860000000000001</v>
      </c>
      <c r="Z277" s="19">
        <v>-0.21079999999999999</v>
      </c>
      <c r="AA277" s="21">
        <v>3.4925000000000002</v>
      </c>
      <c r="AB277" s="19">
        <v>-0.40870000000000001</v>
      </c>
      <c r="AC277" s="21">
        <v>0.20319999999999999</v>
      </c>
      <c r="AD277" s="9" t="s">
        <v>1238</v>
      </c>
      <c r="AE277" s="10" t="s">
        <v>1281</v>
      </c>
      <c r="AF277" s="13" t="str">
        <f>S277&amp;"-"&amp;COUNTIF($S$3:S277,S277)</f>
        <v>0-114</v>
      </c>
    </row>
    <row r="278" spans="1:32" x14ac:dyDescent="0.25">
      <c r="A278" s="45"/>
      <c r="C278" s="7" t="s">
        <v>248</v>
      </c>
      <c r="D278" s="7" t="s">
        <v>1084</v>
      </c>
      <c r="E278" s="7" t="s">
        <v>810</v>
      </c>
      <c r="F278" s="17">
        <f>VLOOKUP(C278,Table_0__2[[Papel]:[Alta]],2,TRUE)</f>
        <v>11.9</v>
      </c>
      <c r="G278" s="19">
        <f>VLOOKUP(C278,Table_0__2[[Papel]:[Alta]],3,TRUE)/100</f>
        <v>-1.41E-2</v>
      </c>
      <c r="H278" s="17">
        <f>VLOOKUP(C278,Table_0__2[[Papel]:[Alta]],4,TRUE)</f>
        <v>11.62</v>
      </c>
      <c r="I278" s="33">
        <f>VLOOKUP(C278,Table_0__2[[Papel]:[Alta]],5,TRUE)</f>
        <v>12.09</v>
      </c>
      <c r="J278" s="17">
        <v>12.07</v>
      </c>
      <c r="K278" s="19">
        <v>-4.7399999999999998E-2</v>
      </c>
      <c r="L278" s="9" t="s">
        <v>1237</v>
      </c>
      <c r="M278" s="20">
        <v>1.28</v>
      </c>
      <c r="N278" s="18">
        <v>40.78</v>
      </c>
      <c r="O278" s="20">
        <v>0.3</v>
      </c>
      <c r="P278" s="18">
        <v>9.4</v>
      </c>
      <c r="Q278" s="17">
        <v>0.05</v>
      </c>
      <c r="R278" s="18">
        <v>30.6</v>
      </c>
      <c r="S278" s="21">
        <v>0</v>
      </c>
      <c r="T278" s="19">
        <v>3.1E-2</v>
      </c>
      <c r="U278" s="21">
        <v>-4.7399999999999998E-2</v>
      </c>
      <c r="V278" s="19">
        <v>-0.21879999999999999</v>
      </c>
      <c r="W278" s="21">
        <v>-0.28370000000000001</v>
      </c>
      <c r="X278" s="19">
        <v>-0.28999999999999998</v>
      </c>
      <c r="Y278" s="21">
        <v>-0.1822</v>
      </c>
      <c r="Z278" s="19">
        <v>0</v>
      </c>
      <c r="AA278" s="21">
        <v>0</v>
      </c>
      <c r="AB278" s="19">
        <v>0</v>
      </c>
      <c r="AC278" s="21">
        <v>0</v>
      </c>
      <c r="AD278" s="9" t="s">
        <v>1238</v>
      </c>
      <c r="AE278" s="10" t="s">
        <v>1281</v>
      </c>
      <c r="AF278" s="13" t="str">
        <f>S278&amp;"-"&amp;COUNTIF($S$3:S278,S278)</f>
        <v>0-115</v>
      </c>
    </row>
    <row r="279" spans="1:32" x14ac:dyDescent="0.25">
      <c r="A279" s="45"/>
      <c r="C279" s="7" t="s">
        <v>249</v>
      </c>
      <c r="D279" s="7" t="s">
        <v>1085</v>
      </c>
      <c r="E279" s="7" t="s">
        <v>780</v>
      </c>
      <c r="F279" s="17">
        <f>VLOOKUP(C279,Table_0__2[[Papel]:[Alta]],2,TRUE)</f>
        <v>30.18</v>
      </c>
      <c r="G279" s="19">
        <f>VLOOKUP(C279,Table_0__2[[Papel]:[Alta]],3,TRUE)/100</f>
        <v>0</v>
      </c>
      <c r="H279" s="17">
        <f>VLOOKUP(C279,Table_0__2[[Papel]:[Alta]],4,TRUE)</f>
        <v>0</v>
      </c>
      <c r="I279" s="33">
        <f>VLOOKUP(C279,Table_0__2[[Papel]:[Alta]],5,TRUE)</f>
        <v>0</v>
      </c>
      <c r="J279" s="17">
        <v>30.18</v>
      </c>
      <c r="K279" s="19">
        <v>2.7199999999999998E-2</v>
      </c>
      <c r="L279" s="9" t="s">
        <v>1237</v>
      </c>
      <c r="M279" s="20">
        <v>0.99</v>
      </c>
      <c r="N279" s="18">
        <v>5.69</v>
      </c>
      <c r="O279" s="20">
        <v>5.31</v>
      </c>
      <c r="P279" s="18">
        <v>30.54</v>
      </c>
      <c r="Q279" s="17">
        <v>0.18</v>
      </c>
      <c r="R279" s="18">
        <v>9.2799999999999994</v>
      </c>
      <c r="S279" s="21">
        <v>2.5000000000000001E-2</v>
      </c>
      <c r="T279" s="19">
        <v>0.17399999999999999</v>
      </c>
      <c r="U279" s="21">
        <v>2.7199999999999998E-2</v>
      </c>
      <c r="V279" s="19">
        <v>-5.5999999999999999E-3</v>
      </c>
      <c r="W279" s="21">
        <v>0.48680000000000001</v>
      </c>
      <c r="X279" s="19">
        <v>-5.5399999999999998E-2</v>
      </c>
      <c r="Y279" s="21">
        <v>0.39510000000000001</v>
      </c>
      <c r="Z279" s="19">
        <v>0.64729999999999999</v>
      </c>
      <c r="AA279" s="21">
        <v>-5.0599999999999999E-2</v>
      </c>
      <c r="AB279" s="19">
        <v>0.64329999999999998</v>
      </c>
      <c r="AC279" s="21">
        <v>0.17480000000000001</v>
      </c>
      <c r="AD279" s="9" t="s">
        <v>1238</v>
      </c>
      <c r="AE279" s="10" t="s">
        <v>1281</v>
      </c>
      <c r="AF279" s="13" t="str">
        <f>S279&amp;"-"&amp;COUNTIF($S$3:S279,S279)</f>
        <v>0.025-1</v>
      </c>
    </row>
    <row r="280" spans="1:32" x14ac:dyDescent="0.25">
      <c r="A280" s="45"/>
      <c r="C280" s="7" t="s">
        <v>250</v>
      </c>
      <c r="D280" s="7" t="s">
        <v>1086</v>
      </c>
      <c r="E280" s="7" t="s">
        <v>793</v>
      </c>
      <c r="F280" s="17">
        <f>VLOOKUP(C280,Table_0__2[[Papel]:[Alta]],2,TRUE)</f>
        <v>18.8</v>
      </c>
      <c r="G280" s="19">
        <f>VLOOKUP(C280,Table_0__2[[Papel]:[Alta]],3,TRUE)/100</f>
        <v>-2.9900000000000003E-2</v>
      </c>
      <c r="H280" s="17">
        <f>VLOOKUP(C280,Table_0__2[[Papel]:[Alta]],4,TRUE)</f>
        <v>18.649999999999999</v>
      </c>
      <c r="I280" s="33">
        <f>VLOOKUP(C280,Table_0__2[[Papel]:[Alta]],5,TRUE)</f>
        <v>19.059999999999999</v>
      </c>
      <c r="J280" s="17">
        <v>19.38</v>
      </c>
      <c r="K280" s="19">
        <v>-1.52E-2</v>
      </c>
      <c r="L280" s="9" t="s">
        <v>1237</v>
      </c>
      <c r="M280" s="20">
        <v>1.87</v>
      </c>
      <c r="N280" s="18">
        <v>12.08</v>
      </c>
      <c r="O280" s="20">
        <v>1.6</v>
      </c>
      <c r="P280" s="18">
        <v>10.37</v>
      </c>
      <c r="Q280" s="17">
        <v>0.5</v>
      </c>
      <c r="R280" s="18">
        <v>20.46</v>
      </c>
      <c r="S280" s="21">
        <v>2.3E-2</v>
      </c>
      <c r="T280" s="19">
        <v>0.155</v>
      </c>
      <c r="U280" s="21">
        <v>-1.52E-2</v>
      </c>
      <c r="V280" s="19">
        <v>-9.01E-2</v>
      </c>
      <c r="W280" s="21">
        <v>-0.37830000000000003</v>
      </c>
      <c r="X280" s="19">
        <v>-0.1764</v>
      </c>
      <c r="Y280" s="21">
        <v>-0.27479999999999999</v>
      </c>
      <c r="Z280" s="19">
        <v>0.38090000000000002</v>
      </c>
      <c r="AA280" s="21">
        <v>4.3499999999999997E-2</v>
      </c>
      <c r="AB280" s="19">
        <v>0.21859999999999999</v>
      </c>
      <c r="AC280" s="21">
        <v>0.59209999999999996</v>
      </c>
      <c r="AD280" s="9" t="s">
        <v>1241</v>
      </c>
      <c r="AE280" s="10" t="s">
        <v>1281</v>
      </c>
      <c r="AF280" s="13" t="str">
        <f>S280&amp;"-"&amp;COUNTIF($S$3:S280,S280)</f>
        <v>0.023-3</v>
      </c>
    </row>
    <row r="281" spans="1:32" x14ac:dyDescent="0.25">
      <c r="A281" s="45"/>
      <c r="C281" s="7" t="s">
        <v>745</v>
      </c>
      <c r="D281" s="7" t="s">
        <v>1087</v>
      </c>
      <c r="E281" s="7" t="s">
        <v>968</v>
      </c>
      <c r="F281" s="17">
        <f>VLOOKUP(C281,Table_0__2[[Papel]:[Alta]],2,TRUE)</f>
        <v>45.99</v>
      </c>
      <c r="G281" s="19">
        <f>VLOOKUP(C281,Table_0__2[[Papel]:[Alta]],3,TRUE)/100</f>
        <v>0</v>
      </c>
      <c r="H281" s="17">
        <f>VLOOKUP(C281,Table_0__2[[Papel]:[Alta]],4,TRUE)</f>
        <v>0</v>
      </c>
      <c r="I281" s="33">
        <f>VLOOKUP(C281,Table_0__2[[Papel]:[Alta]],5,TRUE)</f>
        <v>0</v>
      </c>
      <c r="J281" s="17">
        <v>45.99</v>
      </c>
      <c r="K281" s="19">
        <v>-0.1089</v>
      </c>
      <c r="L281" s="9" t="s">
        <v>1237</v>
      </c>
      <c r="M281" s="20">
        <v>-0.42</v>
      </c>
      <c r="N281" s="18">
        <v>-3.61</v>
      </c>
      <c r="O281" s="20">
        <v>-12.74</v>
      </c>
      <c r="P281" s="18">
        <v>-109.16</v>
      </c>
      <c r="Q281" s="17">
        <v>-0.34</v>
      </c>
      <c r="R281" s="18">
        <v>-13.53</v>
      </c>
      <c r="S281" s="21">
        <v>0</v>
      </c>
      <c r="T281" s="19">
        <v>0.11700000000000001</v>
      </c>
      <c r="U281" s="21">
        <v>-0.1089</v>
      </c>
      <c r="V281" s="19">
        <v>2.18E-2</v>
      </c>
      <c r="W281" s="21">
        <v>5.57</v>
      </c>
      <c r="X281" s="19">
        <v>-0.20949999999999999</v>
      </c>
      <c r="Y281" s="21">
        <v>7.3113999999999999</v>
      </c>
      <c r="Z281" s="19">
        <v>-2.8E-3</v>
      </c>
      <c r="AA281" s="21">
        <v>0</v>
      </c>
      <c r="AB281" s="19">
        <v>0</v>
      </c>
      <c r="AC281" s="21">
        <v>0.95199999999999996</v>
      </c>
      <c r="AD281" s="9" t="s">
        <v>1238</v>
      </c>
      <c r="AE281" s="10" t="s">
        <v>1282</v>
      </c>
      <c r="AF281" s="13" t="str">
        <f>S281&amp;"-"&amp;COUNTIF($S$3:S281,S281)</f>
        <v>0-116</v>
      </c>
    </row>
    <row r="282" spans="1:32" x14ac:dyDescent="0.25">
      <c r="A282" s="45"/>
      <c r="C282" s="7" t="s">
        <v>251</v>
      </c>
      <c r="D282" s="7" t="s">
        <v>1088</v>
      </c>
      <c r="E282" s="7" t="s">
        <v>968</v>
      </c>
      <c r="F282" s="17">
        <f>VLOOKUP(C282,Table_0__2[[Papel]:[Alta]],2,TRUE)</f>
        <v>6.12</v>
      </c>
      <c r="G282" s="19">
        <f>VLOOKUP(C282,Table_0__2[[Papel]:[Alta]],3,TRUE)/100</f>
        <v>2.86E-2</v>
      </c>
      <c r="H282" s="17">
        <f>VLOOKUP(C282,Table_0__2[[Papel]:[Alta]],4,TRUE)</f>
        <v>6.12</v>
      </c>
      <c r="I282" s="33">
        <f>VLOOKUP(C282,Table_0__2[[Papel]:[Alta]],5,TRUE)</f>
        <v>6.13</v>
      </c>
      <c r="J282" s="17">
        <v>5.95</v>
      </c>
      <c r="K282" s="19">
        <v>-5.7099999999999998E-2</v>
      </c>
      <c r="L282" s="9" t="s">
        <v>1237</v>
      </c>
      <c r="M282" s="20">
        <v>-0.05</v>
      </c>
      <c r="N282" s="18">
        <v>-0.47</v>
      </c>
      <c r="O282" s="20">
        <v>-12.74</v>
      </c>
      <c r="P282" s="18">
        <v>-109.16</v>
      </c>
      <c r="Q282" s="17">
        <v>-0.34</v>
      </c>
      <c r="R282" s="18">
        <v>-1.75</v>
      </c>
      <c r="S282" s="21">
        <v>0</v>
      </c>
      <c r="T282" s="19">
        <v>0.11700000000000001</v>
      </c>
      <c r="U282" s="21">
        <v>-5.7099999999999998E-2</v>
      </c>
      <c r="V282" s="19">
        <v>-0.125</v>
      </c>
      <c r="W282" s="21">
        <v>0.45119999999999999</v>
      </c>
      <c r="X282" s="19">
        <v>-8.4599999999999995E-2</v>
      </c>
      <c r="Y282" s="21">
        <v>4.8399999999999999E-2</v>
      </c>
      <c r="Z282" s="19">
        <v>1.0946</v>
      </c>
      <c r="AA282" s="21">
        <v>0.1086</v>
      </c>
      <c r="AB282" s="19">
        <v>0.75660000000000005</v>
      </c>
      <c r="AC282" s="21">
        <v>8.5699999999999998E-2</v>
      </c>
      <c r="AD282" s="9" t="s">
        <v>1238</v>
      </c>
      <c r="AE282" s="10" t="s">
        <v>1282</v>
      </c>
      <c r="AF282" s="13" t="str">
        <f>S282&amp;"-"&amp;COUNTIF($S$3:S282,S282)</f>
        <v>0-117</v>
      </c>
    </row>
    <row r="283" spans="1:32" x14ac:dyDescent="0.25">
      <c r="A283" s="45"/>
      <c r="C283" s="7" t="s">
        <v>252</v>
      </c>
      <c r="D283" s="7" t="s">
        <v>1089</v>
      </c>
      <c r="E283" s="7" t="s">
        <v>1048</v>
      </c>
      <c r="F283" s="17">
        <f>VLOOKUP(C283,Table_0__2[[Papel]:[Alta]],2,TRUE)</f>
        <v>11.97</v>
      </c>
      <c r="G283" s="19">
        <f>VLOOKUP(C283,Table_0__2[[Papel]:[Alta]],3,TRUE)/100</f>
        <v>-3.1600000000000003E-2</v>
      </c>
      <c r="H283" s="17">
        <f>VLOOKUP(C283,Table_0__2[[Papel]:[Alta]],4,TRUE)</f>
        <v>11.97</v>
      </c>
      <c r="I283" s="33">
        <f>VLOOKUP(C283,Table_0__2[[Papel]:[Alta]],5,TRUE)</f>
        <v>12.3</v>
      </c>
      <c r="J283" s="17">
        <v>12.36</v>
      </c>
      <c r="K283" s="19">
        <v>-1.83E-2</v>
      </c>
      <c r="L283" s="9" t="s">
        <v>1237</v>
      </c>
      <c r="M283" s="20">
        <v>0.49</v>
      </c>
      <c r="N283" s="18">
        <v>-5.88</v>
      </c>
      <c r="O283" s="20">
        <v>-2.1</v>
      </c>
      <c r="P283" s="18">
        <v>24.97</v>
      </c>
      <c r="Q283" s="17">
        <v>1.4</v>
      </c>
      <c r="R283" s="18">
        <v>-169.57</v>
      </c>
      <c r="S283" s="21">
        <v>5.3999999999999999E-2</v>
      </c>
      <c r="T283" s="19">
        <v>-8.4000000000000005E-2</v>
      </c>
      <c r="U283" s="21">
        <v>-1.83E-2</v>
      </c>
      <c r="V283" s="19">
        <v>-0.14399999999999999</v>
      </c>
      <c r="W283" s="21">
        <v>-0.34839999999999999</v>
      </c>
      <c r="X283" s="19">
        <v>-0.2026</v>
      </c>
      <c r="Y283" s="21">
        <v>-0.30719999999999997</v>
      </c>
      <c r="Z283" s="19">
        <v>-1.0999999999999999E-2</v>
      </c>
      <c r="AA283" s="21">
        <v>7.6999999999999999E-2</v>
      </c>
      <c r="AB283" s="19">
        <v>1.0175000000000001</v>
      </c>
      <c r="AC283" s="21">
        <v>4.1099999999999998E-2</v>
      </c>
      <c r="AD283" s="9" t="s">
        <v>1238</v>
      </c>
      <c r="AE283" s="10" t="s">
        <v>1282</v>
      </c>
      <c r="AF283" s="13" t="str">
        <f>S283&amp;"-"&amp;COUNTIF($S$3:S283,S283)</f>
        <v>0.054-3</v>
      </c>
    </row>
    <row r="284" spans="1:32" x14ac:dyDescent="0.25">
      <c r="A284" s="45"/>
      <c r="C284" s="7" t="s">
        <v>253</v>
      </c>
      <c r="D284" s="7" t="s">
        <v>1090</v>
      </c>
      <c r="E284" s="7" t="s">
        <v>782</v>
      </c>
      <c r="F284" s="17">
        <f>VLOOKUP(C284,Table_0__2[[Papel]:[Alta]],2,TRUE)</f>
        <v>15.12</v>
      </c>
      <c r="G284" s="19">
        <f>VLOOKUP(C284,Table_0__2[[Papel]:[Alta]],3,TRUE)/100</f>
        <v>-3.7599999999999995E-2</v>
      </c>
      <c r="H284" s="17">
        <f>VLOOKUP(C284,Table_0__2[[Papel]:[Alta]],4,TRUE)</f>
        <v>15.05</v>
      </c>
      <c r="I284" s="33">
        <f>VLOOKUP(C284,Table_0__2[[Papel]:[Alta]],5,TRUE)</f>
        <v>15.63</v>
      </c>
      <c r="J284" s="17">
        <v>15.71</v>
      </c>
      <c r="K284" s="19">
        <v>-3.9100000000000003E-2</v>
      </c>
      <c r="L284" s="9" t="s">
        <v>1237</v>
      </c>
      <c r="M284" s="20">
        <v>0.9</v>
      </c>
      <c r="N284" s="18">
        <v>6.79</v>
      </c>
      <c r="O284" s="20">
        <v>2.31</v>
      </c>
      <c r="P284" s="18">
        <v>17.440000000000001</v>
      </c>
      <c r="Q284" s="17">
        <v>1.25</v>
      </c>
      <c r="R284" s="18">
        <v>3.43</v>
      </c>
      <c r="S284" s="21">
        <v>2.9000000000000001E-2</v>
      </c>
      <c r="T284" s="19">
        <v>0.13300000000000001</v>
      </c>
      <c r="U284" s="21">
        <v>-3.9100000000000003E-2</v>
      </c>
      <c r="V284" s="19">
        <v>-0.16350000000000001</v>
      </c>
      <c r="W284" s="21">
        <v>-0.3569</v>
      </c>
      <c r="X284" s="19">
        <v>-9.8900000000000002E-2</v>
      </c>
      <c r="Y284" s="21">
        <v>-0.2828</v>
      </c>
      <c r="Z284" s="19">
        <v>0.48720000000000002</v>
      </c>
      <c r="AA284" s="21">
        <v>0</v>
      </c>
      <c r="AB284" s="19">
        <v>0</v>
      </c>
      <c r="AC284" s="21">
        <v>0</v>
      </c>
      <c r="AD284" s="9" t="s">
        <v>1241</v>
      </c>
      <c r="AE284" s="10" t="s">
        <v>1282</v>
      </c>
      <c r="AF284" s="13" t="str">
        <f>S284&amp;"-"&amp;COUNTIF($S$3:S284,S284)</f>
        <v>0.029-3</v>
      </c>
    </row>
    <row r="285" spans="1:32" x14ac:dyDescent="0.25">
      <c r="A285" s="45"/>
      <c r="C285" s="7" t="s">
        <v>746</v>
      </c>
      <c r="D285" s="7" t="s">
        <v>1091</v>
      </c>
      <c r="E285" s="7" t="s">
        <v>850</v>
      </c>
      <c r="F285" s="17">
        <f>VLOOKUP(C285,Table_0__2[[Papel]:[Alta]],2,TRUE)</f>
        <v>8.91</v>
      </c>
      <c r="G285" s="19">
        <f>VLOOKUP(C285,Table_0__2[[Papel]:[Alta]],3,TRUE)/100</f>
        <v>-1.3300000000000001E-2</v>
      </c>
      <c r="H285" s="17">
        <f>VLOOKUP(C285,Table_0__2[[Papel]:[Alta]],4,TRUE)</f>
        <v>8.67</v>
      </c>
      <c r="I285" s="33">
        <f>VLOOKUP(C285,Table_0__2[[Papel]:[Alta]],5,TRUE)</f>
        <v>8.98</v>
      </c>
      <c r="J285" s="17">
        <v>9.0299999999999994</v>
      </c>
      <c r="K285" s="19">
        <v>2.6100000000000002E-2</v>
      </c>
      <c r="L285" s="9" t="s">
        <v>1237</v>
      </c>
      <c r="M285" s="20">
        <v>15.71</v>
      </c>
      <c r="N285" s="18">
        <v>0</v>
      </c>
      <c r="O285" s="20">
        <v>0</v>
      </c>
      <c r="P285" s="18">
        <v>0.56999999999999995</v>
      </c>
      <c r="Q285" s="17">
        <v>0.86</v>
      </c>
      <c r="R285" s="18" t="s">
        <v>1240</v>
      </c>
      <c r="S285" s="21">
        <v>0</v>
      </c>
      <c r="T285" s="19" t="s">
        <v>1240</v>
      </c>
      <c r="U285" s="21">
        <v>2.6100000000000002E-2</v>
      </c>
      <c r="V285" s="19">
        <v>-2.9000000000000001E-2</v>
      </c>
      <c r="W285" s="21">
        <v>1.0384</v>
      </c>
      <c r="X285" s="19">
        <v>0.26290000000000002</v>
      </c>
      <c r="Y285" s="21">
        <v>0.61399999999999999</v>
      </c>
      <c r="Z285" s="19">
        <v>0</v>
      </c>
      <c r="AA285" s="21">
        <v>0</v>
      </c>
      <c r="AB285" s="19">
        <v>0</v>
      </c>
      <c r="AC285" s="21">
        <v>0</v>
      </c>
      <c r="AD285" s="9" t="s">
        <v>1238</v>
      </c>
      <c r="AE285" s="10" t="s">
        <v>1282</v>
      </c>
      <c r="AF285" s="13" t="str">
        <f>S285&amp;"-"&amp;COUNTIF($S$3:S285,S285)</f>
        <v>0-118</v>
      </c>
    </row>
    <row r="286" spans="1:32" x14ac:dyDescent="0.25">
      <c r="A286" s="45"/>
      <c r="C286" s="7" t="s">
        <v>254</v>
      </c>
      <c r="D286" s="7" t="s">
        <v>1092</v>
      </c>
      <c r="E286" s="7" t="s">
        <v>780</v>
      </c>
      <c r="F286" s="17">
        <f>VLOOKUP(C286,Table_0__2[[Papel]:[Alta]],2,TRUE)</f>
        <v>20</v>
      </c>
      <c r="G286" s="19">
        <f>VLOOKUP(C286,Table_0__2[[Papel]:[Alta]],3,TRUE)/100</f>
        <v>-4.8499999999999995E-2</v>
      </c>
      <c r="H286" s="17">
        <f>VLOOKUP(C286,Table_0__2[[Papel]:[Alta]],4,TRUE)</f>
        <v>20</v>
      </c>
      <c r="I286" s="33">
        <f>VLOOKUP(C286,Table_0__2[[Papel]:[Alta]],5,TRUE)</f>
        <v>20</v>
      </c>
      <c r="J286" s="17">
        <v>21.02</v>
      </c>
      <c r="K286" s="19">
        <v>-5.3199999999999997E-2</v>
      </c>
      <c r="L286" s="9" t="s">
        <v>1237</v>
      </c>
      <c r="M286" s="20">
        <v>-0.99</v>
      </c>
      <c r="N286" s="18">
        <v>415.44</v>
      </c>
      <c r="O286" s="20">
        <v>0.05</v>
      </c>
      <c r="P286" s="18">
        <v>-21.13</v>
      </c>
      <c r="Q286" s="17">
        <v>-0.27</v>
      </c>
      <c r="R286" s="18">
        <v>-197.69</v>
      </c>
      <c r="S286" s="21">
        <v>0</v>
      </c>
      <c r="T286" s="19">
        <v>-2E-3</v>
      </c>
      <c r="U286" s="21">
        <v>-5.3199999999999997E-2</v>
      </c>
      <c r="V286" s="19">
        <v>-0.20680000000000001</v>
      </c>
      <c r="W286" s="21">
        <v>3.7991000000000001</v>
      </c>
      <c r="X286" s="19">
        <v>2.3418000000000001</v>
      </c>
      <c r="Y286" s="21">
        <v>0.30769999999999997</v>
      </c>
      <c r="Z286" s="19">
        <v>2.5110000000000001</v>
      </c>
      <c r="AA286" s="21">
        <v>-0.77129999999999999</v>
      </c>
      <c r="AB286" s="19">
        <v>0</v>
      </c>
      <c r="AC286" s="21">
        <v>0</v>
      </c>
      <c r="AD286" s="9" t="s">
        <v>1238</v>
      </c>
      <c r="AE286" s="10" t="s">
        <v>1282</v>
      </c>
      <c r="AF286" s="13" t="str">
        <f>S286&amp;"-"&amp;COUNTIF($S$3:S286,S286)</f>
        <v>0-119</v>
      </c>
    </row>
    <row r="287" spans="1:32" x14ac:dyDescent="0.25">
      <c r="A287" s="45"/>
      <c r="C287" s="7" t="s">
        <v>255</v>
      </c>
      <c r="D287" s="7" t="s">
        <v>1093</v>
      </c>
      <c r="E287" s="7" t="s">
        <v>854</v>
      </c>
      <c r="F287" s="17">
        <f>VLOOKUP(C287,Table_0__2[[Papel]:[Alta]],2,TRUE)</f>
        <v>45.21</v>
      </c>
      <c r="G287" s="19">
        <f>VLOOKUP(C287,Table_0__2[[Papel]:[Alta]],3,TRUE)/100</f>
        <v>-2.46E-2</v>
      </c>
      <c r="H287" s="17">
        <f>VLOOKUP(C287,Table_0__2[[Papel]:[Alta]],4,TRUE)</f>
        <v>45.01</v>
      </c>
      <c r="I287" s="33">
        <f>VLOOKUP(C287,Table_0__2[[Papel]:[Alta]],5,TRUE)</f>
        <v>46.48</v>
      </c>
      <c r="J287" s="17">
        <v>46.35</v>
      </c>
      <c r="K287" s="19">
        <v>3.8999999999999998E-3</v>
      </c>
      <c r="L287" s="9" t="s">
        <v>1237</v>
      </c>
      <c r="M287" s="20">
        <v>2.59</v>
      </c>
      <c r="N287" s="18">
        <v>-94.82</v>
      </c>
      <c r="O287" s="20">
        <v>-0.49</v>
      </c>
      <c r="P287" s="18">
        <v>17.89</v>
      </c>
      <c r="Q287" s="17">
        <v>0.83</v>
      </c>
      <c r="R287" s="18">
        <v>22.74</v>
      </c>
      <c r="S287" s="21">
        <v>0</v>
      </c>
      <c r="T287" s="19">
        <v>-2.7E-2</v>
      </c>
      <c r="U287" s="21">
        <v>3.8999999999999998E-3</v>
      </c>
      <c r="V287" s="19">
        <v>-5.91E-2</v>
      </c>
      <c r="W287" s="21">
        <v>3.2000000000000001E-2</v>
      </c>
      <c r="X287" s="19">
        <v>-0.1171</v>
      </c>
      <c r="Y287" s="21">
        <v>0.35460000000000003</v>
      </c>
      <c r="Z287" s="19">
        <v>5.1999999999999998E-2</v>
      </c>
      <c r="AA287" s="21">
        <v>0</v>
      </c>
      <c r="AB287" s="19">
        <v>0</v>
      </c>
      <c r="AC287" s="21">
        <v>0</v>
      </c>
      <c r="AD287" s="9" t="s">
        <v>1238</v>
      </c>
      <c r="AE287" s="10" t="s">
        <v>1282</v>
      </c>
      <c r="AF287" s="13" t="str">
        <f>S287&amp;"-"&amp;COUNTIF($S$3:S287,S287)</f>
        <v>0-120</v>
      </c>
    </row>
    <row r="288" spans="1:32" x14ac:dyDescent="0.25">
      <c r="A288" s="45"/>
      <c r="C288" s="7" t="s">
        <v>256</v>
      </c>
      <c r="D288" s="7" t="s">
        <v>1094</v>
      </c>
      <c r="E288" s="7" t="s">
        <v>776</v>
      </c>
      <c r="F288" s="17">
        <f>VLOOKUP(C288,Table_0__2[[Papel]:[Alta]],2,TRUE)</f>
        <v>13</v>
      </c>
      <c r="G288" s="19">
        <f>VLOOKUP(C288,Table_0__2[[Papel]:[Alta]],3,TRUE)/100</f>
        <v>-1.9599999999999999E-2</v>
      </c>
      <c r="H288" s="17">
        <f>VLOOKUP(C288,Table_0__2[[Papel]:[Alta]],4,TRUE)</f>
        <v>12.92</v>
      </c>
      <c r="I288" s="33">
        <f>VLOOKUP(C288,Table_0__2[[Papel]:[Alta]],5,TRUE)</f>
        <v>13.22</v>
      </c>
      <c r="J288" s="17">
        <v>13.26</v>
      </c>
      <c r="K288" s="19">
        <v>1.77E-2</v>
      </c>
      <c r="L288" s="9" t="s">
        <v>1237</v>
      </c>
      <c r="M288" s="20">
        <v>5.85</v>
      </c>
      <c r="N288" s="18">
        <v>20.170000000000002</v>
      </c>
      <c r="O288" s="20">
        <v>0.66</v>
      </c>
      <c r="P288" s="18">
        <v>2.27</v>
      </c>
      <c r="Q288" s="17" t="s">
        <v>1240</v>
      </c>
      <c r="R288" s="18">
        <v>12.4</v>
      </c>
      <c r="S288" s="21">
        <v>3.7999999999999999E-2</v>
      </c>
      <c r="T288" s="19">
        <v>0.28999999999999998</v>
      </c>
      <c r="U288" s="21">
        <v>1.77E-2</v>
      </c>
      <c r="V288" s="19">
        <v>-9.1800000000000007E-2</v>
      </c>
      <c r="W288" s="21">
        <v>-0.1681</v>
      </c>
      <c r="X288" s="19">
        <v>-8.8700000000000001E-2</v>
      </c>
      <c r="Y288" s="21">
        <v>-0.1056</v>
      </c>
      <c r="Z288" s="19">
        <v>0.25240000000000001</v>
      </c>
      <c r="AA288" s="21">
        <v>-0.11890000000000001</v>
      </c>
      <c r="AB288" s="19">
        <v>0.31869999999999998</v>
      </c>
      <c r="AC288" s="21">
        <v>0.43690000000000001</v>
      </c>
      <c r="AD288" s="9" t="s">
        <v>1238</v>
      </c>
      <c r="AE288" s="10" t="s">
        <v>1282</v>
      </c>
      <c r="AF288" s="13" t="str">
        <f>S288&amp;"-"&amp;COUNTIF($S$3:S288,S288)</f>
        <v>0.038-1</v>
      </c>
    </row>
    <row r="289" spans="1:32" x14ac:dyDescent="0.25">
      <c r="A289" s="45"/>
      <c r="C289" s="7" t="s">
        <v>257</v>
      </c>
      <c r="D289" s="7" t="s">
        <v>1095</v>
      </c>
      <c r="E289" s="7" t="s">
        <v>840</v>
      </c>
      <c r="F289" s="17">
        <f>VLOOKUP(C289,Table_0__2[[Papel]:[Alta]],2,TRUE)</f>
        <v>32.200000000000003</v>
      </c>
      <c r="G289" s="19">
        <f>VLOOKUP(C289,Table_0__2[[Papel]:[Alta]],3,TRUE)/100</f>
        <v>-1.83E-2</v>
      </c>
      <c r="H289" s="17">
        <f>VLOOKUP(C289,Table_0__2[[Papel]:[Alta]],4,TRUE)</f>
        <v>32.04</v>
      </c>
      <c r="I289" s="33">
        <f>VLOOKUP(C289,Table_0__2[[Papel]:[Alta]],5,TRUE)</f>
        <v>32.5</v>
      </c>
      <c r="J289" s="17">
        <v>32.799999999999997</v>
      </c>
      <c r="K289" s="19">
        <v>1.23E-2</v>
      </c>
      <c r="L289" s="9" t="s">
        <v>1237</v>
      </c>
      <c r="M289" s="20">
        <v>3.21</v>
      </c>
      <c r="N289" s="18">
        <v>21.28</v>
      </c>
      <c r="O289" s="20">
        <v>1.54</v>
      </c>
      <c r="P289" s="18">
        <v>10.23</v>
      </c>
      <c r="Q289" s="17">
        <v>0.57999999999999996</v>
      </c>
      <c r="R289" s="18">
        <v>15.66</v>
      </c>
      <c r="S289" s="21">
        <v>1.2999999999999999E-2</v>
      </c>
      <c r="T289" s="19">
        <v>0.151</v>
      </c>
      <c r="U289" s="21">
        <v>1.23E-2</v>
      </c>
      <c r="V289" s="19">
        <v>-2.93E-2</v>
      </c>
      <c r="W289" s="21">
        <v>-0.14080000000000001</v>
      </c>
      <c r="X289" s="19">
        <v>-0.1368</v>
      </c>
      <c r="Y289" s="21">
        <v>-0.1203</v>
      </c>
      <c r="Z289" s="19">
        <v>0.28320000000000001</v>
      </c>
      <c r="AA289" s="21">
        <v>0.41570000000000001</v>
      </c>
      <c r="AB289" s="19">
        <v>-0.1396</v>
      </c>
      <c r="AC289" s="21">
        <v>-0.1895</v>
      </c>
      <c r="AD289" s="9" t="s">
        <v>1238</v>
      </c>
      <c r="AE289" s="10" t="s">
        <v>1282</v>
      </c>
      <c r="AF289" s="13" t="str">
        <f>S289&amp;"-"&amp;COUNTIF($S$3:S289,S289)</f>
        <v>0.013-6</v>
      </c>
    </row>
    <row r="290" spans="1:32" x14ac:dyDescent="0.25">
      <c r="A290" s="45"/>
      <c r="C290" s="7" t="s">
        <v>258</v>
      </c>
      <c r="D290" s="7" t="s">
        <v>1096</v>
      </c>
      <c r="E290" s="7" t="s">
        <v>1097</v>
      </c>
      <c r="F290" s="17">
        <f>VLOOKUP(C290,Table_0__2[[Papel]:[Alta]],2,TRUE)</f>
        <v>1.76</v>
      </c>
      <c r="G290" s="19">
        <f>VLOOKUP(C290,Table_0__2[[Papel]:[Alta]],3,TRUE)/100</f>
        <v>-4.3499999999999997E-2</v>
      </c>
      <c r="H290" s="17">
        <f>VLOOKUP(C290,Table_0__2[[Papel]:[Alta]],4,TRUE)</f>
        <v>1.74</v>
      </c>
      <c r="I290" s="33">
        <f>VLOOKUP(C290,Table_0__2[[Papel]:[Alta]],5,TRUE)</f>
        <v>1.81</v>
      </c>
      <c r="J290" s="17">
        <v>1.84</v>
      </c>
      <c r="K290" s="19">
        <v>-2.1299999999999999E-2</v>
      </c>
      <c r="L290" s="9" t="s">
        <v>1237</v>
      </c>
      <c r="M290" s="20">
        <v>1.83</v>
      </c>
      <c r="N290" s="18">
        <v>-0.75</v>
      </c>
      <c r="O290" s="20">
        <v>-2.4500000000000002</v>
      </c>
      <c r="P290" s="18">
        <v>1</v>
      </c>
      <c r="Q290" s="17">
        <v>4.5</v>
      </c>
      <c r="R290" s="18">
        <v>-6.75</v>
      </c>
      <c r="S290" s="21">
        <v>0</v>
      </c>
      <c r="T290" s="19">
        <v>-2.4390000000000001</v>
      </c>
      <c r="U290" s="21">
        <v>-2.1299999999999999E-2</v>
      </c>
      <c r="V290" s="19">
        <v>-0.1749</v>
      </c>
      <c r="W290" s="21">
        <v>0.83050000000000002</v>
      </c>
      <c r="X290" s="19">
        <v>-0.1636</v>
      </c>
      <c r="Y290" s="21">
        <v>1.5704</v>
      </c>
      <c r="Z290" s="19">
        <v>-0.312</v>
      </c>
      <c r="AA290" s="21">
        <v>-0.53869999999999996</v>
      </c>
      <c r="AB290" s="19">
        <v>0.3826</v>
      </c>
      <c r="AC290" s="21">
        <v>8.2900000000000001E-2</v>
      </c>
      <c r="AD290" s="9" t="s">
        <v>1238</v>
      </c>
      <c r="AE290" s="10" t="s">
        <v>1282</v>
      </c>
      <c r="AF290" s="13" t="str">
        <f>S290&amp;"-"&amp;COUNTIF($S$3:S290,S290)</f>
        <v>0-121</v>
      </c>
    </row>
    <row r="291" spans="1:32" x14ac:dyDescent="0.25">
      <c r="A291" s="45"/>
      <c r="C291" s="7" t="s">
        <v>259</v>
      </c>
      <c r="D291" s="7" t="s">
        <v>1096</v>
      </c>
      <c r="E291" s="7" t="s">
        <v>1097</v>
      </c>
      <c r="F291" s="17">
        <f>VLOOKUP(C291,Table_0__2[[Papel]:[Alta]],2,TRUE)</f>
        <v>2.13</v>
      </c>
      <c r="G291" s="19">
        <f>VLOOKUP(C291,Table_0__2[[Papel]:[Alta]],3,TRUE)/100</f>
        <v>-3.6200000000000003E-2</v>
      </c>
      <c r="H291" s="17">
        <f>VLOOKUP(C291,Table_0__2[[Papel]:[Alta]],4,TRUE)</f>
        <v>2.11</v>
      </c>
      <c r="I291" s="33">
        <f>VLOOKUP(C291,Table_0__2[[Papel]:[Alta]],5,TRUE)</f>
        <v>2.21</v>
      </c>
      <c r="J291" s="17">
        <v>2.21</v>
      </c>
      <c r="K291" s="19">
        <v>-3.9100000000000003E-2</v>
      </c>
      <c r="L291" s="9" t="s">
        <v>1237</v>
      </c>
      <c r="M291" s="20">
        <v>2.2000000000000002</v>
      </c>
      <c r="N291" s="18">
        <v>-0.9</v>
      </c>
      <c r="O291" s="20">
        <v>-2.4500000000000002</v>
      </c>
      <c r="P291" s="18">
        <v>1</v>
      </c>
      <c r="Q291" s="17">
        <v>4.5</v>
      </c>
      <c r="R291" s="18">
        <v>-8.11</v>
      </c>
      <c r="S291" s="21">
        <v>0</v>
      </c>
      <c r="T291" s="19">
        <v>-2.4390000000000001</v>
      </c>
      <c r="U291" s="21">
        <v>-3.9100000000000003E-2</v>
      </c>
      <c r="V291" s="19">
        <v>-0.2107</v>
      </c>
      <c r="W291" s="21">
        <v>0.61899999999999999</v>
      </c>
      <c r="X291" s="19">
        <v>-0.21629999999999999</v>
      </c>
      <c r="Y291" s="21">
        <v>1.3010999999999999</v>
      </c>
      <c r="Z291" s="19">
        <v>-2.3800000000000002E-2</v>
      </c>
      <c r="AA291" s="21">
        <v>-0.504</v>
      </c>
      <c r="AB291" s="19">
        <v>0.53939999999999999</v>
      </c>
      <c r="AC291" s="21">
        <v>0.22220000000000001</v>
      </c>
      <c r="AD291" s="9" t="s">
        <v>1238</v>
      </c>
      <c r="AE291" s="10" t="s">
        <v>1282</v>
      </c>
      <c r="AF291" s="13" t="str">
        <f>S291&amp;"-"&amp;COUNTIF($S$3:S291,S291)</f>
        <v>0-122</v>
      </c>
    </row>
    <row r="292" spans="1:32" x14ac:dyDescent="0.25">
      <c r="A292" s="45"/>
      <c r="C292" s="7" t="s">
        <v>260</v>
      </c>
      <c r="D292" s="7" t="s">
        <v>1098</v>
      </c>
      <c r="E292" s="7" t="s">
        <v>782</v>
      </c>
      <c r="F292" s="17">
        <f>VLOOKUP(C292,Table_0__2[[Papel]:[Alta]],2,TRUE)</f>
        <v>37.25</v>
      </c>
      <c r="G292" s="19">
        <f>VLOOKUP(C292,Table_0__2[[Papel]:[Alta]],3,TRUE)/100</f>
        <v>-3.4000000000000002E-2</v>
      </c>
      <c r="H292" s="17">
        <f>VLOOKUP(C292,Table_0__2[[Papel]:[Alta]],4,TRUE)</f>
        <v>37.229999999999997</v>
      </c>
      <c r="I292" s="33">
        <f>VLOOKUP(C292,Table_0__2[[Papel]:[Alta]],5,TRUE)</f>
        <v>38.32</v>
      </c>
      <c r="J292" s="17">
        <v>38.56</v>
      </c>
      <c r="K292" s="19">
        <v>-2.4500000000000001E-2</v>
      </c>
      <c r="L292" s="9" t="s">
        <v>1237</v>
      </c>
      <c r="M292" s="20">
        <v>2.0299999999999998</v>
      </c>
      <c r="N292" s="18" t="s">
        <v>1283</v>
      </c>
      <c r="O292" s="20">
        <v>-0.01</v>
      </c>
      <c r="P292" s="18">
        <v>18.989999999999998</v>
      </c>
      <c r="Q292" s="17">
        <v>1.24</v>
      </c>
      <c r="R292" s="18">
        <v>23.57</v>
      </c>
      <c r="S292" s="21">
        <v>0</v>
      </c>
      <c r="T292" s="19">
        <v>-1E-3</v>
      </c>
      <c r="U292" s="21">
        <v>-2.4500000000000001E-2</v>
      </c>
      <c r="V292" s="19">
        <v>-5.91E-2</v>
      </c>
      <c r="W292" s="21">
        <v>-5.2999999999999999E-2</v>
      </c>
      <c r="X292" s="19">
        <v>-4.4600000000000001E-2</v>
      </c>
      <c r="Y292" s="21">
        <v>9.9599999999999994E-2</v>
      </c>
      <c r="Z292" s="19">
        <v>1.0916999999999999</v>
      </c>
      <c r="AA292" s="21">
        <v>2.3E-3</v>
      </c>
      <c r="AB292" s="19">
        <v>6.0900000000000003E-2</v>
      </c>
      <c r="AC292" s="21">
        <v>0</v>
      </c>
      <c r="AD292" s="9" t="s">
        <v>1238</v>
      </c>
      <c r="AE292" s="10" t="s">
        <v>1284</v>
      </c>
      <c r="AF292" s="13" t="str">
        <f>S292&amp;"-"&amp;COUNTIF($S$3:S292,S292)</f>
        <v>0-123</v>
      </c>
    </row>
    <row r="293" spans="1:32" x14ac:dyDescent="0.25">
      <c r="A293" s="45"/>
      <c r="C293" s="7" t="s">
        <v>769</v>
      </c>
      <c r="D293" s="7" t="s">
        <v>1099</v>
      </c>
      <c r="E293" s="7" t="s">
        <v>863</v>
      </c>
      <c r="F293" s="17">
        <f>VLOOKUP(C293,Table_0__2[[Papel]:[Alta]],2,TRUE)</f>
        <v>10.55</v>
      </c>
      <c r="G293" s="19">
        <f>VLOOKUP(C293,Table_0__2[[Papel]:[Alta]],3,TRUE)/100</f>
        <v>-3.2099999999999997E-2</v>
      </c>
      <c r="H293" s="17">
        <f>VLOOKUP(C293,Table_0__2[[Papel]:[Alta]],4,TRUE)</f>
        <v>10.55</v>
      </c>
      <c r="I293" s="33">
        <f>VLOOKUP(C293,Table_0__2[[Papel]:[Alta]],5,TRUE)</f>
        <v>10.9</v>
      </c>
      <c r="J293" s="17">
        <v>10.9</v>
      </c>
      <c r="K293" s="19">
        <v>-6.4000000000000003E-3</v>
      </c>
      <c r="L293" s="9" t="s">
        <v>1237</v>
      </c>
      <c r="M293" s="20">
        <v>12.39</v>
      </c>
      <c r="N293" s="18">
        <v>0</v>
      </c>
      <c r="O293" s="20">
        <v>0</v>
      </c>
      <c r="P293" s="18">
        <v>0.88</v>
      </c>
      <c r="Q293" s="17">
        <v>4.12</v>
      </c>
      <c r="R293" s="18" t="s">
        <v>1240</v>
      </c>
      <c r="S293" s="21">
        <v>0</v>
      </c>
      <c r="T293" s="19" t="s">
        <v>1240</v>
      </c>
      <c r="U293" s="21">
        <v>-6.4000000000000003E-3</v>
      </c>
      <c r="V293" s="19">
        <v>0</v>
      </c>
      <c r="W293" s="21">
        <v>-2.24E-2</v>
      </c>
      <c r="X293" s="19">
        <v>-2.24E-2</v>
      </c>
      <c r="Y293" s="21">
        <v>0</v>
      </c>
      <c r="Z293" s="19">
        <v>0</v>
      </c>
      <c r="AA293" s="21">
        <v>0</v>
      </c>
      <c r="AB293" s="19">
        <v>0</v>
      </c>
      <c r="AC293" s="21">
        <v>0</v>
      </c>
      <c r="AD293" s="9" t="s">
        <v>1238</v>
      </c>
      <c r="AE293" s="10" t="s">
        <v>1284</v>
      </c>
      <c r="AF293" s="13" t="str">
        <f>S293&amp;"-"&amp;COUNTIF($S$3:S293,S293)</f>
        <v>0-124</v>
      </c>
    </row>
    <row r="294" spans="1:32" x14ac:dyDescent="0.25">
      <c r="A294" s="45"/>
      <c r="C294" s="7" t="s">
        <v>770</v>
      </c>
      <c r="D294" s="7" t="s">
        <v>1100</v>
      </c>
      <c r="E294" s="7" t="s">
        <v>800</v>
      </c>
      <c r="F294" s="17">
        <f>VLOOKUP(C294,Table_0__2[[Papel]:[Alta]],2,TRUE)</f>
        <v>20.8</v>
      </c>
      <c r="G294" s="19">
        <f>VLOOKUP(C294,Table_0__2[[Papel]:[Alta]],3,TRUE)/100</f>
        <v>-1.89E-2</v>
      </c>
      <c r="H294" s="17">
        <f>VLOOKUP(C294,Table_0__2[[Papel]:[Alta]],4,TRUE)</f>
        <v>20.8</v>
      </c>
      <c r="I294" s="33">
        <f>VLOOKUP(C294,Table_0__2[[Papel]:[Alta]],5,TRUE)</f>
        <v>21.68</v>
      </c>
      <c r="J294" s="17">
        <v>21.2</v>
      </c>
      <c r="K294" s="19">
        <v>-9.2999999999999992E-3</v>
      </c>
      <c r="L294" s="9" t="s">
        <v>1237</v>
      </c>
      <c r="M294" s="20">
        <v>24.88</v>
      </c>
      <c r="N294" s="18">
        <v>0</v>
      </c>
      <c r="O294" s="20">
        <v>0</v>
      </c>
      <c r="P294" s="18">
        <v>0.85</v>
      </c>
      <c r="Q294" s="17">
        <v>5.32</v>
      </c>
      <c r="R294" s="18" t="s">
        <v>1240</v>
      </c>
      <c r="S294" s="21">
        <v>0</v>
      </c>
      <c r="T294" s="19" t="s">
        <v>1240</v>
      </c>
      <c r="U294" s="21">
        <v>-9.2999999999999992E-3</v>
      </c>
      <c r="V294" s="19">
        <v>0</v>
      </c>
      <c r="W294" s="21">
        <v>-3.6400000000000002E-2</v>
      </c>
      <c r="X294" s="19">
        <v>-3.6400000000000002E-2</v>
      </c>
      <c r="Y294" s="21">
        <v>0</v>
      </c>
      <c r="Z294" s="19">
        <v>0</v>
      </c>
      <c r="AA294" s="21">
        <v>0</v>
      </c>
      <c r="AB294" s="19">
        <v>0</v>
      </c>
      <c r="AC294" s="21">
        <v>0</v>
      </c>
      <c r="AD294" s="9" t="s">
        <v>1238</v>
      </c>
      <c r="AE294" s="10" t="s">
        <v>1284</v>
      </c>
      <c r="AF294" s="13" t="str">
        <f>S294&amp;"-"&amp;COUNTIF($S$3:S294,S294)</f>
        <v>0-125</v>
      </c>
    </row>
    <row r="295" spans="1:32" x14ac:dyDescent="0.25">
      <c r="A295" s="45"/>
      <c r="C295" s="7" t="s">
        <v>261</v>
      </c>
      <c r="D295" s="7" t="s">
        <v>1101</v>
      </c>
      <c r="E295" s="7" t="s">
        <v>863</v>
      </c>
      <c r="F295" s="17">
        <f>VLOOKUP(C295,Table_0__2[[Papel]:[Alta]],2,TRUE)</f>
        <v>17.489999999999998</v>
      </c>
      <c r="G295" s="19">
        <f>VLOOKUP(C295,Table_0__2[[Papel]:[Alta]],3,TRUE)/100</f>
        <v>2.8199999999999999E-2</v>
      </c>
      <c r="H295" s="17">
        <f>VLOOKUP(C295,Table_0__2[[Papel]:[Alta]],4,TRUE)</f>
        <v>17.010000000000002</v>
      </c>
      <c r="I295" s="33">
        <f>VLOOKUP(C295,Table_0__2[[Papel]:[Alta]],5,TRUE)</f>
        <v>17.5</v>
      </c>
      <c r="J295" s="17">
        <v>17.010000000000002</v>
      </c>
      <c r="K295" s="19">
        <v>-2.24E-2</v>
      </c>
      <c r="L295" s="9" t="s">
        <v>1237</v>
      </c>
      <c r="M295" s="20">
        <v>-0.01</v>
      </c>
      <c r="N295" s="18">
        <v>-0.11</v>
      </c>
      <c r="O295" s="20">
        <v>-156.78</v>
      </c>
      <c r="P295" s="18" t="s">
        <v>1285</v>
      </c>
      <c r="Q295" s="17">
        <v>-0.93</v>
      </c>
      <c r="R295" s="18">
        <v>-7.08</v>
      </c>
      <c r="S295" s="21">
        <v>0</v>
      </c>
      <c r="T295" s="19">
        <v>0.10199999999999999</v>
      </c>
      <c r="U295" s="21">
        <v>-2.24E-2</v>
      </c>
      <c r="V295" s="19">
        <v>-0.11169999999999999</v>
      </c>
      <c r="W295" s="21">
        <v>3.0596999999999999</v>
      </c>
      <c r="X295" s="19">
        <v>-0.16120000000000001</v>
      </c>
      <c r="Y295" s="21">
        <v>5.2018000000000004</v>
      </c>
      <c r="Z295" s="19">
        <v>-5.2200000000000003E-2</v>
      </c>
      <c r="AA295" s="21">
        <v>-0.54959999999999998</v>
      </c>
      <c r="AB295" s="19">
        <v>-0.48930000000000001</v>
      </c>
      <c r="AC295" s="21">
        <v>7.1400000000000005E-2</v>
      </c>
      <c r="AD295" s="9" t="s">
        <v>1238</v>
      </c>
      <c r="AE295" s="10" t="s">
        <v>1284</v>
      </c>
      <c r="AF295" s="13" t="str">
        <f>S295&amp;"-"&amp;COUNTIF($S$3:S295,S295)</f>
        <v>0-126</v>
      </c>
    </row>
    <row r="296" spans="1:32" x14ac:dyDescent="0.25">
      <c r="A296" s="45"/>
      <c r="C296" s="7" t="s">
        <v>262</v>
      </c>
      <c r="D296" s="7" t="s">
        <v>1102</v>
      </c>
      <c r="E296" s="7" t="s">
        <v>776</v>
      </c>
      <c r="F296" s="17">
        <f>VLOOKUP(C296,Table_0__2[[Papel]:[Alta]],2,TRUE)</f>
        <v>19.61</v>
      </c>
      <c r="G296" s="19">
        <f>VLOOKUP(C296,Table_0__2[[Papel]:[Alta]],3,TRUE)/100</f>
        <v>-1.9E-2</v>
      </c>
      <c r="H296" s="17">
        <f>VLOOKUP(C296,Table_0__2[[Papel]:[Alta]],4,TRUE)</f>
        <v>19.25</v>
      </c>
      <c r="I296" s="33">
        <f>VLOOKUP(C296,Table_0__2[[Papel]:[Alta]],5,TRUE)</f>
        <v>19.95</v>
      </c>
      <c r="J296" s="17">
        <v>19.989999999999998</v>
      </c>
      <c r="K296" s="19">
        <v>-5.0000000000000001E-4</v>
      </c>
      <c r="L296" s="9" t="s">
        <v>1237</v>
      </c>
      <c r="M296" s="20">
        <v>3.69</v>
      </c>
      <c r="N296" s="18">
        <v>20.56</v>
      </c>
      <c r="O296" s="20">
        <v>0.97</v>
      </c>
      <c r="P296" s="18">
        <v>5.42</v>
      </c>
      <c r="Q296" s="17">
        <v>0.6</v>
      </c>
      <c r="R296" s="18">
        <v>14.45</v>
      </c>
      <c r="S296" s="21">
        <v>1.4999999999999999E-2</v>
      </c>
      <c r="T296" s="19">
        <v>0.17899999999999999</v>
      </c>
      <c r="U296" s="21">
        <v>-5.0000000000000001E-4</v>
      </c>
      <c r="V296" s="19">
        <v>-0.11899999999999999</v>
      </c>
      <c r="W296" s="21">
        <v>-0.3221</v>
      </c>
      <c r="X296" s="19">
        <v>-0.11509999999999999</v>
      </c>
      <c r="Y296" s="21">
        <v>-0.16020000000000001</v>
      </c>
      <c r="Z296" s="19">
        <v>0.48420000000000002</v>
      </c>
      <c r="AA296" s="21">
        <v>-0.43149999999999999</v>
      </c>
      <c r="AB296" s="19">
        <v>0.71689999999999998</v>
      </c>
      <c r="AC296" s="21">
        <v>0</v>
      </c>
      <c r="AD296" s="9" t="s">
        <v>1238</v>
      </c>
      <c r="AE296" s="10" t="s">
        <v>1284</v>
      </c>
      <c r="AF296" s="13" t="str">
        <f>S296&amp;"-"&amp;COUNTIF($S$3:S296,S296)</f>
        <v>0.015-3</v>
      </c>
    </row>
    <row r="297" spans="1:32" x14ac:dyDescent="0.25">
      <c r="A297" s="45"/>
      <c r="C297" s="7" t="s">
        <v>263</v>
      </c>
      <c r="D297" s="7" t="s">
        <v>1103</v>
      </c>
      <c r="E297" s="7" t="s">
        <v>934</v>
      </c>
      <c r="F297" s="17">
        <f>VLOOKUP(C297,Table_0__2[[Papel]:[Alta]],2,TRUE)</f>
        <v>36.42</v>
      </c>
      <c r="G297" s="19">
        <f>VLOOKUP(C297,Table_0__2[[Papel]:[Alta]],3,TRUE)/100</f>
        <v>0</v>
      </c>
      <c r="H297" s="17">
        <f>VLOOKUP(C297,Table_0__2[[Papel]:[Alta]],4,TRUE)</f>
        <v>0</v>
      </c>
      <c r="I297" s="33">
        <f>VLOOKUP(C297,Table_0__2[[Papel]:[Alta]],5,TRUE)</f>
        <v>0</v>
      </c>
      <c r="J297" s="17">
        <v>36.42</v>
      </c>
      <c r="K297" s="19">
        <v>-2.3900000000000001E-2</v>
      </c>
      <c r="L297" s="9" t="s">
        <v>1237</v>
      </c>
      <c r="M297" s="20">
        <v>1.1000000000000001</v>
      </c>
      <c r="N297" s="18">
        <v>3.65</v>
      </c>
      <c r="O297" s="20">
        <v>9.99</v>
      </c>
      <c r="P297" s="18">
        <v>33.090000000000003</v>
      </c>
      <c r="Q297" s="17">
        <v>0.66</v>
      </c>
      <c r="R297" s="18">
        <v>4.12</v>
      </c>
      <c r="S297" s="21">
        <v>5.0000000000000001E-3</v>
      </c>
      <c r="T297" s="19">
        <v>0.30199999999999999</v>
      </c>
      <c r="U297" s="21">
        <v>-2.3900000000000001E-2</v>
      </c>
      <c r="V297" s="19">
        <v>-8.9499999999999996E-2</v>
      </c>
      <c r="W297" s="21">
        <v>0.46639999999999998</v>
      </c>
      <c r="X297" s="19">
        <v>0.25629999999999997</v>
      </c>
      <c r="Y297" s="21">
        <v>0.27429999999999999</v>
      </c>
      <c r="Z297" s="19">
        <v>0.66669999999999996</v>
      </c>
      <c r="AA297" s="21">
        <v>0.31859999999999999</v>
      </c>
      <c r="AB297" s="19">
        <v>7.0900000000000005E-2</v>
      </c>
      <c r="AC297" s="21">
        <v>-1.0200000000000001E-2</v>
      </c>
      <c r="AD297" s="9" t="s">
        <v>1241</v>
      </c>
      <c r="AE297" s="10" t="s">
        <v>1284</v>
      </c>
      <c r="AF297" s="13" t="str">
        <f>S297&amp;"-"&amp;COUNTIF($S$3:S297,S297)</f>
        <v>0.005-3</v>
      </c>
    </row>
    <row r="298" spans="1:32" x14ac:dyDescent="0.25">
      <c r="A298" s="45"/>
      <c r="C298" s="7" t="s">
        <v>724</v>
      </c>
      <c r="D298" s="7" t="s">
        <v>1104</v>
      </c>
      <c r="E298" s="7" t="s">
        <v>934</v>
      </c>
      <c r="F298" s="17">
        <f>VLOOKUP(C298,Table_0__2[[Papel]:[Alta]],2,TRUE)</f>
        <v>44.09</v>
      </c>
      <c r="G298" s="19">
        <f>VLOOKUP(C298,Table_0__2[[Papel]:[Alta]],3,TRUE)/100</f>
        <v>0</v>
      </c>
      <c r="H298" s="17">
        <f>VLOOKUP(C298,Table_0__2[[Papel]:[Alta]],4,TRUE)</f>
        <v>0</v>
      </c>
      <c r="I298" s="33">
        <f>VLOOKUP(C298,Table_0__2[[Papel]:[Alta]],5,TRUE)</f>
        <v>0</v>
      </c>
      <c r="J298" s="17">
        <v>44.09</v>
      </c>
      <c r="K298" s="19">
        <v>0</v>
      </c>
      <c r="L298" s="9" t="s">
        <v>1249</v>
      </c>
      <c r="M298" s="20">
        <v>1.33</v>
      </c>
      <c r="N298" s="18">
        <v>4.41</v>
      </c>
      <c r="O298" s="20">
        <v>9.99</v>
      </c>
      <c r="P298" s="18">
        <v>33.090000000000003</v>
      </c>
      <c r="Q298" s="17">
        <v>0.66</v>
      </c>
      <c r="R298" s="18">
        <v>4.9800000000000004</v>
      </c>
      <c r="S298" s="21">
        <v>3.2000000000000001E-2</v>
      </c>
      <c r="T298" s="19">
        <v>0.30199999999999999</v>
      </c>
      <c r="U298" s="21">
        <v>0</v>
      </c>
      <c r="V298" s="19">
        <v>1.5900000000000001E-2</v>
      </c>
      <c r="W298" s="21">
        <v>0.64219999999999999</v>
      </c>
      <c r="X298" s="19">
        <v>0.1757</v>
      </c>
      <c r="Y298" s="21">
        <v>0.56430000000000002</v>
      </c>
      <c r="Z298" s="19">
        <v>-2.8000000000000001E-2</v>
      </c>
      <c r="AA298" s="21">
        <v>0.52280000000000004</v>
      </c>
      <c r="AB298" s="19">
        <v>0.2392</v>
      </c>
      <c r="AC298" s="21">
        <v>0.63429999999999997</v>
      </c>
      <c r="AD298" s="9" t="s">
        <v>1241</v>
      </c>
      <c r="AE298" s="10" t="s">
        <v>1284</v>
      </c>
      <c r="AF298" s="13" t="str">
        <f>S298&amp;"-"&amp;COUNTIF($S$3:S298,S298)</f>
        <v>0.032-5</v>
      </c>
    </row>
    <row r="299" spans="1:32" x14ac:dyDescent="0.25">
      <c r="A299" s="45"/>
      <c r="C299" s="7" t="s">
        <v>264</v>
      </c>
      <c r="D299" s="7" t="s">
        <v>1105</v>
      </c>
      <c r="E299" s="7" t="s">
        <v>924</v>
      </c>
      <c r="F299" s="17">
        <f>VLOOKUP(C299,Table_0__2[[Papel]:[Alta]],2,TRUE)</f>
        <v>22.88</v>
      </c>
      <c r="G299" s="19">
        <f>VLOOKUP(C299,Table_0__2[[Papel]:[Alta]],3,TRUE)/100</f>
        <v>-1.9299999999999998E-2</v>
      </c>
      <c r="H299" s="17">
        <f>VLOOKUP(C299,Table_0__2[[Papel]:[Alta]],4,TRUE)</f>
        <v>22.57</v>
      </c>
      <c r="I299" s="33">
        <f>VLOOKUP(C299,Table_0__2[[Papel]:[Alta]],5,TRUE)</f>
        <v>24.5</v>
      </c>
      <c r="J299" s="17">
        <v>23.33</v>
      </c>
      <c r="K299" s="19">
        <v>-0.65839999999999999</v>
      </c>
      <c r="L299" s="9" t="s">
        <v>1237</v>
      </c>
      <c r="M299" s="20">
        <v>0.46</v>
      </c>
      <c r="N299" s="18">
        <v>2.87</v>
      </c>
      <c r="O299" s="20">
        <v>8.1199999999999992</v>
      </c>
      <c r="P299" s="18">
        <v>51.03</v>
      </c>
      <c r="Q299" s="17">
        <v>0.67</v>
      </c>
      <c r="R299" s="18">
        <v>1.42</v>
      </c>
      <c r="S299" s="21">
        <v>2.5000000000000001E-2</v>
      </c>
      <c r="T299" s="19">
        <v>0.159</v>
      </c>
      <c r="U299" s="21">
        <v>-0.65839999999999999</v>
      </c>
      <c r="V299" s="19">
        <v>-0.65290000000000004</v>
      </c>
      <c r="W299" s="21">
        <v>-0.61209999999999998</v>
      </c>
      <c r="X299" s="19">
        <v>-0.62219999999999998</v>
      </c>
      <c r="Y299" s="21">
        <v>-0.1482</v>
      </c>
      <c r="Z299" s="19">
        <v>5.6000000000000001E-2</v>
      </c>
      <c r="AA299" s="21">
        <v>1.26E-2</v>
      </c>
      <c r="AB299" s="19">
        <v>0.80769999999999997</v>
      </c>
      <c r="AC299" s="21">
        <v>-0.1477</v>
      </c>
      <c r="AD299" s="9" t="s">
        <v>1241</v>
      </c>
      <c r="AE299" s="10" t="s">
        <v>1284</v>
      </c>
      <c r="AF299" s="13" t="str">
        <f>S299&amp;"-"&amp;COUNTIF($S$3:S299,S299)</f>
        <v>0.025-2</v>
      </c>
    </row>
    <row r="300" spans="1:32" x14ac:dyDescent="0.25">
      <c r="A300" s="45"/>
      <c r="C300" s="7" t="s">
        <v>265</v>
      </c>
      <c r="D300" s="7" t="s">
        <v>1106</v>
      </c>
      <c r="E300" s="7" t="s">
        <v>810</v>
      </c>
      <c r="F300" s="17">
        <f>VLOOKUP(C300,Table_0__2[[Papel]:[Alta]],2,TRUE)</f>
        <v>4.68</v>
      </c>
      <c r="G300" s="19">
        <f>VLOOKUP(C300,Table_0__2[[Papel]:[Alta]],3,TRUE)/100</f>
        <v>-2.7000000000000003E-2</v>
      </c>
      <c r="H300" s="17">
        <f>VLOOKUP(C300,Table_0__2[[Papel]:[Alta]],4,TRUE)</f>
        <v>4.6399999999999997</v>
      </c>
      <c r="I300" s="33">
        <f>VLOOKUP(C300,Table_0__2[[Papel]:[Alta]],5,TRUE)</f>
        <v>4.7300000000000004</v>
      </c>
      <c r="J300" s="17">
        <v>4.8099999999999996</v>
      </c>
      <c r="K300" s="19">
        <v>-5.6899999999999999E-2</v>
      </c>
      <c r="L300" s="9" t="s">
        <v>1237</v>
      </c>
      <c r="M300" s="20">
        <v>-0.01</v>
      </c>
      <c r="N300" s="18">
        <v>-0.05</v>
      </c>
      <c r="O300" s="20">
        <v>-100.7</v>
      </c>
      <c r="P300" s="18">
        <v>-667.98</v>
      </c>
      <c r="Q300" s="17">
        <v>-0.32</v>
      </c>
      <c r="R300" s="18">
        <v>-0.49</v>
      </c>
      <c r="S300" s="21">
        <v>0</v>
      </c>
      <c r="T300" s="19">
        <v>0.151</v>
      </c>
      <c r="U300" s="21">
        <v>-5.6899999999999999E-2</v>
      </c>
      <c r="V300" s="19">
        <v>-0.41339999999999999</v>
      </c>
      <c r="W300" s="21">
        <v>-0.21540000000000001</v>
      </c>
      <c r="X300" s="19">
        <v>0.21460000000000001</v>
      </c>
      <c r="Y300" s="21">
        <v>-0.46679999999999999</v>
      </c>
      <c r="Z300" s="19">
        <v>-0.3342</v>
      </c>
      <c r="AA300" s="21">
        <v>-0.51100000000000001</v>
      </c>
      <c r="AB300" s="19">
        <v>0.90759999999999996</v>
      </c>
      <c r="AC300" s="21">
        <v>-0.27879999999999999</v>
      </c>
      <c r="AD300" s="9" t="s">
        <v>1238</v>
      </c>
      <c r="AE300" s="10" t="s">
        <v>1284</v>
      </c>
      <c r="AF300" s="13" t="str">
        <f>S300&amp;"-"&amp;COUNTIF($S$3:S300,S300)</f>
        <v>0-127</v>
      </c>
    </row>
    <row r="301" spans="1:32" x14ac:dyDescent="0.25">
      <c r="A301" s="45"/>
      <c r="C301" s="7" t="s">
        <v>725</v>
      </c>
      <c r="D301" s="7" t="s">
        <v>1107</v>
      </c>
      <c r="E301" s="7" t="s">
        <v>817</v>
      </c>
      <c r="F301" s="17">
        <f>VLOOKUP(C301,Table_0__2[[Papel]:[Alta]],2,TRUE)</f>
        <v>5.25</v>
      </c>
      <c r="G301" s="19">
        <f>VLOOKUP(C301,Table_0__2[[Papel]:[Alta]],3,TRUE)/100</f>
        <v>-4.7199999999999999E-2</v>
      </c>
      <c r="H301" s="17">
        <f>VLOOKUP(C301,Table_0__2[[Papel]:[Alta]],4,TRUE)</f>
        <v>5.25</v>
      </c>
      <c r="I301" s="33">
        <f>VLOOKUP(C301,Table_0__2[[Papel]:[Alta]],5,TRUE)</f>
        <v>5.35</v>
      </c>
      <c r="J301" s="17">
        <v>5.51</v>
      </c>
      <c r="K301" s="19">
        <v>6.9900000000000004E-2</v>
      </c>
      <c r="L301" s="9" t="s">
        <v>1237</v>
      </c>
      <c r="M301" s="20">
        <v>4.2</v>
      </c>
      <c r="N301" s="18">
        <v>25.12</v>
      </c>
      <c r="O301" s="20">
        <v>0.22</v>
      </c>
      <c r="P301" s="18">
        <v>1.31</v>
      </c>
      <c r="Q301" s="17">
        <v>0.83</v>
      </c>
      <c r="R301" s="18">
        <v>30.56</v>
      </c>
      <c r="S301" s="21">
        <v>0</v>
      </c>
      <c r="T301" s="19">
        <v>0.16700000000000001</v>
      </c>
      <c r="U301" s="21">
        <v>6.9900000000000004E-2</v>
      </c>
      <c r="V301" s="19">
        <v>-0.05</v>
      </c>
      <c r="W301" s="21">
        <v>0.7026</v>
      </c>
      <c r="X301" s="19">
        <v>-0.15490000000000001</v>
      </c>
      <c r="Y301" s="21">
        <v>0.95269999999999999</v>
      </c>
      <c r="Z301" s="19">
        <v>-0.45190000000000002</v>
      </c>
      <c r="AA301" s="21">
        <v>-0.42930000000000001</v>
      </c>
      <c r="AB301" s="19">
        <v>1.4218999999999999</v>
      </c>
      <c r="AC301" s="21">
        <v>-0.64249999999999996</v>
      </c>
      <c r="AD301" s="9" t="s">
        <v>1241</v>
      </c>
      <c r="AE301" s="10" t="s">
        <v>1284</v>
      </c>
      <c r="AF301" s="13" t="str">
        <f>S301&amp;"-"&amp;COUNTIF($S$3:S301,S301)</f>
        <v>0-128</v>
      </c>
    </row>
    <row r="302" spans="1:32" x14ac:dyDescent="0.25">
      <c r="A302" s="45"/>
      <c r="C302" s="7" t="s">
        <v>726</v>
      </c>
      <c r="D302" s="7" t="s">
        <v>1108</v>
      </c>
      <c r="E302" s="7" t="s">
        <v>1075</v>
      </c>
      <c r="F302" s="17">
        <f>VLOOKUP(C302,Table_0__2[[Papel]:[Alta]],2,TRUE)</f>
        <v>58</v>
      </c>
      <c r="G302" s="19">
        <f>VLOOKUP(C302,Table_0__2[[Papel]:[Alta]],3,TRUE)/100</f>
        <v>0</v>
      </c>
      <c r="H302" s="17">
        <f>VLOOKUP(C302,Table_0__2[[Papel]:[Alta]],4,TRUE)</f>
        <v>0</v>
      </c>
      <c r="I302" s="33">
        <f>VLOOKUP(C302,Table_0__2[[Papel]:[Alta]],5,TRUE)</f>
        <v>0</v>
      </c>
      <c r="J302" s="17">
        <v>58</v>
      </c>
      <c r="K302" s="19">
        <v>0</v>
      </c>
      <c r="L302" s="9" t="s">
        <v>1269</v>
      </c>
      <c r="M302" s="20">
        <v>0.78</v>
      </c>
      <c r="N302" s="18">
        <v>0</v>
      </c>
      <c r="O302" s="20">
        <v>0</v>
      </c>
      <c r="P302" s="18">
        <v>74.62</v>
      </c>
      <c r="Q302" s="17" t="s">
        <v>1240</v>
      </c>
      <c r="R302" s="18" t="s">
        <v>1240</v>
      </c>
      <c r="S302" s="21">
        <v>0.60899999999999999</v>
      </c>
      <c r="T302" s="19" t="s">
        <v>1240</v>
      </c>
      <c r="U302" s="21">
        <v>0</v>
      </c>
      <c r="V302" s="19">
        <v>-8.2600000000000007E-2</v>
      </c>
      <c r="W302" s="21">
        <v>0.51680000000000004</v>
      </c>
      <c r="X302" s="19">
        <v>5.45E-2</v>
      </c>
      <c r="Y302" s="21">
        <v>0.61450000000000005</v>
      </c>
      <c r="Z302" s="19">
        <v>0.31719999999999998</v>
      </c>
      <c r="AA302" s="21">
        <v>0.20430000000000001</v>
      </c>
      <c r="AB302" s="19">
        <v>0.20949999999999999</v>
      </c>
      <c r="AC302" s="21">
        <v>0.2127</v>
      </c>
      <c r="AD302" s="9" t="s">
        <v>1238</v>
      </c>
      <c r="AE302" s="10" t="s">
        <v>1284</v>
      </c>
      <c r="AF302" s="13" t="str">
        <f>S302&amp;"-"&amp;COUNTIF($S$3:S302,S302)</f>
        <v>0.609-1</v>
      </c>
    </row>
    <row r="303" spans="1:32" x14ac:dyDescent="0.25">
      <c r="A303" s="45"/>
      <c r="C303" s="7" t="s">
        <v>266</v>
      </c>
      <c r="D303" s="7" t="s">
        <v>1109</v>
      </c>
      <c r="E303" s="7" t="s">
        <v>863</v>
      </c>
      <c r="F303" s="17">
        <f>VLOOKUP(C303,Table_0__2[[Papel]:[Alta]],2,TRUE)</f>
        <v>21.02</v>
      </c>
      <c r="G303" s="19">
        <f>VLOOKUP(C303,Table_0__2[[Papel]:[Alta]],3,TRUE)/100</f>
        <v>-4.4999999999999998E-2</v>
      </c>
      <c r="H303" s="17">
        <f>VLOOKUP(C303,Table_0__2[[Papel]:[Alta]],4,TRUE)</f>
        <v>20.74</v>
      </c>
      <c r="I303" s="33">
        <f>VLOOKUP(C303,Table_0__2[[Papel]:[Alta]],5,TRUE)</f>
        <v>21.9</v>
      </c>
      <c r="J303" s="17">
        <v>22.01</v>
      </c>
      <c r="K303" s="19">
        <v>-6.3E-3</v>
      </c>
      <c r="L303" s="9" t="s">
        <v>1237</v>
      </c>
      <c r="M303" s="20">
        <v>0.93</v>
      </c>
      <c r="N303" s="18">
        <v>40.39</v>
      </c>
      <c r="O303" s="20">
        <v>0.54</v>
      </c>
      <c r="P303" s="18">
        <v>23.64</v>
      </c>
      <c r="Q303" s="17">
        <v>1.27</v>
      </c>
      <c r="R303" s="18">
        <v>3.07</v>
      </c>
      <c r="S303" s="21">
        <v>1.0999999999999999E-2</v>
      </c>
      <c r="T303" s="19">
        <v>2.3E-2</v>
      </c>
      <c r="U303" s="21">
        <v>-6.3E-3</v>
      </c>
      <c r="V303" s="19">
        <v>-0.24310000000000001</v>
      </c>
      <c r="W303" s="21">
        <v>-0.20880000000000001</v>
      </c>
      <c r="X303" s="19">
        <v>-0.23710000000000001</v>
      </c>
      <c r="Y303" s="21">
        <v>-8.9300000000000004E-2</v>
      </c>
      <c r="Z303" s="19">
        <v>0.27739999999999998</v>
      </c>
      <c r="AA303" s="21">
        <v>0.51539999999999997</v>
      </c>
      <c r="AB303" s="19">
        <v>-1.8E-3</v>
      </c>
      <c r="AC303" s="21">
        <v>0.95279999999999998</v>
      </c>
      <c r="AD303" s="9" t="s">
        <v>1241</v>
      </c>
      <c r="AE303" s="10" t="s">
        <v>1286</v>
      </c>
      <c r="AF303" s="13" t="str">
        <f>S303&amp;"-"&amp;COUNTIF($S$3:S303,S303)</f>
        <v>0.011-4</v>
      </c>
    </row>
    <row r="304" spans="1:32" x14ac:dyDescent="0.25">
      <c r="A304" s="45"/>
      <c r="C304" s="7" t="s">
        <v>267</v>
      </c>
      <c r="D304" s="7" t="s">
        <v>1110</v>
      </c>
      <c r="E304" s="7" t="s">
        <v>863</v>
      </c>
      <c r="F304" s="17">
        <f>VLOOKUP(C304,Table_0__2[[Papel]:[Alta]],2,TRUE)</f>
        <v>20.92</v>
      </c>
      <c r="G304" s="19">
        <f>VLOOKUP(C304,Table_0__2[[Papel]:[Alta]],3,TRUE)/100</f>
        <v>-4.9100000000000005E-2</v>
      </c>
      <c r="H304" s="17">
        <f>VLOOKUP(C304,Table_0__2[[Papel]:[Alta]],4,TRUE)</f>
        <v>20.67</v>
      </c>
      <c r="I304" s="33">
        <f>VLOOKUP(C304,Table_0__2[[Papel]:[Alta]],5,TRUE)</f>
        <v>21.84</v>
      </c>
      <c r="J304" s="17">
        <v>22</v>
      </c>
      <c r="K304" s="19">
        <v>-1.0800000000000001E-2</v>
      </c>
      <c r="L304" s="9" t="s">
        <v>1237</v>
      </c>
      <c r="M304" s="20">
        <v>0.93</v>
      </c>
      <c r="N304" s="18">
        <v>40.369999999999997</v>
      </c>
      <c r="O304" s="20">
        <v>0.54</v>
      </c>
      <c r="P304" s="18">
        <v>23.64</v>
      </c>
      <c r="Q304" s="17">
        <v>1.27</v>
      </c>
      <c r="R304" s="18">
        <v>3.07</v>
      </c>
      <c r="S304" s="21">
        <v>0</v>
      </c>
      <c r="T304" s="19">
        <v>2.3E-2</v>
      </c>
      <c r="U304" s="21">
        <v>-1.0800000000000001E-2</v>
      </c>
      <c r="V304" s="19">
        <v>-0.2324</v>
      </c>
      <c r="W304" s="21">
        <v>-0.17080000000000001</v>
      </c>
      <c r="X304" s="19">
        <v>-0.22370000000000001</v>
      </c>
      <c r="Y304" s="21">
        <v>-6.0999999999999999E-2</v>
      </c>
      <c r="Z304" s="19">
        <v>0.36870000000000003</v>
      </c>
      <c r="AA304" s="21">
        <v>0.45910000000000001</v>
      </c>
      <c r="AB304" s="19">
        <v>8.2900000000000001E-2</v>
      </c>
      <c r="AC304" s="21">
        <v>1.1623000000000001</v>
      </c>
      <c r="AD304" s="9" t="s">
        <v>1241</v>
      </c>
      <c r="AE304" s="10" t="s">
        <v>1286</v>
      </c>
      <c r="AF304" s="13" t="str">
        <f>S304&amp;"-"&amp;COUNTIF($S$3:S304,S304)</f>
        <v>0-129</v>
      </c>
    </row>
    <row r="305" spans="1:32" x14ac:dyDescent="0.25">
      <c r="A305" s="45"/>
      <c r="C305" s="7" t="s">
        <v>727</v>
      </c>
      <c r="D305" s="7" t="s">
        <v>1111</v>
      </c>
      <c r="E305" s="7" t="s">
        <v>798</v>
      </c>
      <c r="F305" s="17">
        <f>VLOOKUP(C305,Table_0__2[[Papel]:[Alta]],2,TRUE)</f>
        <v>21.07</v>
      </c>
      <c r="G305" s="19">
        <f>VLOOKUP(C305,Table_0__2[[Papel]:[Alta]],3,TRUE)/100</f>
        <v>-2.7200000000000002E-2</v>
      </c>
      <c r="H305" s="17">
        <f>VLOOKUP(C305,Table_0__2[[Papel]:[Alta]],4,TRUE)</f>
        <v>20.76</v>
      </c>
      <c r="I305" s="33">
        <f>VLOOKUP(C305,Table_0__2[[Papel]:[Alta]],5,TRUE)</f>
        <v>21.6</v>
      </c>
      <c r="J305" s="17">
        <v>21.66</v>
      </c>
      <c r="K305" s="19">
        <v>3.2399999999999998E-2</v>
      </c>
      <c r="L305" s="9" t="s">
        <v>1237</v>
      </c>
      <c r="M305" s="20">
        <v>15.96</v>
      </c>
      <c r="N305" s="18">
        <v>0</v>
      </c>
      <c r="O305" s="20">
        <v>0</v>
      </c>
      <c r="P305" s="18">
        <v>1.36</v>
      </c>
      <c r="Q305" s="17">
        <v>1.05</v>
      </c>
      <c r="R305" s="18" t="s">
        <v>1240</v>
      </c>
      <c r="S305" s="21">
        <v>2E-3</v>
      </c>
      <c r="T305" s="19" t="s">
        <v>1240</v>
      </c>
      <c r="U305" s="21">
        <v>3.2399999999999998E-2</v>
      </c>
      <c r="V305" s="19">
        <v>-6.4000000000000003E-3</v>
      </c>
      <c r="W305" s="21">
        <v>0.2949</v>
      </c>
      <c r="X305" s="19">
        <v>0.13400000000000001</v>
      </c>
      <c r="Y305" s="21">
        <v>0.1419</v>
      </c>
      <c r="Z305" s="19">
        <v>0</v>
      </c>
      <c r="AA305" s="21">
        <v>0</v>
      </c>
      <c r="AB305" s="19">
        <v>0</v>
      </c>
      <c r="AC305" s="21">
        <v>0</v>
      </c>
      <c r="AD305" s="9" t="s">
        <v>1238</v>
      </c>
      <c r="AE305" s="10" t="s">
        <v>1286</v>
      </c>
      <c r="AF305" s="13" t="str">
        <f>S305&amp;"-"&amp;COUNTIF($S$3:S305,S305)</f>
        <v>0.002-4</v>
      </c>
    </row>
    <row r="306" spans="1:32" x14ac:dyDescent="0.25">
      <c r="A306" s="45"/>
      <c r="C306" s="7" t="s">
        <v>268</v>
      </c>
      <c r="D306" s="7" t="s">
        <v>1112</v>
      </c>
      <c r="E306" s="7" t="s">
        <v>924</v>
      </c>
      <c r="F306" s="17">
        <f>VLOOKUP(C306,Table_0__2[[Papel]:[Alta]],2,TRUE)</f>
        <v>5.29</v>
      </c>
      <c r="G306" s="19">
        <f>VLOOKUP(C306,Table_0__2[[Papel]:[Alta]],3,TRUE)/100</f>
        <v>-4.1700000000000001E-2</v>
      </c>
      <c r="H306" s="17">
        <f>VLOOKUP(C306,Table_0__2[[Papel]:[Alta]],4,TRUE)</f>
        <v>5.27</v>
      </c>
      <c r="I306" s="33">
        <f>VLOOKUP(C306,Table_0__2[[Papel]:[Alta]],5,TRUE)</f>
        <v>5.6</v>
      </c>
      <c r="J306" s="17">
        <v>5.52</v>
      </c>
      <c r="K306" s="19">
        <v>-1.6E-2</v>
      </c>
      <c r="L306" s="9" t="s">
        <v>1237</v>
      </c>
      <c r="M306" s="20">
        <v>0.67</v>
      </c>
      <c r="N306" s="18">
        <v>15.53</v>
      </c>
      <c r="O306" s="20">
        <v>0.36</v>
      </c>
      <c r="P306" s="18">
        <v>8.23</v>
      </c>
      <c r="Q306" s="17">
        <v>0.71</v>
      </c>
      <c r="R306" s="18">
        <v>3.32</v>
      </c>
      <c r="S306" s="21">
        <v>0</v>
      </c>
      <c r="T306" s="19">
        <v>4.2999999999999997E-2</v>
      </c>
      <c r="U306" s="21">
        <v>-1.6E-2</v>
      </c>
      <c r="V306" s="19">
        <v>-0.12520000000000001</v>
      </c>
      <c r="W306" s="21">
        <v>-8.7599999999999997E-2</v>
      </c>
      <c r="X306" s="19">
        <v>-9.5100000000000004E-2</v>
      </c>
      <c r="Y306" s="21">
        <v>-5.7200000000000001E-2</v>
      </c>
      <c r="Z306" s="19">
        <v>0.64629999999999999</v>
      </c>
      <c r="AA306" s="21">
        <v>-0.44879999999999998</v>
      </c>
      <c r="AB306" s="19">
        <v>-8.9399999999999993E-2</v>
      </c>
      <c r="AC306" s="21">
        <v>0.8</v>
      </c>
      <c r="AD306" s="9" t="s">
        <v>1238</v>
      </c>
      <c r="AE306" s="10" t="s">
        <v>1286</v>
      </c>
      <c r="AF306" s="13" t="str">
        <f>S306&amp;"-"&amp;COUNTIF($S$3:S306,S306)</f>
        <v>0-130</v>
      </c>
    </row>
    <row r="307" spans="1:32" x14ac:dyDescent="0.25">
      <c r="A307" s="45"/>
      <c r="C307" s="7" t="s">
        <v>728</v>
      </c>
      <c r="D307" s="7" t="s">
        <v>1113</v>
      </c>
      <c r="E307" s="7" t="s">
        <v>924</v>
      </c>
      <c r="F307" s="17">
        <f>VLOOKUP(C307,Table_0__2[[Papel]:[Alta]],2,TRUE)</f>
        <v>10.15</v>
      </c>
      <c r="G307" s="19">
        <f>VLOOKUP(C307,Table_0__2[[Papel]:[Alta]],3,TRUE)/100</f>
        <v>2.63E-2</v>
      </c>
      <c r="H307" s="17">
        <f>VLOOKUP(C307,Table_0__2[[Papel]:[Alta]],4,TRUE)</f>
        <v>9.86</v>
      </c>
      <c r="I307" s="33">
        <f>VLOOKUP(C307,Table_0__2[[Papel]:[Alta]],5,TRUE)</f>
        <v>10.3</v>
      </c>
      <c r="J307" s="17">
        <v>9.89</v>
      </c>
      <c r="K307" s="19">
        <v>-2E-3</v>
      </c>
      <c r="L307" s="9" t="s">
        <v>1237</v>
      </c>
      <c r="M307" s="20">
        <v>2.4</v>
      </c>
      <c r="N307" s="18">
        <v>67.680000000000007</v>
      </c>
      <c r="O307" s="20">
        <v>0.15</v>
      </c>
      <c r="P307" s="18">
        <v>4.12</v>
      </c>
      <c r="Q307" s="17">
        <v>0.52</v>
      </c>
      <c r="R307" s="18">
        <v>13.25</v>
      </c>
      <c r="S307" s="21">
        <v>0</v>
      </c>
      <c r="T307" s="19">
        <v>3.5000000000000003E-2</v>
      </c>
      <c r="U307" s="21">
        <v>-2E-3</v>
      </c>
      <c r="V307" s="19">
        <v>-1.49E-2</v>
      </c>
      <c r="W307" s="21">
        <v>-5.91E-2</v>
      </c>
      <c r="X307" s="19">
        <v>9.6500000000000002E-2</v>
      </c>
      <c r="Y307" s="21">
        <v>-0.14180000000000001</v>
      </c>
      <c r="Z307" s="19">
        <v>0</v>
      </c>
      <c r="AA307" s="21">
        <v>0</v>
      </c>
      <c r="AB307" s="19">
        <v>0</v>
      </c>
      <c r="AC307" s="21">
        <v>0</v>
      </c>
      <c r="AD307" s="9" t="s">
        <v>1238</v>
      </c>
      <c r="AE307" s="10" t="s">
        <v>1286</v>
      </c>
      <c r="AF307" s="13" t="str">
        <f>S307&amp;"-"&amp;COUNTIF($S$3:S307,S307)</f>
        <v>0-131</v>
      </c>
    </row>
    <row r="308" spans="1:32" x14ac:dyDescent="0.25">
      <c r="A308" s="45"/>
      <c r="C308" s="7" t="s">
        <v>269</v>
      </c>
      <c r="D308" s="7" t="s">
        <v>1114</v>
      </c>
      <c r="E308" s="7" t="s">
        <v>778</v>
      </c>
      <c r="F308" s="17">
        <f>VLOOKUP(C308,Table_0__2[[Papel]:[Alta]],2,TRUE)</f>
        <v>2</v>
      </c>
      <c r="G308" s="19">
        <f>VLOOKUP(C308,Table_0__2[[Papel]:[Alta]],3,TRUE)/100</f>
        <v>-3.85E-2</v>
      </c>
      <c r="H308" s="17">
        <f>VLOOKUP(C308,Table_0__2[[Papel]:[Alta]],4,TRUE)</f>
        <v>1.99</v>
      </c>
      <c r="I308" s="33">
        <f>VLOOKUP(C308,Table_0__2[[Papel]:[Alta]],5,TRUE)</f>
        <v>2.06</v>
      </c>
      <c r="J308" s="17">
        <v>2.08</v>
      </c>
      <c r="K308" s="19">
        <v>-1.89E-2</v>
      </c>
      <c r="L308" s="9" t="s">
        <v>1237</v>
      </c>
      <c r="M308" s="20">
        <v>0.39</v>
      </c>
      <c r="N308" s="18">
        <v>-4.84</v>
      </c>
      <c r="O308" s="20">
        <v>-0.43</v>
      </c>
      <c r="P308" s="18">
        <v>5.35</v>
      </c>
      <c r="Q308" s="17" t="s">
        <v>1240</v>
      </c>
      <c r="R308" s="18" t="s">
        <v>1240</v>
      </c>
      <c r="S308" s="21">
        <v>0</v>
      </c>
      <c r="T308" s="19">
        <v>-0.08</v>
      </c>
      <c r="U308" s="21">
        <v>-1.89E-2</v>
      </c>
      <c r="V308" s="19">
        <v>-0.10340000000000001</v>
      </c>
      <c r="W308" s="21">
        <v>-0.45190000000000002</v>
      </c>
      <c r="X308" s="19">
        <v>-0.17460000000000001</v>
      </c>
      <c r="Y308" s="21">
        <v>-0.40239999999999998</v>
      </c>
      <c r="Z308" s="19">
        <v>0.90039999999999998</v>
      </c>
      <c r="AA308" s="21">
        <v>-0.36859999999999998</v>
      </c>
      <c r="AB308" s="19">
        <v>-0.1162</v>
      </c>
      <c r="AC308" s="21">
        <v>0.18210000000000001</v>
      </c>
      <c r="AD308" s="9" t="s">
        <v>1241</v>
      </c>
      <c r="AE308" s="10" t="s">
        <v>1286</v>
      </c>
      <c r="AF308" s="13" t="str">
        <f>S308&amp;"-"&amp;COUNTIF($S$3:S308,S308)</f>
        <v>0-132</v>
      </c>
    </row>
    <row r="309" spans="1:32" x14ac:dyDescent="0.25">
      <c r="A309" s="45"/>
      <c r="C309" s="7" t="s">
        <v>270</v>
      </c>
      <c r="D309" s="7" t="s">
        <v>1115</v>
      </c>
      <c r="E309" s="7" t="s">
        <v>1048</v>
      </c>
      <c r="F309" s="17">
        <f>VLOOKUP(C309,Table_0__2[[Papel]:[Alta]],2,TRUE)</f>
        <v>4.68</v>
      </c>
      <c r="G309" s="19">
        <f>VLOOKUP(C309,Table_0__2[[Papel]:[Alta]],3,TRUE)/100</f>
        <v>0</v>
      </c>
      <c r="H309" s="17">
        <f>VLOOKUP(C309,Table_0__2[[Papel]:[Alta]],4,TRUE)</f>
        <v>0</v>
      </c>
      <c r="I309" s="33">
        <f>VLOOKUP(C309,Table_0__2[[Papel]:[Alta]],5,TRUE)</f>
        <v>0</v>
      </c>
      <c r="J309" s="17">
        <v>4.68</v>
      </c>
      <c r="K309" s="19">
        <v>2.63E-2</v>
      </c>
      <c r="L309" s="9" t="s">
        <v>1237</v>
      </c>
      <c r="M309" s="20">
        <v>-0.34</v>
      </c>
      <c r="N309" s="18">
        <v>2.94</v>
      </c>
      <c r="O309" s="20">
        <v>1.59</v>
      </c>
      <c r="P309" s="18">
        <v>-13.87</v>
      </c>
      <c r="Q309" s="17">
        <v>-0.98</v>
      </c>
      <c r="R309" s="18">
        <v>-0.84</v>
      </c>
      <c r="S309" s="21">
        <v>0</v>
      </c>
      <c r="T309" s="19">
        <v>-0.115</v>
      </c>
      <c r="U309" s="21">
        <v>2.63E-2</v>
      </c>
      <c r="V309" s="19">
        <v>-5.45E-2</v>
      </c>
      <c r="W309" s="21">
        <v>-0.3826</v>
      </c>
      <c r="X309" s="19">
        <v>-0.17019999999999999</v>
      </c>
      <c r="Y309" s="21">
        <v>-0.24299999999999999</v>
      </c>
      <c r="Z309" s="19">
        <v>-0.11310000000000001</v>
      </c>
      <c r="AA309" s="21">
        <v>0.44829999999999998</v>
      </c>
      <c r="AB309" s="19">
        <v>0.35510000000000003</v>
      </c>
      <c r="AC309" s="21">
        <v>1.1726000000000001</v>
      </c>
      <c r="AD309" s="9" t="s">
        <v>1238</v>
      </c>
      <c r="AE309" s="10" t="s">
        <v>1286</v>
      </c>
      <c r="AF309" s="13" t="str">
        <f>S309&amp;"-"&amp;COUNTIF($S$3:S309,S309)</f>
        <v>0-133</v>
      </c>
    </row>
    <row r="310" spans="1:32" x14ac:dyDescent="0.25">
      <c r="A310" s="45"/>
      <c r="C310" s="7" t="s">
        <v>729</v>
      </c>
      <c r="D310" s="7" t="s">
        <v>1116</v>
      </c>
      <c r="E310" s="7" t="s">
        <v>810</v>
      </c>
      <c r="F310" s="17">
        <f>VLOOKUP(C310,Table_0__2[[Papel]:[Alta]],2,TRUE)</f>
        <v>5.51</v>
      </c>
      <c r="G310" s="19">
        <f>VLOOKUP(C310,Table_0__2[[Papel]:[Alta]],3,TRUE)/100</f>
        <v>-3.3300000000000003E-2</v>
      </c>
      <c r="H310" s="17">
        <f>VLOOKUP(C310,Table_0__2[[Papel]:[Alta]],4,TRUE)</f>
        <v>5.51</v>
      </c>
      <c r="I310" s="33">
        <f>VLOOKUP(C310,Table_0__2[[Papel]:[Alta]],5,TRUE)</f>
        <v>5.68</v>
      </c>
      <c r="J310" s="17">
        <v>5.7</v>
      </c>
      <c r="K310" s="19">
        <v>0</v>
      </c>
      <c r="L310" s="9" t="s">
        <v>1237</v>
      </c>
      <c r="M310" s="20">
        <v>5.43</v>
      </c>
      <c r="N310" s="18">
        <v>0</v>
      </c>
      <c r="O310" s="20">
        <v>0</v>
      </c>
      <c r="P310" s="18">
        <v>1.05</v>
      </c>
      <c r="Q310" s="17">
        <v>1.75</v>
      </c>
      <c r="R310" s="18" t="s">
        <v>1240</v>
      </c>
      <c r="S310" s="21">
        <v>0</v>
      </c>
      <c r="T310" s="19" t="s">
        <v>1240</v>
      </c>
      <c r="U310" s="21">
        <v>0</v>
      </c>
      <c r="V310" s="19">
        <v>-0.16789999999999999</v>
      </c>
      <c r="W310" s="21">
        <v>-0.40710000000000002</v>
      </c>
      <c r="X310" s="19">
        <v>-0.25</v>
      </c>
      <c r="Y310" s="21">
        <v>-0.20949999999999999</v>
      </c>
      <c r="Z310" s="19">
        <v>0</v>
      </c>
      <c r="AA310" s="21">
        <v>0</v>
      </c>
      <c r="AB310" s="19">
        <v>0</v>
      </c>
      <c r="AC310" s="21">
        <v>0</v>
      </c>
      <c r="AD310" s="9" t="s">
        <v>1238</v>
      </c>
      <c r="AE310" s="10" t="s">
        <v>1286</v>
      </c>
      <c r="AF310" s="13" t="str">
        <f>S310&amp;"-"&amp;COUNTIF($S$3:S310,S310)</f>
        <v>0-134</v>
      </c>
    </row>
    <row r="311" spans="1:32" x14ac:dyDescent="0.25">
      <c r="A311" s="45"/>
      <c r="C311" s="7" t="s">
        <v>271</v>
      </c>
      <c r="D311" s="7" t="s">
        <v>1117</v>
      </c>
      <c r="E311" s="7" t="s">
        <v>934</v>
      </c>
      <c r="F311" s="17">
        <f>VLOOKUP(C311,Table_0__2[[Papel]:[Alta]],2,TRUE)</f>
        <v>8.42</v>
      </c>
      <c r="G311" s="19">
        <f>VLOOKUP(C311,Table_0__2[[Papel]:[Alta]],3,TRUE)/100</f>
        <v>-0.03</v>
      </c>
      <c r="H311" s="17">
        <f>VLOOKUP(C311,Table_0__2[[Papel]:[Alta]],4,TRUE)</f>
        <v>8.25</v>
      </c>
      <c r="I311" s="33">
        <f>VLOOKUP(C311,Table_0__2[[Papel]:[Alta]],5,TRUE)</f>
        <v>8.6199999999999992</v>
      </c>
      <c r="J311" s="17">
        <v>8.68</v>
      </c>
      <c r="K311" s="19">
        <v>-2.0299999999999999E-2</v>
      </c>
      <c r="L311" s="9" t="s">
        <v>1237</v>
      </c>
      <c r="M311" s="20">
        <v>-1.05</v>
      </c>
      <c r="N311" s="18">
        <v>-0.3</v>
      </c>
      <c r="O311" s="20">
        <v>-28.6</v>
      </c>
      <c r="P311" s="18">
        <v>-8.24</v>
      </c>
      <c r="Q311" s="17">
        <v>-8.98</v>
      </c>
      <c r="R311" s="18">
        <v>-3.7</v>
      </c>
      <c r="S311" s="21">
        <v>0</v>
      </c>
      <c r="T311" s="19">
        <v>3.4729999999999999</v>
      </c>
      <c r="U311" s="21">
        <v>-2.0299999999999999E-2</v>
      </c>
      <c r="V311" s="19">
        <v>-6.6699999999999995E-2</v>
      </c>
      <c r="W311" s="21">
        <v>-0.5766</v>
      </c>
      <c r="X311" s="19">
        <v>-0.13200000000000001</v>
      </c>
      <c r="Y311" s="21">
        <v>-0.65620000000000001</v>
      </c>
      <c r="Z311" s="19">
        <v>0.2223</v>
      </c>
      <c r="AA311" s="21">
        <v>-0.1195</v>
      </c>
      <c r="AB311" s="19">
        <v>4.6100000000000002E-2</v>
      </c>
      <c r="AC311" s="21">
        <v>-0.23230000000000001</v>
      </c>
      <c r="AD311" s="9" t="s">
        <v>1238</v>
      </c>
      <c r="AE311" s="10" t="s">
        <v>1286</v>
      </c>
      <c r="AF311" s="13" t="str">
        <f>S311&amp;"-"&amp;COUNTIF($S$3:S311,S311)</f>
        <v>0-135</v>
      </c>
    </row>
    <row r="312" spans="1:32" x14ac:dyDescent="0.25">
      <c r="A312" s="45"/>
      <c r="C312" s="7" t="s">
        <v>272</v>
      </c>
      <c r="D312" s="7" t="s">
        <v>1118</v>
      </c>
      <c r="E312" s="7" t="s">
        <v>924</v>
      </c>
      <c r="F312" s="17">
        <f>VLOOKUP(C312,Table_0__2[[Papel]:[Alta]],2,TRUE)</f>
        <v>17.82</v>
      </c>
      <c r="G312" s="19">
        <f>VLOOKUP(C312,Table_0__2[[Papel]:[Alta]],3,TRUE)/100</f>
        <v>-4.2999999999999997E-2</v>
      </c>
      <c r="H312" s="17">
        <f>VLOOKUP(C312,Table_0__2[[Papel]:[Alta]],4,TRUE)</f>
        <v>17.75</v>
      </c>
      <c r="I312" s="33">
        <f>VLOOKUP(C312,Table_0__2[[Papel]:[Alta]],5,TRUE)</f>
        <v>18.350000000000001</v>
      </c>
      <c r="J312" s="17">
        <v>18.62</v>
      </c>
      <c r="K312" s="19">
        <v>-9.5999999999999992E-3</v>
      </c>
      <c r="L312" s="9" t="s">
        <v>1237</v>
      </c>
      <c r="M312" s="20">
        <v>2.81</v>
      </c>
      <c r="N312" s="18">
        <v>50.25</v>
      </c>
      <c r="O312" s="20">
        <v>0.37</v>
      </c>
      <c r="P312" s="18">
        <v>6.63</v>
      </c>
      <c r="Q312" s="17">
        <v>0.72</v>
      </c>
      <c r="R312" s="18">
        <v>33.090000000000003</v>
      </c>
      <c r="S312" s="21">
        <v>7.0000000000000001E-3</v>
      </c>
      <c r="T312" s="19">
        <v>5.6000000000000001E-2</v>
      </c>
      <c r="U312" s="21">
        <v>-9.5999999999999992E-3</v>
      </c>
      <c r="V312" s="19">
        <v>-0.13400000000000001</v>
      </c>
      <c r="W312" s="21">
        <v>-0.2979</v>
      </c>
      <c r="X312" s="19">
        <v>-0.14199999999999999</v>
      </c>
      <c r="Y312" s="21">
        <v>0.1114</v>
      </c>
      <c r="Z312" s="19">
        <v>0.91720000000000002</v>
      </c>
      <c r="AA312" s="21">
        <v>-0.21199999999999999</v>
      </c>
      <c r="AB312" s="19">
        <v>-0.40060000000000001</v>
      </c>
      <c r="AC312" s="21">
        <v>1.4026000000000001</v>
      </c>
      <c r="AD312" s="9" t="s">
        <v>1238</v>
      </c>
      <c r="AE312" s="10" t="s">
        <v>1286</v>
      </c>
      <c r="AF312" s="13" t="str">
        <f>S312&amp;"-"&amp;COUNTIF($S$3:S312,S312)</f>
        <v>0.007-6</v>
      </c>
    </row>
    <row r="313" spans="1:32" x14ac:dyDescent="0.25">
      <c r="A313" s="45"/>
      <c r="C313" s="7" t="s">
        <v>273</v>
      </c>
      <c r="D313" s="7" t="s">
        <v>1119</v>
      </c>
      <c r="E313" s="7" t="s">
        <v>924</v>
      </c>
      <c r="F313" s="17">
        <f>VLOOKUP(C313,Table_0__2[[Papel]:[Alta]],2,TRUE)</f>
        <v>16.989999999999998</v>
      </c>
      <c r="G313" s="19">
        <f>VLOOKUP(C313,Table_0__2[[Papel]:[Alta]],3,TRUE)/100</f>
        <v>0</v>
      </c>
      <c r="H313" s="17">
        <f>VLOOKUP(C313,Table_0__2[[Papel]:[Alta]],4,TRUE)</f>
        <v>0</v>
      </c>
      <c r="I313" s="33">
        <f>VLOOKUP(C313,Table_0__2[[Papel]:[Alta]],5,TRUE)</f>
        <v>0</v>
      </c>
      <c r="J313" s="17">
        <v>16.989999999999998</v>
      </c>
      <c r="K313" s="19">
        <v>-2.07E-2</v>
      </c>
      <c r="L313" s="9" t="s">
        <v>1237</v>
      </c>
      <c r="M313" s="20">
        <v>2.56</v>
      </c>
      <c r="N313" s="18">
        <v>45.85</v>
      </c>
      <c r="O313" s="20">
        <v>0.37</v>
      </c>
      <c r="P313" s="18">
        <v>6.63</v>
      </c>
      <c r="Q313" s="17">
        <v>0.72</v>
      </c>
      <c r="R313" s="18">
        <v>30.19</v>
      </c>
      <c r="S313" s="21">
        <v>8.9999999999999993E-3</v>
      </c>
      <c r="T313" s="19">
        <v>5.6000000000000001E-2</v>
      </c>
      <c r="U313" s="21">
        <v>-2.07E-2</v>
      </c>
      <c r="V313" s="19">
        <v>-0.12870000000000001</v>
      </c>
      <c r="W313" s="21">
        <v>-0.19839999999999999</v>
      </c>
      <c r="X313" s="19">
        <v>-0.16889999999999999</v>
      </c>
      <c r="Y313" s="21">
        <v>0.40289999999999998</v>
      </c>
      <c r="Z313" s="19">
        <v>1.0289999999999999</v>
      </c>
      <c r="AA313" s="21">
        <v>-0.34710000000000002</v>
      </c>
      <c r="AB313" s="19">
        <v>0.47439999999999999</v>
      </c>
      <c r="AC313" s="21">
        <v>0.62809999999999999</v>
      </c>
      <c r="AD313" s="9" t="s">
        <v>1238</v>
      </c>
      <c r="AE313" s="10" t="s">
        <v>1287</v>
      </c>
      <c r="AF313" s="13" t="str">
        <f>S313&amp;"-"&amp;COUNTIF($S$3:S313,S313)</f>
        <v>0.009-8</v>
      </c>
    </row>
    <row r="314" spans="1:32" x14ac:dyDescent="0.25">
      <c r="A314" s="45"/>
      <c r="C314" s="7" t="s">
        <v>274</v>
      </c>
      <c r="D314" s="7" t="s">
        <v>1120</v>
      </c>
      <c r="E314" s="7" t="s">
        <v>968</v>
      </c>
      <c r="F314" s="17">
        <f>VLOOKUP(C314,Table_0__2[[Papel]:[Alta]],2,TRUE)</f>
        <v>2.3199999999999998</v>
      </c>
      <c r="G314" s="19">
        <f>VLOOKUP(C314,Table_0__2[[Papel]:[Alta]],3,TRUE)/100</f>
        <v>-2.9300000000000003E-2</v>
      </c>
      <c r="H314" s="17">
        <f>VLOOKUP(C314,Table_0__2[[Papel]:[Alta]],4,TRUE)</f>
        <v>2.31</v>
      </c>
      <c r="I314" s="33">
        <f>VLOOKUP(C314,Table_0__2[[Papel]:[Alta]],5,TRUE)</f>
        <v>2.38</v>
      </c>
      <c r="J314" s="17">
        <v>2.39</v>
      </c>
      <c r="K314" s="19">
        <v>-1.24E-2</v>
      </c>
      <c r="L314" s="9" t="s">
        <v>1237</v>
      </c>
      <c r="M314" s="20">
        <v>0.89</v>
      </c>
      <c r="N314" s="18">
        <v>21.79</v>
      </c>
      <c r="O314" s="20">
        <v>0.11</v>
      </c>
      <c r="P314" s="18">
        <v>2.7</v>
      </c>
      <c r="Q314" s="17">
        <v>0.8</v>
      </c>
      <c r="R314" s="18">
        <v>11.29</v>
      </c>
      <c r="S314" s="21">
        <v>1.9E-2</v>
      </c>
      <c r="T314" s="19">
        <v>4.1000000000000002E-2</v>
      </c>
      <c r="U314" s="21">
        <v>-1.24E-2</v>
      </c>
      <c r="V314" s="19">
        <v>-0.1434</v>
      </c>
      <c r="W314" s="21">
        <v>-0.47889999999999999</v>
      </c>
      <c r="X314" s="19">
        <v>-0.12130000000000001</v>
      </c>
      <c r="Y314" s="21">
        <v>-0.36830000000000002</v>
      </c>
      <c r="Z314" s="19">
        <v>0.38750000000000001</v>
      </c>
      <c r="AA314" s="21">
        <v>4.5699999999999998E-2</v>
      </c>
      <c r="AB314" s="19">
        <v>0.50739999999999996</v>
      </c>
      <c r="AC314" s="21">
        <v>0.36230000000000001</v>
      </c>
      <c r="AD314" s="9" t="s">
        <v>1241</v>
      </c>
      <c r="AE314" s="10" t="s">
        <v>1287</v>
      </c>
      <c r="AF314" s="13" t="str">
        <f>S314&amp;"-"&amp;COUNTIF($S$3:S314,S314)</f>
        <v>0.019-6</v>
      </c>
    </row>
    <row r="315" spans="1:32" x14ac:dyDescent="0.25">
      <c r="A315" s="45"/>
      <c r="C315" s="7" t="s">
        <v>275</v>
      </c>
      <c r="D315" s="7" t="s">
        <v>1121</v>
      </c>
      <c r="E315" s="7" t="s">
        <v>968</v>
      </c>
      <c r="F315" s="17">
        <f>VLOOKUP(C315,Table_0__2[[Papel]:[Alta]],2,TRUE)</f>
        <v>2.44</v>
      </c>
      <c r="G315" s="19">
        <f>VLOOKUP(C315,Table_0__2[[Papel]:[Alta]],3,TRUE)/100</f>
        <v>-2.0099999999999996E-2</v>
      </c>
      <c r="H315" s="17">
        <f>VLOOKUP(C315,Table_0__2[[Papel]:[Alta]],4,TRUE)</f>
        <v>2.42</v>
      </c>
      <c r="I315" s="33">
        <f>VLOOKUP(C315,Table_0__2[[Papel]:[Alta]],5,TRUE)</f>
        <v>2.5099999999999998</v>
      </c>
      <c r="J315" s="17">
        <v>2.4900000000000002</v>
      </c>
      <c r="K315" s="19">
        <v>-8.0000000000000002E-3</v>
      </c>
      <c r="L315" s="9" t="s">
        <v>1237</v>
      </c>
      <c r="M315" s="20">
        <v>0.92</v>
      </c>
      <c r="N315" s="18">
        <v>22.7</v>
      </c>
      <c r="O315" s="20">
        <v>0.11</v>
      </c>
      <c r="P315" s="18">
        <v>2.7</v>
      </c>
      <c r="Q315" s="17">
        <v>0.8</v>
      </c>
      <c r="R315" s="18">
        <v>11.77</v>
      </c>
      <c r="S315" s="21">
        <v>1.7999999999999999E-2</v>
      </c>
      <c r="T315" s="19">
        <v>4.1000000000000002E-2</v>
      </c>
      <c r="U315" s="21">
        <v>-8.0000000000000002E-3</v>
      </c>
      <c r="V315" s="19">
        <v>-0.18629999999999999</v>
      </c>
      <c r="W315" s="21">
        <v>-0.52569999999999995</v>
      </c>
      <c r="X315" s="19">
        <v>-0.13239999999999999</v>
      </c>
      <c r="Y315" s="21">
        <v>-0.3412</v>
      </c>
      <c r="Z315" s="19">
        <v>0.11940000000000001</v>
      </c>
      <c r="AA315" s="21">
        <v>5.2400000000000002E-2</v>
      </c>
      <c r="AB315" s="19">
        <v>0.45800000000000002</v>
      </c>
      <c r="AC315" s="21">
        <v>0.65820000000000001</v>
      </c>
      <c r="AD315" s="9" t="s">
        <v>1241</v>
      </c>
      <c r="AE315" s="10" t="s">
        <v>1287</v>
      </c>
      <c r="AF315" s="13" t="str">
        <f>S315&amp;"-"&amp;COUNTIF($S$3:S315,S315)</f>
        <v>0.018-3</v>
      </c>
    </row>
    <row r="316" spans="1:32" x14ac:dyDescent="0.25">
      <c r="A316" s="45"/>
      <c r="C316" s="7" t="s">
        <v>276</v>
      </c>
      <c r="D316" s="7" t="s">
        <v>1122</v>
      </c>
      <c r="E316" s="7" t="s">
        <v>1025</v>
      </c>
      <c r="F316" s="17">
        <f>VLOOKUP(C316,Table_0__2[[Papel]:[Alta]],2,TRUE)</f>
        <v>4.2300000000000004</v>
      </c>
      <c r="G316" s="19">
        <f>VLOOKUP(C316,Table_0__2[[Papel]:[Alta]],3,TRUE)/100</f>
        <v>-2.0799999999999999E-2</v>
      </c>
      <c r="H316" s="17">
        <f>VLOOKUP(C316,Table_0__2[[Papel]:[Alta]],4,TRUE)</f>
        <v>4.1100000000000003</v>
      </c>
      <c r="I316" s="33">
        <f>VLOOKUP(C316,Table_0__2[[Papel]:[Alta]],5,TRUE)</f>
        <v>4.38</v>
      </c>
      <c r="J316" s="17">
        <v>4.32</v>
      </c>
      <c r="K316" s="19">
        <v>-0.04</v>
      </c>
      <c r="L316" s="9" t="s">
        <v>1237</v>
      </c>
      <c r="M316" s="20">
        <v>0.66</v>
      </c>
      <c r="N316" s="18">
        <v>12.86</v>
      </c>
      <c r="O316" s="20">
        <v>0.34</v>
      </c>
      <c r="P316" s="18">
        <v>6.57</v>
      </c>
      <c r="Q316" s="17">
        <v>0.84</v>
      </c>
      <c r="R316" s="18">
        <v>46.5</v>
      </c>
      <c r="S316" s="21">
        <v>7.0000000000000001E-3</v>
      </c>
      <c r="T316" s="19">
        <v>5.0999999999999997E-2</v>
      </c>
      <c r="U316" s="21">
        <v>-0.04</v>
      </c>
      <c r="V316" s="19">
        <v>-5.8799999999999998E-2</v>
      </c>
      <c r="W316" s="21">
        <v>-0.36720000000000003</v>
      </c>
      <c r="X316" s="19">
        <v>-0.15290000000000001</v>
      </c>
      <c r="Y316" s="21">
        <v>-0.49490000000000001</v>
      </c>
      <c r="Z316" s="19">
        <v>3.5491000000000001</v>
      </c>
      <c r="AA316" s="21">
        <v>-0.2797</v>
      </c>
      <c r="AB316" s="19">
        <v>0.12280000000000001</v>
      </c>
      <c r="AC316" s="21">
        <v>0.73119999999999996</v>
      </c>
      <c r="AD316" s="9" t="s">
        <v>1238</v>
      </c>
      <c r="AE316" s="10" t="s">
        <v>1287</v>
      </c>
      <c r="AF316" s="13" t="str">
        <f>S316&amp;"-"&amp;COUNTIF($S$3:S316,S316)</f>
        <v>0.007-7</v>
      </c>
    </row>
    <row r="317" spans="1:32" x14ac:dyDescent="0.25">
      <c r="A317" s="45"/>
      <c r="C317" s="7" t="s">
        <v>771</v>
      </c>
      <c r="D317" s="7" t="s">
        <v>1123</v>
      </c>
      <c r="E317" s="7" t="s">
        <v>782</v>
      </c>
      <c r="F317" s="17">
        <f>VLOOKUP(C317,Table_0__2[[Papel]:[Alta]],2,TRUE)</f>
        <v>13.75</v>
      </c>
      <c r="G317" s="19">
        <f>VLOOKUP(C317,Table_0__2[[Papel]:[Alta]],3,TRUE)/100</f>
        <v>-1.15E-2</v>
      </c>
      <c r="H317" s="17">
        <f>VLOOKUP(C317,Table_0__2[[Papel]:[Alta]],4,TRUE)</f>
        <v>13.6</v>
      </c>
      <c r="I317" s="33">
        <f>VLOOKUP(C317,Table_0__2[[Papel]:[Alta]],5,TRUE)</f>
        <v>13.81</v>
      </c>
      <c r="J317" s="17">
        <v>13.91</v>
      </c>
      <c r="K317" s="19">
        <v>-1.35E-2</v>
      </c>
      <c r="L317" s="9" t="s">
        <v>1237</v>
      </c>
      <c r="M317" s="20">
        <v>5.97</v>
      </c>
      <c r="N317" s="18">
        <v>0</v>
      </c>
      <c r="O317" s="20">
        <v>0</v>
      </c>
      <c r="P317" s="18">
        <v>2.33</v>
      </c>
      <c r="Q317" s="17">
        <v>0.16</v>
      </c>
      <c r="R317" s="18" t="s">
        <v>1240</v>
      </c>
      <c r="S317" s="21">
        <v>0</v>
      </c>
      <c r="T317" s="19" t="s">
        <v>1240</v>
      </c>
      <c r="U317" s="21">
        <v>-1.35E-2</v>
      </c>
      <c r="V317" s="19">
        <v>0</v>
      </c>
      <c r="W317" s="21">
        <v>-0.11119999999999999</v>
      </c>
      <c r="X317" s="19">
        <v>-0.11119999999999999</v>
      </c>
      <c r="Y317" s="21">
        <v>0</v>
      </c>
      <c r="Z317" s="19">
        <v>0</v>
      </c>
      <c r="AA317" s="21">
        <v>0</v>
      </c>
      <c r="AB317" s="19">
        <v>0</v>
      </c>
      <c r="AC317" s="21">
        <v>0</v>
      </c>
      <c r="AD317" s="9" t="s">
        <v>1238</v>
      </c>
      <c r="AE317" s="10" t="s">
        <v>1287</v>
      </c>
      <c r="AF317" s="13" t="str">
        <f>S317&amp;"-"&amp;COUNTIF($S$3:S317,S317)</f>
        <v>0-136</v>
      </c>
    </row>
    <row r="318" spans="1:32" x14ac:dyDescent="0.25">
      <c r="A318" s="45"/>
      <c r="C318" s="7" t="s">
        <v>277</v>
      </c>
      <c r="D318" s="7" t="s">
        <v>1124</v>
      </c>
      <c r="E318" s="7" t="s">
        <v>863</v>
      </c>
      <c r="F318" s="17">
        <f>VLOOKUP(C318,Table_0__2[[Papel]:[Alta]],2,TRUE)</f>
        <v>87.74</v>
      </c>
      <c r="G318" s="19">
        <f>VLOOKUP(C318,Table_0__2[[Papel]:[Alta]],3,TRUE)/100</f>
        <v>-5.6000000000000008E-3</v>
      </c>
      <c r="H318" s="17">
        <f>VLOOKUP(C318,Table_0__2[[Papel]:[Alta]],4,TRUE)</f>
        <v>84.16</v>
      </c>
      <c r="I318" s="33">
        <f>VLOOKUP(C318,Table_0__2[[Papel]:[Alta]],5,TRUE)</f>
        <v>87.89</v>
      </c>
      <c r="J318" s="17">
        <v>88.23</v>
      </c>
      <c r="K318" s="19">
        <v>5.5300000000000002E-2</v>
      </c>
      <c r="L318" s="9" t="s">
        <v>1237</v>
      </c>
      <c r="M318" s="20">
        <v>6.1</v>
      </c>
      <c r="N318" s="18">
        <v>27.64</v>
      </c>
      <c r="O318" s="20">
        <v>3.19</v>
      </c>
      <c r="P318" s="18">
        <v>14.47</v>
      </c>
      <c r="Q318" s="17">
        <v>1.1100000000000001</v>
      </c>
      <c r="R318" s="18">
        <v>127.35</v>
      </c>
      <c r="S318" s="21">
        <v>0</v>
      </c>
      <c r="T318" s="19">
        <v>0.221</v>
      </c>
      <c r="U318" s="21">
        <v>5.5300000000000002E-2</v>
      </c>
      <c r="V318" s="19">
        <v>0.1336</v>
      </c>
      <c r="W318" s="21">
        <v>1.0858000000000001</v>
      </c>
      <c r="X318" s="19">
        <v>0.25700000000000001</v>
      </c>
      <c r="Y318" s="21">
        <v>1.1231</v>
      </c>
      <c r="Z318" s="19">
        <v>2.3327</v>
      </c>
      <c r="AA318" s="21">
        <v>0.2127</v>
      </c>
      <c r="AB318" s="19">
        <v>2.7523</v>
      </c>
      <c r="AC318" s="21">
        <v>0.89570000000000005</v>
      </c>
      <c r="AD318" s="9" t="s">
        <v>1238</v>
      </c>
      <c r="AE318" s="10" t="s">
        <v>1287</v>
      </c>
      <c r="AF318" s="13" t="str">
        <f>S318&amp;"-"&amp;COUNTIF($S$3:S318,S318)</f>
        <v>0-137</v>
      </c>
    </row>
    <row r="319" spans="1:32" x14ac:dyDescent="0.25">
      <c r="A319" s="45"/>
      <c r="C319" s="7" t="s">
        <v>278</v>
      </c>
      <c r="D319" s="7" t="s">
        <v>1125</v>
      </c>
      <c r="E319" s="7" t="s">
        <v>791</v>
      </c>
      <c r="F319" s="17">
        <f>VLOOKUP(C319,Table_0__2[[Papel]:[Alta]],2,TRUE)</f>
        <v>6.93</v>
      </c>
      <c r="G319" s="19">
        <f>VLOOKUP(C319,Table_0__2[[Papel]:[Alta]],3,TRUE)/100</f>
        <v>-0.01</v>
      </c>
      <c r="H319" s="17">
        <f>VLOOKUP(C319,Table_0__2[[Papel]:[Alta]],4,TRUE)</f>
        <v>6.85</v>
      </c>
      <c r="I319" s="33">
        <f>VLOOKUP(C319,Table_0__2[[Papel]:[Alta]],5,TRUE)</f>
        <v>7.01</v>
      </c>
      <c r="J319" s="17">
        <v>7</v>
      </c>
      <c r="K319" s="19">
        <v>-1.55E-2</v>
      </c>
      <c r="L319" s="9" t="s">
        <v>1237</v>
      </c>
      <c r="M319" s="20">
        <v>1.29</v>
      </c>
      <c r="N319" s="18">
        <v>-13.22</v>
      </c>
      <c r="O319" s="20">
        <v>-0.53</v>
      </c>
      <c r="P319" s="18">
        <v>5.44</v>
      </c>
      <c r="Q319" s="17">
        <v>0.34</v>
      </c>
      <c r="R319" s="18">
        <v>-25.37</v>
      </c>
      <c r="S319" s="21">
        <v>0</v>
      </c>
      <c r="T319" s="19">
        <v>-9.7000000000000003E-2</v>
      </c>
      <c r="U319" s="21">
        <v>-1.55E-2</v>
      </c>
      <c r="V319" s="19">
        <v>-0.13370000000000001</v>
      </c>
      <c r="W319" s="21">
        <v>-0.50600000000000001</v>
      </c>
      <c r="X319" s="19">
        <v>-0.19539999999999999</v>
      </c>
      <c r="Y319" s="21">
        <v>-0.35070000000000001</v>
      </c>
      <c r="Z319" s="19">
        <v>0</v>
      </c>
      <c r="AA319" s="21">
        <v>0</v>
      </c>
      <c r="AB319" s="19">
        <v>0</v>
      </c>
      <c r="AC319" s="21">
        <v>0</v>
      </c>
      <c r="AD319" s="9" t="s">
        <v>1238</v>
      </c>
      <c r="AE319" s="10" t="s">
        <v>1287</v>
      </c>
      <c r="AF319" s="13" t="str">
        <f>S319&amp;"-"&amp;COUNTIF($S$3:S319,S319)</f>
        <v>0-138</v>
      </c>
    </row>
    <row r="320" spans="1:32" x14ac:dyDescent="0.25">
      <c r="A320" s="45"/>
      <c r="C320" s="7" t="s">
        <v>279</v>
      </c>
      <c r="D320" s="7" t="s">
        <v>1126</v>
      </c>
      <c r="E320" s="7" t="s">
        <v>804</v>
      </c>
      <c r="F320" s="17">
        <f>VLOOKUP(C320,Table_0__2[[Papel]:[Alta]],2,TRUE)</f>
        <v>41.9</v>
      </c>
      <c r="G320" s="19">
        <f>VLOOKUP(C320,Table_0__2[[Papel]:[Alta]],3,TRUE)/100</f>
        <v>-2.7799999999999998E-2</v>
      </c>
      <c r="H320" s="17">
        <f>VLOOKUP(C320,Table_0__2[[Papel]:[Alta]],4,TRUE)</f>
        <v>41.66</v>
      </c>
      <c r="I320" s="33">
        <f>VLOOKUP(C320,Table_0__2[[Papel]:[Alta]],5,TRUE)</f>
        <v>42.98</v>
      </c>
      <c r="J320" s="17">
        <v>43.1</v>
      </c>
      <c r="K320" s="19">
        <v>-1.12E-2</v>
      </c>
      <c r="L320" s="9" t="s">
        <v>1237</v>
      </c>
      <c r="M320" s="20">
        <v>1.55</v>
      </c>
      <c r="N320" s="18">
        <v>8.25</v>
      </c>
      <c r="O320" s="20">
        <v>5.22</v>
      </c>
      <c r="P320" s="18">
        <v>27.74</v>
      </c>
      <c r="Q320" s="8" t="s">
        <v>1240</v>
      </c>
      <c r="R320" s="18">
        <v>0.94</v>
      </c>
      <c r="S320" s="21">
        <v>0.05</v>
      </c>
      <c r="T320" s="19">
        <v>0.188</v>
      </c>
      <c r="U320" s="21">
        <v>-1.12E-2</v>
      </c>
      <c r="V320" s="19">
        <v>-0.12559999999999999</v>
      </c>
      <c r="W320" s="21">
        <v>-0.26919999999999999</v>
      </c>
      <c r="X320" s="19">
        <v>-0.12039999999999999</v>
      </c>
      <c r="Y320" s="21">
        <v>-0.18429999999999999</v>
      </c>
      <c r="Z320" s="19">
        <v>0.24629999999999999</v>
      </c>
      <c r="AA320" s="21">
        <v>0.55759999999999998</v>
      </c>
      <c r="AB320" s="19">
        <v>0.40460000000000002</v>
      </c>
      <c r="AC320" s="21">
        <v>-2.2499999999999999E-2</v>
      </c>
      <c r="AD320" s="9" t="s">
        <v>1241</v>
      </c>
      <c r="AE320" s="10" t="s">
        <v>1287</v>
      </c>
      <c r="AF320" s="13" t="str">
        <f>S320&amp;"-"&amp;COUNTIF($S$3:S320,S320)</f>
        <v>0.05-1</v>
      </c>
    </row>
    <row r="321" spans="1:32" x14ac:dyDescent="0.25">
      <c r="A321" s="45"/>
      <c r="C321" s="7" t="s">
        <v>280</v>
      </c>
      <c r="D321" s="7" t="s">
        <v>1127</v>
      </c>
      <c r="E321" s="7" t="s">
        <v>812</v>
      </c>
      <c r="F321" s="17">
        <f>VLOOKUP(C321,Table_0__2[[Papel]:[Alta]],2,TRUE)</f>
        <v>8.6300000000000008</v>
      </c>
      <c r="G321" s="19">
        <f>VLOOKUP(C321,Table_0__2[[Papel]:[Alta]],3,TRUE)/100</f>
        <v>-2.92E-2</v>
      </c>
      <c r="H321" s="17">
        <f>VLOOKUP(C321,Table_0__2[[Papel]:[Alta]],4,TRUE)</f>
        <v>8.4700000000000006</v>
      </c>
      <c r="I321" s="33">
        <f>VLOOKUP(C321,Table_0__2[[Papel]:[Alta]],5,TRUE)</f>
        <v>8.8800000000000008</v>
      </c>
      <c r="J321" s="17">
        <v>8.89</v>
      </c>
      <c r="K321" s="19">
        <v>2.3E-2</v>
      </c>
      <c r="L321" s="9" t="s">
        <v>1237</v>
      </c>
      <c r="M321" s="20">
        <v>3.26</v>
      </c>
      <c r="N321" s="18">
        <v>13.4</v>
      </c>
      <c r="O321" s="20">
        <v>0.66</v>
      </c>
      <c r="P321" s="18">
        <v>2.73</v>
      </c>
      <c r="Q321" s="17">
        <v>1.78</v>
      </c>
      <c r="R321" s="18">
        <v>31.83</v>
      </c>
      <c r="S321" s="21">
        <v>1.7000000000000001E-2</v>
      </c>
      <c r="T321" s="19">
        <v>0.24299999999999999</v>
      </c>
      <c r="U321" s="21">
        <v>2.3E-2</v>
      </c>
      <c r="V321" s="19">
        <v>-5.2200000000000003E-2</v>
      </c>
      <c r="W321" s="21">
        <v>0.63580000000000003</v>
      </c>
      <c r="X321" s="19">
        <v>0.31509999999999999</v>
      </c>
      <c r="Y321" s="21">
        <v>0.29249999999999998</v>
      </c>
      <c r="Z321" s="19">
        <v>6.5500000000000003E-2</v>
      </c>
      <c r="AA321" s="21">
        <v>-1.7500000000000002E-2</v>
      </c>
      <c r="AB321" s="19">
        <v>1.7581</v>
      </c>
      <c r="AC321" s="21">
        <v>7.51E-2</v>
      </c>
      <c r="AD321" s="9" t="s">
        <v>1238</v>
      </c>
      <c r="AE321" s="10" t="s">
        <v>1287</v>
      </c>
      <c r="AF321" s="13" t="str">
        <f>S321&amp;"-"&amp;COUNTIF($S$3:S321,S321)</f>
        <v>0.017-1</v>
      </c>
    </row>
    <row r="322" spans="1:32" x14ac:dyDescent="0.25">
      <c r="A322" s="45"/>
      <c r="C322" s="7" t="s">
        <v>281</v>
      </c>
      <c r="D322" s="7" t="s">
        <v>1128</v>
      </c>
      <c r="E322" s="7" t="s">
        <v>788</v>
      </c>
      <c r="F322" s="17">
        <f>VLOOKUP(C322,Table_0__2[[Papel]:[Alta]],2,TRUE)</f>
        <v>7.51</v>
      </c>
      <c r="G322" s="19">
        <f>VLOOKUP(C322,Table_0__2[[Papel]:[Alta]],3,TRUE)/100</f>
        <v>-3.7200000000000004E-2</v>
      </c>
      <c r="H322" s="17">
        <f>VLOOKUP(C322,Table_0__2[[Papel]:[Alta]],4,TRUE)</f>
        <v>7.51</v>
      </c>
      <c r="I322" s="33">
        <f>VLOOKUP(C322,Table_0__2[[Papel]:[Alta]],5,TRUE)</f>
        <v>7.86</v>
      </c>
      <c r="J322" s="17">
        <v>7.8</v>
      </c>
      <c r="K322" s="19">
        <v>1.83E-2</v>
      </c>
      <c r="L322" s="9" t="s">
        <v>1237</v>
      </c>
      <c r="M322" s="20">
        <v>1.4</v>
      </c>
      <c r="N322" s="18">
        <v>50.11</v>
      </c>
      <c r="O322" s="20">
        <v>0.16</v>
      </c>
      <c r="P322" s="18">
        <v>5.56</v>
      </c>
      <c r="Q322" s="17">
        <v>0.92</v>
      </c>
      <c r="R322" s="18">
        <v>15.54</v>
      </c>
      <c r="S322" s="21">
        <v>0</v>
      </c>
      <c r="T322" s="19">
        <v>2.8000000000000001E-2</v>
      </c>
      <c r="U322" s="21">
        <v>1.83E-2</v>
      </c>
      <c r="V322" s="19">
        <v>-5.3400000000000003E-2</v>
      </c>
      <c r="W322" s="21">
        <v>-0.19500000000000001</v>
      </c>
      <c r="X322" s="19">
        <v>0.34720000000000001</v>
      </c>
      <c r="Y322" s="21">
        <v>-0.26960000000000001</v>
      </c>
      <c r="Z322" s="19">
        <v>0.15609999999999999</v>
      </c>
      <c r="AA322" s="21">
        <v>-8.8300000000000003E-2</v>
      </c>
      <c r="AB322" s="19">
        <v>0.31540000000000001</v>
      </c>
      <c r="AC322" s="21">
        <v>0</v>
      </c>
      <c r="AD322" s="9" t="s">
        <v>1241</v>
      </c>
      <c r="AE322" s="10" t="s">
        <v>1287</v>
      </c>
      <c r="AF322" s="13" t="str">
        <f>S322&amp;"-"&amp;COUNTIF($S$3:S322,S322)</f>
        <v>0-139</v>
      </c>
    </row>
    <row r="323" spans="1:32" x14ac:dyDescent="0.25">
      <c r="A323" s="45"/>
      <c r="C323" s="7" t="s">
        <v>282</v>
      </c>
      <c r="D323" s="7" t="s">
        <v>1129</v>
      </c>
      <c r="E323" s="7" t="s">
        <v>788</v>
      </c>
      <c r="F323" s="17">
        <f>VLOOKUP(C323,Table_0__2[[Papel]:[Alta]],2,TRUE)</f>
        <v>4.5999999999999996</v>
      </c>
      <c r="G323" s="19">
        <f>VLOOKUP(C323,Table_0__2[[Papel]:[Alta]],3,TRUE)/100</f>
        <v>0.02</v>
      </c>
      <c r="H323" s="17">
        <f>VLOOKUP(C323,Table_0__2[[Papel]:[Alta]],4,TRUE)</f>
        <v>4.5199999999999996</v>
      </c>
      <c r="I323" s="33">
        <f>VLOOKUP(C323,Table_0__2[[Papel]:[Alta]],5,TRUE)</f>
        <v>4.5999999999999996</v>
      </c>
      <c r="J323" s="17">
        <v>4.51</v>
      </c>
      <c r="K323" s="19">
        <v>-2.3800000000000002E-2</v>
      </c>
      <c r="L323" s="9" t="s">
        <v>1237</v>
      </c>
      <c r="M323" s="20">
        <v>0.81</v>
      </c>
      <c r="N323" s="18">
        <v>28.98</v>
      </c>
      <c r="O323" s="20">
        <v>0.16</v>
      </c>
      <c r="P323" s="18">
        <v>5.56</v>
      </c>
      <c r="Q323" s="17">
        <v>0.92</v>
      </c>
      <c r="R323" s="18">
        <v>8.98</v>
      </c>
      <c r="S323" s="21">
        <v>0</v>
      </c>
      <c r="T323" s="19">
        <v>2.8000000000000001E-2</v>
      </c>
      <c r="U323" s="21">
        <v>-2.3800000000000002E-2</v>
      </c>
      <c r="V323" s="19">
        <v>-5.6500000000000002E-2</v>
      </c>
      <c r="W323" s="21">
        <v>-0.2631</v>
      </c>
      <c r="X323" s="19">
        <v>-0.16170000000000001</v>
      </c>
      <c r="Y323" s="21">
        <v>8.6900000000000005E-2</v>
      </c>
      <c r="Z323" s="19">
        <v>0.64449999999999996</v>
      </c>
      <c r="AA323" s="21">
        <v>-5.0500000000000003E-2</v>
      </c>
      <c r="AB323" s="19">
        <v>1.0451999999999999</v>
      </c>
      <c r="AC323" s="21">
        <v>0</v>
      </c>
      <c r="AD323" s="9" t="s">
        <v>1241</v>
      </c>
      <c r="AE323" s="10" t="s">
        <v>1287</v>
      </c>
      <c r="AF323" s="13" t="str">
        <f>S323&amp;"-"&amp;COUNTIF($S$3:S323,S323)</f>
        <v>0-140</v>
      </c>
    </row>
    <row r="324" spans="1:32" x14ac:dyDescent="0.25">
      <c r="A324" s="45"/>
      <c r="C324" s="7" t="s">
        <v>283</v>
      </c>
      <c r="D324" s="7" t="s">
        <v>1130</v>
      </c>
      <c r="E324" s="7" t="s">
        <v>776</v>
      </c>
      <c r="F324" s="17">
        <f>VLOOKUP(C324,Table_0__2[[Papel]:[Alta]],2,TRUE)</f>
        <v>31.44</v>
      </c>
      <c r="G324" s="19">
        <f>VLOOKUP(C324,Table_0__2[[Papel]:[Alta]],3,TRUE)/100</f>
        <v>-1.1299999999999999E-2</v>
      </c>
      <c r="H324" s="17">
        <f>VLOOKUP(C324,Table_0__2[[Papel]:[Alta]],4,TRUE)</f>
        <v>31.2</v>
      </c>
      <c r="I324" s="33">
        <f>VLOOKUP(C324,Table_0__2[[Papel]:[Alta]],5,TRUE)</f>
        <v>31.72</v>
      </c>
      <c r="J324" s="17">
        <v>31.8</v>
      </c>
      <c r="K324" s="19">
        <v>6.6E-3</v>
      </c>
      <c r="L324" s="9" t="s">
        <v>1237</v>
      </c>
      <c r="M324" s="20">
        <v>5.09</v>
      </c>
      <c r="N324" s="18">
        <v>22.96</v>
      </c>
      <c r="O324" s="20">
        <v>1.39</v>
      </c>
      <c r="P324" s="18">
        <v>6.25</v>
      </c>
      <c r="Q324" s="17">
        <v>0.76</v>
      </c>
      <c r="R324" s="18">
        <v>11.61</v>
      </c>
      <c r="S324" s="21">
        <v>8.9999999999999993E-3</v>
      </c>
      <c r="T324" s="19">
        <v>0.222</v>
      </c>
      <c r="U324" s="21">
        <v>6.6E-3</v>
      </c>
      <c r="V324" s="19">
        <v>1.6000000000000001E-3</v>
      </c>
      <c r="W324" s="21">
        <v>-8.7800000000000003E-2</v>
      </c>
      <c r="X324" s="19">
        <v>-8.8200000000000001E-2</v>
      </c>
      <c r="Y324" s="21">
        <v>-5.4600000000000003E-2</v>
      </c>
      <c r="Z324" s="19">
        <v>2.4289000000000001</v>
      </c>
      <c r="AA324" s="21">
        <v>-0.56889999999999996</v>
      </c>
      <c r="AB324" s="19">
        <v>0.6925</v>
      </c>
      <c r="AC324" s="21">
        <v>0.55610000000000004</v>
      </c>
      <c r="AD324" s="9" t="s">
        <v>1238</v>
      </c>
      <c r="AE324" s="10" t="s">
        <v>1287</v>
      </c>
      <c r="AF324" s="13" t="str">
        <f>S324&amp;"-"&amp;COUNTIF($S$3:S324,S324)</f>
        <v>0.009-9</v>
      </c>
    </row>
    <row r="325" spans="1:32" x14ac:dyDescent="0.25">
      <c r="A325" s="45"/>
      <c r="C325" s="7" t="s">
        <v>284</v>
      </c>
      <c r="D325" s="7" t="s">
        <v>1131</v>
      </c>
      <c r="E325" s="7" t="s">
        <v>924</v>
      </c>
      <c r="F325" s="17">
        <f>VLOOKUP(C325,Table_0__2[[Papel]:[Alta]],2,TRUE)</f>
        <v>22.26</v>
      </c>
      <c r="G325" s="19">
        <f>VLOOKUP(C325,Table_0__2[[Papel]:[Alta]],3,TRUE)/100</f>
        <v>-2.2799999999999997E-2</v>
      </c>
      <c r="H325" s="17">
        <f>VLOOKUP(C325,Table_0__2[[Papel]:[Alta]],4,TRUE)</f>
        <v>22.05</v>
      </c>
      <c r="I325" s="33">
        <f>VLOOKUP(C325,Table_0__2[[Papel]:[Alta]],5,TRUE)</f>
        <v>22.39</v>
      </c>
      <c r="J325" s="17">
        <v>22.78</v>
      </c>
      <c r="K325" s="19">
        <v>-1.9400000000000001E-2</v>
      </c>
      <c r="L325" s="9" t="s">
        <v>1237</v>
      </c>
      <c r="M325" s="20">
        <v>9.02</v>
      </c>
      <c r="N325" s="18">
        <v>92.08</v>
      </c>
      <c r="O325" s="20">
        <v>0.25</v>
      </c>
      <c r="P325" s="18">
        <v>2.5299999999999998</v>
      </c>
      <c r="Q325" s="17">
        <v>0.42</v>
      </c>
      <c r="R325" s="18">
        <v>40.479999999999997</v>
      </c>
      <c r="S325" s="21">
        <v>6.0000000000000001E-3</v>
      </c>
      <c r="T325" s="19">
        <v>9.8000000000000004E-2</v>
      </c>
      <c r="U325" s="21">
        <v>-1.9400000000000001E-2</v>
      </c>
      <c r="V325" s="19">
        <v>-9.8500000000000004E-2</v>
      </c>
      <c r="W325" s="21">
        <v>-8.1000000000000003E-2</v>
      </c>
      <c r="X325" s="19">
        <v>-9.0300000000000005E-2</v>
      </c>
      <c r="Y325" s="21">
        <v>0.12720000000000001</v>
      </c>
      <c r="Z325" s="19">
        <v>0.96689999999999998</v>
      </c>
      <c r="AA325" s="21">
        <v>-0.37259999999999999</v>
      </c>
      <c r="AB325" s="19">
        <v>0.51160000000000005</v>
      </c>
      <c r="AC325" s="21">
        <v>0.75560000000000005</v>
      </c>
      <c r="AD325" s="9" t="s">
        <v>1238</v>
      </c>
      <c r="AE325" s="10" t="s">
        <v>1287</v>
      </c>
      <c r="AF325" s="13" t="str">
        <f>S325&amp;"-"&amp;COUNTIF($S$3:S325,S325)</f>
        <v>0.006-1</v>
      </c>
    </row>
    <row r="326" spans="1:32" x14ac:dyDescent="0.25">
      <c r="A326" s="45"/>
      <c r="C326" s="7" t="s">
        <v>285</v>
      </c>
      <c r="D326" s="7" t="s">
        <v>1132</v>
      </c>
      <c r="E326" s="7" t="s">
        <v>815</v>
      </c>
      <c r="F326" s="17">
        <f>VLOOKUP(C326,Table_0__2[[Papel]:[Alta]],2,TRUE)</f>
        <v>17.73</v>
      </c>
      <c r="G326" s="19">
        <f>VLOOKUP(C326,Table_0__2[[Papel]:[Alta]],3,TRUE)/100</f>
        <v>-1.9400000000000001E-2</v>
      </c>
      <c r="H326" s="17">
        <f>VLOOKUP(C326,Table_0__2[[Papel]:[Alta]],4,TRUE)</f>
        <v>17.59</v>
      </c>
      <c r="I326" s="33">
        <f>VLOOKUP(C326,Table_0__2[[Papel]:[Alta]],5,TRUE)</f>
        <v>17.95</v>
      </c>
      <c r="J326" s="17">
        <v>18.079999999999998</v>
      </c>
      <c r="K326" s="19">
        <v>-1.1000000000000001E-3</v>
      </c>
      <c r="L326" s="9" t="s">
        <v>1237</v>
      </c>
      <c r="M326" s="20">
        <v>2.2400000000000002</v>
      </c>
      <c r="N326" s="18">
        <v>112.81</v>
      </c>
      <c r="O326" s="20">
        <v>0.16</v>
      </c>
      <c r="P326" s="18">
        <v>8.08</v>
      </c>
      <c r="Q326" s="17">
        <v>1.33</v>
      </c>
      <c r="R326" s="18">
        <v>18.55</v>
      </c>
      <c r="S326" s="21">
        <v>0</v>
      </c>
      <c r="T326" s="19">
        <v>0.02</v>
      </c>
      <c r="U326" s="21">
        <v>-1.1000000000000001E-3</v>
      </c>
      <c r="V326" s="19">
        <v>-0.1295</v>
      </c>
      <c r="W326" s="21">
        <v>-0.16930000000000001</v>
      </c>
      <c r="X326" s="19">
        <v>-6.0299999999999999E-2</v>
      </c>
      <c r="Y326" s="21">
        <v>-0.26469999999999999</v>
      </c>
      <c r="Z326" s="19">
        <v>0.5353</v>
      </c>
      <c r="AA326" s="21">
        <v>0.31069999999999998</v>
      </c>
      <c r="AB326" s="19">
        <v>1.1124000000000001</v>
      </c>
      <c r="AC326" s="21">
        <v>2.5000000000000001E-2</v>
      </c>
      <c r="AD326" s="9" t="s">
        <v>1241</v>
      </c>
      <c r="AE326" s="10" t="s">
        <v>1288</v>
      </c>
      <c r="AF326" s="13" t="str">
        <f>S326&amp;"-"&amp;COUNTIF($S$3:S326,S326)</f>
        <v>0-141</v>
      </c>
    </row>
    <row r="327" spans="1:32" x14ac:dyDescent="0.25">
      <c r="A327" s="45"/>
      <c r="C327" s="7" t="s">
        <v>286</v>
      </c>
      <c r="D327" s="7" t="s">
        <v>1133</v>
      </c>
      <c r="E327" s="7" t="s">
        <v>954</v>
      </c>
      <c r="F327" s="17">
        <f>VLOOKUP(C327,Table_0__2[[Papel]:[Alta]],2,TRUE)</f>
        <v>5.99</v>
      </c>
      <c r="G327" s="19">
        <f>VLOOKUP(C327,Table_0__2[[Papel]:[Alta]],3,TRUE)/100</f>
        <v>-1.8000000000000002E-2</v>
      </c>
      <c r="H327" s="17">
        <f>VLOOKUP(C327,Table_0__2[[Papel]:[Alta]],4,TRUE)</f>
        <v>5.92</v>
      </c>
      <c r="I327" s="33">
        <f>VLOOKUP(C327,Table_0__2[[Papel]:[Alta]],5,TRUE)</f>
        <v>6.07</v>
      </c>
      <c r="J327" s="17">
        <v>6.1</v>
      </c>
      <c r="K327" s="19">
        <v>2.35E-2</v>
      </c>
      <c r="L327" s="9" t="s">
        <v>1237</v>
      </c>
      <c r="M327" s="20">
        <v>1.99</v>
      </c>
      <c r="N327" s="18">
        <v>16.88</v>
      </c>
      <c r="O327" s="20">
        <v>0.36</v>
      </c>
      <c r="P327" s="18">
        <v>3.06</v>
      </c>
      <c r="Q327" s="17">
        <v>0.75</v>
      </c>
      <c r="R327" s="18">
        <v>9.5500000000000007</v>
      </c>
      <c r="S327" s="21">
        <v>8.9999999999999993E-3</v>
      </c>
      <c r="T327" s="19">
        <v>0.11799999999999999</v>
      </c>
      <c r="U327" s="21">
        <v>2.35E-2</v>
      </c>
      <c r="V327" s="19">
        <v>2.87E-2</v>
      </c>
      <c r="W327" s="21">
        <v>0.27200000000000002</v>
      </c>
      <c r="X327" s="19">
        <v>0.13170000000000001</v>
      </c>
      <c r="Y327" s="21">
        <v>0.36840000000000001</v>
      </c>
      <c r="Z327" s="19">
        <v>0.36990000000000001</v>
      </c>
      <c r="AA327" s="21">
        <v>0.48220000000000002</v>
      </c>
      <c r="AB327" s="19">
        <v>-0.1545</v>
      </c>
      <c r="AC327" s="21">
        <v>-0.20749999999999999</v>
      </c>
      <c r="AD327" s="9" t="s">
        <v>1241</v>
      </c>
      <c r="AE327" s="10" t="s">
        <v>1288</v>
      </c>
      <c r="AF327" s="13" t="str">
        <f>S327&amp;"-"&amp;COUNTIF($S$3:S327,S327)</f>
        <v>0.009-10</v>
      </c>
    </row>
    <row r="328" spans="1:32" x14ac:dyDescent="0.25">
      <c r="A328" s="45"/>
      <c r="C328" s="7" t="s">
        <v>287</v>
      </c>
      <c r="D328" s="7" t="s">
        <v>1134</v>
      </c>
      <c r="E328" s="7" t="s">
        <v>968</v>
      </c>
      <c r="F328" s="17">
        <f>VLOOKUP(C328,Table_0__2[[Papel]:[Alta]],2,TRUE)</f>
        <v>10.09</v>
      </c>
      <c r="G328" s="19">
        <f>VLOOKUP(C328,Table_0__2[[Papel]:[Alta]],3,TRUE)/100</f>
        <v>-1.0800000000000001E-2</v>
      </c>
      <c r="H328" s="17">
        <f>VLOOKUP(C328,Table_0__2[[Papel]:[Alta]],4,TRUE)</f>
        <v>10.09</v>
      </c>
      <c r="I328" s="33">
        <f>VLOOKUP(C328,Table_0__2[[Papel]:[Alta]],5,TRUE)</f>
        <v>10.33</v>
      </c>
      <c r="J328" s="17">
        <v>10.199999999999999</v>
      </c>
      <c r="K328" s="19">
        <v>-2.9499999999999998E-2</v>
      </c>
      <c r="L328" s="9" t="s">
        <v>1237</v>
      </c>
      <c r="M328" s="20">
        <v>2.02</v>
      </c>
      <c r="N328" s="18">
        <v>15.53</v>
      </c>
      <c r="O328" s="20">
        <v>0.66</v>
      </c>
      <c r="P328" s="18">
        <v>5.04</v>
      </c>
      <c r="Q328" s="17">
        <v>2.13</v>
      </c>
      <c r="R328" s="18">
        <v>7.5</v>
      </c>
      <c r="S328" s="21">
        <v>2.4E-2</v>
      </c>
      <c r="T328" s="19">
        <v>0.13</v>
      </c>
      <c r="U328" s="21">
        <v>-2.9499999999999998E-2</v>
      </c>
      <c r="V328" s="19">
        <v>-8.8499999999999995E-2</v>
      </c>
      <c r="W328" s="21">
        <v>9.4E-2</v>
      </c>
      <c r="X328" s="19">
        <v>-0.12820000000000001</v>
      </c>
      <c r="Y328" s="21">
        <v>7.0300000000000001E-2</v>
      </c>
      <c r="Z328" s="19">
        <v>0.70220000000000005</v>
      </c>
      <c r="AA328" s="21">
        <v>0.3175</v>
      </c>
      <c r="AB328" s="19">
        <v>1.1355999999999999</v>
      </c>
      <c r="AC328" s="21">
        <v>0.51280000000000003</v>
      </c>
      <c r="AD328" s="9" t="s">
        <v>1238</v>
      </c>
      <c r="AE328" s="10" t="s">
        <v>1288</v>
      </c>
      <c r="AF328" s="13" t="str">
        <f>S328&amp;"-"&amp;COUNTIF($S$3:S328,S328)</f>
        <v>0.024-5</v>
      </c>
    </row>
    <row r="329" spans="1:32" x14ac:dyDescent="0.25">
      <c r="A329" s="45"/>
      <c r="C329" s="7" t="s">
        <v>288</v>
      </c>
      <c r="D329" s="7" t="s">
        <v>1135</v>
      </c>
      <c r="E329" s="7" t="s">
        <v>968</v>
      </c>
      <c r="F329" s="17">
        <f>VLOOKUP(C329,Table_0__2[[Papel]:[Alta]],2,TRUE)</f>
        <v>12.29</v>
      </c>
      <c r="G329" s="19">
        <f>VLOOKUP(C329,Table_0__2[[Papel]:[Alta]],3,TRUE)/100</f>
        <v>-2.8500000000000001E-2</v>
      </c>
      <c r="H329" s="17">
        <f>VLOOKUP(C329,Table_0__2[[Papel]:[Alta]],4,TRUE)</f>
        <v>12.21</v>
      </c>
      <c r="I329" s="33">
        <f>VLOOKUP(C329,Table_0__2[[Papel]:[Alta]],5,TRUE)</f>
        <v>12.48</v>
      </c>
      <c r="J329" s="17">
        <v>12.65</v>
      </c>
      <c r="K329" s="19">
        <v>-2.9899999999999999E-2</v>
      </c>
      <c r="L329" s="9" t="s">
        <v>1237</v>
      </c>
      <c r="M329" s="20">
        <v>2.5099999999999998</v>
      </c>
      <c r="N329" s="18">
        <v>19.260000000000002</v>
      </c>
      <c r="O329" s="20">
        <v>0.66</v>
      </c>
      <c r="P329" s="18">
        <v>5.04</v>
      </c>
      <c r="Q329" s="17">
        <v>2.13</v>
      </c>
      <c r="R329" s="18">
        <v>9.3000000000000007</v>
      </c>
      <c r="S329" s="21">
        <v>1.9E-2</v>
      </c>
      <c r="T329" s="19">
        <v>0.13</v>
      </c>
      <c r="U329" s="21">
        <v>-2.9899999999999999E-2</v>
      </c>
      <c r="V329" s="19">
        <v>-0.11849999999999999</v>
      </c>
      <c r="W329" s="21">
        <v>0.1188</v>
      </c>
      <c r="X329" s="19">
        <v>-0.21329999999999999</v>
      </c>
      <c r="Y329" s="21">
        <v>0.21840000000000001</v>
      </c>
      <c r="Z329" s="19">
        <v>0.49049999999999999</v>
      </c>
      <c r="AA329" s="21">
        <v>0.30980000000000002</v>
      </c>
      <c r="AB329" s="19">
        <v>1.0967</v>
      </c>
      <c r="AC329" s="21">
        <v>0.56130000000000002</v>
      </c>
      <c r="AD329" s="9" t="s">
        <v>1238</v>
      </c>
      <c r="AE329" s="10" t="s">
        <v>1288</v>
      </c>
      <c r="AF329" s="13" t="str">
        <f>S329&amp;"-"&amp;COUNTIF($S$3:S329,S329)</f>
        <v>0.019-7</v>
      </c>
    </row>
    <row r="330" spans="1:32" x14ac:dyDescent="0.25">
      <c r="A330" s="45"/>
      <c r="C330" s="7" t="s">
        <v>289</v>
      </c>
      <c r="D330" s="7" t="s">
        <v>1136</v>
      </c>
      <c r="E330" s="7" t="s">
        <v>968</v>
      </c>
      <c r="F330" s="17">
        <f>VLOOKUP(C330,Table_0__2[[Papel]:[Alta]],2,TRUE)</f>
        <v>1.33</v>
      </c>
      <c r="G330" s="19">
        <f>VLOOKUP(C330,Table_0__2[[Papel]:[Alta]],3,TRUE)/100</f>
        <v>-2.2099999999999998E-2</v>
      </c>
      <c r="H330" s="17">
        <f>VLOOKUP(C330,Table_0__2[[Papel]:[Alta]],4,TRUE)</f>
        <v>1.32</v>
      </c>
      <c r="I330" s="33">
        <f>VLOOKUP(C330,Table_0__2[[Papel]:[Alta]],5,TRUE)</f>
        <v>1.37</v>
      </c>
      <c r="J330" s="17">
        <v>1.36</v>
      </c>
      <c r="K330" s="19">
        <v>2.2599999999999999E-2</v>
      </c>
      <c r="L330" s="9" t="s">
        <v>1237</v>
      </c>
      <c r="M330" s="20">
        <v>-1.53</v>
      </c>
      <c r="N330" s="18">
        <v>-46.01</v>
      </c>
      <c r="O330" s="20">
        <v>-0.03</v>
      </c>
      <c r="P330" s="18">
        <v>-0.89</v>
      </c>
      <c r="Q330" s="17">
        <v>0</v>
      </c>
      <c r="R330" s="18">
        <v>158.65</v>
      </c>
      <c r="S330" s="21">
        <v>0</v>
      </c>
      <c r="T330" s="19">
        <v>3.3000000000000002E-2</v>
      </c>
      <c r="U330" s="21">
        <v>2.2599999999999999E-2</v>
      </c>
      <c r="V330" s="19">
        <v>-7.4800000000000005E-2</v>
      </c>
      <c r="W330" s="21">
        <v>-0.29459999999999997</v>
      </c>
      <c r="X330" s="19">
        <v>-0.2316</v>
      </c>
      <c r="Y330" s="21">
        <v>1.1900000000000001E-2</v>
      </c>
      <c r="Z330" s="19">
        <v>0.32340000000000002</v>
      </c>
      <c r="AA330" s="21">
        <v>-0.15290000000000001</v>
      </c>
      <c r="AB330" s="19">
        <v>-0.74719999999999998</v>
      </c>
      <c r="AC330" s="21">
        <v>-0.44359999999999999</v>
      </c>
      <c r="AD330" s="9" t="s">
        <v>1238</v>
      </c>
      <c r="AE330" s="10" t="s">
        <v>1288</v>
      </c>
      <c r="AF330" s="13" t="str">
        <f>S330&amp;"-"&amp;COUNTIF($S$3:S330,S330)</f>
        <v>0-142</v>
      </c>
    </row>
    <row r="331" spans="1:32" x14ac:dyDescent="0.25">
      <c r="A331" s="45"/>
      <c r="C331" s="7" t="s">
        <v>290</v>
      </c>
      <c r="D331" s="7" t="s">
        <v>1137</v>
      </c>
      <c r="E331" s="7" t="s">
        <v>810</v>
      </c>
      <c r="F331" s="17">
        <f>VLOOKUP(C331,Table_0__2[[Papel]:[Alta]],2,TRUE)</f>
        <v>8.69</v>
      </c>
      <c r="G331" s="19">
        <f>VLOOKUP(C331,Table_0__2[[Papel]:[Alta]],3,TRUE)/100</f>
        <v>-2.58E-2</v>
      </c>
      <c r="H331" s="17">
        <f>VLOOKUP(C331,Table_0__2[[Papel]:[Alta]],4,TRUE)</f>
        <v>8.69</v>
      </c>
      <c r="I331" s="33">
        <f>VLOOKUP(C331,Table_0__2[[Papel]:[Alta]],5,TRUE)</f>
        <v>8.86</v>
      </c>
      <c r="J331" s="17">
        <v>8.92</v>
      </c>
      <c r="K331" s="19">
        <v>-8.8999999999999999E-3</v>
      </c>
      <c r="L331" s="9" t="s">
        <v>1237</v>
      </c>
      <c r="M331" s="20">
        <v>0.65</v>
      </c>
      <c r="N331" s="18">
        <v>-63.21</v>
      </c>
      <c r="O331" s="20">
        <v>-0.14000000000000001</v>
      </c>
      <c r="P331" s="18">
        <v>13.83</v>
      </c>
      <c r="Q331" s="17">
        <v>0.73</v>
      </c>
      <c r="R331" s="18">
        <v>48.48</v>
      </c>
      <c r="S331" s="21">
        <v>1E-3</v>
      </c>
      <c r="T331" s="19">
        <v>-0.01</v>
      </c>
      <c r="U331" s="21">
        <v>-8.8999999999999999E-3</v>
      </c>
      <c r="V331" s="19">
        <v>-0.1779</v>
      </c>
      <c r="W331" s="21">
        <v>-0.33339999999999997</v>
      </c>
      <c r="X331" s="19">
        <v>-0.23369999999999999</v>
      </c>
      <c r="Y331" s="21">
        <v>-0.26040000000000002</v>
      </c>
      <c r="Z331" s="19">
        <v>1.8654999999999999</v>
      </c>
      <c r="AA331" s="21">
        <v>-0.1057</v>
      </c>
      <c r="AB331" s="19">
        <v>0.12839999999999999</v>
      </c>
      <c r="AC331" s="21">
        <v>0.34239999999999998</v>
      </c>
      <c r="AD331" s="9" t="s">
        <v>1238</v>
      </c>
      <c r="AE331" s="10" t="s">
        <v>1288</v>
      </c>
      <c r="AF331" s="13" t="str">
        <f>S331&amp;"-"&amp;COUNTIF($S$3:S331,S331)</f>
        <v>0.001-6</v>
      </c>
    </row>
    <row r="332" spans="1:32" x14ac:dyDescent="0.25">
      <c r="A332" s="45"/>
      <c r="C332" s="7" t="s">
        <v>747</v>
      </c>
      <c r="D332" s="7" t="s">
        <v>1138</v>
      </c>
      <c r="E332" s="7" t="s">
        <v>776</v>
      </c>
      <c r="F332" s="17">
        <f>VLOOKUP(C332,Table_0__2[[Papel]:[Alta]],2,TRUE)</f>
        <v>68.8</v>
      </c>
      <c r="G332" s="19">
        <f>VLOOKUP(C332,Table_0__2[[Papel]:[Alta]],3,TRUE)/100</f>
        <v>-2.0199999999999999E-2</v>
      </c>
      <c r="H332" s="17">
        <f>VLOOKUP(C332,Table_0__2[[Papel]:[Alta]],4,TRUE)</f>
        <v>68.7</v>
      </c>
      <c r="I332" s="33">
        <f>VLOOKUP(C332,Table_0__2[[Papel]:[Alta]],5,TRUE)</f>
        <v>70.14</v>
      </c>
      <c r="J332" s="17">
        <v>70.22</v>
      </c>
      <c r="K332" s="19">
        <v>1.6199999999999999E-2</v>
      </c>
      <c r="L332" s="9" t="s">
        <v>1237</v>
      </c>
      <c r="M332" s="20">
        <v>10.24</v>
      </c>
      <c r="N332" s="18">
        <v>325.47000000000003</v>
      </c>
      <c r="O332" s="20">
        <v>0.22</v>
      </c>
      <c r="P332" s="18">
        <v>6.86</v>
      </c>
      <c r="Q332" s="17">
        <v>1.76</v>
      </c>
      <c r="R332" s="18">
        <v>76.52</v>
      </c>
      <c r="S332" s="21">
        <v>2E-3</v>
      </c>
      <c r="T332" s="19">
        <v>3.1E-2</v>
      </c>
      <c r="U332" s="21">
        <v>1.6199999999999999E-2</v>
      </c>
      <c r="V332" s="19">
        <v>2.4400000000000002E-2</v>
      </c>
      <c r="W332" s="21">
        <v>0.12520000000000001</v>
      </c>
      <c r="X332" s="19">
        <v>2.9899999999999999E-2</v>
      </c>
      <c r="Y332" s="21">
        <v>9.2499999999999999E-2</v>
      </c>
      <c r="Z332" s="19">
        <v>0</v>
      </c>
      <c r="AA332" s="21">
        <v>0</v>
      </c>
      <c r="AB332" s="19">
        <v>0</v>
      </c>
      <c r="AC332" s="21">
        <v>0</v>
      </c>
      <c r="AD332" s="9" t="s">
        <v>1241</v>
      </c>
      <c r="AE332" s="10" t="s">
        <v>1288</v>
      </c>
      <c r="AF332" s="13" t="str">
        <f>S332&amp;"-"&amp;COUNTIF($S$3:S332,S332)</f>
        <v>0.002-5</v>
      </c>
    </row>
    <row r="333" spans="1:32" x14ac:dyDescent="0.25">
      <c r="A333" s="45"/>
      <c r="C333" s="7" t="s">
        <v>291</v>
      </c>
      <c r="D333" s="7" t="s">
        <v>1139</v>
      </c>
      <c r="E333" s="7" t="s">
        <v>782</v>
      </c>
      <c r="F333" s="17">
        <f>VLOOKUP(C333,Table_0__2[[Papel]:[Alta]],2,TRUE)</f>
        <v>11.74</v>
      </c>
      <c r="G333" s="19">
        <f>VLOOKUP(C333,Table_0__2[[Papel]:[Alta]],3,TRUE)/100</f>
        <v>0</v>
      </c>
      <c r="H333" s="17">
        <f>VLOOKUP(C333,Table_0__2[[Papel]:[Alta]],4,TRUE)</f>
        <v>11.5</v>
      </c>
      <c r="I333" s="33">
        <f>VLOOKUP(C333,Table_0__2[[Papel]:[Alta]],5,TRUE)</f>
        <v>11.74</v>
      </c>
      <c r="J333" s="17">
        <v>11.74</v>
      </c>
      <c r="K333" s="19">
        <v>-8.9999999999999998E-4</v>
      </c>
      <c r="L333" s="9" t="s">
        <v>1237</v>
      </c>
      <c r="M333" s="20">
        <v>6.39</v>
      </c>
      <c r="N333" s="18">
        <v>36.51</v>
      </c>
      <c r="O333" s="20">
        <v>0.32</v>
      </c>
      <c r="P333" s="18">
        <v>1.84</v>
      </c>
      <c r="Q333" s="17">
        <v>2.3199999999999998</v>
      </c>
      <c r="R333" s="18">
        <v>14.87</v>
      </c>
      <c r="S333" s="21">
        <v>8.0000000000000002E-3</v>
      </c>
      <c r="T333" s="19">
        <v>0.17499999999999999</v>
      </c>
      <c r="U333" s="21">
        <v>-8.9999999999999998E-4</v>
      </c>
      <c r="V333" s="19">
        <v>0</v>
      </c>
      <c r="W333" s="21">
        <v>0.191</v>
      </c>
      <c r="X333" s="19">
        <v>5.2900000000000003E-2</v>
      </c>
      <c r="Y333" s="21">
        <v>0.3281</v>
      </c>
      <c r="Z333" s="19">
        <v>0.30769999999999997</v>
      </c>
      <c r="AA333" s="21">
        <v>1.3896999999999999</v>
      </c>
      <c r="AB333" s="19">
        <v>0.2651</v>
      </c>
      <c r="AC333" s="21">
        <v>1.1718</v>
      </c>
      <c r="AD333" s="9" t="s">
        <v>1238</v>
      </c>
      <c r="AE333" s="10" t="s">
        <v>1288</v>
      </c>
      <c r="AF333" s="13" t="str">
        <f>S333&amp;"-"&amp;COUNTIF($S$3:S333,S333)</f>
        <v>0.008-4</v>
      </c>
    </row>
    <row r="334" spans="1:32" x14ac:dyDescent="0.25">
      <c r="A334" s="45"/>
      <c r="C334" s="7" t="s">
        <v>292</v>
      </c>
      <c r="D334" s="7" t="s">
        <v>1140</v>
      </c>
      <c r="E334" s="7" t="s">
        <v>802</v>
      </c>
      <c r="F334" s="17">
        <f>VLOOKUP(C334,Table_0__2[[Papel]:[Alta]],2,TRUE)</f>
        <v>57.26</v>
      </c>
      <c r="G334" s="19">
        <f>VLOOKUP(C334,Table_0__2[[Papel]:[Alta]],3,TRUE)/100</f>
        <v>-3.2099999999999997E-2</v>
      </c>
      <c r="H334" s="17">
        <f>VLOOKUP(C334,Table_0__2[[Papel]:[Alta]],4,TRUE)</f>
        <v>57.11</v>
      </c>
      <c r="I334" s="33">
        <f>VLOOKUP(C334,Table_0__2[[Papel]:[Alta]],5,TRUE)</f>
        <v>58.43</v>
      </c>
      <c r="J334" s="17">
        <v>59.16</v>
      </c>
      <c r="K334" s="19">
        <v>0.02</v>
      </c>
      <c r="L334" s="9" t="s">
        <v>1237</v>
      </c>
      <c r="M334" s="20">
        <v>7.41</v>
      </c>
      <c r="N334" s="18">
        <v>42.81</v>
      </c>
      <c r="O334" s="20">
        <v>1.38</v>
      </c>
      <c r="P334" s="18">
        <v>7.98</v>
      </c>
      <c r="Q334" s="17">
        <v>1.73</v>
      </c>
      <c r="R334" s="18">
        <v>25.97</v>
      </c>
      <c r="S334" s="21">
        <v>6.0000000000000001E-3</v>
      </c>
      <c r="T334" s="19">
        <v>0.17299999999999999</v>
      </c>
      <c r="U334" s="21">
        <v>0.02</v>
      </c>
      <c r="V334" s="19">
        <v>-0.1237</v>
      </c>
      <c r="W334" s="21">
        <v>0.1983</v>
      </c>
      <c r="X334" s="19">
        <v>-0.14199999999999999</v>
      </c>
      <c r="Y334" s="21">
        <v>0.46850000000000003</v>
      </c>
      <c r="Z334" s="19">
        <v>0.6875</v>
      </c>
      <c r="AA334" s="21">
        <v>0.36130000000000001</v>
      </c>
      <c r="AB334" s="19">
        <v>1.054</v>
      </c>
      <c r="AC334" s="21">
        <v>0.4965</v>
      </c>
      <c r="AD334" s="9" t="s">
        <v>1241</v>
      </c>
      <c r="AE334" s="10" t="s">
        <v>1288</v>
      </c>
      <c r="AF334" s="13" t="str">
        <f>S334&amp;"-"&amp;COUNTIF($S$3:S334,S334)</f>
        <v>0.006-2</v>
      </c>
    </row>
    <row r="335" spans="1:32" x14ac:dyDescent="0.25">
      <c r="A335" s="45"/>
      <c r="C335" s="7" t="s">
        <v>293</v>
      </c>
      <c r="D335" s="7" t="s">
        <v>1141</v>
      </c>
      <c r="E335" s="7" t="s">
        <v>815</v>
      </c>
      <c r="F335" s="17">
        <f>VLOOKUP(C335,Table_0__2[[Papel]:[Alta]],2,TRUE)</f>
        <v>19.690000000000001</v>
      </c>
      <c r="G335" s="19">
        <f>VLOOKUP(C335,Table_0__2[[Papel]:[Alta]],3,TRUE)/100</f>
        <v>-3.1E-2</v>
      </c>
      <c r="H335" s="17">
        <f>VLOOKUP(C335,Table_0__2[[Papel]:[Alta]],4,TRUE)</f>
        <v>19.63</v>
      </c>
      <c r="I335" s="33">
        <f>VLOOKUP(C335,Table_0__2[[Papel]:[Alta]],5,TRUE)</f>
        <v>20.29</v>
      </c>
      <c r="J335" s="17">
        <v>20.32</v>
      </c>
      <c r="K335" s="19">
        <v>-2E-3</v>
      </c>
      <c r="L335" s="9" t="s">
        <v>1237</v>
      </c>
      <c r="M335" s="20">
        <v>3.75</v>
      </c>
      <c r="N335" s="18">
        <v>72.86</v>
      </c>
      <c r="O335" s="20">
        <v>0.28000000000000003</v>
      </c>
      <c r="P335" s="18">
        <v>5.41</v>
      </c>
      <c r="Q335" s="17">
        <v>9.08</v>
      </c>
      <c r="R335" s="18">
        <v>4.68</v>
      </c>
      <c r="S335" s="21">
        <v>0</v>
      </c>
      <c r="T335" s="19">
        <v>5.1999999999999998E-2</v>
      </c>
      <c r="U335" s="21">
        <v>-2E-3</v>
      </c>
      <c r="V335" s="19">
        <v>3.3000000000000002E-2</v>
      </c>
      <c r="W335" s="21">
        <v>0.1074</v>
      </c>
      <c r="X335" s="19">
        <v>9.7799999999999998E-2</v>
      </c>
      <c r="Y335" s="21">
        <v>-0.20130000000000001</v>
      </c>
      <c r="Z335" s="19">
        <v>0.77780000000000005</v>
      </c>
      <c r="AA335" s="21">
        <v>0.40620000000000001</v>
      </c>
      <c r="AB335" s="19">
        <v>0.90949999999999998</v>
      </c>
      <c r="AC335" s="21">
        <v>0.317</v>
      </c>
      <c r="AD335" s="9" t="s">
        <v>1238</v>
      </c>
      <c r="AE335" s="10" t="s">
        <v>1288</v>
      </c>
      <c r="AF335" s="13" t="str">
        <f>S335&amp;"-"&amp;COUNTIF($S$3:S335,S335)</f>
        <v>0-143</v>
      </c>
    </row>
    <row r="336" spans="1:32" x14ac:dyDescent="0.25">
      <c r="A336" s="45"/>
      <c r="C336" s="7" t="s">
        <v>294</v>
      </c>
      <c r="D336" s="7" t="s">
        <v>1142</v>
      </c>
      <c r="E336" s="7" t="s">
        <v>782</v>
      </c>
      <c r="F336" s="17">
        <f>VLOOKUP(C336,Table_0__2[[Papel]:[Alta]],2,TRUE)</f>
        <v>10.8</v>
      </c>
      <c r="G336" s="19">
        <f>VLOOKUP(C336,Table_0__2[[Papel]:[Alta]],3,TRUE)/100</f>
        <v>3.3500000000000002E-2</v>
      </c>
      <c r="H336" s="17">
        <f>VLOOKUP(C336,Table_0__2[[Papel]:[Alta]],4,TRUE)</f>
        <v>10.8</v>
      </c>
      <c r="I336" s="33">
        <f>VLOOKUP(C336,Table_0__2[[Papel]:[Alta]],5,TRUE)</f>
        <v>10.8</v>
      </c>
      <c r="J336" s="17">
        <v>10.45</v>
      </c>
      <c r="K336" s="19">
        <v>3.5700000000000003E-2</v>
      </c>
      <c r="L336" s="9" t="s">
        <v>1237</v>
      </c>
      <c r="M336" s="20">
        <v>-0.11</v>
      </c>
      <c r="N336" s="18">
        <v>-0.31</v>
      </c>
      <c r="O336" s="20">
        <v>-33.229999999999997</v>
      </c>
      <c r="P336" s="18">
        <v>-97.15</v>
      </c>
      <c r="Q336" s="17">
        <v>-1.24</v>
      </c>
      <c r="R336" s="18">
        <v>-3.26</v>
      </c>
      <c r="S336" s="21">
        <v>0</v>
      </c>
      <c r="T336" s="19">
        <v>0.34200000000000003</v>
      </c>
      <c r="U336" s="21">
        <v>3.5700000000000003E-2</v>
      </c>
      <c r="V336" s="19">
        <v>-0.10680000000000001</v>
      </c>
      <c r="W336" s="21">
        <v>-9.2100000000000001E-2</v>
      </c>
      <c r="X336" s="19">
        <v>-0.25359999999999999</v>
      </c>
      <c r="Y336" s="21">
        <v>0.1618</v>
      </c>
      <c r="Z336" s="19">
        <v>-0.44440000000000002</v>
      </c>
      <c r="AA336" s="21">
        <v>-0.6421</v>
      </c>
      <c r="AB336" s="19">
        <v>0.01</v>
      </c>
      <c r="AC336" s="21">
        <v>-0.74270000000000003</v>
      </c>
      <c r="AD336" s="9" t="s">
        <v>1238</v>
      </c>
      <c r="AE336" s="10" t="s">
        <v>1288</v>
      </c>
      <c r="AF336" s="13" t="str">
        <f>S336&amp;"-"&amp;COUNTIF($S$3:S336,S336)</f>
        <v>0-144</v>
      </c>
    </row>
    <row r="337" spans="1:32" x14ac:dyDescent="0.25">
      <c r="A337" s="45"/>
      <c r="C337" s="7" t="s">
        <v>295</v>
      </c>
      <c r="D337" s="7" t="s">
        <v>1143</v>
      </c>
      <c r="E337" s="7" t="s">
        <v>782</v>
      </c>
      <c r="F337" s="17">
        <f>VLOOKUP(C337,Table_0__2[[Papel]:[Alta]],2,TRUE)</f>
        <v>3.95</v>
      </c>
      <c r="G337" s="19">
        <f>VLOOKUP(C337,Table_0__2[[Papel]:[Alta]],3,TRUE)/100</f>
        <v>1.2800000000000001E-2</v>
      </c>
      <c r="H337" s="17">
        <f>VLOOKUP(C337,Table_0__2[[Papel]:[Alta]],4,TRUE)</f>
        <v>3.91</v>
      </c>
      <c r="I337" s="33">
        <f>VLOOKUP(C337,Table_0__2[[Papel]:[Alta]],5,TRUE)</f>
        <v>3.95</v>
      </c>
      <c r="J337" s="17">
        <v>3.9</v>
      </c>
      <c r="K337" s="19">
        <v>-2.01E-2</v>
      </c>
      <c r="L337" s="9" t="s">
        <v>1237</v>
      </c>
      <c r="M337" s="20">
        <v>-0.12</v>
      </c>
      <c r="N337" s="18">
        <v>-0.35</v>
      </c>
      <c r="O337" s="20">
        <v>-11.08</v>
      </c>
      <c r="P337" s="18">
        <v>-32.380000000000003</v>
      </c>
      <c r="Q337" s="17">
        <v>-1.24</v>
      </c>
      <c r="R337" s="18">
        <v>-3.65</v>
      </c>
      <c r="S337" s="21">
        <v>0</v>
      </c>
      <c r="T337" s="19">
        <v>0.34200000000000003</v>
      </c>
      <c r="U337" s="21">
        <v>-2.01E-2</v>
      </c>
      <c r="V337" s="19">
        <v>-0.1055</v>
      </c>
      <c r="W337" s="21">
        <v>-0.1613</v>
      </c>
      <c r="X337" s="19">
        <v>-0.22</v>
      </c>
      <c r="Y337" s="21">
        <v>-2.7199999999999998E-2</v>
      </c>
      <c r="Z337" s="19">
        <v>-0.30730000000000002</v>
      </c>
      <c r="AA337" s="21">
        <v>-0.68559999999999999</v>
      </c>
      <c r="AB337" s="19">
        <v>-0.78190000000000004</v>
      </c>
      <c r="AC337" s="21">
        <v>-8.3799999999999999E-2</v>
      </c>
      <c r="AD337" s="9" t="s">
        <v>1238</v>
      </c>
      <c r="AE337" s="10" t="s">
        <v>1288</v>
      </c>
      <c r="AF337" s="13" t="str">
        <f>S337&amp;"-"&amp;COUNTIF($S$3:S337,S337)</f>
        <v>0-145</v>
      </c>
    </row>
    <row r="338" spans="1:32" x14ac:dyDescent="0.25">
      <c r="A338" s="45"/>
      <c r="C338" s="7" t="s">
        <v>296</v>
      </c>
      <c r="D338" s="7" t="s">
        <v>1144</v>
      </c>
      <c r="E338" s="7" t="s">
        <v>782</v>
      </c>
      <c r="F338" s="17">
        <f>VLOOKUP(C338,Table_0__2[[Papel]:[Alta]],2,TRUE)</f>
        <v>3.22</v>
      </c>
      <c r="G338" s="19">
        <f>VLOOKUP(C338,Table_0__2[[Papel]:[Alta]],3,TRUE)/100</f>
        <v>-2.1299999999999999E-2</v>
      </c>
      <c r="H338" s="17">
        <f>VLOOKUP(C338,Table_0__2[[Papel]:[Alta]],4,TRUE)</f>
        <v>3.22</v>
      </c>
      <c r="I338" s="33">
        <f>VLOOKUP(C338,Table_0__2[[Papel]:[Alta]],5,TRUE)</f>
        <v>3.35</v>
      </c>
      <c r="J338" s="17">
        <v>3.29</v>
      </c>
      <c r="K338" s="19">
        <v>-3.5200000000000002E-2</v>
      </c>
      <c r="L338" s="9" t="s">
        <v>1237</v>
      </c>
      <c r="M338" s="20">
        <v>-0.1</v>
      </c>
      <c r="N338" s="18">
        <v>-0.3</v>
      </c>
      <c r="O338" s="20">
        <v>-11.08</v>
      </c>
      <c r="P338" s="18">
        <v>-32.380000000000003</v>
      </c>
      <c r="Q338" s="17">
        <v>-1.24</v>
      </c>
      <c r="R338" s="18">
        <v>-3.08</v>
      </c>
      <c r="S338" s="21">
        <v>0</v>
      </c>
      <c r="T338" s="19">
        <v>0.34200000000000003</v>
      </c>
      <c r="U338" s="21">
        <v>-3.5200000000000002E-2</v>
      </c>
      <c r="V338" s="19">
        <v>-0.12959999999999999</v>
      </c>
      <c r="W338" s="21">
        <v>-3.7999999999999999E-2</v>
      </c>
      <c r="X338" s="19">
        <v>-0.254</v>
      </c>
      <c r="Y338" s="21">
        <v>0.2049</v>
      </c>
      <c r="Z338" s="19">
        <v>-0.47639999999999999</v>
      </c>
      <c r="AA338" s="21">
        <v>-0.61799999999999999</v>
      </c>
      <c r="AB338" s="19">
        <v>8.15</v>
      </c>
      <c r="AC338" s="21">
        <v>0</v>
      </c>
      <c r="AD338" s="9" t="s">
        <v>1238</v>
      </c>
      <c r="AE338" s="10" t="s">
        <v>1289</v>
      </c>
      <c r="AF338" s="13" t="str">
        <f>S338&amp;"-"&amp;COUNTIF($S$3:S338,S338)</f>
        <v>0-146</v>
      </c>
    </row>
    <row r="339" spans="1:32" x14ac:dyDescent="0.25">
      <c r="A339" s="45"/>
      <c r="C339" s="7" t="s">
        <v>297</v>
      </c>
      <c r="D339" s="7" t="s">
        <v>1145</v>
      </c>
      <c r="E339" s="7" t="s">
        <v>780</v>
      </c>
      <c r="F339" s="17">
        <f>VLOOKUP(C339,Table_0__2[[Papel]:[Alta]],2,TRUE)</f>
        <v>27.52</v>
      </c>
      <c r="G339" s="19">
        <f>VLOOKUP(C339,Table_0__2[[Papel]:[Alta]],3,TRUE)/100</f>
        <v>-2.9300000000000003E-2</v>
      </c>
      <c r="H339" s="17">
        <f>VLOOKUP(C339,Table_0__2[[Papel]:[Alta]],4,TRUE)</f>
        <v>27.32</v>
      </c>
      <c r="I339" s="33">
        <f>VLOOKUP(C339,Table_0__2[[Papel]:[Alta]],5,TRUE)</f>
        <v>28.3</v>
      </c>
      <c r="J339" s="17">
        <v>28.35</v>
      </c>
      <c r="K339" s="19">
        <v>5.7799999999999997E-2</v>
      </c>
      <c r="L339" s="9" t="s">
        <v>1237</v>
      </c>
      <c r="M339" s="20">
        <v>2.56</v>
      </c>
      <c r="N339" s="18">
        <v>11.92</v>
      </c>
      <c r="O339" s="20">
        <v>2.38</v>
      </c>
      <c r="P339" s="18">
        <v>11.09</v>
      </c>
      <c r="Q339" s="17">
        <v>0.66</v>
      </c>
      <c r="R339" s="18">
        <v>20.88</v>
      </c>
      <c r="S339" s="21">
        <v>7.8E-2</v>
      </c>
      <c r="T339" s="19">
        <v>0.215</v>
      </c>
      <c r="U339" s="21">
        <v>5.7799999999999997E-2</v>
      </c>
      <c r="V339" s="19">
        <v>0.61170000000000002</v>
      </c>
      <c r="W339" s="21">
        <v>1.4348000000000001</v>
      </c>
      <c r="X339" s="19">
        <v>0.83499999999999996</v>
      </c>
      <c r="Y339" s="21">
        <v>0.22409999999999999</v>
      </c>
      <c r="Z339" s="19">
        <v>1.2414000000000001</v>
      </c>
      <c r="AA339" s="21">
        <v>0.17660000000000001</v>
      </c>
      <c r="AB339" s="19">
        <v>2.0358999999999998</v>
      </c>
      <c r="AC339" s="21">
        <v>0.55259999999999998</v>
      </c>
      <c r="AD339" s="9" t="s">
        <v>1241</v>
      </c>
      <c r="AE339" s="10" t="s">
        <v>1289</v>
      </c>
      <c r="AF339" s="13" t="str">
        <f>S339&amp;"-"&amp;COUNTIF($S$3:S339,S339)</f>
        <v>0.078-1</v>
      </c>
    </row>
    <row r="340" spans="1:32" x14ac:dyDescent="0.25">
      <c r="A340" s="45"/>
      <c r="C340" s="7" t="s">
        <v>298</v>
      </c>
      <c r="D340" s="7" t="s">
        <v>1146</v>
      </c>
      <c r="E340" s="7" t="s">
        <v>778</v>
      </c>
      <c r="F340" s="17">
        <f>VLOOKUP(C340,Table_0__2[[Papel]:[Alta]],2,TRUE)</f>
        <v>6.51</v>
      </c>
      <c r="G340" s="19">
        <f>VLOOKUP(C340,Table_0__2[[Papel]:[Alta]],3,TRUE)/100</f>
        <v>-1.3600000000000001E-2</v>
      </c>
      <c r="H340" s="17">
        <f>VLOOKUP(C340,Table_0__2[[Papel]:[Alta]],4,TRUE)</f>
        <v>6.51</v>
      </c>
      <c r="I340" s="33">
        <f>VLOOKUP(C340,Table_0__2[[Papel]:[Alta]],5,TRUE)</f>
        <v>6.51</v>
      </c>
      <c r="J340" s="17">
        <v>6.6</v>
      </c>
      <c r="K340" s="19">
        <v>0</v>
      </c>
      <c r="L340" s="9" t="s">
        <v>1237</v>
      </c>
      <c r="M340" s="20">
        <v>0.54</v>
      </c>
      <c r="N340" s="18">
        <v>16.46</v>
      </c>
      <c r="O340" s="20">
        <v>0.4</v>
      </c>
      <c r="P340" s="18">
        <v>12.14</v>
      </c>
      <c r="Q340" s="17" t="s">
        <v>1240</v>
      </c>
      <c r="R340" s="18">
        <v>-112.77</v>
      </c>
      <c r="S340" s="21">
        <v>0</v>
      </c>
      <c r="T340" s="19">
        <v>3.3000000000000002E-2</v>
      </c>
      <c r="U340" s="21">
        <v>0</v>
      </c>
      <c r="V340" s="19">
        <v>-9.0899999999999995E-2</v>
      </c>
      <c r="W340" s="21">
        <v>-4.3499999999999997E-2</v>
      </c>
      <c r="X340" s="19">
        <v>9.0899999999999995E-2</v>
      </c>
      <c r="Y340" s="21">
        <v>-9.7999999999999997E-3</v>
      </c>
      <c r="Z340" s="19">
        <v>1.5353000000000001</v>
      </c>
      <c r="AA340" s="21">
        <v>4.7800000000000002E-2</v>
      </c>
      <c r="AB340" s="19">
        <v>-0.1288</v>
      </c>
      <c r="AC340" s="21">
        <v>0.20549999999999999</v>
      </c>
      <c r="AD340" s="9" t="s">
        <v>1241</v>
      </c>
      <c r="AE340" s="10" t="s">
        <v>1289</v>
      </c>
      <c r="AF340" s="13" t="str">
        <f>S340&amp;"-"&amp;COUNTIF($S$3:S340,S340)</f>
        <v>0-147</v>
      </c>
    </row>
    <row r="341" spans="1:32" x14ac:dyDescent="0.25">
      <c r="A341" s="45"/>
      <c r="C341" s="7" t="s">
        <v>299</v>
      </c>
      <c r="D341" s="7" t="s">
        <v>1147</v>
      </c>
      <c r="E341" s="7" t="s">
        <v>778</v>
      </c>
      <c r="F341" s="17">
        <f>VLOOKUP(C341,Table_0__2[[Papel]:[Alta]],2,TRUE)</f>
        <v>9.2899999999999991</v>
      </c>
      <c r="G341" s="19">
        <f>VLOOKUP(C341,Table_0__2[[Papel]:[Alta]],3,TRUE)/100</f>
        <v>0</v>
      </c>
      <c r="H341" s="17">
        <f>VLOOKUP(C341,Table_0__2[[Papel]:[Alta]],4,TRUE)</f>
        <v>0</v>
      </c>
      <c r="I341" s="33">
        <f>VLOOKUP(C341,Table_0__2[[Papel]:[Alta]],5,TRUE)</f>
        <v>0</v>
      </c>
      <c r="J341" s="17">
        <v>9.2899999999999991</v>
      </c>
      <c r="K341" s="19">
        <v>0</v>
      </c>
      <c r="L341" s="9" t="s">
        <v>1243</v>
      </c>
      <c r="M341" s="20">
        <v>0.77</v>
      </c>
      <c r="N341" s="18">
        <v>23.17</v>
      </c>
      <c r="O341" s="20">
        <v>0.4</v>
      </c>
      <c r="P341" s="18">
        <v>12.14</v>
      </c>
      <c r="Q341" s="17" t="s">
        <v>1240</v>
      </c>
      <c r="R341" s="18">
        <v>-158.74</v>
      </c>
      <c r="S341" s="21">
        <v>5.8999999999999997E-2</v>
      </c>
      <c r="T341" s="19">
        <v>3.3000000000000002E-2</v>
      </c>
      <c r="U341" s="21">
        <v>0</v>
      </c>
      <c r="V341" s="19">
        <v>0</v>
      </c>
      <c r="W341" s="21">
        <v>0.13089999999999999</v>
      </c>
      <c r="X341" s="19">
        <v>3.9E-2</v>
      </c>
      <c r="Y341" s="21">
        <v>0.2072</v>
      </c>
      <c r="Z341" s="19">
        <v>0.53849999999999998</v>
      </c>
      <c r="AA341" s="21">
        <v>0.13400000000000001</v>
      </c>
      <c r="AB341" s="19">
        <v>0.26340000000000002</v>
      </c>
      <c r="AC341" s="21">
        <v>0.1411</v>
      </c>
      <c r="AD341" s="9" t="s">
        <v>1241</v>
      </c>
      <c r="AE341" s="10" t="s">
        <v>1289</v>
      </c>
      <c r="AF341" s="13" t="str">
        <f>S341&amp;"-"&amp;COUNTIF($S$3:S341,S341)</f>
        <v>0.059-1</v>
      </c>
    </row>
    <row r="342" spans="1:32" x14ac:dyDescent="0.25">
      <c r="A342" s="45"/>
      <c r="C342" s="7" t="s">
        <v>300</v>
      </c>
      <c r="D342" s="7" t="s">
        <v>1148</v>
      </c>
      <c r="E342" s="7" t="s">
        <v>778</v>
      </c>
      <c r="F342" s="17">
        <f>VLOOKUP(C342,Table_0__2[[Papel]:[Alta]],2,TRUE)</f>
        <v>5.55</v>
      </c>
      <c r="G342" s="19">
        <f>VLOOKUP(C342,Table_0__2[[Papel]:[Alta]],3,TRUE)/100</f>
        <v>0</v>
      </c>
      <c r="H342" s="17">
        <f>VLOOKUP(C342,Table_0__2[[Papel]:[Alta]],4,TRUE)</f>
        <v>0</v>
      </c>
      <c r="I342" s="33">
        <f>VLOOKUP(C342,Table_0__2[[Papel]:[Alta]],5,TRUE)</f>
        <v>0</v>
      </c>
      <c r="J342" s="17">
        <v>5.55</v>
      </c>
      <c r="K342" s="19">
        <v>-1.0699999999999999E-2</v>
      </c>
      <c r="L342" s="9" t="s">
        <v>1237</v>
      </c>
      <c r="M342" s="20">
        <v>0.46</v>
      </c>
      <c r="N342" s="18">
        <v>13.84</v>
      </c>
      <c r="O342" s="20">
        <v>0.4</v>
      </c>
      <c r="P342" s="18">
        <v>12.14</v>
      </c>
      <c r="Q342" s="17" t="s">
        <v>1240</v>
      </c>
      <c r="R342" s="18">
        <v>-94.83</v>
      </c>
      <c r="S342" s="21">
        <v>0</v>
      </c>
      <c r="T342" s="19">
        <v>3.3000000000000002E-2</v>
      </c>
      <c r="U342" s="21">
        <v>-1.0699999999999999E-2</v>
      </c>
      <c r="V342" s="19">
        <v>-5.6099999999999997E-2</v>
      </c>
      <c r="W342" s="21">
        <v>-0.2792</v>
      </c>
      <c r="X342" s="19">
        <v>-9.3100000000000002E-2</v>
      </c>
      <c r="Y342" s="21">
        <v>-0.31159999999999999</v>
      </c>
      <c r="Z342" s="19">
        <v>1.607</v>
      </c>
      <c r="AA342" s="21">
        <v>0.26300000000000001</v>
      </c>
      <c r="AB342" s="19">
        <v>4.2500000000000003E-2</v>
      </c>
      <c r="AC342" s="21">
        <v>0.53249999999999997</v>
      </c>
      <c r="AD342" s="9" t="s">
        <v>1241</v>
      </c>
      <c r="AE342" s="10" t="s">
        <v>1289</v>
      </c>
      <c r="AF342" s="13" t="str">
        <f>S342&amp;"-"&amp;COUNTIF($S$3:S342,S342)</f>
        <v>0-148</v>
      </c>
    </row>
    <row r="343" spans="1:32" x14ac:dyDescent="0.25">
      <c r="A343" s="45"/>
      <c r="C343" s="7" t="s">
        <v>301</v>
      </c>
      <c r="D343" s="7" t="s">
        <v>1149</v>
      </c>
      <c r="E343" s="7" t="s">
        <v>863</v>
      </c>
      <c r="F343" s="17">
        <f>VLOOKUP(C343,Table_0__2[[Papel]:[Alta]],2,TRUE)</f>
        <v>2.84</v>
      </c>
      <c r="G343" s="19">
        <f>VLOOKUP(C343,Table_0__2[[Papel]:[Alta]],3,TRUE)/100</f>
        <v>-3.4999999999999996E-3</v>
      </c>
      <c r="H343" s="17">
        <f>VLOOKUP(C343,Table_0__2[[Papel]:[Alta]],4,TRUE)</f>
        <v>2.84</v>
      </c>
      <c r="I343" s="33">
        <f>VLOOKUP(C343,Table_0__2[[Papel]:[Alta]],5,TRUE)</f>
        <v>2.86</v>
      </c>
      <c r="J343" s="17">
        <v>2.85</v>
      </c>
      <c r="K343" s="19">
        <v>0</v>
      </c>
      <c r="L343" s="9" t="s">
        <v>1237</v>
      </c>
      <c r="M343" s="20">
        <v>-0.06</v>
      </c>
      <c r="N343" s="18">
        <v>0</v>
      </c>
      <c r="O343" s="20">
        <v>0</v>
      </c>
      <c r="P343" s="18">
        <v>-45.46</v>
      </c>
      <c r="Q343" s="17" t="s">
        <v>1240</v>
      </c>
      <c r="R343" s="18" t="s">
        <v>1240</v>
      </c>
      <c r="S343" s="21">
        <v>0</v>
      </c>
      <c r="T343" s="19" t="s">
        <v>1240</v>
      </c>
      <c r="U343" s="21">
        <v>0</v>
      </c>
      <c r="V343" s="19">
        <v>-0.1231</v>
      </c>
      <c r="W343" s="21">
        <v>-0.3049</v>
      </c>
      <c r="X343" s="19">
        <v>1.06E-2</v>
      </c>
      <c r="Y343" s="21">
        <v>-0.44919999999999999</v>
      </c>
      <c r="Z343" s="19">
        <v>0.71240000000000003</v>
      </c>
      <c r="AA343" s="21">
        <v>-0.62150000000000005</v>
      </c>
      <c r="AB343" s="19">
        <v>9.5699999999999993E-2</v>
      </c>
      <c r="AC343" s="21">
        <v>0.89739999999999998</v>
      </c>
      <c r="AD343" s="9" t="s">
        <v>1238</v>
      </c>
      <c r="AE343" s="10" t="s">
        <v>1289</v>
      </c>
      <c r="AF343" s="13" t="str">
        <f>S343&amp;"-"&amp;COUNTIF($S$3:S343,S343)</f>
        <v>0-149</v>
      </c>
    </row>
    <row r="344" spans="1:32" x14ac:dyDescent="0.25">
      <c r="A344" s="45"/>
      <c r="C344" s="7" t="s">
        <v>730</v>
      </c>
      <c r="D344" s="7" t="s">
        <v>1150</v>
      </c>
      <c r="E344" s="7" t="s">
        <v>863</v>
      </c>
      <c r="F344" s="17">
        <f>VLOOKUP(C344,Table_0__2[[Papel]:[Alta]],2,TRUE)</f>
        <v>40.71</v>
      </c>
      <c r="G344" s="19">
        <f>VLOOKUP(C344,Table_0__2[[Papel]:[Alta]],3,TRUE)/100</f>
        <v>4.6300000000000001E-2</v>
      </c>
      <c r="H344" s="17">
        <f>VLOOKUP(C344,Table_0__2[[Papel]:[Alta]],4,TRUE)</f>
        <v>38.53</v>
      </c>
      <c r="I344" s="33">
        <f>VLOOKUP(C344,Table_0__2[[Papel]:[Alta]],5,TRUE)</f>
        <v>41.88</v>
      </c>
      <c r="J344" s="17">
        <v>38.909999999999997</v>
      </c>
      <c r="K344" s="19">
        <v>8.1699999999999995E-2</v>
      </c>
      <c r="L344" s="9" t="s">
        <v>1237</v>
      </c>
      <c r="M344" s="20">
        <v>19.510000000000002</v>
      </c>
      <c r="N344" s="18">
        <v>0</v>
      </c>
      <c r="O344" s="20">
        <v>0</v>
      </c>
      <c r="P344" s="18">
        <v>1.99</v>
      </c>
      <c r="Q344" s="8" t="s">
        <v>1240</v>
      </c>
      <c r="R344" s="9" t="s">
        <v>1240</v>
      </c>
      <c r="S344" s="21">
        <v>0</v>
      </c>
      <c r="T344" s="9" t="s">
        <v>1240</v>
      </c>
      <c r="U344" s="21">
        <v>8.1699999999999995E-2</v>
      </c>
      <c r="V344" s="19">
        <v>0.14610000000000001</v>
      </c>
      <c r="W344" s="21">
        <v>0.87160000000000004</v>
      </c>
      <c r="X344" s="19">
        <v>4.5999999999999999E-2</v>
      </c>
      <c r="Y344" s="21">
        <v>0.78939999999999999</v>
      </c>
      <c r="Z344" s="19">
        <v>0</v>
      </c>
      <c r="AA344" s="21">
        <v>0</v>
      </c>
      <c r="AB344" s="19">
        <v>0</v>
      </c>
      <c r="AC344" s="21">
        <v>0</v>
      </c>
      <c r="AD344" s="9" t="s">
        <v>1238</v>
      </c>
      <c r="AE344" s="10" t="s">
        <v>1289</v>
      </c>
      <c r="AF344" s="13" t="str">
        <f>S344&amp;"-"&amp;COUNTIF($S$3:S344,S344)</f>
        <v>0-150</v>
      </c>
    </row>
    <row r="345" spans="1:32" x14ac:dyDescent="0.25">
      <c r="A345" s="45"/>
      <c r="C345" s="7" t="s">
        <v>302</v>
      </c>
      <c r="D345" s="7" t="s">
        <v>1151</v>
      </c>
      <c r="E345" s="7" t="s">
        <v>810</v>
      </c>
      <c r="F345" s="17">
        <f>VLOOKUP(C345,Table_0__2[[Papel]:[Alta]],2,TRUE)</f>
        <v>10.34</v>
      </c>
      <c r="G345" s="19">
        <f>VLOOKUP(C345,Table_0__2[[Papel]:[Alta]],3,TRUE)/100</f>
        <v>-5.57E-2</v>
      </c>
      <c r="H345" s="17">
        <f>VLOOKUP(C345,Table_0__2[[Papel]:[Alta]],4,TRUE)</f>
        <v>10.34</v>
      </c>
      <c r="I345" s="33">
        <f>VLOOKUP(C345,Table_0__2[[Papel]:[Alta]],5,TRUE)</f>
        <v>10.81</v>
      </c>
      <c r="J345" s="17">
        <v>10.95</v>
      </c>
      <c r="K345" s="19">
        <v>-2.75E-2</v>
      </c>
      <c r="L345" s="9" t="s">
        <v>1237</v>
      </c>
      <c r="M345" s="20">
        <v>-0.26</v>
      </c>
      <c r="N345" s="18">
        <v>-1.19</v>
      </c>
      <c r="O345" s="20">
        <v>-9.19</v>
      </c>
      <c r="P345" s="18">
        <v>-42.52</v>
      </c>
      <c r="Q345" s="17">
        <v>-1.89</v>
      </c>
      <c r="R345" s="18">
        <v>-2.64</v>
      </c>
      <c r="S345" s="21">
        <v>0</v>
      </c>
      <c r="T345" s="19">
        <v>0.216</v>
      </c>
      <c r="U345" s="21">
        <v>-2.75E-2</v>
      </c>
      <c r="V345" s="19">
        <v>-0.22339999999999999</v>
      </c>
      <c r="W345" s="21">
        <v>0.3281</v>
      </c>
      <c r="X345" s="19">
        <v>0.65159999999999996</v>
      </c>
      <c r="Y345" s="21">
        <v>-0.2752</v>
      </c>
      <c r="Z345" s="19">
        <v>0.7208</v>
      </c>
      <c r="AA345" s="21">
        <v>-0.26290000000000002</v>
      </c>
      <c r="AB345" s="19">
        <v>1.663</v>
      </c>
      <c r="AC345" s="21">
        <v>-0.15629999999999999</v>
      </c>
      <c r="AD345" s="9" t="s">
        <v>1238</v>
      </c>
      <c r="AE345" s="10" t="s">
        <v>1289</v>
      </c>
      <c r="AF345" s="13" t="str">
        <f>S345&amp;"-"&amp;COUNTIF($S$3:S345,S345)</f>
        <v>0-151</v>
      </c>
    </row>
    <row r="346" spans="1:32" x14ac:dyDescent="0.25">
      <c r="A346" s="45"/>
      <c r="C346" s="7" t="s">
        <v>303</v>
      </c>
      <c r="D346" s="7" t="s">
        <v>1152</v>
      </c>
      <c r="E346" s="7" t="s">
        <v>968</v>
      </c>
      <c r="F346" s="17">
        <f>VLOOKUP(C346,Table_0__2[[Papel]:[Alta]],2,TRUE)</f>
        <v>188.5</v>
      </c>
      <c r="G346" s="19">
        <f>VLOOKUP(C346,Table_0__2[[Papel]:[Alta]],3,TRUE)/100</f>
        <v>0</v>
      </c>
      <c r="H346" s="17">
        <f>VLOOKUP(C346,Table_0__2[[Papel]:[Alta]],4,TRUE)</f>
        <v>0</v>
      </c>
      <c r="I346" s="33">
        <f>VLOOKUP(C346,Table_0__2[[Papel]:[Alta]],5,TRUE)</f>
        <v>0</v>
      </c>
      <c r="J346" s="17">
        <v>188.5</v>
      </c>
      <c r="K346" s="19">
        <v>0</v>
      </c>
      <c r="L346" s="9" t="s">
        <v>1249</v>
      </c>
      <c r="M346" s="20">
        <v>5.99</v>
      </c>
      <c r="N346" s="18">
        <v>4.5</v>
      </c>
      <c r="O346" s="20">
        <v>41.9</v>
      </c>
      <c r="P346" s="18">
        <v>31.45</v>
      </c>
      <c r="Q346" s="17">
        <v>0.73</v>
      </c>
      <c r="R346" s="18">
        <v>3.53</v>
      </c>
      <c r="S346" s="21">
        <v>0</v>
      </c>
      <c r="T346" s="19">
        <v>1.3320000000000001</v>
      </c>
      <c r="U346" s="21">
        <v>0</v>
      </c>
      <c r="V346" s="19">
        <v>4.7199999999999999E-2</v>
      </c>
      <c r="W346" s="21">
        <v>0.34639999999999999</v>
      </c>
      <c r="X346" s="19">
        <v>2.7000000000000001E-3</v>
      </c>
      <c r="Y346" s="21">
        <v>0.46300000000000002</v>
      </c>
      <c r="Z346" s="19">
        <v>1.0726</v>
      </c>
      <c r="AA346" s="21">
        <v>0.82350000000000001</v>
      </c>
      <c r="AB346" s="19">
        <v>0</v>
      </c>
      <c r="AC346" s="21">
        <v>0</v>
      </c>
      <c r="AD346" s="9" t="s">
        <v>1238</v>
      </c>
      <c r="AE346" s="10" t="s">
        <v>1289</v>
      </c>
      <c r="AF346" s="13" t="str">
        <f>S346&amp;"-"&amp;COUNTIF($S$3:S346,S346)</f>
        <v>0-152</v>
      </c>
    </row>
    <row r="347" spans="1:32" x14ac:dyDescent="0.25">
      <c r="A347" s="45"/>
      <c r="C347" s="7" t="s">
        <v>304</v>
      </c>
      <c r="D347" s="7" t="s">
        <v>1153</v>
      </c>
      <c r="E347" s="7" t="s">
        <v>778</v>
      </c>
      <c r="F347" s="17">
        <f>VLOOKUP(C347,Table_0__2[[Papel]:[Alta]],2,TRUE)</f>
        <v>35.68</v>
      </c>
      <c r="G347" s="19">
        <f>VLOOKUP(C347,Table_0__2[[Papel]:[Alta]],3,TRUE)/100</f>
        <v>-3.44E-2</v>
      </c>
      <c r="H347" s="17">
        <f>VLOOKUP(C347,Table_0__2[[Papel]:[Alta]],4,TRUE)</f>
        <v>35.340000000000003</v>
      </c>
      <c r="I347" s="33">
        <f>VLOOKUP(C347,Table_0__2[[Papel]:[Alta]],5,TRUE)</f>
        <v>36.200000000000003</v>
      </c>
      <c r="J347" s="17">
        <v>36.950000000000003</v>
      </c>
      <c r="K347" s="19">
        <v>-1.18E-2</v>
      </c>
      <c r="L347" s="9" t="s">
        <v>1237</v>
      </c>
      <c r="M347" s="20">
        <v>0</v>
      </c>
      <c r="N347" s="18">
        <v>9.86</v>
      </c>
      <c r="O347" s="20">
        <v>3.75</v>
      </c>
      <c r="P347" s="18">
        <v>0</v>
      </c>
      <c r="Q347" s="17" t="s">
        <v>1240</v>
      </c>
      <c r="R347" s="18" t="s">
        <v>1240</v>
      </c>
      <c r="S347" s="21">
        <v>2.8000000000000001E-2</v>
      </c>
      <c r="T347" s="19" t="s">
        <v>1240</v>
      </c>
      <c r="U347" s="21">
        <v>-1.18E-2</v>
      </c>
      <c r="V347" s="19">
        <v>-9.5799999999999996E-2</v>
      </c>
      <c r="W347" s="21">
        <v>-3.9699999999999999E-2</v>
      </c>
      <c r="X347" s="19">
        <v>-0.17019999999999999</v>
      </c>
      <c r="Y347" s="21">
        <v>-3.2899999999999999E-2</v>
      </c>
      <c r="Z347" s="19">
        <v>0.20660000000000001</v>
      </c>
      <c r="AA347" s="21">
        <v>0.40649999999999997</v>
      </c>
      <c r="AB347" s="19">
        <v>0.13669999999999999</v>
      </c>
      <c r="AC347" s="21">
        <v>1.026</v>
      </c>
      <c r="AD347" s="9" t="s">
        <v>1241</v>
      </c>
      <c r="AE347" s="10" t="s">
        <v>1289</v>
      </c>
      <c r="AF347" s="13" t="str">
        <f>S347&amp;"-"&amp;COUNTIF($S$3:S347,S347)</f>
        <v>0.028-1</v>
      </c>
    </row>
    <row r="348" spans="1:32" x14ac:dyDescent="0.25">
      <c r="A348" s="45"/>
      <c r="C348" s="7" t="s">
        <v>305</v>
      </c>
      <c r="D348" s="7" t="s">
        <v>1154</v>
      </c>
      <c r="E348" s="7" t="s">
        <v>778</v>
      </c>
      <c r="F348" s="17">
        <f>VLOOKUP(C348,Table_0__2[[Papel]:[Alta]],2,TRUE)</f>
        <v>17.22</v>
      </c>
      <c r="G348" s="19">
        <f>VLOOKUP(C348,Table_0__2[[Papel]:[Alta]],3,TRUE)/100</f>
        <v>-4.5499999999999999E-2</v>
      </c>
      <c r="H348" s="17">
        <f>VLOOKUP(C348,Table_0__2[[Papel]:[Alta]],4,TRUE)</f>
        <v>17.13</v>
      </c>
      <c r="I348" s="33">
        <f>VLOOKUP(C348,Table_0__2[[Papel]:[Alta]],5,TRUE)</f>
        <v>17.93</v>
      </c>
      <c r="J348" s="17">
        <v>18.04</v>
      </c>
      <c r="K348" s="19">
        <v>2.3800000000000002E-2</v>
      </c>
      <c r="L348" s="9" t="s">
        <v>1237</v>
      </c>
      <c r="M348" s="20">
        <v>0</v>
      </c>
      <c r="N348" s="18">
        <v>9.6199999999999992</v>
      </c>
      <c r="O348" s="20">
        <v>1.87</v>
      </c>
      <c r="P348" s="18">
        <v>0</v>
      </c>
      <c r="Q348" s="17" t="s">
        <v>1240</v>
      </c>
      <c r="R348" s="18" t="s">
        <v>1240</v>
      </c>
      <c r="S348" s="21">
        <v>2.7E-2</v>
      </c>
      <c r="T348" s="19" t="s">
        <v>1240</v>
      </c>
      <c r="U348" s="21">
        <v>2.3800000000000002E-2</v>
      </c>
      <c r="V348" s="19">
        <v>-8.8200000000000001E-2</v>
      </c>
      <c r="W348" s="21">
        <v>-3.7400000000000003E-2</v>
      </c>
      <c r="X348" s="19">
        <v>-0.1615</v>
      </c>
      <c r="Y348" s="21">
        <v>-9.7500000000000003E-2</v>
      </c>
      <c r="Z348" s="19">
        <v>0.18809999999999999</v>
      </c>
      <c r="AA348" s="21">
        <v>0.25340000000000001</v>
      </c>
      <c r="AB348" s="19">
        <v>-7.6E-3</v>
      </c>
      <c r="AC348" s="21">
        <v>1.4956</v>
      </c>
      <c r="AD348" s="9" t="s">
        <v>1241</v>
      </c>
      <c r="AE348" s="10" t="s">
        <v>1289</v>
      </c>
      <c r="AF348" s="13" t="str">
        <f>S348&amp;"-"&amp;COUNTIF($S$3:S348,S348)</f>
        <v>0.027-2</v>
      </c>
    </row>
    <row r="349" spans="1:32" x14ac:dyDescent="0.25">
      <c r="A349" s="45"/>
      <c r="C349" s="7" t="s">
        <v>306</v>
      </c>
      <c r="D349" s="7" t="s">
        <v>1155</v>
      </c>
      <c r="E349" s="7" t="s">
        <v>778</v>
      </c>
      <c r="F349" s="17">
        <f>VLOOKUP(C349,Table_0__2[[Papel]:[Alta]],2,TRUE)</f>
        <v>18.41</v>
      </c>
      <c r="G349" s="19">
        <f>VLOOKUP(C349,Table_0__2[[Papel]:[Alta]],3,TRUE)/100</f>
        <v>-3.3099999999999997E-2</v>
      </c>
      <c r="H349" s="17">
        <f>VLOOKUP(C349,Table_0__2[[Papel]:[Alta]],4,TRUE)</f>
        <v>18.25</v>
      </c>
      <c r="I349" s="33">
        <f>VLOOKUP(C349,Table_0__2[[Papel]:[Alta]],5,TRUE)</f>
        <v>18.8</v>
      </c>
      <c r="J349" s="17">
        <v>19.04</v>
      </c>
      <c r="K349" s="19">
        <v>1.2200000000000001E-2</v>
      </c>
      <c r="L349" s="9" t="s">
        <v>1237</v>
      </c>
      <c r="M349" s="20">
        <v>0</v>
      </c>
      <c r="N349" s="18">
        <v>10.16</v>
      </c>
      <c r="O349" s="20">
        <v>1.87</v>
      </c>
      <c r="P349" s="18">
        <v>0</v>
      </c>
      <c r="Q349" s="8" t="s">
        <v>1240</v>
      </c>
      <c r="R349" s="18" t="s">
        <v>1240</v>
      </c>
      <c r="S349" s="21">
        <v>2.8000000000000001E-2</v>
      </c>
      <c r="T349" s="19" t="s">
        <v>1240</v>
      </c>
      <c r="U349" s="21">
        <v>1.2200000000000001E-2</v>
      </c>
      <c r="V349" s="19">
        <v>-9.8799999999999999E-2</v>
      </c>
      <c r="W349" s="21">
        <v>-1.7299999999999999E-2</v>
      </c>
      <c r="X349" s="19">
        <v>-0.184</v>
      </c>
      <c r="Y349" s="21">
        <v>6.5199999999999994E-2</v>
      </c>
      <c r="Z349" s="19">
        <v>0.1956</v>
      </c>
      <c r="AA349" s="21">
        <v>0.64270000000000005</v>
      </c>
      <c r="AB349" s="19">
        <v>0.41110000000000002</v>
      </c>
      <c r="AC349" s="21">
        <v>0.55210000000000004</v>
      </c>
      <c r="AD349" s="9" t="s">
        <v>1241</v>
      </c>
      <c r="AE349" s="10" t="s">
        <v>1289</v>
      </c>
      <c r="AF349" s="13" t="str">
        <f>S349&amp;"-"&amp;COUNTIF($S$3:S349,S349)</f>
        <v>0.028-2</v>
      </c>
    </row>
    <row r="350" spans="1:32" x14ac:dyDescent="0.25">
      <c r="A350" s="45"/>
      <c r="C350" s="7" t="s">
        <v>307</v>
      </c>
      <c r="D350" s="7" t="s">
        <v>1156</v>
      </c>
      <c r="E350" s="7" t="s">
        <v>800</v>
      </c>
      <c r="F350" s="17">
        <f>VLOOKUP(C350,Table_0__2[[Papel]:[Alta]],2,TRUE)</f>
        <v>18.989999999999998</v>
      </c>
      <c r="G350" s="19">
        <f>VLOOKUP(C350,Table_0__2[[Papel]:[Alta]],3,TRUE)/100</f>
        <v>-2.1600000000000001E-2</v>
      </c>
      <c r="H350" s="17">
        <f>VLOOKUP(C350,Table_0__2[[Papel]:[Alta]],4,TRUE)</f>
        <v>18.87</v>
      </c>
      <c r="I350" s="33">
        <f>VLOOKUP(C350,Table_0__2[[Papel]:[Alta]],5,TRUE)</f>
        <v>19.36</v>
      </c>
      <c r="J350" s="17">
        <v>19.41</v>
      </c>
      <c r="K350" s="19">
        <v>-1.9199999999999998E-2</v>
      </c>
      <c r="L350" s="9" t="s">
        <v>1237</v>
      </c>
      <c r="M350" s="20">
        <v>0.84</v>
      </c>
      <c r="N350" s="18">
        <v>5.89</v>
      </c>
      <c r="O350" s="20">
        <v>3.3</v>
      </c>
      <c r="P350" s="18">
        <v>22.97</v>
      </c>
      <c r="Q350" s="17">
        <v>0.53</v>
      </c>
      <c r="R350" s="18">
        <v>3.34</v>
      </c>
      <c r="S350" s="21">
        <v>5.0999999999999997E-2</v>
      </c>
      <c r="T350" s="19">
        <v>0.14399999999999999</v>
      </c>
      <c r="U350" s="21">
        <v>-1.9199999999999998E-2</v>
      </c>
      <c r="V350" s="19">
        <v>-0.1288</v>
      </c>
      <c r="W350" s="21">
        <v>-0.42449999999999999</v>
      </c>
      <c r="X350" s="19">
        <v>-0.24129999999999999</v>
      </c>
      <c r="Y350" s="21">
        <v>-0.21</v>
      </c>
      <c r="Z350" s="19">
        <v>0.74109999999999998</v>
      </c>
      <c r="AA350" s="21">
        <v>8.2900000000000001E-2</v>
      </c>
      <c r="AB350" s="19">
        <v>-9.5999999999999992E-3</v>
      </c>
      <c r="AC350" s="21">
        <v>0</v>
      </c>
      <c r="AD350" s="9" t="s">
        <v>1241</v>
      </c>
      <c r="AE350" s="10" t="s">
        <v>1289</v>
      </c>
      <c r="AF350" s="13" t="str">
        <f>S350&amp;"-"&amp;COUNTIF($S$3:S350,S350)</f>
        <v>0.051-2</v>
      </c>
    </row>
    <row r="351" spans="1:32" x14ac:dyDescent="0.25">
      <c r="A351" s="45"/>
      <c r="C351" s="7" t="s">
        <v>308</v>
      </c>
      <c r="D351" s="7" t="s">
        <v>1157</v>
      </c>
      <c r="E351" s="7" t="s">
        <v>800</v>
      </c>
      <c r="F351" s="17">
        <f>VLOOKUP(C351,Table_0__2[[Papel]:[Alta]],2,TRUE)</f>
        <v>3.89</v>
      </c>
      <c r="G351" s="19">
        <f>VLOOKUP(C351,Table_0__2[[Papel]:[Alta]],3,TRUE)/100</f>
        <v>-1.2699999999999999E-2</v>
      </c>
      <c r="H351" s="17">
        <f>VLOOKUP(C351,Table_0__2[[Papel]:[Alta]],4,TRUE)</f>
        <v>3.81</v>
      </c>
      <c r="I351" s="33">
        <f>VLOOKUP(C351,Table_0__2[[Papel]:[Alta]],5,TRUE)</f>
        <v>4</v>
      </c>
      <c r="J351" s="17">
        <v>3.94</v>
      </c>
      <c r="K351" s="19">
        <v>-2.7199999999999998E-2</v>
      </c>
      <c r="L351" s="9" t="s">
        <v>1237</v>
      </c>
      <c r="M351" s="20">
        <v>0.86</v>
      </c>
      <c r="N351" s="18">
        <v>5.98</v>
      </c>
      <c r="O351" s="20">
        <v>0.66</v>
      </c>
      <c r="P351" s="18">
        <v>4.59</v>
      </c>
      <c r="Q351" s="17">
        <v>0.53</v>
      </c>
      <c r="R351" s="18">
        <v>3.39</v>
      </c>
      <c r="S351" s="21">
        <v>4.7E-2</v>
      </c>
      <c r="T351" s="19">
        <v>0.14399999999999999</v>
      </c>
      <c r="U351" s="21">
        <v>-2.7199999999999998E-2</v>
      </c>
      <c r="V351" s="19">
        <v>-0.16350000000000001</v>
      </c>
      <c r="W351" s="21">
        <v>-0.42920000000000003</v>
      </c>
      <c r="X351" s="19">
        <v>-0.33479999999999999</v>
      </c>
      <c r="Y351" s="21">
        <v>6.2E-2</v>
      </c>
      <c r="Z351" s="19">
        <v>7.7399999999999997E-2</v>
      </c>
      <c r="AA351" s="21">
        <v>0.4229</v>
      </c>
      <c r="AB351" s="19">
        <v>1.1868000000000001</v>
      </c>
      <c r="AC351" s="21">
        <v>0.5776</v>
      </c>
      <c r="AD351" s="9" t="s">
        <v>1241</v>
      </c>
      <c r="AE351" s="10" t="s">
        <v>1289</v>
      </c>
      <c r="AF351" s="13" t="str">
        <f>S351&amp;"-"&amp;COUNTIF($S$3:S351,S351)</f>
        <v>0.047-2</v>
      </c>
    </row>
    <row r="352" spans="1:32" x14ac:dyDescent="0.25">
      <c r="A352" s="45"/>
      <c r="C352" s="7" t="s">
        <v>309</v>
      </c>
      <c r="D352" s="7" t="s">
        <v>1158</v>
      </c>
      <c r="E352" s="7" t="s">
        <v>800</v>
      </c>
      <c r="F352" s="17">
        <f>VLOOKUP(C352,Table_0__2[[Papel]:[Alta]],2,TRUE)</f>
        <v>3.82</v>
      </c>
      <c r="G352" s="19">
        <f>VLOOKUP(C352,Table_0__2[[Papel]:[Alta]],3,TRUE)/100</f>
        <v>-2.3E-2</v>
      </c>
      <c r="H352" s="17">
        <f>VLOOKUP(C352,Table_0__2[[Papel]:[Alta]],4,TRUE)</f>
        <v>3.79</v>
      </c>
      <c r="I352" s="33">
        <f>VLOOKUP(C352,Table_0__2[[Papel]:[Alta]],5,TRUE)</f>
        <v>3.91</v>
      </c>
      <c r="J352" s="17">
        <v>3.91</v>
      </c>
      <c r="K352" s="19">
        <v>-1.26E-2</v>
      </c>
      <c r="L352" s="9" t="s">
        <v>1237</v>
      </c>
      <c r="M352" s="20">
        <v>0.85</v>
      </c>
      <c r="N352" s="18">
        <v>5.93</v>
      </c>
      <c r="O352" s="20">
        <v>0.66</v>
      </c>
      <c r="P352" s="18">
        <v>4.59</v>
      </c>
      <c r="Q352" s="17">
        <v>0.53</v>
      </c>
      <c r="R352" s="18">
        <v>3.37</v>
      </c>
      <c r="S352" s="21">
        <v>5.1999999999999998E-2</v>
      </c>
      <c r="T352" s="19">
        <v>0.14399999999999999</v>
      </c>
      <c r="U352" s="21">
        <v>-1.26E-2</v>
      </c>
      <c r="V352" s="19">
        <v>-0.1154</v>
      </c>
      <c r="W352" s="21">
        <v>-0.4224</v>
      </c>
      <c r="X352" s="19">
        <v>-0.22040000000000001</v>
      </c>
      <c r="Y352" s="21">
        <v>-0.25440000000000002</v>
      </c>
      <c r="Z352" s="19">
        <v>1.0953999999999999</v>
      </c>
      <c r="AA352" s="21">
        <v>-3.1800000000000002E-2</v>
      </c>
      <c r="AB352" s="19">
        <v>0.14680000000000001</v>
      </c>
      <c r="AC352" s="21">
        <v>2.8068</v>
      </c>
      <c r="AD352" s="9" t="s">
        <v>1241</v>
      </c>
      <c r="AE352" s="10" t="s">
        <v>1290</v>
      </c>
      <c r="AF352" s="13" t="str">
        <f>S352&amp;"-"&amp;COUNTIF($S$3:S352,S352)</f>
        <v>0.052-5</v>
      </c>
    </row>
    <row r="353" spans="1:32" x14ac:dyDescent="0.25">
      <c r="A353" s="45"/>
      <c r="C353" s="7" t="s">
        <v>310</v>
      </c>
      <c r="D353" s="7" t="s">
        <v>1159</v>
      </c>
      <c r="E353" s="7" t="s">
        <v>800</v>
      </c>
      <c r="F353" s="17">
        <f>VLOOKUP(C353,Table_0__2[[Papel]:[Alta]],2,TRUE)</f>
        <v>34.24</v>
      </c>
      <c r="G353" s="19">
        <f>VLOOKUP(C353,Table_0__2[[Papel]:[Alta]],3,TRUE)/100</f>
        <v>-3.3599999999999998E-2</v>
      </c>
      <c r="H353" s="17">
        <f>VLOOKUP(C353,Table_0__2[[Papel]:[Alta]],4,TRUE)</f>
        <v>34.119999999999997</v>
      </c>
      <c r="I353" s="33">
        <f>VLOOKUP(C353,Table_0__2[[Papel]:[Alta]],5,TRUE)</f>
        <v>35.42</v>
      </c>
      <c r="J353" s="17">
        <v>35.43</v>
      </c>
      <c r="K353" s="19">
        <v>-3.7199999999999997E-2</v>
      </c>
      <c r="L353" s="9" t="s">
        <v>1237</v>
      </c>
      <c r="M353" s="20">
        <v>1.1200000000000001</v>
      </c>
      <c r="N353" s="18">
        <v>20.2</v>
      </c>
      <c r="O353" s="20">
        <v>1.75</v>
      </c>
      <c r="P353" s="18">
        <v>31.74</v>
      </c>
      <c r="Q353" s="17">
        <v>0.71</v>
      </c>
      <c r="R353" s="18">
        <v>5.62</v>
      </c>
      <c r="S353" s="21">
        <v>3.9E-2</v>
      </c>
      <c r="T353" s="19">
        <v>5.5E-2</v>
      </c>
      <c r="U353" s="21">
        <v>-3.7199999999999997E-2</v>
      </c>
      <c r="V353" s="19">
        <v>-0.16120000000000001</v>
      </c>
      <c r="W353" s="21">
        <v>-0.39539999999999997</v>
      </c>
      <c r="X353" s="19">
        <v>-0.20269999999999999</v>
      </c>
      <c r="Y353" s="21">
        <v>-0.24690000000000001</v>
      </c>
      <c r="Z353" s="19">
        <v>0.96299999999999997</v>
      </c>
      <c r="AA353" s="21">
        <v>-5.9499999999999997E-2</v>
      </c>
      <c r="AB353" s="19">
        <v>0.23080000000000001</v>
      </c>
      <c r="AC353" s="21">
        <v>0.59960000000000002</v>
      </c>
      <c r="AD353" s="9" t="s">
        <v>1238</v>
      </c>
      <c r="AE353" s="10" t="s">
        <v>1290</v>
      </c>
      <c r="AF353" s="13" t="str">
        <f>S353&amp;"-"&amp;COUNTIF($S$3:S353,S353)</f>
        <v>0.039-2</v>
      </c>
    </row>
    <row r="354" spans="1:32" x14ac:dyDescent="0.25">
      <c r="A354" s="45"/>
      <c r="C354" s="7" t="s">
        <v>311</v>
      </c>
      <c r="D354" s="7" t="s">
        <v>1160</v>
      </c>
      <c r="E354" s="7" t="s">
        <v>793</v>
      </c>
      <c r="F354" s="17">
        <f>VLOOKUP(C354,Table_0__2[[Papel]:[Alta]],2,TRUE)</f>
        <v>31</v>
      </c>
      <c r="G354" s="19">
        <f>VLOOKUP(C354,Table_0__2[[Papel]:[Alta]],3,TRUE)/100</f>
        <v>-4.0500000000000001E-2</v>
      </c>
      <c r="H354" s="17">
        <f>VLOOKUP(C354,Table_0__2[[Papel]:[Alta]],4,TRUE)</f>
        <v>31</v>
      </c>
      <c r="I354" s="33">
        <f>VLOOKUP(C354,Table_0__2[[Papel]:[Alta]],5,TRUE)</f>
        <v>31.51</v>
      </c>
      <c r="J354" s="17">
        <v>32.31</v>
      </c>
      <c r="K354" s="19">
        <v>-2.3300000000000001E-2</v>
      </c>
      <c r="L354" s="9" t="s">
        <v>1237</v>
      </c>
      <c r="M354" s="20">
        <v>1.2</v>
      </c>
      <c r="N354" s="18">
        <v>21.82</v>
      </c>
      <c r="O354" s="20">
        <v>1.48</v>
      </c>
      <c r="P354" s="18">
        <v>26.85</v>
      </c>
      <c r="Q354" s="17">
        <v>1.01</v>
      </c>
      <c r="R354" s="18">
        <v>8.48</v>
      </c>
      <c r="S354" s="21">
        <v>2E-3</v>
      </c>
      <c r="T354" s="19">
        <v>5.5E-2</v>
      </c>
      <c r="U354" s="21">
        <v>-2.3300000000000001E-2</v>
      </c>
      <c r="V354" s="19">
        <v>-0.1734</v>
      </c>
      <c r="W354" s="21">
        <v>-0.34350000000000003</v>
      </c>
      <c r="X354" s="19">
        <v>-0.27110000000000001</v>
      </c>
      <c r="Y354" s="21">
        <v>-5.6099999999999997E-2</v>
      </c>
      <c r="Z354" s="19">
        <v>0.46160000000000001</v>
      </c>
      <c r="AA354" s="21">
        <v>-0.2445</v>
      </c>
      <c r="AB354" s="19">
        <v>0.747</v>
      </c>
      <c r="AC354" s="21">
        <v>0.1636</v>
      </c>
      <c r="AD354" s="9" t="s">
        <v>1238</v>
      </c>
      <c r="AE354" s="10" t="s">
        <v>1290</v>
      </c>
      <c r="AF354" s="13" t="str">
        <f>S354&amp;"-"&amp;COUNTIF($S$3:S354,S354)</f>
        <v>0.002-6</v>
      </c>
    </row>
    <row r="355" spans="1:32" x14ac:dyDescent="0.25">
      <c r="A355" s="45"/>
      <c r="C355" s="7" t="s">
        <v>312</v>
      </c>
      <c r="D355" s="7" t="s">
        <v>1161</v>
      </c>
      <c r="E355" s="7" t="s">
        <v>802</v>
      </c>
      <c r="F355" s="17">
        <f>VLOOKUP(C355,Table_0__2[[Papel]:[Alta]],2,TRUE)</f>
        <v>11.16</v>
      </c>
      <c r="G355" s="19">
        <f>VLOOKUP(C355,Table_0__2[[Papel]:[Alta]],3,TRUE)/100</f>
        <v>-3.1300000000000001E-2</v>
      </c>
      <c r="H355" s="17">
        <f>VLOOKUP(C355,Table_0__2[[Papel]:[Alta]],4,TRUE)</f>
        <v>11.12</v>
      </c>
      <c r="I355" s="33">
        <f>VLOOKUP(C355,Table_0__2[[Papel]:[Alta]],5,TRUE)</f>
        <v>11.47</v>
      </c>
      <c r="J355" s="17">
        <v>11.52</v>
      </c>
      <c r="K355" s="19">
        <v>-6.2700000000000006E-2</v>
      </c>
      <c r="L355" s="9" t="s">
        <v>1237</v>
      </c>
      <c r="M355" s="20">
        <v>1.1100000000000001</v>
      </c>
      <c r="N355" s="18">
        <v>36.22</v>
      </c>
      <c r="O355" s="20">
        <v>0.32</v>
      </c>
      <c r="P355" s="18">
        <v>10.34</v>
      </c>
      <c r="Q355" s="17">
        <v>0.46</v>
      </c>
      <c r="R355" s="18">
        <v>7.19</v>
      </c>
      <c r="S355" s="21">
        <v>2.8000000000000001E-2</v>
      </c>
      <c r="T355" s="19">
        <v>3.1E-2</v>
      </c>
      <c r="U355" s="21">
        <v>-6.2700000000000006E-2</v>
      </c>
      <c r="V355" s="19">
        <v>-0.25629999999999997</v>
      </c>
      <c r="W355" s="21">
        <v>-0.54520000000000002</v>
      </c>
      <c r="X355" s="19">
        <v>-0.25750000000000001</v>
      </c>
      <c r="Y355" s="21">
        <v>-0.42599999999999999</v>
      </c>
      <c r="Z355" s="19">
        <v>0.98360000000000003</v>
      </c>
      <c r="AA355" s="21">
        <v>-0.48980000000000001</v>
      </c>
      <c r="AB355" s="19">
        <v>0.71050000000000002</v>
      </c>
      <c r="AC355" s="21">
        <v>1.5205</v>
      </c>
      <c r="AD355" s="9" t="s">
        <v>1238</v>
      </c>
      <c r="AE355" s="10" t="s">
        <v>1290</v>
      </c>
      <c r="AF355" s="13" t="str">
        <f>S355&amp;"-"&amp;COUNTIF($S$3:S355,S355)</f>
        <v>0.028-3</v>
      </c>
    </row>
    <row r="356" spans="1:32" x14ac:dyDescent="0.25">
      <c r="A356" s="45"/>
      <c r="C356" s="7" t="s">
        <v>731</v>
      </c>
      <c r="D356" s="7" t="s">
        <v>1162</v>
      </c>
      <c r="E356" s="7" t="s">
        <v>791</v>
      </c>
      <c r="F356" s="17">
        <f>VLOOKUP(C356,Table_0__2[[Papel]:[Alta]],2,TRUE)</f>
        <v>29.63</v>
      </c>
      <c r="G356" s="19">
        <f>VLOOKUP(C356,Table_0__2[[Papel]:[Alta]],3,TRUE)/100</f>
        <v>-2.4700000000000003E-2</v>
      </c>
      <c r="H356" s="17">
        <f>VLOOKUP(C356,Table_0__2[[Papel]:[Alta]],4,TRUE)</f>
        <v>29.59</v>
      </c>
      <c r="I356" s="33">
        <f>VLOOKUP(C356,Table_0__2[[Papel]:[Alta]],5,TRUE)</f>
        <v>30.35</v>
      </c>
      <c r="J356" s="17">
        <v>30.38</v>
      </c>
      <c r="K356" s="19">
        <v>8.3000000000000001E-3</v>
      </c>
      <c r="L356" s="9" t="s">
        <v>1237</v>
      </c>
      <c r="M356" s="20">
        <v>9.39</v>
      </c>
      <c r="N356" s="18">
        <v>549.63</v>
      </c>
      <c r="O356" s="20">
        <v>0.06</v>
      </c>
      <c r="P356" s="18">
        <v>3.23</v>
      </c>
      <c r="Q356" s="17">
        <v>1.46</v>
      </c>
      <c r="R356" s="18">
        <v>104.28</v>
      </c>
      <c r="S356" s="21">
        <v>0</v>
      </c>
      <c r="T356" s="19">
        <v>1.7000000000000001E-2</v>
      </c>
      <c r="U356" s="21">
        <v>8.3000000000000001E-3</v>
      </c>
      <c r="V356" s="19">
        <v>4.87E-2</v>
      </c>
      <c r="W356" s="21">
        <v>1.4642999999999999</v>
      </c>
      <c r="X356" s="19">
        <v>0.33300000000000002</v>
      </c>
      <c r="Y356" s="21">
        <v>0.84860000000000002</v>
      </c>
      <c r="Z356" s="19">
        <v>0</v>
      </c>
      <c r="AA356" s="21">
        <v>0</v>
      </c>
      <c r="AB356" s="19">
        <v>0</v>
      </c>
      <c r="AC356" s="21">
        <v>0</v>
      </c>
      <c r="AD356" s="9" t="s">
        <v>1241</v>
      </c>
      <c r="AE356" s="10" t="s">
        <v>1290</v>
      </c>
      <c r="AF356" s="13" t="str">
        <f>S356&amp;"-"&amp;COUNTIF($S$3:S356,S356)</f>
        <v>0-153</v>
      </c>
    </row>
    <row r="357" spans="1:32" x14ac:dyDescent="0.25">
      <c r="A357" s="45"/>
      <c r="C357" s="7" t="s">
        <v>313</v>
      </c>
      <c r="D357" s="7" t="s">
        <v>1163</v>
      </c>
      <c r="E357" s="7" t="s">
        <v>788</v>
      </c>
      <c r="F357" s="17">
        <f>VLOOKUP(C357,Table_0__2[[Papel]:[Alta]],2,TRUE)</f>
        <v>6.24</v>
      </c>
      <c r="G357" s="19">
        <f>VLOOKUP(C357,Table_0__2[[Papel]:[Alta]],3,TRUE)/100</f>
        <v>-5.3099999999999994E-2</v>
      </c>
      <c r="H357" s="17">
        <f>VLOOKUP(C357,Table_0__2[[Papel]:[Alta]],4,TRUE)</f>
        <v>6.22</v>
      </c>
      <c r="I357" s="33">
        <f>VLOOKUP(C357,Table_0__2[[Papel]:[Alta]],5,TRUE)</f>
        <v>6.48</v>
      </c>
      <c r="J357" s="17">
        <v>6.59</v>
      </c>
      <c r="K357" s="19">
        <v>2.9700000000000001E-2</v>
      </c>
      <c r="L357" s="9" t="s">
        <v>1237</v>
      </c>
      <c r="M357" s="20">
        <v>0.28999999999999998</v>
      </c>
      <c r="N357" s="18">
        <v>-1.01</v>
      </c>
      <c r="O357" s="20">
        <v>-6.53</v>
      </c>
      <c r="P357" s="18">
        <v>22.76</v>
      </c>
      <c r="Q357" s="17">
        <v>0.83</v>
      </c>
      <c r="R357" s="18">
        <v>6.28</v>
      </c>
      <c r="S357" s="21">
        <v>0</v>
      </c>
      <c r="T357" s="19">
        <v>-0.28699999999999998</v>
      </c>
      <c r="U357" s="21">
        <v>2.9700000000000001E-2</v>
      </c>
      <c r="V357" s="19">
        <v>2.9700000000000001E-2</v>
      </c>
      <c r="W357" s="21">
        <v>-0.45079999999999998</v>
      </c>
      <c r="X357" s="19">
        <v>-0.154</v>
      </c>
      <c r="Y357" s="21">
        <v>-0.36620000000000003</v>
      </c>
      <c r="Z357" s="19">
        <v>0.78120000000000001</v>
      </c>
      <c r="AA357" s="21">
        <v>-0.36170000000000002</v>
      </c>
      <c r="AB357" s="19">
        <v>1.5435000000000001</v>
      </c>
      <c r="AC357" s="21">
        <v>0.5625</v>
      </c>
      <c r="AD357" s="9" t="s">
        <v>1238</v>
      </c>
      <c r="AE357" s="10" t="s">
        <v>1290</v>
      </c>
      <c r="AF357" s="13" t="str">
        <f>S357&amp;"-"&amp;COUNTIF($S$3:S357,S357)</f>
        <v>0-154</v>
      </c>
    </row>
    <row r="358" spans="1:32" x14ac:dyDescent="0.25">
      <c r="A358" s="45"/>
      <c r="C358" s="7" t="s">
        <v>314</v>
      </c>
      <c r="D358" s="7" t="s">
        <v>1164</v>
      </c>
      <c r="E358" s="7" t="s">
        <v>786</v>
      </c>
      <c r="F358" s="17">
        <f>VLOOKUP(C358,Table_0__2[[Papel]:[Alta]],2,TRUE)</f>
        <v>3.21</v>
      </c>
      <c r="G358" s="19">
        <f>VLOOKUP(C358,Table_0__2[[Papel]:[Alta]],3,TRUE)/100</f>
        <v>-3.0200000000000001E-2</v>
      </c>
      <c r="H358" s="17">
        <f>VLOOKUP(C358,Table_0__2[[Papel]:[Alta]],4,TRUE)</f>
        <v>3.21</v>
      </c>
      <c r="I358" s="33">
        <f>VLOOKUP(C358,Table_0__2[[Papel]:[Alta]],5,TRUE)</f>
        <v>3.34</v>
      </c>
      <c r="J358" s="17">
        <v>3.31</v>
      </c>
      <c r="K358" s="19">
        <v>-5.4300000000000001E-2</v>
      </c>
      <c r="L358" s="9" t="s">
        <v>1237</v>
      </c>
      <c r="M358" s="20">
        <v>0.88</v>
      </c>
      <c r="N358" s="18">
        <v>-3.89</v>
      </c>
      <c r="O358" s="20">
        <v>-0.85</v>
      </c>
      <c r="P358" s="18">
        <v>3.77</v>
      </c>
      <c r="Q358" s="17">
        <v>0.63</v>
      </c>
      <c r="R358" s="18">
        <v>-4.67</v>
      </c>
      <c r="S358" s="21">
        <v>0</v>
      </c>
      <c r="T358" s="19">
        <v>-0.22500000000000001</v>
      </c>
      <c r="U358" s="21">
        <v>-5.4300000000000001E-2</v>
      </c>
      <c r="V358" s="19">
        <v>-0.10050000000000001</v>
      </c>
      <c r="W358" s="21">
        <v>-0.2661</v>
      </c>
      <c r="X358" s="19">
        <v>-0.16619999999999999</v>
      </c>
      <c r="Y358" s="21">
        <v>-0.36199999999999999</v>
      </c>
      <c r="Z358" s="19">
        <v>-0.14499999999999999</v>
      </c>
      <c r="AA358" s="21">
        <v>3.6900000000000002E-2</v>
      </c>
      <c r="AB358" s="19">
        <v>0.3327</v>
      </c>
      <c r="AC358" s="21">
        <v>0.90980000000000005</v>
      </c>
      <c r="AD358" s="9" t="s">
        <v>1238</v>
      </c>
      <c r="AE358" s="10" t="s">
        <v>1290</v>
      </c>
      <c r="AF358" s="13" t="str">
        <f>S358&amp;"-"&amp;COUNTIF($S$3:S358,S358)</f>
        <v>0-155</v>
      </c>
    </row>
    <row r="359" spans="1:32" x14ac:dyDescent="0.25">
      <c r="A359" s="45"/>
      <c r="C359" s="7" t="s">
        <v>315</v>
      </c>
      <c r="D359" s="7" t="s">
        <v>1165</v>
      </c>
      <c r="E359" s="7" t="s">
        <v>780</v>
      </c>
      <c r="F359" s="17">
        <f>VLOOKUP(C359,Table_0__2[[Papel]:[Alta]],2,TRUE)</f>
        <v>12.65</v>
      </c>
      <c r="G359" s="19">
        <f>VLOOKUP(C359,Table_0__2[[Papel]:[Alta]],3,TRUE)/100</f>
        <v>-2.69E-2</v>
      </c>
      <c r="H359" s="17">
        <f>VLOOKUP(C359,Table_0__2[[Papel]:[Alta]],4,TRUE)</f>
        <v>12.54</v>
      </c>
      <c r="I359" s="33">
        <f>VLOOKUP(C359,Table_0__2[[Papel]:[Alta]],5,TRUE)</f>
        <v>12.92</v>
      </c>
      <c r="J359" s="17">
        <v>13</v>
      </c>
      <c r="K359" s="19">
        <v>8.5000000000000006E-3</v>
      </c>
      <c r="L359" s="9" t="s">
        <v>1237</v>
      </c>
      <c r="M359" s="20">
        <v>1.71</v>
      </c>
      <c r="N359" s="18">
        <v>14.31</v>
      </c>
      <c r="O359" s="20">
        <v>0.91</v>
      </c>
      <c r="P359" s="18">
        <v>7.61</v>
      </c>
      <c r="Q359" s="17">
        <v>1</v>
      </c>
      <c r="R359" s="18">
        <v>13.39</v>
      </c>
      <c r="S359" s="21">
        <v>2.4E-2</v>
      </c>
      <c r="T359" s="19">
        <v>0.11899999999999999</v>
      </c>
      <c r="U359" s="21">
        <v>8.5000000000000006E-3</v>
      </c>
      <c r="V359" s="19">
        <v>-7.1400000000000005E-2</v>
      </c>
      <c r="W359" s="21">
        <v>-9.9400000000000002E-2</v>
      </c>
      <c r="X359" s="19">
        <v>-3.6999999999999998E-2</v>
      </c>
      <c r="Y359" s="21">
        <v>0.36259999999999998</v>
      </c>
      <c r="Z359" s="19">
        <v>0.49409999999999998</v>
      </c>
      <c r="AA359" s="21">
        <v>0.47389999999999999</v>
      </c>
      <c r="AB359" s="19">
        <v>0.66059999999999997</v>
      </c>
      <c r="AC359" s="21">
        <v>0.14940000000000001</v>
      </c>
      <c r="AD359" s="9" t="s">
        <v>1238</v>
      </c>
      <c r="AE359" s="10" t="s">
        <v>1290</v>
      </c>
      <c r="AF359" s="13" t="str">
        <f>S359&amp;"-"&amp;COUNTIF($S$3:S359,S359)</f>
        <v>0.024-6</v>
      </c>
    </row>
    <row r="360" spans="1:32" x14ac:dyDescent="0.25">
      <c r="A360" s="45"/>
      <c r="C360" s="7" t="s">
        <v>732</v>
      </c>
      <c r="D360" s="7" t="s">
        <v>1166</v>
      </c>
      <c r="E360" s="7" t="s">
        <v>1075</v>
      </c>
      <c r="F360" s="17">
        <f>VLOOKUP(C360,Table_0__2[[Papel]:[Alta]],2,TRUE)</f>
        <v>36.19</v>
      </c>
      <c r="G360" s="19">
        <f>VLOOKUP(C360,Table_0__2[[Papel]:[Alta]],3,TRUE)/100</f>
        <v>-2.1400000000000002E-2</v>
      </c>
      <c r="H360" s="17">
        <f>VLOOKUP(C360,Table_0__2[[Papel]:[Alta]],4,TRUE)</f>
        <v>35.42</v>
      </c>
      <c r="I360" s="33">
        <f>VLOOKUP(C360,Table_0__2[[Papel]:[Alta]],5,TRUE)</f>
        <v>36.4</v>
      </c>
      <c r="J360" s="17">
        <v>36.979999999999997</v>
      </c>
      <c r="K360" s="19">
        <v>-1.52E-2</v>
      </c>
      <c r="L360" s="9" t="s">
        <v>1237</v>
      </c>
      <c r="M360" s="20">
        <v>4.26</v>
      </c>
      <c r="N360" s="18">
        <v>0</v>
      </c>
      <c r="O360" s="20">
        <v>0</v>
      </c>
      <c r="P360" s="18">
        <v>8.68</v>
      </c>
      <c r="Q360" s="17">
        <v>9.1300000000000008</v>
      </c>
      <c r="R360" s="18" t="s">
        <v>1240</v>
      </c>
      <c r="S360" s="21">
        <v>3.0000000000000001E-3</v>
      </c>
      <c r="T360" s="19" t="s">
        <v>1240</v>
      </c>
      <c r="U360" s="21">
        <v>-1.52E-2</v>
      </c>
      <c r="V360" s="19">
        <v>-3.7199999999999997E-2</v>
      </c>
      <c r="W360" s="21">
        <v>0.2626</v>
      </c>
      <c r="X360" s="19">
        <v>4.5699999999999998E-2</v>
      </c>
      <c r="Y360" s="21">
        <v>0.2074</v>
      </c>
      <c r="Z360" s="19">
        <v>0</v>
      </c>
      <c r="AA360" s="21">
        <v>0</v>
      </c>
      <c r="AB360" s="19">
        <v>0</v>
      </c>
      <c r="AC360" s="21">
        <v>0</v>
      </c>
      <c r="AD360" s="9" t="s">
        <v>1238</v>
      </c>
      <c r="AE360" s="10" t="s">
        <v>1290</v>
      </c>
      <c r="AF360" s="13" t="str">
        <f>S360&amp;"-"&amp;COUNTIF($S$3:S360,S360)</f>
        <v>0.003-4</v>
      </c>
    </row>
    <row r="361" spans="1:32" x14ac:dyDescent="0.25">
      <c r="A361" s="45"/>
      <c r="C361" s="7" t="s">
        <v>316</v>
      </c>
      <c r="D361" s="7" t="s">
        <v>1167</v>
      </c>
      <c r="E361" s="7" t="s">
        <v>784</v>
      </c>
      <c r="F361" s="17">
        <f>VLOOKUP(C361,Table_0__2[[Papel]:[Alta]],2,TRUE)</f>
        <v>41.71</v>
      </c>
      <c r="G361" s="19">
        <f>VLOOKUP(C361,Table_0__2[[Papel]:[Alta]],3,TRUE)/100</f>
        <v>-2.46E-2</v>
      </c>
      <c r="H361" s="17">
        <f>VLOOKUP(C361,Table_0__2[[Papel]:[Alta]],4,TRUE)</f>
        <v>41.56</v>
      </c>
      <c r="I361" s="33">
        <f>VLOOKUP(C361,Table_0__2[[Papel]:[Alta]],5,TRUE)</f>
        <v>42.56</v>
      </c>
      <c r="J361" s="17">
        <v>42.76</v>
      </c>
      <c r="K361" s="19">
        <v>4.3400000000000001E-2</v>
      </c>
      <c r="L361" s="9" t="s">
        <v>1237</v>
      </c>
      <c r="M361" s="20">
        <v>3</v>
      </c>
      <c r="N361" s="18">
        <v>20.9</v>
      </c>
      <c r="O361" s="20">
        <v>2.0499999999999998</v>
      </c>
      <c r="P361" s="18">
        <v>14.26</v>
      </c>
      <c r="Q361" s="17">
        <v>0.9</v>
      </c>
      <c r="R361" s="18">
        <v>12.43</v>
      </c>
      <c r="S361" s="21">
        <v>2.3E-2</v>
      </c>
      <c r="T361" s="19">
        <v>0.14399999999999999</v>
      </c>
      <c r="U361" s="21">
        <v>4.3400000000000001E-2</v>
      </c>
      <c r="V361" s="19">
        <v>0.16830000000000001</v>
      </c>
      <c r="W361" s="21">
        <v>1.0929</v>
      </c>
      <c r="X361" s="19">
        <v>0.55769999999999997</v>
      </c>
      <c r="Y361" s="21">
        <v>0.14630000000000001</v>
      </c>
      <c r="Z361" s="19">
        <v>0.2419</v>
      </c>
      <c r="AA361" s="21">
        <v>0.64770000000000005</v>
      </c>
      <c r="AB361" s="19">
        <v>1.0267999999999999</v>
      </c>
      <c r="AC361" s="21">
        <v>-6.5600000000000006E-2</v>
      </c>
      <c r="AD361" s="9" t="s">
        <v>1238</v>
      </c>
      <c r="AE361" s="10" t="s">
        <v>1290</v>
      </c>
      <c r="AF361" s="13" t="str">
        <f>S361&amp;"-"&amp;COUNTIF($S$3:S361,S361)</f>
        <v>0.023-4</v>
      </c>
    </row>
    <row r="362" spans="1:32" x14ac:dyDescent="0.25">
      <c r="A362" s="45"/>
      <c r="C362" s="7" t="s">
        <v>317</v>
      </c>
      <c r="D362" s="7" t="s">
        <v>1168</v>
      </c>
      <c r="E362" s="7" t="s">
        <v>798</v>
      </c>
      <c r="F362" s="17">
        <f>VLOOKUP(C362,Table_0__2[[Papel]:[Alta]],2,TRUE)</f>
        <v>0.9</v>
      </c>
      <c r="G362" s="19">
        <f>VLOOKUP(C362,Table_0__2[[Papel]:[Alta]],3,TRUE)/100</f>
        <v>-5.2600000000000001E-2</v>
      </c>
      <c r="H362" s="17">
        <f>VLOOKUP(C362,Table_0__2[[Papel]:[Alta]],4,TRUE)</f>
        <v>0.89</v>
      </c>
      <c r="I362" s="33">
        <f>VLOOKUP(C362,Table_0__2[[Papel]:[Alta]],5,TRUE)</f>
        <v>0.98</v>
      </c>
      <c r="J362" s="17">
        <v>0.95</v>
      </c>
      <c r="K362" s="19">
        <v>6.7400000000000002E-2</v>
      </c>
      <c r="L362" s="9" t="s">
        <v>1237</v>
      </c>
      <c r="M362" s="20">
        <v>-0.17</v>
      </c>
      <c r="N362" s="18">
        <v>-0.15</v>
      </c>
      <c r="O362" s="20">
        <v>-6.53</v>
      </c>
      <c r="P362" s="18">
        <v>-5.45</v>
      </c>
      <c r="Q362" s="17">
        <v>-0.83</v>
      </c>
      <c r="R362" s="18">
        <v>-0.55000000000000004</v>
      </c>
      <c r="S362" s="21">
        <v>0</v>
      </c>
      <c r="T362" s="19">
        <v>1.198</v>
      </c>
      <c r="U362" s="21">
        <v>6.7400000000000002E-2</v>
      </c>
      <c r="V362" s="19">
        <v>-6.8599999999999994E-2</v>
      </c>
      <c r="W362" s="21">
        <v>-0.63880000000000003</v>
      </c>
      <c r="X362" s="19">
        <v>-0.16669999999999999</v>
      </c>
      <c r="Y362" s="21">
        <v>-0.75739999999999996</v>
      </c>
      <c r="Z362" s="19">
        <v>1.9746999999999999</v>
      </c>
      <c r="AA362" s="21">
        <v>-0.54730000000000001</v>
      </c>
      <c r="AB362" s="19">
        <v>-0.48370000000000002</v>
      </c>
      <c r="AC362" s="21">
        <v>1.0059</v>
      </c>
      <c r="AD362" s="9" t="s">
        <v>1238</v>
      </c>
      <c r="AE362" s="10" t="s">
        <v>1290</v>
      </c>
      <c r="AF362" s="13" t="str">
        <f>S362&amp;"-"&amp;COUNTIF($S$3:S362,S362)</f>
        <v>0-156</v>
      </c>
    </row>
    <row r="363" spans="1:32" x14ac:dyDescent="0.25">
      <c r="A363" s="45"/>
      <c r="C363" s="7" t="s">
        <v>318</v>
      </c>
      <c r="D363" s="7" t="s">
        <v>1169</v>
      </c>
      <c r="E363" s="7" t="s">
        <v>798</v>
      </c>
      <c r="F363" s="17">
        <f>VLOOKUP(C363,Table_0__2[[Papel]:[Alta]],2,TRUE)</f>
        <v>0.54</v>
      </c>
      <c r="G363" s="19">
        <f>VLOOKUP(C363,Table_0__2[[Papel]:[Alta]],3,TRUE)/100</f>
        <v>-1.8200000000000001E-2</v>
      </c>
      <c r="H363" s="17">
        <f>VLOOKUP(C363,Table_0__2[[Papel]:[Alta]],4,TRUE)</f>
        <v>0.52</v>
      </c>
      <c r="I363" s="33">
        <f>VLOOKUP(C363,Table_0__2[[Papel]:[Alta]],5,TRUE)</f>
        <v>0.56000000000000005</v>
      </c>
      <c r="J363" s="17">
        <v>0.55000000000000004</v>
      </c>
      <c r="K363" s="19">
        <v>0.1</v>
      </c>
      <c r="L363" s="9" t="s">
        <v>1237</v>
      </c>
      <c r="M363" s="20">
        <v>-0.1</v>
      </c>
      <c r="N363" s="18">
        <v>-0.08</v>
      </c>
      <c r="O363" s="20">
        <v>-6.53</v>
      </c>
      <c r="P363" s="18">
        <v>-5.45</v>
      </c>
      <c r="Q363" s="17">
        <v>-0.83</v>
      </c>
      <c r="R363" s="18">
        <v>-0.32</v>
      </c>
      <c r="S363" s="21">
        <v>0</v>
      </c>
      <c r="T363" s="19">
        <v>1.198</v>
      </c>
      <c r="U363" s="21">
        <v>0.1</v>
      </c>
      <c r="V363" s="19">
        <v>-6.7799999999999999E-2</v>
      </c>
      <c r="W363" s="21">
        <v>-0.65839999999999999</v>
      </c>
      <c r="X363" s="19">
        <v>-0.1406</v>
      </c>
      <c r="Y363" s="21">
        <v>-0.70089999999999997</v>
      </c>
      <c r="Z363" s="19">
        <v>1.4200000000000001E-2</v>
      </c>
      <c r="AA363" s="21">
        <v>-0.46310000000000001</v>
      </c>
      <c r="AB363" s="19">
        <v>0.1837</v>
      </c>
      <c r="AC363" s="21">
        <v>-0.22969999999999999</v>
      </c>
      <c r="AD363" s="9" t="s">
        <v>1238</v>
      </c>
      <c r="AE363" s="10" t="s">
        <v>1290</v>
      </c>
      <c r="AF363" s="13" t="str">
        <f>S363&amp;"-"&amp;COUNTIF($S$3:S363,S363)</f>
        <v>0-157</v>
      </c>
    </row>
    <row r="364" spans="1:32" x14ac:dyDescent="0.25">
      <c r="A364" s="45"/>
      <c r="C364" s="7" t="s">
        <v>319</v>
      </c>
      <c r="D364" s="7" t="s">
        <v>1170</v>
      </c>
      <c r="E364" s="7" t="s">
        <v>802</v>
      </c>
      <c r="F364" s="17">
        <f>VLOOKUP(C364,Table_0__2[[Papel]:[Alta]],2,TRUE)</f>
        <v>19.8</v>
      </c>
      <c r="G364" s="19">
        <f>VLOOKUP(C364,Table_0__2[[Papel]:[Alta]],3,TRUE)/100</f>
        <v>-3.9300000000000002E-2</v>
      </c>
      <c r="H364" s="17">
        <f>VLOOKUP(C364,Table_0__2[[Papel]:[Alta]],4,TRUE)</f>
        <v>19.649999999999999</v>
      </c>
      <c r="I364" s="33">
        <f>VLOOKUP(C364,Table_0__2[[Papel]:[Alta]],5,TRUE)</f>
        <v>20.51</v>
      </c>
      <c r="J364" s="17">
        <v>20.61</v>
      </c>
      <c r="K364" s="19">
        <v>-1.7600000000000001E-2</v>
      </c>
      <c r="L364" s="9" t="s">
        <v>1237</v>
      </c>
      <c r="M364" s="20">
        <v>1.95</v>
      </c>
      <c r="N364" s="18">
        <v>8.9600000000000009</v>
      </c>
      <c r="O364" s="20">
        <v>2.2999999999999998</v>
      </c>
      <c r="P364" s="18">
        <v>10.57</v>
      </c>
      <c r="Q364" s="17" t="s">
        <v>1240</v>
      </c>
      <c r="R364" s="18">
        <v>8.64</v>
      </c>
      <c r="S364" s="21">
        <v>6.2E-2</v>
      </c>
      <c r="T364" s="19">
        <v>0.218</v>
      </c>
      <c r="U364" s="21">
        <v>-1.7600000000000001E-2</v>
      </c>
      <c r="V364" s="19">
        <v>-4.0899999999999999E-2</v>
      </c>
      <c r="W364" s="21">
        <v>-0.33339999999999997</v>
      </c>
      <c r="X364" s="19">
        <v>-0.1211</v>
      </c>
      <c r="Y364" s="21">
        <v>-0.35599999999999998</v>
      </c>
      <c r="Z364" s="19">
        <v>-3.73E-2</v>
      </c>
      <c r="AA364" s="21">
        <v>-0.39350000000000002</v>
      </c>
      <c r="AB364" s="19">
        <v>-0.16589999999999999</v>
      </c>
      <c r="AC364" s="21">
        <v>0</v>
      </c>
      <c r="AD364" s="9" t="s">
        <v>1238</v>
      </c>
      <c r="AE364" s="10" t="s">
        <v>1291</v>
      </c>
      <c r="AF364" s="13" t="str">
        <f>S364&amp;"-"&amp;COUNTIF($S$3:S364,S364)</f>
        <v>0.062-1</v>
      </c>
    </row>
    <row r="365" spans="1:32" x14ac:dyDescent="0.25">
      <c r="A365" s="45"/>
      <c r="C365" s="7" t="s">
        <v>320</v>
      </c>
      <c r="D365" s="7" t="s">
        <v>1171</v>
      </c>
      <c r="E365" s="7" t="s">
        <v>823</v>
      </c>
      <c r="F365" s="17">
        <f>VLOOKUP(C365,Table_0__2[[Papel]:[Alta]],2,TRUE)</f>
        <v>29.68</v>
      </c>
      <c r="G365" s="19">
        <f>VLOOKUP(C365,Table_0__2[[Papel]:[Alta]],3,TRUE)/100</f>
        <v>-3.1600000000000003E-2</v>
      </c>
      <c r="H365" s="17">
        <f>VLOOKUP(C365,Table_0__2[[Papel]:[Alta]],4,TRUE)</f>
        <v>29.59</v>
      </c>
      <c r="I365" s="33">
        <f>VLOOKUP(C365,Table_0__2[[Papel]:[Alta]],5,TRUE)</f>
        <v>30.64</v>
      </c>
      <c r="J365" s="17">
        <v>30.65</v>
      </c>
      <c r="K365" s="19">
        <v>-1.83E-2</v>
      </c>
      <c r="L365" s="9" t="s">
        <v>1237</v>
      </c>
      <c r="M365" s="20">
        <v>2.69</v>
      </c>
      <c r="N365" s="18">
        <v>12.58</v>
      </c>
      <c r="O365" s="20">
        <v>2.44</v>
      </c>
      <c r="P365" s="18">
        <v>11.4</v>
      </c>
      <c r="Q365" s="17">
        <v>1.45</v>
      </c>
      <c r="R365" s="18">
        <v>9.89</v>
      </c>
      <c r="S365" s="21">
        <v>1.7999999999999999E-2</v>
      </c>
      <c r="T365" s="19">
        <v>0.214</v>
      </c>
      <c r="U365" s="21">
        <v>-1.83E-2</v>
      </c>
      <c r="V365" s="19">
        <v>5.5999999999999999E-3</v>
      </c>
      <c r="W365" s="21">
        <v>0.1295</v>
      </c>
      <c r="X365" s="19">
        <v>0.1202</v>
      </c>
      <c r="Y365" s="21">
        <v>0.18210000000000001</v>
      </c>
      <c r="Z365" s="19">
        <v>0.34239999999999998</v>
      </c>
      <c r="AA365" s="21">
        <v>-3.2800000000000003E-2</v>
      </c>
      <c r="AB365" s="19">
        <v>5.4999999999999997E-3</v>
      </c>
      <c r="AC365" s="21">
        <v>0.32819999999999999</v>
      </c>
      <c r="AD365" s="9" t="s">
        <v>1241</v>
      </c>
      <c r="AE365" s="10" t="s">
        <v>1291</v>
      </c>
      <c r="AF365" s="13" t="str">
        <f>S365&amp;"-"&amp;COUNTIF($S$3:S365,S365)</f>
        <v>0.018-4</v>
      </c>
    </row>
    <row r="366" spans="1:32" x14ac:dyDescent="0.25">
      <c r="A366" s="45"/>
      <c r="C366" s="7" t="s">
        <v>733</v>
      </c>
      <c r="D366" s="7" t="s">
        <v>1172</v>
      </c>
      <c r="E366" s="7" t="s">
        <v>1173</v>
      </c>
      <c r="F366" s="17">
        <f>VLOOKUP(C366,Table_0__2[[Papel]:[Alta]],2,TRUE)</f>
        <v>5.72</v>
      </c>
      <c r="G366" s="19">
        <f>VLOOKUP(C366,Table_0__2[[Papel]:[Alta]],3,TRUE)/100</f>
        <v>3.4999999999999996E-3</v>
      </c>
      <c r="H366" s="17">
        <f>VLOOKUP(C366,Table_0__2[[Papel]:[Alta]],4,TRUE)</f>
        <v>5.6</v>
      </c>
      <c r="I366" s="33">
        <f>VLOOKUP(C366,Table_0__2[[Papel]:[Alta]],5,TRUE)</f>
        <v>5.72</v>
      </c>
      <c r="J366" s="17">
        <v>5.7</v>
      </c>
      <c r="K366" s="19">
        <v>3.0700000000000002E-2</v>
      </c>
      <c r="L366" s="9" t="s">
        <v>1237</v>
      </c>
      <c r="M366" s="20">
        <v>-0.03</v>
      </c>
      <c r="N366" s="18">
        <v>-0.31</v>
      </c>
      <c r="O366" s="20">
        <v>-18.55</v>
      </c>
      <c r="P366" s="18">
        <v>-172.54</v>
      </c>
      <c r="Q366" s="17">
        <v>-0.08</v>
      </c>
      <c r="R366" s="18">
        <v>-0.74</v>
      </c>
      <c r="S366" s="21">
        <v>0</v>
      </c>
      <c r="T366" s="19">
        <v>0.108</v>
      </c>
      <c r="U366" s="21">
        <v>3.0700000000000002E-2</v>
      </c>
      <c r="V366" s="19">
        <v>-0.05</v>
      </c>
      <c r="W366" s="21">
        <v>0.82420000000000004</v>
      </c>
      <c r="X366" s="19">
        <v>-9.2399999999999996E-2</v>
      </c>
      <c r="Y366" s="21">
        <v>1.3413999999999999</v>
      </c>
      <c r="Z366" s="19">
        <v>1.2835000000000001</v>
      </c>
      <c r="AA366" s="21">
        <v>0.84279999999999999</v>
      </c>
      <c r="AB366" s="19">
        <v>6.25E-2</v>
      </c>
      <c r="AC366" s="21">
        <v>0.2</v>
      </c>
      <c r="AD366" s="9" t="s">
        <v>1238</v>
      </c>
      <c r="AE366" s="10" t="s">
        <v>1291</v>
      </c>
      <c r="AF366" s="13" t="str">
        <f>S366&amp;"-"&amp;COUNTIF($S$3:S366,S366)</f>
        <v>0-158</v>
      </c>
    </row>
    <row r="367" spans="1:32" x14ac:dyDescent="0.25">
      <c r="A367" s="45"/>
      <c r="C367" s="7" t="s">
        <v>734</v>
      </c>
      <c r="D367" s="7" t="s">
        <v>1174</v>
      </c>
      <c r="E367" s="7" t="s">
        <v>798</v>
      </c>
      <c r="F367" s="17">
        <f>VLOOKUP(C367,Table_0__2[[Papel]:[Alta]],2,TRUE)</f>
        <v>13</v>
      </c>
      <c r="G367" s="19">
        <f>VLOOKUP(C367,Table_0__2[[Papel]:[Alta]],3,TRUE)/100</f>
        <v>-2.18E-2</v>
      </c>
      <c r="H367" s="17">
        <f>VLOOKUP(C367,Table_0__2[[Papel]:[Alta]],4,TRUE)</f>
        <v>12.86</v>
      </c>
      <c r="I367" s="33">
        <f>VLOOKUP(C367,Table_0__2[[Papel]:[Alta]],5,TRUE)</f>
        <v>13.13</v>
      </c>
      <c r="J367" s="17">
        <v>13.29</v>
      </c>
      <c r="K367" s="19">
        <v>-8.8999999999999999E-3</v>
      </c>
      <c r="L367" s="9" t="s">
        <v>1237</v>
      </c>
      <c r="M367" s="20">
        <v>4.17</v>
      </c>
      <c r="N367" s="18">
        <v>0</v>
      </c>
      <c r="O367" s="20">
        <v>0</v>
      </c>
      <c r="P367" s="18">
        <v>3.19</v>
      </c>
      <c r="Q367" s="17">
        <v>0.33</v>
      </c>
      <c r="R367" s="18" t="s">
        <v>1240</v>
      </c>
      <c r="S367" s="21">
        <v>0</v>
      </c>
      <c r="T367" s="19" t="s">
        <v>1240</v>
      </c>
      <c r="U367" s="21">
        <v>-8.8999999999999999E-3</v>
      </c>
      <c r="V367" s="19">
        <v>-0.1331</v>
      </c>
      <c r="W367" s="21">
        <v>0.19670000000000001</v>
      </c>
      <c r="X367" s="19">
        <v>-7.4999999999999997E-3</v>
      </c>
      <c r="Y367" s="21">
        <v>0.20569999999999999</v>
      </c>
      <c r="Z367" s="19">
        <v>0</v>
      </c>
      <c r="AA367" s="21">
        <v>0</v>
      </c>
      <c r="AB367" s="19">
        <v>0</v>
      </c>
      <c r="AC367" s="21">
        <v>0</v>
      </c>
      <c r="AD367" s="9" t="s">
        <v>1238</v>
      </c>
      <c r="AE367" s="10" t="s">
        <v>1291</v>
      </c>
      <c r="AF367" s="13" t="str">
        <f>S367&amp;"-"&amp;COUNTIF($S$3:S367,S367)</f>
        <v>0-159</v>
      </c>
    </row>
    <row r="368" spans="1:32" x14ac:dyDescent="0.25">
      <c r="A368" s="45"/>
      <c r="C368" s="7" t="s">
        <v>748</v>
      </c>
      <c r="D368" s="7" t="s">
        <v>1175</v>
      </c>
      <c r="E368" s="7" t="s">
        <v>812</v>
      </c>
      <c r="F368" s="17">
        <f>VLOOKUP(C368,Table_0__2[[Papel]:[Alta]],2,TRUE)</f>
        <v>45.01</v>
      </c>
      <c r="G368" s="19">
        <f>VLOOKUP(C368,Table_0__2[[Papel]:[Alta]],3,TRUE)/100</f>
        <v>0</v>
      </c>
      <c r="H368" s="17">
        <f>VLOOKUP(C368,Table_0__2[[Papel]:[Alta]],4,TRUE)</f>
        <v>0</v>
      </c>
      <c r="I368" s="33">
        <f>VLOOKUP(C368,Table_0__2[[Papel]:[Alta]],5,TRUE)</f>
        <v>0</v>
      </c>
      <c r="J368" s="17">
        <v>45.01</v>
      </c>
      <c r="K368" s="19">
        <v>0</v>
      </c>
      <c r="L368" s="9" t="s">
        <v>1262</v>
      </c>
      <c r="M368" s="20">
        <v>1.48</v>
      </c>
      <c r="N368" s="18">
        <v>5.18</v>
      </c>
      <c r="O368" s="20">
        <v>8.6999999999999993</v>
      </c>
      <c r="P368" s="18">
        <v>30.49</v>
      </c>
      <c r="Q368" s="17" t="s">
        <v>1240</v>
      </c>
      <c r="R368" s="18">
        <v>46.35</v>
      </c>
      <c r="S368" s="21">
        <v>0.02</v>
      </c>
      <c r="T368" s="19">
        <v>0.28499999999999998</v>
      </c>
      <c r="U368" s="21">
        <v>0</v>
      </c>
      <c r="V368" s="19">
        <v>2.0000000000000001E-4</v>
      </c>
      <c r="W368" s="21">
        <v>0.24759999999999999</v>
      </c>
      <c r="X368" s="19">
        <v>-9.8000000000000004E-2</v>
      </c>
      <c r="Y368" s="21">
        <v>0.42109999999999997</v>
      </c>
      <c r="Z368" s="19">
        <v>1.2848999999999999</v>
      </c>
      <c r="AA368" s="21">
        <v>0.35049999999999998</v>
      </c>
      <c r="AB368" s="19">
        <v>-0.23019999999999999</v>
      </c>
      <c r="AC368" s="21">
        <v>-7.4999999999999997E-2</v>
      </c>
      <c r="AD368" s="9" t="s">
        <v>1238</v>
      </c>
      <c r="AE368" s="10" t="s">
        <v>1291</v>
      </c>
      <c r="AF368" s="13" t="str">
        <f>S368&amp;"-"&amp;COUNTIF($S$3:S368,S368)</f>
        <v>0.02-3</v>
      </c>
    </row>
    <row r="369" spans="1:32" x14ac:dyDescent="0.25">
      <c r="A369" s="45"/>
      <c r="C369" s="7" t="s">
        <v>321</v>
      </c>
      <c r="D369" s="7" t="s">
        <v>1176</v>
      </c>
      <c r="E369" s="7" t="s">
        <v>850</v>
      </c>
      <c r="F369" s="17">
        <f>VLOOKUP(C369,Table_0__2[[Papel]:[Alta]],2,TRUE)</f>
        <v>20.92</v>
      </c>
      <c r="G369" s="19">
        <f>VLOOKUP(C369,Table_0__2[[Papel]:[Alta]],3,TRUE)/100</f>
        <v>-2.6499999999999999E-2</v>
      </c>
      <c r="H369" s="17">
        <f>VLOOKUP(C369,Table_0__2[[Papel]:[Alta]],4,TRUE)</f>
        <v>20.57</v>
      </c>
      <c r="I369" s="33">
        <f>VLOOKUP(C369,Table_0__2[[Papel]:[Alta]],5,TRUE)</f>
        <v>21.6</v>
      </c>
      <c r="J369" s="17">
        <v>21.49</v>
      </c>
      <c r="K369" s="19">
        <v>-2.3199999999999998E-2</v>
      </c>
      <c r="L369" s="9" t="s">
        <v>1237</v>
      </c>
      <c r="M369" s="20">
        <v>3.5</v>
      </c>
      <c r="N369" s="18">
        <v>735.26</v>
      </c>
      <c r="O369" s="20">
        <v>0.03</v>
      </c>
      <c r="P369" s="18">
        <v>6.15</v>
      </c>
      <c r="Q369" s="17">
        <v>0.19</v>
      </c>
      <c r="R369" s="18">
        <v>-402.68</v>
      </c>
      <c r="S369" s="21">
        <v>0</v>
      </c>
      <c r="T369" s="19">
        <v>5.0000000000000001E-3</v>
      </c>
      <c r="U369" s="21">
        <v>-2.3199999999999998E-2</v>
      </c>
      <c r="V369" s="19">
        <v>-9.8599999999999993E-2</v>
      </c>
      <c r="W369" s="21">
        <v>-7.0300000000000001E-2</v>
      </c>
      <c r="X369" s="19">
        <v>-8.5500000000000007E-2</v>
      </c>
      <c r="Y369" s="21">
        <v>-3.32E-2</v>
      </c>
      <c r="Z369" s="19">
        <v>2.8765999999999998</v>
      </c>
      <c r="AA369" s="21">
        <v>-4.53E-2</v>
      </c>
      <c r="AB369" s="19">
        <v>0.93569999999999998</v>
      </c>
      <c r="AC369" s="21">
        <v>0.55449999999999999</v>
      </c>
      <c r="AD369" s="9" t="s">
        <v>1238</v>
      </c>
      <c r="AE369" s="10" t="s">
        <v>1291</v>
      </c>
      <c r="AF369" s="13" t="str">
        <f>S369&amp;"-"&amp;COUNTIF($S$3:S369,S369)</f>
        <v>0-160</v>
      </c>
    </row>
    <row r="370" spans="1:32" x14ac:dyDescent="0.25">
      <c r="A370" s="45"/>
      <c r="C370" s="7" t="s">
        <v>322</v>
      </c>
      <c r="D370" s="7" t="s">
        <v>1177</v>
      </c>
      <c r="E370" s="7" t="s">
        <v>815</v>
      </c>
      <c r="F370" s="17">
        <f>VLOOKUP(C370,Table_0__2[[Papel]:[Alta]],2,TRUE)</f>
        <v>5.63</v>
      </c>
      <c r="G370" s="19">
        <f>VLOOKUP(C370,Table_0__2[[Papel]:[Alta]],3,TRUE)/100</f>
        <v>-4.58E-2</v>
      </c>
      <c r="H370" s="17">
        <f>VLOOKUP(C370,Table_0__2[[Papel]:[Alta]],4,TRUE)</f>
        <v>5.62</v>
      </c>
      <c r="I370" s="33">
        <f>VLOOKUP(C370,Table_0__2[[Papel]:[Alta]],5,TRUE)</f>
        <v>5.76</v>
      </c>
      <c r="J370" s="17">
        <v>5.9</v>
      </c>
      <c r="K370" s="19">
        <v>1.9E-2</v>
      </c>
      <c r="L370" s="9" t="s">
        <v>1237</v>
      </c>
      <c r="M370" s="20">
        <v>2.44</v>
      </c>
      <c r="N370" s="18">
        <v>-287.7</v>
      </c>
      <c r="O370" s="20">
        <v>-0.02</v>
      </c>
      <c r="P370" s="18">
        <v>2.42</v>
      </c>
      <c r="Q370" s="17">
        <v>0.21</v>
      </c>
      <c r="R370" s="18">
        <v>312.77999999999997</v>
      </c>
      <c r="S370" s="21">
        <v>2E-3</v>
      </c>
      <c r="T370" s="19">
        <v>-8.0000000000000002E-3</v>
      </c>
      <c r="U370" s="21">
        <v>1.9E-2</v>
      </c>
      <c r="V370" s="19">
        <v>-8.9499999999999996E-2</v>
      </c>
      <c r="W370" s="21">
        <v>-6.6799999999999998E-2</v>
      </c>
      <c r="X370" s="19">
        <v>0.12379999999999999</v>
      </c>
      <c r="Y370" s="21">
        <v>-0.3553</v>
      </c>
      <c r="Z370" s="19">
        <v>0.93379999999999996</v>
      </c>
      <c r="AA370" s="21">
        <v>0.24779999999999999</v>
      </c>
      <c r="AB370" s="19">
        <v>0.41249999999999998</v>
      </c>
      <c r="AC370" s="21">
        <v>-0.13039999999999999</v>
      </c>
      <c r="AD370" s="9" t="s">
        <v>1238</v>
      </c>
      <c r="AE370" s="10" t="s">
        <v>1291</v>
      </c>
      <c r="AF370" s="13" t="str">
        <f>S370&amp;"-"&amp;COUNTIF($S$3:S370,S370)</f>
        <v>0.002-7</v>
      </c>
    </row>
    <row r="371" spans="1:32" x14ac:dyDescent="0.25">
      <c r="A371" s="45"/>
      <c r="C371" s="7" t="s">
        <v>323</v>
      </c>
      <c r="D371" s="7" t="s">
        <v>1178</v>
      </c>
      <c r="E371" s="7" t="s">
        <v>804</v>
      </c>
      <c r="F371" s="17">
        <f>VLOOKUP(C371,Table_0__2[[Papel]:[Alta]],2,TRUE)</f>
        <v>31.87</v>
      </c>
      <c r="G371" s="19">
        <f>VLOOKUP(C371,Table_0__2[[Papel]:[Alta]],3,TRUE)/100</f>
        <v>-2.7799999999999998E-2</v>
      </c>
      <c r="H371" s="17">
        <f>VLOOKUP(C371,Table_0__2[[Papel]:[Alta]],4,TRUE)</f>
        <v>31.74</v>
      </c>
      <c r="I371" s="33">
        <f>VLOOKUP(C371,Table_0__2[[Papel]:[Alta]],5,TRUE)</f>
        <v>32.200000000000003</v>
      </c>
      <c r="J371" s="17">
        <v>32.78</v>
      </c>
      <c r="K371" s="19">
        <v>-7.6E-3</v>
      </c>
      <c r="L371" s="9" t="s">
        <v>1237</v>
      </c>
      <c r="M371" s="20">
        <v>1.62</v>
      </c>
      <c r="N371" s="18">
        <v>5.61</v>
      </c>
      <c r="O371" s="20">
        <v>5.85</v>
      </c>
      <c r="P371" s="18">
        <v>20.18</v>
      </c>
      <c r="Q371" s="17">
        <v>0.2</v>
      </c>
      <c r="R371" s="18">
        <v>12.93</v>
      </c>
      <c r="S371" s="21">
        <v>0.06</v>
      </c>
      <c r="T371" s="19">
        <v>0.28999999999999998</v>
      </c>
      <c r="U371" s="21">
        <v>-7.6E-3</v>
      </c>
      <c r="V371" s="19">
        <v>-0.1764</v>
      </c>
      <c r="W371" s="21">
        <v>-0.34189999999999998</v>
      </c>
      <c r="X371" s="19">
        <v>-0.25850000000000001</v>
      </c>
      <c r="Y371" s="21">
        <v>-0.2137</v>
      </c>
      <c r="Z371" s="19">
        <v>1.1516</v>
      </c>
      <c r="AA371" s="21">
        <v>0.57050000000000001</v>
      </c>
      <c r="AB371" s="19">
        <v>0.2132</v>
      </c>
      <c r="AC371" s="21">
        <v>1.38E-2</v>
      </c>
      <c r="AD371" s="9" t="s">
        <v>1241</v>
      </c>
      <c r="AE371" s="10" t="s">
        <v>1291</v>
      </c>
      <c r="AF371" s="13" t="str">
        <f>S371&amp;"-"&amp;COUNTIF($S$3:S371,S371)</f>
        <v>0.06-1</v>
      </c>
    </row>
    <row r="372" spans="1:32" x14ac:dyDescent="0.25">
      <c r="A372" s="45"/>
      <c r="C372" s="7" t="s">
        <v>324</v>
      </c>
      <c r="D372" s="7" t="s">
        <v>1179</v>
      </c>
      <c r="E372" s="7" t="s">
        <v>804</v>
      </c>
      <c r="F372" s="17">
        <f>VLOOKUP(C372,Table_0__2[[Papel]:[Alta]],2,TRUE)</f>
        <v>11.99</v>
      </c>
      <c r="G372" s="19">
        <f>VLOOKUP(C372,Table_0__2[[Papel]:[Alta]],3,TRUE)/100</f>
        <v>-2.6800000000000001E-2</v>
      </c>
      <c r="H372" s="17">
        <f>VLOOKUP(C372,Table_0__2[[Papel]:[Alta]],4,TRUE)</f>
        <v>11.99</v>
      </c>
      <c r="I372" s="33">
        <f>VLOOKUP(C372,Table_0__2[[Papel]:[Alta]],5,TRUE)</f>
        <v>12.43</v>
      </c>
      <c r="J372" s="17">
        <v>12.32</v>
      </c>
      <c r="K372" s="19">
        <v>-1.04E-2</v>
      </c>
      <c r="L372" s="9" t="s">
        <v>1237</v>
      </c>
      <c r="M372" s="20">
        <v>1.83</v>
      </c>
      <c r="N372" s="18">
        <v>6.32</v>
      </c>
      <c r="O372" s="20">
        <v>1.95</v>
      </c>
      <c r="P372" s="18">
        <v>6.73</v>
      </c>
      <c r="Q372" s="17">
        <v>0.2</v>
      </c>
      <c r="R372" s="18">
        <v>14.58</v>
      </c>
      <c r="S372" s="21">
        <v>5.2999999999999999E-2</v>
      </c>
      <c r="T372" s="19">
        <v>0.28999999999999998</v>
      </c>
      <c r="U372" s="21">
        <v>-1.04E-2</v>
      </c>
      <c r="V372" s="19">
        <v>-0.1953</v>
      </c>
      <c r="W372" s="21">
        <v>-0.45729999999999998</v>
      </c>
      <c r="X372" s="19">
        <v>-0.30199999999999999</v>
      </c>
      <c r="Y372" s="21">
        <v>-0.24690000000000001</v>
      </c>
      <c r="Z372" s="19">
        <v>1.1085</v>
      </c>
      <c r="AA372" s="21">
        <v>1.0611999999999999</v>
      </c>
      <c r="AB372" s="19">
        <v>-0.50260000000000005</v>
      </c>
      <c r="AC372" s="21">
        <v>0</v>
      </c>
      <c r="AD372" s="9" t="s">
        <v>1241</v>
      </c>
      <c r="AE372" s="10" t="s">
        <v>1291</v>
      </c>
      <c r="AF372" s="13" t="str">
        <f>S372&amp;"-"&amp;COUNTIF($S$3:S372,S372)</f>
        <v>0.053-4</v>
      </c>
    </row>
    <row r="373" spans="1:32" x14ac:dyDescent="0.25">
      <c r="A373" s="45"/>
      <c r="C373" s="7" t="s">
        <v>325</v>
      </c>
      <c r="D373" s="7" t="s">
        <v>1180</v>
      </c>
      <c r="E373" s="7" t="s">
        <v>804</v>
      </c>
      <c r="F373" s="17">
        <f>VLOOKUP(C373,Table_0__2[[Papel]:[Alta]],2,TRUE)</f>
        <v>9.9499999999999993</v>
      </c>
      <c r="G373" s="19">
        <f>VLOOKUP(C373,Table_0__2[[Papel]:[Alta]],3,TRUE)/100</f>
        <v>-2.9300000000000003E-2</v>
      </c>
      <c r="H373" s="17">
        <f>VLOOKUP(C373,Table_0__2[[Papel]:[Alta]],4,TRUE)</f>
        <v>9.9499999999999993</v>
      </c>
      <c r="I373" s="33">
        <f>VLOOKUP(C373,Table_0__2[[Papel]:[Alta]],5,TRUE)</f>
        <v>10.3</v>
      </c>
      <c r="J373" s="17">
        <v>10.25</v>
      </c>
      <c r="K373" s="19">
        <v>-1.35E-2</v>
      </c>
      <c r="L373" s="9" t="s">
        <v>1237</v>
      </c>
      <c r="M373" s="20">
        <v>1.52</v>
      </c>
      <c r="N373" s="18">
        <v>5.26</v>
      </c>
      <c r="O373" s="20">
        <v>1.95</v>
      </c>
      <c r="P373" s="18">
        <v>6.73</v>
      </c>
      <c r="Q373" s="17">
        <v>0.2</v>
      </c>
      <c r="R373" s="18">
        <v>12.13</v>
      </c>
      <c r="S373" s="21">
        <v>6.4000000000000001E-2</v>
      </c>
      <c r="T373" s="19">
        <v>0.28999999999999998</v>
      </c>
      <c r="U373" s="21">
        <v>-1.35E-2</v>
      </c>
      <c r="V373" s="19">
        <v>-0.15909999999999999</v>
      </c>
      <c r="W373" s="21">
        <v>-0.25519999999999998</v>
      </c>
      <c r="X373" s="19">
        <v>-0.2288</v>
      </c>
      <c r="Y373" s="21">
        <v>-0.20100000000000001</v>
      </c>
      <c r="Z373" s="19">
        <v>1.3460000000000001</v>
      </c>
      <c r="AA373" s="21">
        <v>0.2949</v>
      </c>
      <c r="AB373" s="19">
        <v>-0.37959999999999999</v>
      </c>
      <c r="AC373" s="21">
        <v>0</v>
      </c>
      <c r="AD373" s="9" t="s">
        <v>1241</v>
      </c>
      <c r="AE373" s="10" t="s">
        <v>1291</v>
      </c>
      <c r="AF373" s="13" t="str">
        <f>S373&amp;"-"&amp;COUNTIF($S$3:S373,S373)</f>
        <v>0.064-4</v>
      </c>
    </row>
    <row r="374" spans="1:32" x14ac:dyDescent="0.25">
      <c r="A374" s="45"/>
      <c r="C374" s="7" t="s">
        <v>326</v>
      </c>
      <c r="D374" s="7" t="s">
        <v>1181</v>
      </c>
      <c r="E374" s="7" t="s">
        <v>954</v>
      </c>
      <c r="F374" s="17">
        <f>VLOOKUP(C374,Table_0__2[[Papel]:[Alta]],2,TRUE)</f>
        <v>74.87</v>
      </c>
      <c r="G374" s="19">
        <f>VLOOKUP(C374,Table_0__2[[Papel]:[Alta]],3,TRUE)/100</f>
        <v>5.1000000000000004E-3</v>
      </c>
      <c r="H374" s="17">
        <f>VLOOKUP(C374,Table_0__2[[Papel]:[Alta]],4,TRUE)</f>
        <v>72.900000000000006</v>
      </c>
      <c r="I374" s="33">
        <f>VLOOKUP(C374,Table_0__2[[Papel]:[Alta]],5,TRUE)</f>
        <v>75.23</v>
      </c>
      <c r="J374" s="17">
        <v>74.489999999999995</v>
      </c>
      <c r="K374" s="19">
        <v>1.7999999999999999E-2</v>
      </c>
      <c r="L374" s="9" t="s">
        <v>1237</v>
      </c>
      <c r="M374" s="20">
        <v>14.02</v>
      </c>
      <c r="N374" s="18">
        <v>-9.4499999999999993</v>
      </c>
      <c r="O374" s="20">
        <v>-7.88</v>
      </c>
      <c r="P374" s="18">
        <v>5.31</v>
      </c>
      <c r="Q374" s="17">
        <v>10.08</v>
      </c>
      <c r="R374" s="18">
        <v>12.87</v>
      </c>
      <c r="S374" s="21">
        <v>0</v>
      </c>
      <c r="T374" s="19">
        <v>-1.4830000000000001</v>
      </c>
      <c r="U374" s="21">
        <v>1.7999999999999999E-2</v>
      </c>
      <c r="V374" s="19">
        <v>0.18090000000000001</v>
      </c>
      <c r="W374" s="21">
        <v>0.87549999999999994</v>
      </c>
      <c r="X374" s="19">
        <v>0.27250000000000002</v>
      </c>
      <c r="Y374" s="21">
        <v>0.4728</v>
      </c>
      <c r="Z374" s="19">
        <v>5.3400000000000003E-2</v>
      </c>
      <c r="AA374" s="21">
        <v>1.0472999999999999</v>
      </c>
      <c r="AB374" s="19">
        <v>0.36499999999999999</v>
      </c>
      <c r="AC374" s="21">
        <v>-0.2099</v>
      </c>
      <c r="AD374" s="9" t="s">
        <v>1241</v>
      </c>
      <c r="AE374" s="10" t="s">
        <v>1291</v>
      </c>
      <c r="AF374" s="13" t="str">
        <f>S374&amp;"-"&amp;COUNTIF($S$3:S374,S374)</f>
        <v>0-161</v>
      </c>
    </row>
    <row r="375" spans="1:32" x14ac:dyDescent="0.25">
      <c r="A375" s="45"/>
      <c r="C375" s="7" t="s">
        <v>327</v>
      </c>
      <c r="D375" s="7" t="s">
        <v>1182</v>
      </c>
      <c r="E375" s="7" t="s">
        <v>782</v>
      </c>
      <c r="F375" s="17">
        <f>VLOOKUP(C375,Table_0__2[[Papel]:[Alta]],2,TRUE)</f>
        <v>29.94</v>
      </c>
      <c r="G375" s="19">
        <f>VLOOKUP(C375,Table_0__2[[Papel]:[Alta]],3,TRUE)/100</f>
        <v>-8.3000000000000001E-3</v>
      </c>
      <c r="H375" s="17">
        <f>VLOOKUP(C375,Table_0__2[[Papel]:[Alta]],4,TRUE)</f>
        <v>29.82</v>
      </c>
      <c r="I375" s="33">
        <f>VLOOKUP(C375,Table_0__2[[Papel]:[Alta]],5,TRUE)</f>
        <v>30.28</v>
      </c>
      <c r="J375" s="17">
        <v>30.19</v>
      </c>
      <c r="K375" s="19">
        <v>-1.18E-2</v>
      </c>
      <c r="L375" s="9" t="s">
        <v>1237</v>
      </c>
      <c r="M375" s="20">
        <v>1.8</v>
      </c>
      <c r="N375" s="18">
        <v>6.45</v>
      </c>
      <c r="O375" s="20">
        <v>4.68</v>
      </c>
      <c r="P375" s="18">
        <v>16.739999999999998</v>
      </c>
      <c r="Q375" s="17">
        <v>1.1499999999999999</v>
      </c>
      <c r="R375" s="18">
        <v>6.11</v>
      </c>
      <c r="S375" s="21">
        <v>0.106</v>
      </c>
      <c r="T375" s="19">
        <v>0.27900000000000003</v>
      </c>
      <c r="U375" s="21">
        <v>-1.18E-2</v>
      </c>
      <c r="V375" s="19">
        <v>-9.0700000000000003E-2</v>
      </c>
      <c r="W375" s="21">
        <v>0.1057</v>
      </c>
      <c r="X375" s="19">
        <v>-9.4200000000000006E-2</v>
      </c>
      <c r="Y375" s="21">
        <v>0.18509999999999999</v>
      </c>
      <c r="Z375" s="19">
        <v>0.40899999999999997</v>
      </c>
      <c r="AA375" s="21">
        <v>0.2545</v>
      </c>
      <c r="AB375" s="19">
        <v>0.1094</v>
      </c>
      <c r="AC375" s="21">
        <v>0.46139999999999998</v>
      </c>
      <c r="AD375" s="9" t="s">
        <v>1238</v>
      </c>
      <c r="AE375" s="10" t="s">
        <v>1291</v>
      </c>
      <c r="AF375" s="13" t="str">
        <f>S375&amp;"-"&amp;COUNTIF($S$3:S375,S375)</f>
        <v>0.106-1</v>
      </c>
    </row>
    <row r="376" spans="1:32" x14ac:dyDescent="0.25">
      <c r="A376" s="45"/>
      <c r="C376" s="7" t="s">
        <v>328</v>
      </c>
      <c r="D376" s="7" t="s">
        <v>1183</v>
      </c>
      <c r="E376" s="7" t="s">
        <v>782</v>
      </c>
      <c r="F376" s="17">
        <f>VLOOKUP(C376,Table_0__2[[Papel]:[Alta]],2,TRUE)</f>
        <v>9.9600000000000009</v>
      </c>
      <c r="G376" s="19">
        <f>VLOOKUP(C376,Table_0__2[[Papel]:[Alta]],3,TRUE)/100</f>
        <v>-1.4800000000000001E-2</v>
      </c>
      <c r="H376" s="17">
        <f>VLOOKUP(C376,Table_0__2[[Papel]:[Alta]],4,TRUE)</f>
        <v>9.9499999999999993</v>
      </c>
      <c r="I376" s="33">
        <f>VLOOKUP(C376,Table_0__2[[Papel]:[Alta]],5,TRUE)</f>
        <v>10.11</v>
      </c>
      <c r="J376" s="17">
        <v>10.11</v>
      </c>
      <c r="K376" s="19">
        <v>-2.3199999999999998E-2</v>
      </c>
      <c r="L376" s="9" t="s">
        <v>1237</v>
      </c>
      <c r="M376" s="20">
        <v>1.81</v>
      </c>
      <c r="N376" s="18">
        <v>6.48</v>
      </c>
      <c r="O376" s="20">
        <v>1.56</v>
      </c>
      <c r="P376" s="18">
        <v>5.58</v>
      </c>
      <c r="Q376" s="17">
        <v>1.1499999999999999</v>
      </c>
      <c r="R376" s="18">
        <v>6.13</v>
      </c>
      <c r="S376" s="21">
        <v>0.106</v>
      </c>
      <c r="T376" s="19">
        <v>0.27900000000000003</v>
      </c>
      <c r="U376" s="21">
        <v>-2.3199999999999998E-2</v>
      </c>
      <c r="V376" s="19">
        <v>-8.5099999999999995E-2</v>
      </c>
      <c r="W376" s="21">
        <v>0.1118</v>
      </c>
      <c r="X376" s="19">
        <v>-9.7299999999999998E-2</v>
      </c>
      <c r="Y376" s="21">
        <v>0.20649999999999999</v>
      </c>
      <c r="Z376" s="19">
        <v>0.29149999999999998</v>
      </c>
      <c r="AA376" s="21">
        <v>0.33560000000000001</v>
      </c>
      <c r="AB376" s="19">
        <v>-6.4399999999999999E-2</v>
      </c>
      <c r="AC376" s="21">
        <v>0</v>
      </c>
      <c r="AD376" s="9" t="s">
        <v>1238</v>
      </c>
      <c r="AE376" s="10" t="s">
        <v>1292</v>
      </c>
      <c r="AF376" s="13" t="str">
        <f>S376&amp;"-"&amp;COUNTIF($S$3:S376,S376)</f>
        <v>0.106-2</v>
      </c>
    </row>
    <row r="377" spans="1:32" x14ac:dyDescent="0.25">
      <c r="A377" s="45"/>
      <c r="C377" s="7" t="s">
        <v>329</v>
      </c>
      <c r="D377" s="7" t="s">
        <v>1184</v>
      </c>
      <c r="E377" s="7" t="s">
        <v>782</v>
      </c>
      <c r="F377" s="17">
        <f>VLOOKUP(C377,Table_0__2[[Papel]:[Alta]],2,TRUE)</f>
        <v>10.02</v>
      </c>
      <c r="G377" s="19">
        <f>VLOOKUP(C377,Table_0__2[[Papel]:[Alta]],3,TRUE)/100</f>
        <v>-8.8999999999999999E-3</v>
      </c>
      <c r="H377" s="17">
        <f>VLOOKUP(C377,Table_0__2[[Papel]:[Alta]],4,TRUE)</f>
        <v>9.9600000000000009</v>
      </c>
      <c r="I377" s="33">
        <f>VLOOKUP(C377,Table_0__2[[Papel]:[Alta]],5,TRUE)</f>
        <v>10.17</v>
      </c>
      <c r="J377" s="17">
        <v>10.11</v>
      </c>
      <c r="K377" s="19">
        <v>-1.46E-2</v>
      </c>
      <c r="L377" s="9" t="s">
        <v>1237</v>
      </c>
      <c r="M377" s="20">
        <v>1.81</v>
      </c>
      <c r="N377" s="18">
        <v>6.48</v>
      </c>
      <c r="O377" s="20">
        <v>1.56</v>
      </c>
      <c r="P377" s="18">
        <v>5.58</v>
      </c>
      <c r="Q377" s="17">
        <v>1.1499999999999999</v>
      </c>
      <c r="R377" s="18">
        <v>6.13</v>
      </c>
      <c r="S377" s="21">
        <v>0.106</v>
      </c>
      <c r="T377" s="19">
        <v>0.27900000000000003</v>
      </c>
      <c r="U377" s="21">
        <v>-1.46E-2</v>
      </c>
      <c r="V377" s="19">
        <v>-9.2499999999999999E-2</v>
      </c>
      <c r="W377" s="21">
        <v>0.1124</v>
      </c>
      <c r="X377" s="19">
        <v>-9.6500000000000002E-2</v>
      </c>
      <c r="Y377" s="21">
        <v>0.17960000000000001</v>
      </c>
      <c r="Z377" s="19">
        <v>0.47470000000000001</v>
      </c>
      <c r="AA377" s="21">
        <v>0.26919999999999999</v>
      </c>
      <c r="AB377" s="19">
        <v>-0.40639999999999998</v>
      </c>
      <c r="AC377" s="21">
        <v>0</v>
      </c>
      <c r="AD377" s="9" t="s">
        <v>1238</v>
      </c>
      <c r="AE377" s="10" t="s">
        <v>1292</v>
      </c>
      <c r="AF377" s="13" t="str">
        <f>S377&amp;"-"&amp;COUNTIF($S$3:S377,S377)</f>
        <v>0.106-3</v>
      </c>
    </row>
    <row r="378" spans="1:32" x14ac:dyDescent="0.25">
      <c r="A378" s="45"/>
      <c r="C378" s="7" t="s">
        <v>330</v>
      </c>
      <c r="D378" s="7" t="s">
        <v>1185</v>
      </c>
      <c r="E378" s="7" t="s">
        <v>780</v>
      </c>
      <c r="F378" s="17">
        <f>VLOOKUP(C378,Table_0__2[[Papel]:[Alta]],2,TRUE)</f>
        <v>18.32</v>
      </c>
      <c r="G378" s="19">
        <f>VLOOKUP(C378,Table_0__2[[Papel]:[Alta]],3,TRUE)/100</f>
        <v>-3.5799999999999998E-2</v>
      </c>
      <c r="H378" s="17">
        <f>VLOOKUP(C378,Table_0__2[[Papel]:[Alta]],4,TRUE)</f>
        <v>18</v>
      </c>
      <c r="I378" s="33">
        <f>VLOOKUP(C378,Table_0__2[[Papel]:[Alta]],5,TRUE)</f>
        <v>18.98</v>
      </c>
      <c r="J378" s="17">
        <v>19</v>
      </c>
      <c r="K378" s="19">
        <v>5.0000000000000001E-4</v>
      </c>
      <c r="L378" s="9" t="s">
        <v>1237</v>
      </c>
      <c r="M378" s="20">
        <v>-7.13</v>
      </c>
      <c r="N378" s="18">
        <v>291.35000000000002</v>
      </c>
      <c r="O378" s="20">
        <v>7.0000000000000007E-2</v>
      </c>
      <c r="P378" s="18">
        <v>-2.66</v>
      </c>
      <c r="Q378" s="17">
        <v>-3.48</v>
      </c>
      <c r="R378" s="18">
        <v>6.38</v>
      </c>
      <c r="S378" s="21">
        <v>0</v>
      </c>
      <c r="T378" s="19">
        <v>-2.4E-2</v>
      </c>
      <c r="U378" s="21">
        <v>5.0000000000000001E-4</v>
      </c>
      <c r="V378" s="19">
        <v>1.7100000000000001E-2</v>
      </c>
      <c r="W378" s="21">
        <v>3.5291000000000001</v>
      </c>
      <c r="X378" s="19">
        <v>0.19719999999999999</v>
      </c>
      <c r="Y378" s="21">
        <v>2.1315</v>
      </c>
      <c r="Z378" s="19">
        <v>6.6799999999999998E-2</v>
      </c>
      <c r="AA378" s="21">
        <v>1.8011999999999999</v>
      </c>
      <c r="AB378" s="19">
        <v>0.20419999999999999</v>
      </c>
      <c r="AC378" s="21">
        <v>-4.7E-2</v>
      </c>
      <c r="AD378" s="9" t="s">
        <v>1238</v>
      </c>
      <c r="AE378" s="10" t="s">
        <v>1292</v>
      </c>
      <c r="AF378" s="13" t="str">
        <f>S378&amp;"-"&amp;COUNTIF($S$3:S378,S378)</f>
        <v>0-162</v>
      </c>
    </row>
    <row r="379" spans="1:32" x14ac:dyDescent="0.25">
      <c r="A379" s="45"/>
      <c r="C379" s="7" t="s">
        <v>331</v>
      </c>
      <c r="D379" s="7" t="s">
        <v>1186</v>
      </c>
      <c r="E379" s="7" t="s">
        <v>780</v>
      </c>
      <c r="F379" s="17">
        <f>VLOOKUP(C379,Table_0__2[[Papel]:[Alta]],2,TRUE)</f>
        <v>18.5</v>
      </c>
      <c r="G379" s="19">
        <f>VLOOKUP(C379,Table_0__2[[Papel]:[Alta]],3,TRUE)/100</f>
        <v>-2.9900000000000003E-2</v>
      </c>
      <c r="H379" s="17">
        <f>VLOOKUP(C379,Table_0__2[[Papel]:[Alta]],4,TRUE)</f>
        <v>18.010000000000002</v>
      </c>
      <c r="I379" s="33">
        <f>VLOOKUP(C379,Table_0__2[[Papel]:[Alta]],5,TRUE)</f>
        <v>18.920000000000002</v>
      </c>
      <c r="J379" s="17">
        <v>19.07</v>
      </c>
      <c r="K379" s="19">
        <v>4.1999999999999997E-3</v>
      </c>
      <c r="L379" s="9" t="s">
        <v>1237</v>
      </c>
      <c r="M379" s="20">
        <v>-7.16</v>
      </c>
      <c r="N379" s="18">
        <v>292.42</v>
      </c>
      <c r="O379" s="20">
        <v>7.0000000000000007E-2</v>
      </c>
      <c r="P379" s="18">
        <v>-2.66</v>
      </c>
      <c r="Q379" s="17">
        <v>-3.48</v>
      </c>
      <c r="R379" s="18">
        <v>6.41</v>
      </c>
      <c r="S379" s="21">
        <v>0</v>
      </c>
      <c r="T379" s="19">
        <v>-2.4E-2</v>
      </c>
      <c r="U379" s="21">
        <v>4.1999999999999997E-3</v>
      </c>
      <c r="V379" s="19">
        <v>4.5499999999999999E-2</v>
      </c>
      <c r="W379" s="21">
        <v>3.0865</v>
      </c>
      <c r="X379" s="19">
        <v>0.2303</v>
      </c>
      <c r="Y379" s="21">
        <v>1.6228</v>
      </c>
      <c r="Z379" s="19">
        <v>0.47899999999999998</v>
      </c>
      <c r="AA379" s="21">
        <v>1.3143</v>
      </c>
      <c r="AB379" s="19">
        <v>0.19040000000000001</v>
      </c>
      <c r="AC379" s="21">
        <v>0.56379999999999997</v>
      </c>
      <c r="AD379" s="9" t="s">
        <v>1238</v>
      </c>
      <c r="AE379" s="10" t="s">
        <v>1292</v>
      </c>
      <c r="AF379" s="13" t="str">
        <f>S379&amp;"-"&amp;COUNTIF($S$3:S379,S379)</f>
        <v>0-163</v>
      </c>
    </row>
    <row r="380" spans="1:32" x14ac:dyDescent="0.25">
      <c r="A380" s="45"/>
      <c r="C380" s="7" t="s">
        <v>332</v>
      </c>
      <c r="D380" s="7" t="s">
        <v>1187</v>
      </c>
      <c r="E380" s="7" t="s">
        <v>812</v>
      </c>
      <c r="F380" s="17">
        <f>VLOOKUP(C380,Table_0__2[[Papel]:[Alta]],2,TRUE)</f>
        <v>1.82</v>
      </c>
      <c r="G380" s="19">
        <f>VLOOKUP(C380,Table_0__2[[Papel]:[Alta]],3,TRUE)/100</f>
        <v>-5.5000000000000005E-3</v>
      </c>
      <c r="H380" s="17">
        <f>VLOOKUP(C380,Table_0__2[[Papel]:[Alta]],4,TRUE)</f>
        <v>1.82</v>
      </c>
      <c r="I380" s="33">
        <f>VLOOKUP(C380,Table_0__2[[Papel]:[Alta]],5,TRUE)</f>
        <v>1.82</v>
      </c>
      <c r="J380" s="17">
        <v>1.83</v>
      </c>
      <c r="K380" s="19">
        <v>0</v>
      </c>
      <c r="L380" s="9" t="s">
        <v>1237</v>
      </c>
      <c r="M380" s="20">
        <v>32.74</v>
      </c>
      <c r="N380" s="18">
        <v>-10.74</v>
      </c>
      <c r="O380" s="20">
        <v>-0.17</v>
      </c>
      <c r="P380" s="18">
        <v>0.06</v>
      </c>
      <c r="Q380" s="17">
        <v>90.46</v>
      </c>
      <c r="R380" s="18">
        <v>-2.16</v>
      </c>
      <c r="S380" s="21">
        <v>0</v>
      </c>
      <c r="T380" s="19">
        <v>-3.0489999999999999</v>
      </c>
      <c r="U380" s="21">
        <v>0</v>
      </c>
      <c r="V380" s="19">
        <v>-0.13270000000000001</v>
      </c>
      <c r="W380" s="21">
        <v>-0.35560000000000003</v>
      </c>
      <c r="X380" s="19">
        <v>-0.22459999999999999</v>
      </c>
      <c r="Y380" s="21">
        <v>0.57330000000000003</v>
      </c>
      <c r="Z380" s="19">
        <v>2.7400000000000001E-2</v>
      </c>
      <c r="AA380" s="21">
        <v>-0.47099999999999997</v>
      </c>
      <c r="AB380" s="19">
        <v>0.76919999999999999</v>
      </c>
      <c r="AC380" s="21">
        <v>-0.35</v>
      </c>
      <c r="AD380" s="9" t="s">
        <v>1238</v>
      </c>
      <c r="AE380" s="10" t="s">
        <v>1292</v>
      </c>
      <c r="AF380" s="13" t="str">
        <f>S380&amp;"-"&amp;COUNTIF($S$3:S380,S380)</f>
        <v>0-164</v>
      </c>
    </row>
    <row r="381" spans="1:32" x14ac:dyDescent="0.25">
      <c r="A381" s="45"/>
      <c r="C381" s="7" t="s">
        <v>333</v>
      </c>
      <c r="D381" s="7" t="s">
        <v>1188</v>
      </c>
      <c r="E381" s="7" t="s">
        <v>812</v>
      </c>
      <c r="F381" s="17">
        <f>VLOOKUP(C381,Table_0__2[[Papel]:[Alta]],2,TRUE)</f>
        <v>1.3</v>
      </c>
      <c r="G381" s="19">
        <f>VLOOKUP(C381,Table_0__2[[Papel]:[Alta]],3,TRUE)/100</f>
        <v>0</v>
      </c>
      <c r="H381" s="17">
        <f>VLOOKUP(C381,Table_0__2[[Papel]:[Alta]],4,TRUE)</f>
        <v>1.3</v>
      </c>
      <c r="I381" s="33">
        <f>VLOOKUP(C381,Table_0__2[[Papel]:[Alta]],5,TRUE)</f>
        <v>1.34</v>
      </c>
      <c r="J381" s="17">
        <v>1.3</v>
      </c>
      <c r="K381" s="19">
        <v>-7.6E-3</v>
      </c>
      <c r="L381" s="9" t="s">
        <v>1237</v>
      </c>
      <c r="M381" s="20">
        <v>23.26</v>
      </c>
      <c r="N381" s="18">
        <v>-7.63</v>
      </c>
      <c r="O381" s="20">
        <v>-0.17</v>
      </c>
      <c r="P381" s="18">
        <v>0.06</v>
      </c>
      <c r="Q381" s="17">
        <v>90.46</v>
      </c>
      <c r="R381" s="18">
        <v>-1.54</v>
      </c>
      <c r="S381" s="21">
        <v>0</v>
      </c>
      <c r="T381" s="19">
        <v>-3.0489999999999999</v>
      </c>
      <c r="U381" s="21">
        <v>-7.6E-3</v>
      </c>
      <c r="V381" s="19">
        <v>-7.8E-2</v>
      </c>
      <c r="W381" s="21">
        <v>-0.1216</v>
      </c>
      <c r="X381" s="19">
        <v>-0.1333</v>
      </c>
      <c r="Y381" s="21">
        <v>6.3799999999999996E-2</v>
      </c>
      <c r="Z381" s="19">
        <v>-0.13500000000000001</v>
      </c>
      <c r="AA381" s="21">
        <v>-0.42809999999999998</v>
      </c>
      <c r="AB381" s="19">
        <v>1.0357000000000001</v>
      </c>
      <c r="AC381" s="21">
        <v>-0.45100000000000001</v>
      </c>
      <c r="AD381" s="9" t="s">
        <v>1238</v>
      </c>
      <c r="AE381" s="10" t="s">
        <v>1292</v>
      </c>
      <c r="AF381" s="13" t="str">
        <f>S381&amp;"-"&amp;COUNTIF($S$3:S381,S381)</f>
        <v>0-165</v>
      </c>
    </row>
    <row r="382" spans="1:32" x14ac:dyDescent="0.25">
      <c r="A382" s="45"/>
      <c r="C382" s="7" t="s">
        <v>334</v>
      </c>
      <c r="D382" s="7" t="s">
        <v>1189</v>
      </c>
      <c r="E382" s="7" t="s">
        <v>810</v>
      </c>
      <c r="F382" s="17">
        <f>VLOOKUP(C382,Table_0__2[[Papel]:[Alta]],2,TRUE)</f>
        <v>6.92</v>
      </c>
      <c r="G382" s="19">
        <f>VLOOKUP(C382,Table_0__2[[Papel]:[Alta]],3,TRUE)/100</f>
        <v>-3.7599999999999995E-2</v>
      </c>
      <c r="H382" s="17">
        <f>VLOOKUP(C382,Table_0__2[[Papel]:[Alta]],4,TRUE)</f>
        <v>6.9</v>
      </c>
      <c r="I382" s="33">
        <f>VLOOKUP(C382,Table_0__2[[Papel]:[Alta]],5,TRUE)</f>
        <v>7.21</v>
      </c>
      <c r="J382" s="17">
        <v>7.19</v>
      </c>
      <c r="K382" s="19">
        <v>-6.1400000000000003E-2</v>
      </c>
      <c r="L382" s="9" t="s">
        <v>1237</v>
      </c>
      <c r="M382" s="20">
        <v>0.66</v>
      </c>
      <c r="N382" s="18">
        <v>-2.73</v>
      </c>
      <c r="O382" s="20">
        <v>-2.63</v>
      </c>
      <c r="P382" s="18">
        <v>10.95</v>
      </c>
      <c r="Q382" s="17">
        <v>0.54</v>
      </c>
      <c r="R382" s="18">
        <v>-5.52</v>
      </c>
      <c r="S382" s="21">
        <v>0</v>
      </c>
      <c r="T382" s="19">
        <v>-0.24</v>
      </c>
      <c r="U382" s="21">
        <v>-6.1400000000000003E-2</v>
      </c>
      <c r="V382" s="19">
        <v>-0.17449999999999999</v>
      </c>
      <c r="W382" s="21">
        <v>-0.55420000000000003</v>
      </c>
      <c r="X382" s="19">
        <v>-0.28029999999999999</v>
      </c>
      <c r="Y382" s="21">
        <v>-0.45850000000000002</v>
      </c>
      <c r="Z382" s="19">
        <v>0.2621</v>
      </c>
      <c r="AA382" s="21">
        <v>-0.29609999999999997</v>
      </c>
      <c r="AB382" s="19">
        <v>-3.7400000000000003E-2</v>
      </c>
      <c r="AC382" s="21">
        <v>-4.7000000000000002E-3</v>
      </c>
      <c r="AD382" s="9" t="s">
        <v>1238</v>
      </c>
      <c r="AE382" s="10" t="s">
        <v>1292</v>
      </c>
      <c r="AF382" s="13" t="str">
        <f>S382&amp;"-"&amp;COUNTIF($S$3:S382,S382)</f>
        <v>0-166</v>
      </c>
    </row>
    <row r="383" spans="1:32" x14ac:dyDescent="0.25">
      <c r="A383" s="45"/>
      <c r="C383" s="7" t="s">
        <v>335</v>
      </c>
      <c r="D383" s="7" t="s">
        <v>1190</v>
      </c>
      <c r="E383" s="7" t="s">
        <v>788</v>
      </c>
      <c r="F383" s="17">
        <f>VLOOKUP(C383,Table_0__2[[Papel]:[Alta]],2,TRUE)</f>
        <v>1.38</v>
      </c>
      <c r="G383" s="19">
        <f>VLOOKUP(C383,Table_0__2[[Papel]:[Alta]],3,TRUE)/100</f>
        <v>-3.5000000000000003E-2</v>
      </c>
      <c r="H383" s="17">
        <f>VLOOKUP(C383,Table_0__2[[Papel]:[Alta]],4,TRUE)</f>
        <v>1.36</v>
      </c>
      <c r="I383" s="33">
        <f>VLOOKUP(C383,Table_0__2[[Papel]:[Alta]],5,TRUE)</f>
        <v>1.43</v>
      </c>
      <c r="J383" s="17">
        <v>1.43</v>
      </c>
      <c r="K383" s="19">
        <v>-6.8999999999999999E-3</v>
      </c>
      <c r="L383" s="9" t="s">
        <v>1237</v>
      </c>
      <c r="M383" s="20">
        <v>0.36</v>
      </c>
      <c r="N383" s="18">
        <v>-1.07</v>
      </c>
      <c r="O383" s="20">
        <v>-1.33</v>
      </c>
      <c r="P383" s="18">
        <v>3.99</v>
      </c>
      <c r="Q383" s="17">
        <v>0.55000000000000004</v>
      </c>
      <c r="R383" s="18">
        <v>-24.14</v>
      </c>
      <c r="S383" s="21">
        <v>0</v>
      </c>
      <c r="T383" s="19">
        <v>-0.33400000000000002</v>
      </c>
      <c r="U383" s="21">
        <v>-6.8999999999999999E-3</v>
      </c>
      <c r="V383" s="19">
        <v>0.1085</v>
      </c>
      <c r="W383" s="21">
        <v>-0.41149999999999998</v>
      </c>
      <c r="X383" s="19">
        <v>0.1</v>
      </c>
      <c r="Y383" s="21">
        <v>-0.63890000000000002</v>
      </c>
      <c r="Z383" s="19">
        <v>0.46339999999999998</v>
      </c>
      <c r="AA383" s="21">
        <v>-0.307</v>
      </c>
      <c r="AB383" s="19">
        <v>-1.3899999999999999E-2</v>
      </c>
      <c r="AC383" s="21">
        <v>9.0899999999999995E-2</v>
      </c>
      <c r="AD383" s="9" t="s">
        <v>1238</v>
      </c>
      <c r="AE383" s="10" t="s">
        <v>1292</v>
      </c>
      <c r="AF383" s="13" t="str">
        <f>S383&amp;"-"&amp;COUNTIF($S$3:S383,S383)</f>
        <v>0-167</v>
      </c>
    </row>
    <row r="384" spans="1:32" x14ac:dyDescent="0.25">
      <c r="A384" s="45"/>
      <c r="C384" s="7" t="s">
        <v>336</v>
      </c>
      <c r="D384" s="7" t="s">
        <v>1191</v>
      </c>
      <c r="E384" s="7" t="s">
        <v>788</v>
      </c>
      <c r="F384" s="17">
        <f>VLOOKUP(C384,Table_0__2[[Papel]:[Alta]],2,TRUE)</f>
        <v>49.51</v>
      </c>
      <c r="G384" s="19">
        <f>VLOOKUP(C384,Table_0__2[[Papel]:[Alta]],3,TRUE)/100</f>
        <v>0</v>
      </c>
      <c r="H384" s="17">
        <f>VLOOKUP(C384,Table_0__2[[Papel]:[Alta]],4,TRUE)</f>
        <v>0</v>
      </c>
      <c r="I384" s="33">
        <f>VLOOKUP(C384,Table_0__2[[Papel]:[Alta]],5,TRUE)</f>
        <v>0</v>
      </c>
      <c r="J384" s="17">
        <v>49.51</v>
      </c>
      <c r="K384" s="19">
        <v>0</v>
      </c>
      <c r="L384" s="9" t="s">
        <v>1262</v>
      </c>
      <c r="M384" s="20">
        <v>-0.02</v>
      </c>
      <c r="N384" s="18">
        <v>-0.22</v>
      </c>
      <c r="O384" s="20">
        <v>-229.23</v>
      </c>
      <c r="P384" s="18" t="s">
        <v>1293</v>
      </c>
      <c r="Q384" s="17">
        <v>-0.3</v>
      </c>
      <c r="R384" s="18">
        <v>-6</v>
      </c>
      <c r="S384" s="21">
        <v>0</v>
      </c>
      <c r="T384" s="19">
        <v>7.0000000000000007E-2</v>
      </c>
      <c r="U384" s="21">
        <v>0</v>
      </c>
      <c r="V384" s="19">
        <v>-0.20150000000000001</v>
      </c>
      <c r="W384" s="21">
        <v>2.6139000000000001</v>
      </c>
      <c r="X384" s="19">
        <v>0.376</v>
      </c>
      <c r="Y384" s="21">
        <v>3.4975000000000001</v>
      </c>
      <c r="Z384" s="19">
        <v>-8.7800000000000003E-2</v>
      </c>
      <c r="AA384" s="21">
        <v>-0.26240000000000002</v>
      </c>
      <c r="AB384" s="19">
        <v>0.96530000000000005</v>
      </c>
      <c r="AC384" s="21">
        <v>-0.53459999999999996</v>
      </c>
      <c r="AD384" s="9" t="s">
        <v>1238</v>
      </c>
      <c r="AE384" s="10" t="s">
        <v>1292</v>
      </c>
      <c r="AF384" s="13" t="str">
        <f>S384&amp;"-"&amp;COUNTIF($S$3:S384,S384)</f>
        <v>0-168</v>
      </c>
    </row>
    <row r="385" spans="1:32" x14ac:dyDescent="0.25">
      <c r="A385" s="45"/>
      <c r="C385" s="7" t="s">
        <v>337</v>
      </c>
      <c r="D385" s="7" t="s">
        <v>1192</v>
      </c>
      <c r="E385" s="7" t="s">
        <v>788</v>
      </c>
      <c r="F385" s="17">
        <f>VLOOKUP(C385,Table_0__2[[Papel]:[Alta]],2,TRUE)</f>
        <v>21.48</v>
      </c>
      <c r="G385" s="19">
        <f>VLOOKUP(C385,Table_0__2[[Papel]:[Alta]],3,TRUE)/100</f>
        <v>0</v>
      </c>
      <c r="H385" s="17">
        <f>VLOOKUP(C385,Table_0__2[[Papel]:[Alta]],4,TRUE)</f>
        <v>0</v>
      </c>
      <c r="I385" s="33">
        <f>VLOOKUP(C385,Table_0__2[[Papel]:[Alta]],5,TRUE)</f>
        <v>0</v>
      </c>
      <c r="J385" s="17">
        <v>21.48</v>
      </c>
      <c r="K385" s="19">
        <v>-2.3599999999999999E-2</v>
      </c>
      <c r="L385" s="9" t="s">
        <v>1237</v>
      </c>
      <c r="M385" s="20">
        <v>-0.01</v>
      </c>
      <c r="N385" s="18">
        <v>-0.09</v>
      </c>
      <c r="O385" s="20">
        <v>-229.23</v>
      </c>
      <c r="P385" s="18" t="s">
        <v>1293</v>
      </c>
      <c r="Q385" s="17">
        <v>-0.3</v>
      </c>
      <c r="R385" s="18">
        <v>-2.6</v>
      </c>
      <c r="S385" s="21">
        <v>0</v>
      </c>
      <c r="T385" s="19">
        <v>7.0000000000000007E-2</v>
      </c>
      <c r="U385" s="21">
        <v>-2.3599999999999999E-2</v>
      </c>
      <c r="V385" s="19">
        <v>1.4E-3</v>
      </c>
      <c r="W385" s="21">
        <v>1.9916</v>
      </c>
      <c r="X385" s="19">
        <v>0.53100000000000003</v>
      </c>
      <c r="Y385" s="21">
        <v>1.1003000000000001</v>
      </c>
      <c r="Z385" s="19">
        <v>-0.16500000000000001</v>
      </c>
      <c r="AA385" s="21">
        <v>0.1348</v>
      </c>
      <c r="AB385" s="19">
        <v>-0.06</v>
      </c>
      <c r="AC385" s="21">
        <v>-0.31819999999999998</v>
      </c>
      <c r="AD385" s="9" t="s">
        <v>1238</v>
      </c>
      <c r="AE385" s="10" t="s">
        <v>1292</v>
      </c>
      <c r="AF385" s="13" t="str">
        <f>S385&amp;"-"&amp;COUNTIF($S$3:S385,S385)</f>
        <v>0-169</v>
      </c>
    </row>
    <row r="386" spans="1:32" x14ac:dyDescent="0.25">
      <c r="A386" s="45"/>
      <c r="C386" s="7" t="s">
        <v>338</v>
      </c>
      <c r="D386" s="7" t="s">
        <v>1193</v>
      </c>
      <c r="E386" s="7" t="s">
        <v>1097</v>
      </c>
      <c r="F386" s="17">
        <f>VLOOKUP(C386,Table_0__2[[Papel]:[Alta]],2,TRUE)</f>
        <v>71.599999999999994</v>
      </c>
      <c r="G386" s="19">
        <f>VLOOKUP(C386,Table_0__2[[Papel]:[Alta]],3,TRUE)/100</f>
        <v>0</v>
      </c>
      <c r="H386" s="17">
        <f>VLOOKUP(C386,Table_0__2[[Papel]:[Alta]],4,TRUE)</f>
        <v>0</v>
      </c>
      <c r="I386" s="33">
        <f>VLOOKUP(C386,Table_0__2[[Papel]:[Alta]],5,TRUE)</f>
        <v>0</v>
      </c>
      <c r="J386" s="17">
        <v>71.599999999999994</v>
      </c>
      <c r="K386" s="19">
        <v>-4.53E-2</v>
      </c>
      <c r="L386" s="9" t="s">
        <v>1237</v>
      </c>
      <c r="M386" s="20">
        <v>3.05</v>
      </c>
      <c r="N386" s="18">
        <v>170.89</v>
      </c>
      <c r="O386" s="20">
        <v>0.42</v>
      </c>
      <c r="P386" s="18">
        <v>23.45</v>
      </c>
      <c r="Q386" s="17">
        <v>0.17</v>
      </c>
      <c r="R386" s="18">
        <v>-18.059999999999999</v>
      </c>
      <c r="S386" s="21">
        <v>0</v>
      </c>
      <c r="T386" s="19">
        <v>1.7999999999999999E-2</v>
      </c>
      <c r="U386" s="21">
        <v>-4.53E-2</v>
      </c>
      <c r="V386" s="19">
        <v>-0.13730000000000001</v>
      </c>
      <c r="W386" s="21">
        <v>-0.15759999999999999</v>
      </c>
      <c r="X386" s="19">
        <v>-0.18729999999999999</v>
      </c>
      <c r="Y386" s="21">
        <v>-0.12770000000000001</v>
      </c>
      <c r="Z386" s="19">
        <v>2.6634000000000002</v>
      </c>
      <c r="AA386" s="21">
        <v>-0.26279999999999998</v>
      </c>
      <c r="AB386" s="19">
        <v>0.54930000000000001</v>
      </c>
      <c r="AC386" s="21">
        <v>-0.25190000000000001</v>
      </c>
      <c r="AD386" s="9" t="s">
        <v>1238</v>
      </c>
      <c r="AE386" s="10" t="s">
        <v>1292</v>
      </c>
      <c r="AF386" s="13" t="str">
        <f>S386&amp;"-"&amp;COUNTIF($S$3:S386,S386)</f>
        <v>0-170</v>
      </c>
    </row>
    <row r="387" spans="1:32" x14ac:dyDescent="0.25">
      <c r="A387" s="45"/>
      <c r="C387" s="7" t="s">
        <v>339</v>
      </c>
      <c r="D387" s="7" t="s">
        <v>1194</v>
      </c>
      <c r="E387" s="7" t="s">
        <v>1097</v>
      </c>
      <c r="F387" s="17">
        <f>VLOOKUP(C387,Table_0__2[[Papel]:[Alta]],2,TRUE)</f>
        <v>26.8</v>
      </c>
      <c r="G387" s="19">
        <f>VLOOKUP(C387,Table_0__2[[Papel]:[Alta]],3,TRUE)/100</f>
        <v>-7.8000000000000005E-3</v>
      </c>
      <c r="H387" s="17">
        <f>VLOOKUP(C387,Table_0__2[[Papel]:[Alta]],4,TRUE)</f>
        <v>26.8</v>
      </c>
      <c r="I387" s="33">
        <f>VLOOKUP(C387,Table_0__2[[Papel]:[Alta]],5,TRUE)</f>
        <v>27.01</v>
      </c>
      <c r="J387" s="17">
        <v>27.01</v>
      </c>
      <c r="K387" s="19">
        <v>-1.8499999999999999E-2</v>
      </c>
      <c r="L387" s="9" t="s">
        <v>1237</v>
      </c>
      <c r="M387" s="20">
        <v>1.1499999999999999</v>
      </c>
      <c r="N387" s="18">
        <v>64.47</v>
      </c>
      <c r="O387" s="20">
        <v>0.42</v>
      </c>
      <c r="P387" s="18">
        <v>23.45</v>
      </c>
      <c r="Q387" s="17">
        <v>0.17</v>
      </c>
      <c r="R387" s="18">
        <v>-6.81</v>
      </c>
      <c r="S387" s="21">
        <v>0</v>
      </c>
      <c r="T387" s="19">
        <v>1.7999999999999999E-2</v>
      </c>
      <c r="U387" s="21">
        <v>-1.8499999999999999E-2</v>
      </c>
      <c r="V387" s="19">
        <v>-8.9300000000000004E-2</v>
      </c>
      <c r="W387" s="21">
        <v>0.1024</v>
      </c>
      <c r="X387" s="19">
        <v>-0.12529999999999999</v>
      </c>
      <c r="Y387" s="21">
        <v>6.2300000000000001E-2</v>
      </c>
      <c r="Z387" s="19">
        <v>0.2863</v>
      </c>
      <c r="AA387" s="21">
        <v>2.7699999999999999E-2</v>
      </c>
      <c r="AB387" s="19">
        <v>3.1399999999999997E-2</v>
      </c>
      <c r="AC387" s="21">
        <v>2.3574999999999999</v>
      </c>
      <c r="AD387" s="9" t="s">
        <v>1238</v>
      </c>
      <c r="AE387" s="10" t="s">
        <v>1292</v>
      </c>
      <c r="AF387" s="13" t="str">
        <f>S387&amp;"-"&amp;COUNTIF($S$3:S387,S387)</f>
        <v>0-171</v>
      </c>
    </row>
    <row r="388" spans="1:32" x14ac:dyDescent="0.25">
      <c r="A388" s="45"/>
      <c r="C388" s="7" t="s">
        <v>340</v>
      </c>
      <c r="D388" s="7" t="s">
        <v>1195</v>
      </c>
      <c r="E388" s="7" t="s">
        <v>810</v>
      </c>
      <c r="F388" s="17">
        <f>VLOOKUP(C388,Table_0__2[[Papel]:[Alta]],2,TRUE)</f>
        <v>24.9</v>
      </c>
      <c r="G388" s="19">
        <f>VLOOKUP(C388,Table_0__2[[Papel]:[Alta]],3,TRUE)/100</f>
        <v>-3.8599999999999995E-2</v>
      </c>
      <c r="H388" s="17">
        <f>VLOOKUP(C388,Table_0__2[[Papel]:[Alta]],4,TRUE)</f>
        <v>24.85</v>
      </c>
      <c r="I388" s="33">
        <f>VLOOKUP(C388,Table_0__2[[Papel]:[Alta]],5,TRUE)</f>
        <v>25.88</v>
      </c>
      <c r="J388" s="17">
        <v>25.9</v>
      </c>
      <c r="K388" s="19">
        <v>1.37E-2</v>
      </c>
      <c r="L388" s="9" t="s">
        <v>1237</v>
      </c>
      <c r="M388" s="20">
        <v>1.83</v>
      </c>
      <c r="N388" s="18">
        <v>13.21</v>
      </c>
      <c r="O388" s="20">
        <v>1.96</v>
      </c>
      <c r="P388" s="18">
        <v>14.17</v>
      </c>
      <c r="Q388" s="17">
        <v>0.78</v>
      </c>
      <c r="R388" s="18">
        <v>8.01</v>
      </c>
      <c r="S388" s="21">
        <v>1.9E-2</v>
      </c>
      <c r="T388" s="19">
        <v>0.13800000000000001</v>
      </c>
      <c r="U388" s="21">
        <v>1.37E-2</v>
      </c>
      <c r="V388" s="19">
        <v>-0.1103</v>
      </c>
      <c r="W388" s="21">
        <v>-0.2893</v>
      </c>
      <c r="X388" s="19">
        <v>-0.1421</v>
      </c>
      <c r="Y388" s="21">
        <v>1.72E-2</v>
      </c>
      <c r="Z388" s="19">
        <v>0.93030000000000002</v>
      </c>
      <c r="AA388" s="21">
        <v>0.63600000000000001</v>
      </c>
      <c r="AB388" s="19">
        <v>0.36370000000000002</v>
      </c>
      <c r="AC388" s="21">
        <v>0</v>
      </c>
      <c r="AD388" s="9" t="s">
        <v>1238</v>
      </c>
      <c r="AE388" s="10" t="s">
        <v>1292</v>
      </c>
      <c r="AF388" s="13" t="str">
        <f>S388&amp;"-"&amp;COUNTIF($S$3:S388,S388)</f>
        <v>0.019-8</v>
      </c>
    </row>
    <row r="389" spans="1:32" x14ac:dyDescent="0.25">
      <c r="A389" s="45"/>
      <c r="C389" s="7" t="s">
        <v>341</v>
      </c>
      <c r="D389" s="7" t="s">
        <v>1196</v>
      </c>
      <c r="E389" s="7" t="s">
        <v>784</v>
      </c>
      <c r="F389" s="17">
        <f>VLOOKUP(C389,Table_0__2[[Papel]:[Alta]],2,TRUE)</f>
        <v>30.9</v>
      </c>
      <c r="G389" s="19">
        <f>VLOOKUP(C389,Table_0__2[[Papel]:[Alta]],3,TRUE)/100</f>
        <v>-3.0699999999999998E-2</v>
      </c>
      <c r="H389" s="17">
        <f>VLOOKUP(C389,Table_0__2[[Papel]:[Alta]],4,TRUE)</f>
        <v>30.9</v>
      </c>
      <c r="I389" s="33">
        <f>VLOOKUP(C389,Table_0__2[[Papel]:[Alta]],5,TRUE)</f>
        <v>32</v>
      </c>
      <c r="J389" s="17">
        <v>31.88</v>
      </c>
      <c r="K389" s="19">
        <v>1.01E-2</v>
      </c>
      <c r="L389" s="9" t="s">
        <v>1237</v>
      </c>
      <c r="M389" s="20">
        <v>0.95</v>
      </c>
      <c r="N389" s="18">
        <v>-8.02</v>
      </c>
      <c r="O389" s="20">
        <v>-3.98</v>
      </c>
      <c r="P389" s="18">
        <v>33.64</v>
      </c>
      <c r="Q389" s="17">
        <v>1.51</v>
      </c>
      <c r="R389" s="18">
        <v>2.71</v>
      </c>
      <c r="S389" s="21">
        <v>0</v>
      </c>
      <c r="T389" s="19">
        <v>-0.11799999999999999</v>
      </c>
      <c r="U389" s="21">
        <v>1.01E-2</v>
      </c>
      <c r="V389" s="19">
        <v>0.1542</v>
      </c>
      <c r="W389" s="21">
        <v>0.70599999999999996</v>
      </c>
      <c r="X389" s="19">
        <v>0.22570000000000001</v>
      </c>
      <c r="Y389" s="21">
        <v>0.1787</v>
      </c>
      <c r="Z389" s="19">
        <v>0.7974</v>
      </c>
      <c r="AA389" s="21">
        <v>-0.17799999999999999</v>
      </c>
      <c r="AB389" s="19">
        <v>0.48899999999999999</v>
      </c>
      <c r="AC389" s="21">
        <v>0.31580000000000003</v>
      </c>
      <c r="AD389" s="9" t="s">
        <v>1238</v>
      </c>
      <c r="AE389" s="10" t="s">
        <v>1294</v>
      </c>
      <c r="AF389" s="13" t="str">
        <f>S389&amp;"-"&amp;COUNTIF($S$3:S389,S389)</f>
        <v>0-172</v>
      </c>
    </row>
    <row r="390" spans="1:32" x14ac:dyDescent="0.25">
      <c r="A390" s="45"/>
      <c r="C390" s="7" t="s">
        <v>735</v>
      </c>
      <c r="D390" s="7" t="s">
        <v>1197</v>
      </c>
      <c r="E390" s="7" t="s">
        <v>788</v>
      </c>
      <c r="F390" s="17">
        <f>VLOOKUP(C390,Table_0__2[[Papel]:[Alta]],2,TRUE)</f>
        <v>12.3</v>
      </c>
      <c r="G390" s="19">
        <f>VLOOKUP(C390,Table_0__2[[Papel]:[Alta]],3,TRUE)/100</f>
        <v>-5.5999999999999994E-2</v>
      </c>
      <c r="H390" s="17">
        <f>VLOOKUP(C390,Table_0__2[[Papel]:[Alta]],4,TRUE)</f>
        <v>12.21</v>
      </c>
      <c r="I390" s="33">
        <f>VLOOKUP(C390,Table_0__2[[Papel]:[Alta]],5,TRUE)</f>
        <v>13.01</v>
      </c>
      <c r="J390" s="17">
        <v>13.03</v>
      </c>
      <c r="K390" s="19">
        <v>7.0000000000000001E-3</v>
      </c>
      <c r="L390" s="9" t="s">
        <v>1237</v>
      </c>
      <c r="M390" s="20">
        <v>453.71</v>
      </c>
      <c r="N390" s="18">
        <v>0</v>
      </c>
      <c r="O390" s="20">
        <v>0</v>
      </c>
      <c r="P390" s="18">
        <v>0.03</v>
      </c>
      <c r="Q390" s="17">
        <v>1.1200000000000001</v>
      </c>
      <c r="R390" s="18" t="s">
        <v>1240</v>
      </c>
      <c r="S390" s="21">
        <v>0</v>
      </c>
      <c r="T390" s="19" t="s">
        <v>1240</v>
      </c>
      <c r="U390" s="21">
        <v>7.0000000000000001E-3</v>
      </c>
      <c r="V390" s="19">
        <v>-7.5899999999999995E-2</v>
      </c>
      <c r="W390" s="21">
        <v>0.42880000000000001</v>
      </c>
      <c r="X390" s="19">
        <v>1.09E-2</v>
      </c>
      <c r="Y390" s="21">
        <v>0.41339999999999999</v>
      </c>
      <c r="Z390" s="19">
        <v>0</v>
      </c>
      <c r="AA390" s="21">
        <v>0</v>
      </c>
      <c r="AB390" s="19">
        <v>0</v>
      </c>
      <c r="AC390" s="21">
        <v>0</v>
      </c>
      <c r="AD390" s="9" t="s">
        <v>1238</v>
      </c>
      <c r="AE390" s="10" t="s">
        <v>1294</v>
      </c>
      <c r="AF390" s="13" t="str">
        <f>S390&amp;"-"&amp;COUNTIF($S$3:S390,S390)</f>
        <v>0-173</v>
      </c>
    </row>
    <row r="391" spans="1:32" x14ac:dyDescent="0.25">
      <c r="A391" s="45"/>
      <c r="C391" s="7" t="s">
        <v>342</v>
      </c>
      <c r="D391" s="7" t="s">
        <v>1198</v>
      </c>
      <c r="E391" s="7" t="s">
        <v>815</v>
      </c>
      <c r="F391" s="17">
        <f>VLOOKUP(C391,Table_0__2[[Papel]:[Alta]],2,TRUE)</f>
        <v>19.5</v>
      </c>
      <c r="G391" s="19">
        <f>VLOOKUP(C391,Table_0__2[[Papel]:[Alta]],3,TRUE)/100</f>
        <v>-4.41E-2</v>
      </c>
      <c r="H391" s="17">
        <f>VLOOKUP(C391,Table_0__2[[Papel]:[Alta]],4,TRUE)</f>
        <v>19.41</v>
      </c>
      <c r="I391" s="33">
        <f>VLOOKUP(C391,Table_0__2[[Papel]:[Alta]],5,TRUE)</f>
        <v>20.399999999999999</v>
      </c>
      <c r="J391" s="17">
        <v>20.399999999999999</v>
      </c>
      <c r="K391" s="19">
        <v>-5.2499999999999998E-2</v>
      </c>
      <c r="L391" s="9" t="s">
        <v>1237</v>
      </c>
      <c r="M391" s="20">
        <v>2.17</v>
      </c>
      <c r="N391" s="18">
        <v>15.25</v>
      </c>
      <c r="O391" s="20">
        <v>1.34</v>
      </c>
      <c r="P391" s="18">
        <v>9.39</v>
      </c>
      <c r="Q391" s="17">
        <v>0.42</v>
      </c>
      <c r="R391" s="18">
        <v>18.03</v>
      </c>
      <c r="S391" s="21">
        <v>1.7000000000000001E-2</v>
      </c>
      <c r="T391" s="19">
        <v>0.14199999999999999</v>
      </c>
      <c r="U391" s="21">
        <v>-5.2499999999999998E-2</v>
      </c>
      <c r="V391" s="19">
        <v>-0.22789999999999999</v>
      </c>
      <c r="W391" s="21">
        <v>-0.41770000000000002</v>
      </c>
      <c r="X391" s="19">
        <v>-0.24360000000000001</v>
      </c>
      <c r="Y391" s="21">
        <v>-0.27410000000000001</v>
      </c>
      <c r="Z391" s="19">
        <v>0.442</v>
      </c>
      <c r="AA391" s="21">
        <v>0.45950000000000002</v>
      </c>
      <c r="AB391" s="19">
        <v>1.6621999999999999</v>
      </c>
      <c r="AC391" s="21">
        <v>0.7056</v>
      </c>
      <c r="AD391" s="9" t="s">
        <v>1238</v>
      </c>
      <c r="AE391" s="10" t="s">
        <v>1294</v>
      </c>
      <c r="AF391" s="13" t="str">
        <f>S391&amp;"-"&amp;COUNTIF($S$3:S391,S391)</f>
        <v>0.017-2</v>
      </c>
    </row>
    <row r="392" spans="1:32" x14ac:dyDescent="0.25">
      <c r="A392" s="45"/>
      <c r="C392" s="7" t="s">
        <v>343</v>
      </c>
      <c r="D392" s="7" t="s">
        <v>1199</v>
      </c>
      <c r="E392" s="7" t="s">
        <v>782</v>
      </c>
      <c r="F392" s="17">
        <f>VLOOKUP(C392,Table_0__2[[Papel]:[Alta]],2,TRUE)</f>
        <v>15.24</v>
      </c>
      <c r="G392" s="19">
        <f>VLOOKUP(C392,Table_0__2[[Papel]:[Alta]],3,TRUE)/100</f>
        <v>-2.5000000000000001E-2</v>
      </c>
      <c r="H392" s="17">
        <f>VLOOKUP(C392,Table_0__2[[Papel]:[Alta]],4,TRUE)</f>
        <v>15.22</v>
      </c>
      <c r="I392" s="33">
        <f>VLOOKUP(C392,Table_0__2[[Papel]:[Alta]],5,TRUE)</f>
        <v>15.53</v>
      </c>
      <c r="J392" s="17">
        <v>15.65</v>
      </c>
      <c r="K392" s="19">
        <v>1.6199999999999999E-2</v>
      </c>
      <c r="L392" s="9" t="s">
        <v>1237</v>
      </c>
      <c r="M392" s="20">
        <v>3.39</v>
      </c>
      <c r="N392" s="18">
        <v>7.37</v>
      </c>
      <c r="O392" s="20">
        <v>2.12</v>
      </c>
      <c r="P392" s="18">
        <v>4.62</v>
      </c>
      <c r="Q392" s="17">
        <v>2.85</v>
      </c>
      <c r="R392" s="18">
        <v>3.63</v>
      </c>
      <c r="S392" s="21">
        <v>6.9000000000000006E-2</v>
      </c>
      <c r="T392" s="19">
        <v>0.46</v>
      </c>
      <c r="U392" s="21">
        <v>1.6199999999999999E-2</v>
      </c>
      <c r="V392" s="19">
        <v>-6.9000000000000006E-2</v>
      </c>
      <c r="W392" s="21">
        <v>-0.1082</v>
      </c>
      <c r="X392" s="19">
        <v>-5.3199999999999997E-2</v>
      </c>
      <c r="Y392" s="21">
        <v>0.10199999999999999</v>
      </c>
      <c r="Z392" s="19">
        <v>0.72240000000000004</v>
      </c>
      <c r="AA392" s="21">
        <v>-0.15340000000000001</v>
      </c>
      <c r="AB392" s="19">
        <v>-3.5000000000000003E-2</v>
      </c>
      <c r="AC392" s="21">
        <v>0.1454</v>
      </c>
      <c r="AD392" s="9" t="s">
        <v>1241</v>
      </c>
      <c r="AE392" s="10" t="s">
        <v>1294</v>
      </c>
      <c r="AF392" s="13" t="str">
        <f>S392&amp;"-"&amp;COUNTIF($S$3:S392,S392)</f>
        <v>0.069-2</v>
      </c>
    </row>
    <row r="393" spans="1:32" x14ac:dyDescent="0.25">
      <c r="A393" s="45"/>
      <c r="C393" s="7" t="s">
        <v>344</v>
      </c>
      <c r="D393" s="7" t="s">
        <v>1200</v>
      </c>
      <c r="E393" s="7" t="s">
        <v>782</v>
      </c>
      <c r="F393" s="17">
        <f>VLOOKUP(C393,Table_0__2[[Papel]:[Alta]],2,TRUE)</f>
        <v>3.05</v>
      </c>
      <c r="G393" s="19">
        <f>VLOOKUP(C393,Table_0__2[[Papel]:[Alta]],3,TRUE)/100</f>
        <v>-2.4300000000000002E-2</v>
      </c>
      <c r="H393" s="17">
        <f>VLOOKUP(C393,Table_0__2[[Papel]:[Alta]],4,TRUE)</f>
        <v>3.03</v>
      </c>
      <c r="I393" s="33">
        <f>VLOOKUP(C393,Table_0__2[[Papel]:[Alta]],5,TRUE)</f>
        <v>3.1</v>
      </c>
      <c r="J393" s="17">
        <v>3.13</v>
      </c>
      <c r="K393" s="19">
        <v>9.7000000000000003E-3</v>
      </c>
      <c r="L393" s="9" t="s">
        <v>1237</v>
      </c>
      <c r="M393" s="20">
        <v>3.39</v>
      </c>
      <c r="N393" s="18">
        <v>7.37</v>
      </c>
      <c r="O393" s="20">
        <v>0.42</v>
      </c>
      <c r="P393" s="18">
        <v>0.92</v>
      </c>
      <c r="Q393" s="17">
        <v>2.85</v>
      </c>
      <c r="R393" s="18">
        <v>3.63</v>
      </c>
      <c r="S393" s="21">
        <v>6.9000000000000006E-2</v>
      </c>
      <c r="T393" s="19">
        <v>0.46</v>
      </c>
      <c r="U393" s="21">
        <v>9.7000000000000003E-3</v>
      </c>
      <c r="V393" s="19">
        <v>-7.9399999999999998E-2</v>
      </c>
      <c r="W393" s="21">
        <v>-0.2039</v>
      </c>
      <c r="X393" s="19">
        <v>-6.5699999999999995E-2</v>
      </c>
      <c r="Y393" s="21">
        <v>-0.1678</v>
      </c>
      <c r="Z393" s="19">
        <v>1.2632000000000001</v>
      </c>
      <c r="AA393" s="21">
        <v>-0.15559999999999999</v>
      </c>
      <c r="AB393" s="19">
        <v>-6.6400000000000001E-2</v>
      </c>
      <c r="AC393" s="21">
        <v>0.1056</v>
      </c>
      <c r="AD393" s="9" t="s">
        <v>1241</v>
      </c>
      <c r="AE393" s="10" t="s">
        <v>1294</v>
      </c>
      <c r="AF393" s="13" t="str">
        <f>S393&amp;"-"&amp;COUNTIF($S$3:S393,S393)</f>
        <v>0.069-3</v>
      </c>
    </row>
    <row r="394" spans="1:32" x14ac:dyDescent="0.25">
      <c r="A394" s="45"/>
      <c r="C394" s="7" t="s">
        <v>345</v>
      </c>
      <c r="D394" s="7" t="s">
        <v>1201</v>
      </c>
      <c r="E394" s="7" t="s">
        <v>782</v>
      </c>
      <c r="F394" s="17">
        <f>VLOOKUP(C394,Table_0__2[[Papel]:[Alta]],2,TRUE)</f>
        <v>3.04</v>
      </c>
      <c r="G394" s="19">
        <f>VLOOKUP(C394,Table_0__2[[Papel]:[Alta]],3,TRUE)/100</f>
        <v>-3.0600000000000002E-2</v>
      </c>
      <c r="H394" s="17">
        <f>VLOOKUP(C394,Table_0__2[[Papel]:[Alta]],4,TRUE)</f>
        <v>3.04</v>
      </c>
      <c r="I394" s="33">
        <f>VLOOKUP(C394,Table_0__2[[Papel]:[Alta]],5,TRUE)</f>
        <v>3.1</v>
      </c>
      <c r="J394" s="17">
        <v>3.14</v>
      </c>
      <c r="K394" s="19">
        <v>1.6199999999999999E-2</v>
      </c>
      <c r="L394" s="9" t="s">
        <v>1237</v>
      </c>
      <c r="M394" s="20">
        <v>3.4</v>
      </c>
      <c r="N394" s="18">
        <v>7.39</v>
      </c>
      <c r="O394" s="20">
        <v>0.42</v>
      </c>
      <c r="P394" s="18">
        <v>0.92</v>
      </c>
      <c r="Q394" s="17">
        <v>2.85</v>
      </c>
      <c r="R394" s="18">
        <v>3.64</v>
      </c>
      <c r="S394" s="21">
        <v>6.8000000000000005E-2</v>
      </c>
      <c r="T394" s="19">
        <v>0.46</v>
      </c>
      <c r="U394" s="21">
        <v>1.6199999999999999E-2</v>
      </c>
      <c r="V394" s="19">
        <v>-6.8199999999999997E-2</v>
      </c>
      <c r="W394" s="21">
        <v>-5.1900000000000002E-2</v>
      </c>
      <c r="X394" s="19">
        <v>-5.7099999999999998E-2</v>
      </c>
      <c r="Y394" s="21">
        <v>0.2019</v>
      </c>
      <c r="Z394" s="19">
        <v>0.57130000000000003</v>
      </c>
      <c r="AA394" s="21">
        <v>-0.16</v>
      </c>
      <c r="AB394" s="19">
        <v>3.2099999999999997E-2</v>
      </c>
      <c r="AC394" s="21">
        <v>-1.7999999999999999E-2</v>
      </c>
      <c r="AD394" s="9" t="s">
        <v>1241</v>
      </c>
      <c r="AE394" s="10" t="s">
        <v>1294</v>
      </c>
      <c r="AF394" s="13" t="str">
        <f>S394&amp;"-"&amp;COUNTIF($S$3:S394,S394)</f>
        <v>0.068-3</v>
      </c>
    </row>
    <row r="395" spans="1:32" x14ac:dyDescent="0.25">
      <c r="A395" s="45"/>
      <c r="C395" s="7" t="s">
        <v>736</v>
      </c>
      <c r="D395" s="7" t="s">
        <v>1202</v>
      </c>
      <c r="E395" s="7" t="s">
        <v>1097</v>
      </c>
      <c r="F395" s="17">
        <f>VLOOKUP(C395,Table_0__2[[Papel]:[Alta]],2,TRUE)</f>
        <v>12.35</v>
      </c>
      <c r="G395" s="19">
        <f>VLOOKUP(C395,Table_0__2[[Papel]:[Alta]],3,TRUE)/100</f>
        <v>-2.9100000000000001E-2</v>
      </c>
      <c r="H395" s="17">
        <f>VLOOKUP(C395,Table_0__2[[Papel]:[Alta]],4,TRUE)</f>
        <v>12.31</v>
      </c>
      <c r="I395" s="33">
        <f>VLOOKUP(C395,Table_0__2[[Papel]:[Alta]],5,TRUE)</f>
        <v>12.68</v>
      </c>
      <c r="J395" s="17">
        <v>12.72</v>
      </c>
      <c r="K395" s="19">
        <v>-6.3E-3</v>
      </c>
      <c r="L395" s="9" t="s">
        <v>1237</v>
      </c>
      <c r="M395" s="20">
        <v>1.33</v>
      </c>
      <c r="N395" s="18">
        <v>16.7</v>
      </c>
      <c r="O395" s="20">
        <v>0.76</v>
      </c>
      <c r="P395" s="18">
        <v>9.58</v>
      </c>
      <c r="Q395" s="17">
        <v>0.1</v>
      </c>
      <c r="R395" s="18">
        <v>9.7100000000000009</v>
      </c>
      <c r="S395" s="21">
        <v>3.5000000000000003E-2</v>
      </c>
      <c r="T395" s="19">
        <v>0.08</v>
      </c>
      <c r="U395" s="21">
        <v>-6.3E-3</v>
      </c>
      <c r="V395" s="19">
        <v>-6.4699999999999994E-2</v>
      </c>
      <c r="W395" s="21">
        <v>-1.89E-2</v>
      </c>
      <c r="X395" s="19">
        <v>-0.13170000000000001</v>
      </c>
      <c r="Y395" s="21">
        <v>0.13</v>
      </c>
      <c r="Z395" s="19">
        <v>0</v>
      </c>
      <c r="AA395" s="21">
        <v>0</v>
      </c>
      <c r="AB395" s="19">
        <v>0</v>
      </c>
      <c r="AC395" s="21">
        <v>0</v>
      </c>
      <c r="AD395" s="9" t="s">
        <v>1241</v>
      </c>
      <c r="AE395" s="10" t="s">
        <v>1294</v>
      </c>
      <c r="AF395" s="13" t="str">
        <f>S395&amp;"-"&amp;COUNTIF($S$3:S395,S395)</f>
        <v>0.035-1</v>
      </c>
    </row>
    <row r="396" spans="1:32" x14ac:dyDescent="0.25">
      <c r="A396" s="45"/>
      <c r="C396" s="7" t="s">
        <v>749</v>
      </c>
      <c r="D396" s="7" t="s">
        <v>1203</v>
      </c>
      <c r="E396" s="7" t="s">
        <v>934</v>
      </c>
      <c r="F396" s="17">
        <f>VLOOKUP(C396,Table_0__2[[Papel]:[Alta]],2,TRUE)</f>
        <v>43</v>
      </c>
      <c r="G396" s="19">
        <f>VLOOKUP(C396,Table_0__2[[Papel]:[Alta]],3,TRUE)/100</f>
        <v>0</v>
      </c>
      <c r="H396" s="17">
        <f>VLOOKUP(C396,Table_0__2[[Papel]:[Alta]],4,TRUE)</f>
        <v>0</v>
      </c>
      <c r="I396" s="33">
        <f>VLOOKUP(C396,Table_0__2[[Papel]:[Alta]],5,TRUE)</f>
        <v>0</v>
      </c>
      <c r="J396" s="17">
        <v>43</v>
      </c>
      <c r="K396" s="19">
        <v>0</v>
      </c>
      <c r="L396" s="9" t="s">
        <v>1249</v>
      </c>
      <c r="M396" s="20">
        <v>0.67</v>
      </c>
      <c r="N396" s="18">
        <v>14.85</v>
      </c>
      <c r="O396" s="20">
        <v>2.89</v>
      </c>
      <c r="P396" s="18">
        <v>63.79</v>
      </c>
      <c r="Q396" s="17">
        <v>0.01</v>
      </c>
      <c r="R396" s="18">
        <v>7.6</v>
      </c>
      <c r="S396" s="21">
        <v>4.4999999999999998E-2</v>
      </c>
      <c r="T396" s="19">
        <v>4.4999999999999998E-2</v>
      </c>
      <c r="U396" s="21">
        <v>0</v>
      </c>
      <c r="V396" s="19">
        <v>-0.1381</v>
      </c>
      <c r="W396" s="21">
        <v>0.1394</v>
      </c>
      <c r="X396" s="19">
        <v>-4.8300000000000003E-2</v>
      </c>
      <c r="Y396" s="21">
        <v>0.33700000000000002</v>
      </c>
      <c r="Z396" s="19">
        <v>2.8999999999999998E-3</v>
      </c>
      <c r="AA396" s="21">
        <v>0</v>
      </c>
      <c r="AB396" s="19">
        <v>0.1663</v>
      </c>
      <c r="AC396" s="21">
        <v>-0.35089999999999999</v>
      </c>
      <c r="AD396" s="9" t="s">
        <v>1238</v>
      </c>
      <c r="AE396" s="10" t="s">
        <v>1294</v>
      </c>
    </row>
    <row r="397" spans="1:32" x14ac:dyDescent="0.25">
      <c r="A397" s="45"/>
      <c r="C397" s="7" t="s">
        <v>347</v>
      </c>
      <c r="D397" s="7" t="s">
        <v>1204</v>
      </c>
      <c r="E397" s="7" t="s">
        <v>850</v>
      </c>
      <c r="F397" s="17">
        <f>VLOOKUP(C397,Table_0__2[[Papel]:[Alta]],2,TRUE)</f>
        <v>30.63</v>
      </c>
      <c r="G397" s="19">
        <f>VLOOKUP(C397,Table_0__2[[Papel]:[Alta]],3,TRUE)/100</f>
        <v>-2.7000000000000003E-2</v>
      </c>
      <c r="H397" s="17">
        <f>VLOOKUP(C397,Table_0__2[[Papel]:[Alta]],4,TRUE)</f>
        <v>30.54</v>
      </c>
      <c r="I397" s="33">
        <f>VLOOKUP(C397,Table_0__2[[Papel]:[Alta]],5,TRUE)</f>
        <v>31.2</v>
      </c>
      <c r="J397" s="17">
        <v>31.48</v>
      </c>
      <c r="K397" s="19">
        <v>3.2000000000000002E-3</v>
      </c>
      <c r="L397" s="9" t="s">
        <v>1237</v>
      </c>
      <c r="M397" s="20">
        <v>6.99</v>
      </c>
      <c r="N397" s="18">
        <v>61.68</v>
      </c>
      <c r="O397" s="20">
        <v>0.51</v>
      </c>
      <c r="P397" s="18">
        <v>4.51</v>
      </c>
      <c r="Q397" s="17">
        <v>0.12</v>
      </c>
      <c r="R397" s="18">
        <v>17.41</v>
      </c>
      <c r="S397" s="21">
        <v>7.0000000000000001E-3</v>
      </c>
      <c r="T397" s="19">
        <v>0.113</v>
      </c>
      <c r="U397" s="21">
        <v>3.2000000000000002E-3</v>
      </c>
      <c r="V397" s="19">
        <v>3.9600000000000003E-2</v>
      </c>
      <c r="W397" s="21">
        <v>0.28270000000000001</v>
      </c>
      <c r="X397" s="19">
        <v>9.6100000000000005E-2</v>
      </c>
      <c r="Y397" s="21">
        <v>0.34489999999999998</v>
      </c>
      <c r="Z397" s="19">
        <v>1.3978999999999999</v>
      </c>
      <c r="AA397" s="21">
        <v>-8.48E-2</v>
      </c>
      <c r="AB397" s="19">
        <v>0.25640000000000002</v>
      </c>
      <c r="AC397" s="21">
        <v>-0.19170000000000001</v>
      </c>
      <c r="AD397" s="9" t="s">
        <v>1241</v>
      </c>
      <c r="AE397" s="10" t="s">
        <v>1294</v>
      </c>
    </row>
    <row r="398" spans="1:32" x14ac:dyDescent="0.25">
      <c r="A398" s="45"/>
      <c r="C398" s="7" t="s">
        <v>348</v>
      </c>
      <c r="D398" s="7" t="s">
        <v>1205</v>
      </c>
      <c r="E398" s="7" t="s">
        <v>815</v>
      </c>
      <c r="F398" s="17">
        <f>VLOOKUP(C398,Table_0__2[[Papel]:[Alta]],2,TRUE)</f>
        <v>1.63</v>
      </c>
      <c r="G398" s="19">
        <f>VLOOKUP(C398,Table_0__2[[Papel]:[Alta]],3,TRUE)/100</f>
        <v>-4.1200000000000001E-2</v>
      </c>
      <c r="H398" s="17">
        <f>VLOOKUP(C398,Table_0__2[[Papel]:[Alta]],4,TRUE)</f>
        <v>1.62</v>
      </c>
      <c r="I398" s="33">
        <f>VLOOKUP(C398,Table_0__2[[Papel]:[Alta]],5,TRUE)</f>
        <v>1.69</v>
      </c>
      <c r="J398" s="17">
        <v>1.7</v>
      </c>
      <c r="K398" s="19">
        <v>0</v>
      </c>
      <c r="L398" s="9" t="s">
        <v>1237</v>
      </c>
      <c r="M398" s="20">
        <v>0.46</v>
      </c>
      <c r="N398" s="18">
        <v>-8.2799999999999994</v>
      </c>
      <c r="O398" s="20">
        <v>-0.21</v>
      </c>
      <c r="P398" s="18">
        <v>3.69</v>
      </c>
      <c r="Q398" s="17">
        <v>2.92</v>
      </c>
      <c r="R398" s="18">
        <v>-8.7899999999999991</v>
      </c>
      <c r="S398" s="21">
        <v>0</v>
      </c>
      <c r="T398" s="19">
        <v>-5.6000000000000001E-2</v>
      </c>
      <c r="U398" s="21">
        <v>0</v>
      </c>
      <c r="V398" s="19">
        <v>-9.5699999999999993E-2</v>
      </c>
      <c r="W398" s="21">
        <v>6.9199999999999998E-2</v>
      </c>
      <c r="X398" s="19">
        <v>-0.27039999999999997</v>
      </c>
      <c r="Y398" s="21">
        <v>0.37869999999999998</v>
      </c>
      <c r="Z398" s="19">
        <v>8.3299999999999999E-2</v>
      </c>
      <c r="AA398" s="21">
        <v>-0.49680000000000002</v>
      </c>
      <c r="AB398" s="19">
        <v>6.1600000000000002E-2</v>
      </c>
      <c r="AC398" s="21">
        <v>-0.27900000000000003</v>
      </c>
      <c r="AD398" s="9" t="s">
        <v>1238</v>
      </c>
      <c r="AE398" s="10" t="s">
        <v>1294</v>
      </c>
    </row>
    <row r="399" spans="1:32" x14ac:dyDescent="0.25">
      <c r="A399" s="45"/>
      <c r="C399" s="7" t="s">
        <v>349</v>
      </c>
      <c r="D399" s="7" t="s">
        <v>1206</v>
      </c>
      <c r="E399" s="7" t="s">
        <v>810</v>
      </c>
      <c r="F399" s="17">
        <f>VLOOKUP(C399,Table_0__2[[Papel]:[Alta]],2,TRUE)</f>
        <v>8.89</v>
      </c>
      <c r="G399" s="19">
        <f>VLOOKUP(C399,Table_0__2[[Papel]:[Alta]],3,TRUE)/100</f>
        <v>-3.1600000000000003E-2</v>
      </c>
      <c r="H399" s="17">
        <f>VLOOKUP(C399,Table_0__2[[Papel]:[Alta]],4,TRUE)</f>
        <v>8.8699999999999992</v>
      </c>
      <c r="I399" s="33">
        <f>VLOOKUP(C399,Table_0__2[[Papel]:[Alta]],5,TRUE)</f>
        <v>9.25</v>
      </c>
      <c r="J399" s="17">
        <v>9.18</v>
      </c>
      <c r="K399" s="19">
        <v>-1.9199999999999998E-2</v>
      </c>
      <c r="L399" s="9" t="s">
        <v>1237</v>
      </c>
      <c r="M399" s="20">
        <v>1.49</v>
      </c>
      <c r="N399" s="18">
        <v>10.82</v>
      </c>
      <c r="O399" s="20">
        <v>0.85</v>
      </c>
      <c r="P399" s="18">
        <v>6.14</v>
      </c>
      <c r="Q399" s="17">
        <v>0.32</v>
      </c>
      <c r="R399" s="18">
        <v>10.3</v>
      </c>
      <c r="S399" s="21">
        <v>4.7E-2</v>
      </c>
      <c r="T399" s="19">
        <v>0.13800000000000001</v>
      </c>
      <c r="U399" s="21">
        <v>-1.9199999999999998E-2</v>
      </c>
      <c r="V399" s="19">
        <v>-0.19189999999999999</v>
      </c>
      <c r="W399" s="21">
        <v>-0.39779999999999999</v>
      </c>
      <c r="X399" s="19">
        <v>-0.25059999999999999</v>
      </c>
      <c r="Y399" s="21">
        <v>-0.1827</v>
      </c>
      <c r="Z399" s="19">
        <v>2.8344999999999998</v>
      </c>
      <c r="AA399" s="21">
        <v>1.0782</v>
      </c>
      <c r="AB399" s="19">
        <v>0.4884</v>
      </c>
      <c r="AC399" s="21">
        <v>0.13159999999999999</v>
      </c>
      <c r="AD399" s="9" t="s">
        <v>1238</v>
      </c>
      <c r="AE399" s="10" t="s">
        <v>1294</v>
      </c>
    </row>
    <row r="400" spans="1:32" x14ac:dyDescent="0.25">
      <c r="A400" s="45"/>
      <c r="C400" s="7" t="s">
        <v>350</v>
      </c>
      <c r="D400" s="7" t="s">
        <v>1207</v>
      </c>
      <c r="E400" s="7" t="s">
        <v>782</v>
      </c>
      <c r="F400" s="17">
        <f>VLOOKUP(C400,Table_0__2[[Papel]:[Alta]],2,TRUE)</f>
        <v>27.52</v>
      </c>
      <c r="G400" s="19">
        <f>VLOOKUP(C400,Table_0__2[[Papel]:[Alta]],3,TRUE)/100</f>
        <v>-4.5100000000000001E-2</v>
      </c>
      <c r="H400" s="17">
        <f>VLOOKUP(C400,Table_0__2[[Papel]:[Alta]],4,TRUE)</f>
        <v>27.52</v>
      </c>
      <c r="I400" s="33">
        <f>VLOOKUP(C400,Table_0__2[[Papel]:[Alta]],5,TRUE)</f>
        <v>28.82</v>
      </c>
      <c r="J400" s="17">
        <v>28.82</v>
      </c>
      <c r="K400" s="19">
        <v>-2.47E-2</v>
      </c>
      <c r="L400" s="9" t="s">
        <v>1237</v>
      </c>
      <c r="M400" s="20">
        <v>1.38</v>
      </c>
      <c r="N400" s="18">
        <v>5.65</v>
      </c>
      <c r="O400" s="20">
        <v>5.0999999999999996</v>
      </c>
      <c r="P400" s="18">
        <v>20.88</v>
      </c>
      <c r="Q400" s="17">
        <v>0.33</v>
      </c>
      <c r="R400" s="18">
        <v>5.0199999999999996</v>
      </c>
      <c r="S400" s="21">
        <v>8.7999999999999995E-2</v>
      </c>
      <c r="T400" s="19">
        <v>0.24399999999999999</v>
      </c>
      <c r="U400" s="21">
        <v>-2.47E-2</v>
      </c>
      <c r="V400" s="19">
        <v>2.8E-3</v>
      </c>
      <c r="W400" s="21">
        <v>0.15440000000000001</v>
      </c>
      <c r="X400" s="19">
        <v>8.0000000000000002E-3</v>
      </c>
      <c r="Y400" s="21">
        <v>0.12989999999999999</v>
      </c>
      <c r="Z400" s="19">
        <v>0.68220000000000003</v>
      </c>
      <c r="AA400" s="21">
        <v>0.39710000000000001</v>
      </c>
      <c r="AB400" s="19">
        <v>5.0200000000000002E-2</v>
      </c>
      <c r="AC400" s="21">
        <v>0.41139999999999999</v>
      </c>
      <c r="AD400" s="9" t="s">
        <v>1241</v>
      </c>
      <c r="AE400" s="10" t="s">
        <v>1294</v>
      </c>
    </row>
    <row r="401" spans="1:31" x14ac:dyDescent="0.25">
      <c r="A401" s="45"/>
      <c r="C401" s="7" t="s">
        <v>351</v>
      </c>
      <c r="D401" s="7" t="s">
        <v>1208</v>
      </c>
      <c r="E401" s="7" t="s">
        <v>782</v>
      </c>
      <c r="F401" s="17">
        <f>VLOOKUP(C401,Table_0__2[[Papel]:[Alta]],2,TRUE)</f>
        <v>22.98</v>
      </c>
      <c r="G401" s="19">
        <f>VLOOKUP(C401,Table_0__2[[Papel]:[Alta]],3,TRUE)/100</f>
        <v>-2.3E-2</v>
      </c>
      <c r="H401" s="17">
        <f>VLOOKUP(C401,Table_0__2[[Papel]:[Alta]],4,TRUE)</f>
        <v>22.96</v>
      </c>
      <c r="I401" s="33">
        <f>VLOOKUP(C401,Table_0__2[[Papel]:[Alta]],5,TRUE)</f>
        <v>23.39</v>
      </c>
      <c r="J401" s="17">
        <v>23.52</v>
      </c>
      <c r="K401" s="19">
        <v>-1.5900000000000001E-2</v>
      </c>
      <c r="L401" s="9" t="s">
        <v>1237</v>
      </c>
      <c r="M401" s="20">
        <v>1.1299999999999999</v>
      </c>
      <c r="N401" s="18">
        <v>4.6100000000000003</v>
      </c>
      <c r="O401" s="20">
        <v>5.0999999999999996</v>
      </c>
      <c r="P401" s="18">
        <v>20.88</v>
      </c>
      <c r="Q401" s="17">
        <v>0.33</v>
      </c>
      <c r="R401" s="18">
        <v>4.09</v>
      </c>
      <c r="S401" s="21">
        <v>0.108</v>
      </c>
      <c r="T401" s="19">
        <v>0.24399999999999999</v>
      </c>
      <c r="U401" s="21">
        <v>-1.5900000000000001E-2</v>
      </c>
      <c r="V401" s="19">
        <v>-7.8299999999999995E-2</v>
      </c>
      <c r="W401" s="21">
        <v>0.15620000000000001</v>
      </c>
      <c r="X401" s="19">
        <v>-0.127</v>
      </c>
      <c r="Y401" s="21">
        <v>0.31259999999999999</v>
      </c>
      <c r="Z401" s="19">
        <v>0.38190000000000002</v>
      </c>
      <c r="AA401" s="21">
        <v>0.22950000000000001</v>
      </c>
      <c r="AB401" s="19">
        <v>8.2299999999999998E-2</v>
      </c>
      <c r="AC401" s="21">
        <v>0.50119999999999998</v>
      </c>
      <c r="AD401" s="9" t="s">
        <v>1241</v>
      </c>
      <c r="AE401" s="10" t="s">
        <v>1294</v>
      </c>
    </row>
    <row r="402" spans="1:31" x14ac:dyDescent="0.25">
      <c r="A402" s="45"/>
      <c r="C402" s="7" t="s">
        <v>352</v>
      </c>
      <c r="D402" s="7" t="s">
        <v>1209</v>
      </c>
      <c r="E402" s="7" t="s">
        <v>968</v>
      </c>
      <c r="F402" s="17">
        <f>VLOOKUP(C402,Table_0__2[[Papel]:[Alta]],2,TRUE)</f>
        <v>20.21</v>
      </c>
      <c r="G402" s="19">
        <f>VLOOKUP(C402,Table_0__2[[Papel]:[Alta]],3,TRUE)/100</f>
        <v>-3.49E-2</v>
      </c>
      <c r="H402" s="17">
        <f>VLOOKUP(C402,Table_0__2[[Papel]:[Alta]],4,TRUE)</f>
        <v>20.190000000000001</v>
      </c>
      <c r="I402" s="33">
        <f>VLOOKUP(C402,Table_0__2[[Papel]:[Alta]],5,TRUE)</f>
        <v>20.91</v>
      </c>
      <c r="J402" s="17">
        <v>20.94</v>
      </c>
      <c r="K402" s="19">
        <v>-1.46E-2</v>
      </c>
      <c r="L402" s="9" t="s">
        <v>1237</v>
      </c>
      <c r="M402" s="20">
        <v>1.19</v>
      </c>
      <c r="N402" s="18">
        <v>-33.64</v>
      </c>
      <c r="O402" s="20">
        <v>-0.62</v>
      </c>
      <c r="P402" s="18">
        <v>17.600000000000001</v>
      </c>
      <c r="Q402" s="17">
        <v>1</v>
      </c>
      <c r="R402" s="18">
        <v>11.01</v>
      </c>
      <c r="S402" s="21">
        <v>0</v>
      </c>
      <c r="T402" s="19">
        <v>-3.5000000000000003E-2</v>
      </c>
      <c r="U402" s="21">
        <v>-1.46E-2</v>
      </c>
      <c r="V402" s="19">
        <v>-7.7100000000000002E-2</v>
      </c>
      <c r="W402" s="21">
        <v>-4.8599999999999997E-2</v>
      </c>
      <c r="X402" s="19">
        <v>-1.4E-3</v>
      </c>
      <c r="Y402" s="21">
        <v>-0.1711</v>
      </c>
      <c r="Z402" s="19">
        <v>0.32390000000000002</v>
      </c>
      <c r="AA402" s="21">
        <v>0.17100000000000001</v>
      </c>
      <c r="AB402" s="19">
        <v>0.62229999999999996</v>
      </c>
      <c r="AC402" s="21">
        <v>-0.34839999999999999</v>
      </c>
      <c r="AD402" s="9" t="s">
        <v>1238</v>
      </c>
      <c r="AE402" s="10" t="s">
        <v>1295</v>
      </c>
    </row>
    <row r="403" spans="1:31" x14ac:dyDescent="0.25">
      <c r="A403" s="45"/>
      <c r="C403" s="7" t="s">
        <v>772</v>
      </c>
      <c r="D403" s="7" t="s">
        <v>1210</v>
      </c>
      <c r="E403" s="7" t="s">
        <v>788</v>
      </c>
      <c r="F403" s="17">
        <f>VLOOKUP(C403,Table_0__2[[Papel]:[Alta]],2,TRUE)</f>
        <v>49</v>
      </c>
      <c r="G403" s="19">
        <f>VLOOKUP(C403,Table_0__2[[Papel]:[Alta]],3,TRUE)/100</f>
        <v>0</v>
      </c>
      <c r="H403" s="17">
        <f>VLOOKUP(C403,Table_0__2[[Papel]:[Alta]],4,TRUE)</f>
        <v>0</v>
      </c>
      <c r="I403" s="33">
        <f>VLOOKUP(C403,Table_0__2[[Papel]:[Alta]],5,TRUE)</f>
        <v>0</v>
      </c>
      <c r="J403" s="17">
        <v>49</v>
      </c>
      <c r="K403" s="19">
        <v>-3.9199999999999999E-2</v>
      </c>
      <c r="L403" s="9" t="s">
        <v>1237</v>
      </c>
      <c r="M403" s="20">
        <v>-0.68</v>
      </c>
      <c r="N403" s="18">
        <v>0</v>
      </c>
      <c r="O403" s="20">
        <v>0</v>
      </c>
      <c r="P403" s="18">
        <v>-71.540000000000006</v>
      </c>
      <c r="Q403" s="17">
        <v>-0.72</v>
      </c>
      <c r="R403" s="18" t="s">
        <v>1240</v>
      </c>
      <c r="S403" s="21">
        <v>0</v>
      </c>
      <c r="T403" s="19" t="s">
        <v>1240</v>
      </c>
      <c r="U403" s="21">
        <v>-3.9199999999999999E-2</v>
      </c>
      <c r="V403" s="19">
        <v>-0.22220000000000001</v>
      </c>
      <c r="W403" s="21">
        <v>4.7579000000000002</v>
      </c>
      <c r="X403" s="19">
        <v>-0.246</v>
      </c>
      <c r="Y403" s="21">
        <v>17.6753</v>
      </c>
      <c r="Z403" s="19">
        <v>5.45E-2</v>
      </c>
      <c r="AA403" s="21">
        <v>-0.15379999999999999</v>
      </c>
      <c r="AB403" s="19">
        <v>0.2112</v>
      </c>
      <c r="AC403" s="21">
        <v>7.3300000000000004E-2</v>
      </c>
      <c r="AD403" s="9" t="s">
        <v>1238</v>
      </c>
      <c r="AE403" s="10" t="s">
        <v>1295</v>
      </c>
    </row>
    <row r="404" spans="1:31" x14ac:dyDescent="0.25">
      <c r="A404" s="45"/>
      <c r="C404" s="7" t="s">
        <v>353</v>
      </c>
      <c r="D404" s="7" t="s">
        <v>1211</v>
      </c>
      <c r="E404" s="7" t="s">
        <v>788</v>
      </c>
      <c r="F404" s="17">
        <f>VLOOKUP(C404,Table_0__2[[Papel]:[Alta]],2,TRUE)</f>
        <v>9.1999999999999993</v>
      </c>
      <c r="G404" s="19">
        <f>VLOOKUP(C404,Table_0__2[[Papel]:[Alta]],3,TRUE)/100</f>
        <v>-1.0800000000000001E-2</v>
      </c>
      <c r="H404" s="17">
        <f>VLOOKUP(C404,Table_0__2[[Papel]:[Alta]],4,TRUE)</f>
        <v>9.1999999999999993</v>
      </c>
      <c r="I404" s="33">
        <f>VLOOKUP(C404,Table_0__2[[Papel]:[Alta]],5,TRUE)</f>
        <v>9.2100000000000009</v>
      </c>
      <c r="J404" s="17">
        <v>9.3000000000000007</v>
      </c>
      <c r="K404" s="19">
        <v>-6.4000000000000003E-3</v>
      </c>
      <c r="L404" s="9" t="s">
        <v>1237</v>
      </c>
      <c r="M404" s="20">
        <v>-0.13</v>
      </c>
      <c r="N404" s="18">
        <v>0</v>
      </c>
      <c r="O404" s="20">
        <v>0</v>
      </c>
      <c r="P404" s="18">
        <v>-71.540000000000006</v>
      </c>
      <c r="Q404" s="17">
        <v>-0.72</v>
      </c>
      <c r="R404" s="18" t="s">
        <v>1240</v>
      </c>
      <c r="S404" s="21">
        <v>0</v>
      </c>
      <c r="T404" s="19" t="s">
        <v>1240</v>
      </c>
      <c r="U404" s="21">
        <v>-6.4000000000000003E-3</v>
      </c>
      <c r="V404" s="19">
        <v>-4.8099999999999997E-2</v>
      </c>
      <c r="W404" s="21">
        <v>0.57630000000000003</v>
      </c>
      <c r="X404" s="19">
        <v>-4.9099999999999998E-2</v>
      </c>
      <c r="Y404" s="21">
        <v>1.7242</v>
      </c>
      <c r="Z404" s="19">
        <v>1.0398000000000001</v>
      </c>
      <c r="AA404" s="21">
        <v>-0.23810000000000001</v>
      </c>
      <c r="AB404" s="19">
        <v>3.1300000000000001E-2</v>
      </c>
      <c r="AC404" s="21">
        <v>0.4</v>
      </c>
      <c r="AD404" s="9" t="s">
        <v>1238</v>
      </c>
      <c r="AE404" s="10" t="s">
        <v>1295</v>
      </c>
    </row>
    <row r="405" spans="1:31" x14ac:dyDescent="0.25">
      <c r="A405" s="45"/>
      <c r="C405" s="7" t="s">
        <v>354</v>
      </c>
      <c r="D405" s="7" t="s">
        <v>1212</v>
      </c>
      <c r="E405" s="7" t="s">
        <v>1017</v>
      </c>
      <c r="F405" s="17">
        <f>VLOOKUP(C405,Table_0__2[[Papel]:[Alta]],2,TRUE)</f>
        <v>4.26</v>
      </c>
      <c r="G405" s="19">
        <f>VLOOKUP(C405,Table_0__2[[Papel]:[Alta]],3,TRUE)/100</f>
        <v>-6.9999999999999993E-3</v>
      </c>
      <c r="H405" s="17">
        <f>VLOOKUP(C405,Table_0__2[[Papel]:[Alta]],4,TRUE)</f>
        <v>4.21</v>
      </c>
      <c r="I405" s="33">
        <f>VLOOKUP(C405,Table_0__2[[Papel]:[Alta]],5,TRUE)</f>
        <v>4.29</v>
      </c>
      <c r="J405" s="17">
        <v>4.29</v>
      </c>
      <c r="K405" s="19">
        <v>-9.1999999999999998E-3</v>
      </c>
      <c r="L405" s="9" t="s">
        <v>1237</v>
      </c>
      <c r="M405" s="20">
        <v>1.85</v>
      </c>
      <c r="N405" s="18">
        <v>23.86</v>
      </c>
      <c r="O405" s="20">
        <v>0.18</v>
      </c>
      <c r="P405" s="18">
        <v>2.3199999999999998</v>
      </c>
      <c r="Q405" s="17" t="s">
        <v>1240</v>
      </c>
      <c r="R405" s="18">
        <v>28.83</v>
      </c>
      <c r="S405" s="21">
        <v>6.8000000000000005E-2</v>
      </c>
      <c r="T405" s="19">
        <v>7.6999999999999999E-2</v>
      </c>
      <c r="U405" s="21">
        <v>-9.1999999999999998E-3</v>
      </c>
      <c r="V405" s="19">
        <v>-6.7400000000000002E-2</v>
      </c>
      <c r="W405" s="21">
        <v>-0.127</v>
      </c>
      <c r="X405" s="19">
        <v>9.4000000000000004E-3</v>
      </c>
      <c r="Y405" s="21">
        <v>-4.53E-2</v>
      </c>
      <c r="Z405" s="19">
        <v>0.81</v>
      </c>
      <c r="AA405" s="21">
        <v>0.1116</v>
      </c>
      <c r="AB405" s="19">
        <v>0</v>
      </c>
      <c r="AC405" s="21">
        <v>0.5121</v>
      </c>
      <c r="AD405" s="9" t="s">
        <v>1238</v>
      </c>
      <c r="AE405" s="10" t="s">
        <v>1295</v>
      </c>
    </row>
    <row r="406" spans="1:31" x14ac:dyDescent="0.25">
      <c r="A406" s="45"/>
      <c r="C406" s="7" t="s">
        <v>355</v>
      </c>
      <c r="D406" s="7" t="s">
        <v>1213</v>
      </c>
      <c r="E406" s="7" t="s">
        <v>863</v>
      </c>
      <c r="F406" s="17">
        <f>VLOOKUP(C406,Table_0__2[[Papel]:[Alta]],2,TRUE)</f>
        <v>18.149999999999999</v>
      </c>
      <c r="G406" s="19">
        <f>VLOOKUP(C406,Table_0__2[[Papel]:[Alta]],3,TRUE)/100</f>
        <v>-3.2000000000000001E-2</v>
      </c>
      <c r="H406" s="17">
        <f>VLOOKUP(C406,Table_0__2[[Papel]:[Alta]],4,TRUE)</f>
        <v>18.100000000000001</v>
      </c>
      <c r="I406" s="33">
        <f>VLOOKUP(C406,Table_0__2[[Papel]:[Alta]],5,TRUE)</f>
        <v>18.62</v>
      </c>
      <c r="J406" s="17">
        <v>18.75</v>
      </c>
      <c r="K406" s="19">
        <v>-2.9499999999999998E-2</v>
      </c>
      <c r="L406" s="9" t="s">
        <v>1237</v>
      </c>
      <c r="M406" s="20">
        <v>2.19</v>
      </c>
      <c r="N406" s="18">
        <v>23.4</v>
      </c>
      <c r="O406" s="20">
        <v>0.8</v>
      </c>
      <c r="P406" s="18">
        <v>8.5500000000000007</v>
      </c>
      <c r="Q406" s="17">
        <v>2.0099999999999998</v>
      </c>
      <c r="R406" s="18">
        <v>13.8</v>
      </c>
      <c r="S406" s="21">
        <v>0</v>
      </c>
      <c r="T406" s="19">
        <v>9.4E-2</v>
      </c>
      <c r="U406" s="21">
        <v>-2.9499999999999998E-2</v>
      </c>
      <c r="V406" s="19">
        <v>-0.1787</v>
      </c>
      <c r="W406" s="21">
        <v>-5.2999999999999999E-2</v>
      </c>
      <c r="X406" s="19">
        <v>-0.2102</v>
      </c>
      <c r="Y406" s="21">
        <v>-6.0299999999999999E-2</v>
      </c>
      <c r="Z406" s="19">
        <v>-1.77E-2</v>
      </c>
      <c r="AA406" s="21">
        <v>-0.27279999999999999</v>
      </c>
      <c r="AB406" s="19">
        <v>0.12379999999999999</v>
      </c>
      <c r="AC406" s="21">
        <v>0.21890000000000001</v>
      </c>
      <c r="AD406" s="9" t="s">
        <v>1241</v>
      </c>
      <c r="AE406" s="10" t="s">
        <v>1295</v>
      </c>
    </row>
    <row r="407" spans="1:31" x14ac:dyDescent="0.25">
      <c r="A407" s="45"/>
      <c r="C407" s="7" t="s">
        <v>356</v>
      </c>
      <c r="D407" s="7" t="s">
        <v>1214</v>
      </c>
      <c r="E407" s="7" t="s">
        <v>874</v>
      </c>
      <c r="F407" s="17">
        <f>VLOOKUP(C407,Table_0__2[[Papel]:[Alta]],2,TRUE)</f>
        <v>54.5</v>
      </c>
      <c r="G407" s="19">
        <f>VLOOKUP(C407,Table_0__2[[Papel]:[Alta]],3,TRUE)/100</f>
        <v>-2.9900000000000003E-2</v>
      </c>
      <c r="H407" s="17">
        <f>VLOOKUP(C407,Table_0__2[[Papel]:[Alta]],4,TRUE)</f>
        <v>51.75</v>
      </c>
      <c r="I407" s="33">
        <f>VLOOKUP(C407,Table_0__2[[Papel]:[Alta]],5,TRUE)</f>
        <v>54.85</v>
      </c>
      <c r="J407" s="17">
        <v>56.18</v>
      </c>
      <c r="K407" s="19">
        <v>-3.7699999999999997E-2</v>
      </c>
      <c r="L407" s="9" t="s">
        <v>1237</v>
      </c>
      <c r="M407" s="20">
        <v>3.47</v>
      </c>
      <c r="N407" s="18">
        <v>26.29</v>
      </c>
      <c r="O407" s="20">
        <v>2.14</v>
      </c>
      <c r="P407" s="18">
        <v>16.170000000000002</v>
      </c>
      <c r="Q407" s="17">
        <v>0.48</v>
      </c>
      <c r="R407" s="18">
        <v>11</v>
      </c>
      <c r="S407" s="21">
        <v>0.02</v>
      </c>
      <c r="T407" s="19">
        <v>0.13200000000000001</v>
      </c>
      <c r="U407" s="21">
        <v>-3.7699999999999997E-2</v>
      </c>
      <c r="V407" s="19">
        <v>5.0299999999999997E-2</v>
      </c>
      <c r="W407" s="21">
        <v>0.86119999999999997</v>
      </c>
      <c r="X407" s="19">
        <v>0.1489</v>
      </c>
      <c r="Y407" s="21">
        <v>0.41189999999999999</v>
      </c>
      <c r="Z407" s="19">
        <v>0.1212</v>
      </c>
      <c r="AA407" s="21">
        <v>1.6388</v>
      </c>
      <c r="AB407" s="19">
        <v>2.2267000000000001</v>
      </c>
      <c r="AC407" s="21">
        <v>0.3251</v>
      </c>
      <c r="AD407" s="9" t="s">
        <v>1238</v>
      </c>
      <c r="AE407" s="10" t="s">
        <v>1295</v>
      </c>
    </row>
    <row r="408" spans="1:31" x14ac:dyDescent="0.25">
      <c r="A408" s="45"/>
      <c r="C408" s="7" t="s">
        <v>357</v>
      </c>
      <c r="D408" s="7" t="s">
        <v>1215</v>
      </c>
      <c r="E408" s="7" t="s">
        <v>874</v>
      </c>
      <c r="F408" s="17">
        <f>VLOOKUP(C408,Table_0__2[[Papel]:[Alta]],2,TRUE)</f>
        <v>54.11</v>
      </c>
      <c r="G408" s="19">
        <f>VLOOKUP(C408,Table_0__2[[Papel]:[Alta]],3,TRUE)/100</f>
        <v>0</v>
      </c>
      <c r="H408" s="17">
        <f>VLOOKUP(C408,Table_0__2[[Papel]:[Alta]],4,TRUE)</f>
        <v>0</v>
      </c>
      <c r="I408" s="33">
        <f>VLOOKUP(C408,Table_0__2[[Papel]:[Alta]],5,TRUE)</f>
        <v>0</v>
      </c>
      <c r="J408" s="17">
        <v>54.11</v>
      </c>
      <c r="K408" s="19">
        <v>-1.67E-2</v>
      </c>
      <c r="L408" s="9" t="s">
        <v>1237</v>
      </c>
      <c r="M408" s="20">
        <v>3.35</v>
      </c>
      <c r="N408" s="18">
        <v>25.32</v>
      </c>
      <c r="O408" s="20">
        <v>2.14</v>
      </c>
      <c r="P408" s="18">
        <v>16.170000000000002</v>
      </c>
      <c r="Q408" s="17">
        <v>0.48</v>
      </c>
      <c r="R408" s="18">
        <v>10.59</v>
      </c>
      <c r="S408" s="21">
        <v>2.8000000000000001E-2</v>
      </c>
      <c r="T408" s="19">
        <v>0.13200000000000001</v>
      </c>
      <c r="U408" s="21">
        <v>-1.67E-2</v>
      </c>
      <c r="V408" s="19">
        <v>-1.9699999999999999E-2</v>
      </c>
      <c r="W408" s="21">
        <v>0.6462</v>
      </c>
      <c r="X408" s="19">
        <v>0.10879999999999999</v>
      </c>
      <c r="Y408" s="21">
        <v>0.42470000000000002</v>
      </c>
      <c r="Z408" s="19">
        <v>0.12839999999999999</v>
      </c>
      <c r="AA408" s="21">
        <v>1.6932</v>
      </c>
      <c r="AB408" s="19">
        <v>2.1379000000000001</v>
      </c>
      <c r="AC408" s="21">
        <v>0.5907</v>
      </c>
      <c r="AD408" s="9" t="s">
        <v>1238</v>
      </c>
      <c r="AE408" s="10" t="s">
        <v>1295</v>
      </c>
    </row>
    <row r="409" spans="1:31" x14ac:dyDescent="0.25">
      <c r="A409" s="45"/>
      <c r="C409" s="7" t="s">
        <v>358</v>
      </c>
      <c r="D409" s="7" t="s">
        <v>1216</v>
      </c>
      <c r="E409" s="7" t="s">
        <v>874</v>
      </c>
      <c r="F409" s="17">
        <f>VLOOKUP(C409,Table_0__2[[Papel]:[Alta]],2,TRUE)</f>
        <v>51.33</v>
      </c>
      <c r="G409" s="19">
        <f>VLOOKUP(C409,Table_0__2[[Papel]:[Alta]],3,TRUE)/100</f>
        <v>-5.0099999999999999E-2</v>
      </c>
      <c r="H409" s="17">
        <f>VLOOKUP(C409,Table_0__2[[Papel]:[Alta]],4,TRUE)</f>
        <v>50.64</v>
      </c>
      <c r="I409" s="33">
        <f>VLOOKUP(C409,Table_0__2[[Papel]:[Alta]],5,TRUE)</f>
        <v>53.13</v>
      </c>
      <c r="J409" s="17">
        <v>54.04</v>
      </c>
      <c r="K409" s="19">
        <v>-4.8399999999999999E-2</v>
      </c>
      <c r="L409" s="9" t="s">
        <v>1237</v>
      </c>
      <c r="M409" s="20">
        <v>3.34</v>
      </c>
      <c r="N409" s="18">
        <v>25.28</v>
      </c>
      <c r="O409" s="20">
        <v>2.14</v>
      </c>
      <c r="P409" s="18">
        <v>16.170000000000002</v>
      </c>
      <c r="Q409" s="17">
        <v>0.48</v>
      </c>
      <c r="R409" s="18">
        <v>10.58</v>
      </c>
      <c r="S409" s="21">
        <v>2.3E-2</v>
      </c>
      <c r="T409" s="19">
        <v>0.13200000000000001</v>
      </c>
      <c r="U409" s="21">
        <v>-4.8399999999999999E-2</v>
      </c>
      <c r="V409" s="19">
        <v>-2.8799999999999999E-2</v>
      </c>
      <c r="W409" s="21">
        <v>0.92579999999999996</v>
      </c>
      <c r="X409" s="19">
        <v>5.57E-2</v>
      </c>
      <c r="Y409" s="21">
        <v>0.49270000000000003</v>
      </c>
      <c r="Z409" s="19">
        <v>0.13869999999999999</v>
      </c>
      <c r="AA409" s="21">
        <v>1.7341</v>
      </c>
      <c r="AB409" s="19">
        <v>2.7856000000000001</v>
      </c>
      <c r="AC409" s="21">
        <v>0.63780000000000003</v>
      </c>
      <c r="AD409" s="9" t="s">
        <v>1238</v>
      </c>
      <c r="AE409" s="10" t="s">
        <v>1295</v>
      </c>
    </row>
    <row r="410" spans="1:31" x14ac:dyDescent="0.25">
      <c r="A410" s="45"/>
      <c r="C410" s="7" t="s">
        <v>359</v>
      </c>
      <c r="D410" s="7" t="s">
        <v>1217</v>
      </c>
      <c r="E410" s="7" t="s">
        <v>934</v>
      </c>
      <c r="F410" s="17">
        <f>VLOOKUP(C410,Table_0__2[[Papel]:[Alta]],2,TRUE)</f>
        <v>16.77</v>
      </c>
      <c r="G410" s="19">
        <f>VLOOKUP(C410,Table_0__2[[Papel]:[Alta]],3,TRUE)/100</f>
        <v>-1.5300000000000001E-2</v>
      </c>
      <c r="H410" s="17">
        <f>VLOOKUP(C410,Table_0__2[[Papel]:[Alta]],4,TRUE)</f>
        <v>16.61</v>
      </c>
      <c r="I410" s="33">
        <f>VLOOKUP(C410,Table_0__2[[Papel]:[Alta]],5,TRUE)</f>
        <v>17.02</v>
      </c>
      <c r="J410" s="17">
        <v>17.03</v>
      </c>
      <c r="K410" s="19">
        <v>8.3000000000000001E-3</v>
      </c>
      <c r="L410" s="9" t="s">
        <v>1237</v>
      </c>
      <c r="M410" s="20">
        <v>1.44</v>
      </c>
      <c r="N410" s="18">
        <v>31.72</v>
      </c>
      <c r="O410" s="20">
        <v>0.54</v>
      </c>
      <c r="P410" s="18">
        <v>11.86</v>
      </c>
      <c r="Q410" s="17">
        <v>0.4</v>
      </c>
      <c r="R410" s="18">
        <v>8.7799999999999994</v>
      </c>
      <c r="S410" s="21">
        <v>2E-3</v>
      </c>
      <c r="T410" s="19">
        <v>4.4999999999999998E-2</v>
      </c>
      <c r="U410" s="21">
        <v>8.3000000000000001E-3</v>
      </c>
      <c r="V410" s="19">
        <v>0.20100000000000001</v>
      </c>
      <c r="W410" s="21">
        <v>0.82630000000000003</v>
      </c>
      <c r="X410" s="19">
        <v>8.5400000000000004E-2</v>
      </c>
      <c r="Y410" s="21">
        <v>0.60240000000000005</v>
      </c>
      <c r="Z410" s="19">
        <v>-0.1265</v>
      </c>
      <c r="AA410" s="21">
        <v>5.8999999999999997E-2</v>
      </c>
      <c r="AB410" s="19">
        <v>0.31240000000000001</v>
      </c>
      <c r="AC410" s="21">
        <v>1.1451</v>
      </c>
      <c r="AD410" s="9" t="s">
        <v>1241</v>
      </c>
      <c r="AE410" s="10" t="s">
        <v>1295</v>
      </c>
    </row>
    <row r="411" spans="1:31" x14ac:dyDescent="0.25">
      <c r="A411" s="45"/>
      <c r="C411" s="7" t="s">
        <v>360</v>
      </c>
      <c r="D411" s="7" t="s">
        <v>1218</v>
      </c>
      <c r="E411" s="7" t="s">
        <v>934</v>
      </c>
      <c r="F411" s="17">
        <f>VLOOKUP(C411,Table_0__2[[Papel]:[Alta]],2,TRUE)</f>
        <v>16.59</v>
      </c>
      <c r="G411" s="19">
        <f>VLOOKUP(C411,Table_0__2[[Papel]:[Alta]],3,TRUE)/100</f>
        <v>-1.54E-2</v>
      </c>
      <c r="H411" s="17">
        <f>VLOOKUP(C411,Table_0__2[[Papel]:[Alta]],4,TRUE)</f>
        <v>16.350000000000001</v>
      </c>
      <c r="I411" s="33">
        <f>VLOOKUP(C411,Table_0__2[[Papel]:[Alta]],5,TRUE)</f>
        <v>16.78</v>
      </c>
      <c r="J411" s="17">
        <v>16.850000000000001</v>
      </c>
      <c r="K411" s="19">
        <v>3.7600000000000001E-2</v>
      </c>
      <c r="L411" s="9" t="s">
        <v>1237</v>
      </c>
      <c r="M411" s="20">
        <v>1.42</v>
      </c>
      <c r="N411" s="18">
        <v>31.38</v>
      </c>
      <c r="O411" s="20">
        <v>0.54</v>
      </c>
      <c r="P411" s="18">
        <v>11.86</v>
      </c>
      <c r="Q411" s="17">
        <v>0.4</v>
      </c>
      <c r="R411" s="18">
        <v>8.68</v>
      </c>
      <c r="S411" s="21">
        <v>3.0000000000000001E-3</v>
      </c>
      <c r="T411" s="19">
        <v>4.4999999999999998E-2</v>
      </c>
      <c r="U411" s="21">
        <v>3.7600000000000001E-2</v>
      </c>
      <c r="V411" s="19">
        <v>0.28920000000000001</v>
      </c>
      <c r="W411" s="21">
        <v>1.0079</v>
      </c>
      <c r="X411" s="19">
        <v>0.15329999999999999</v>
      </c>
      <c r="Y411" s="21">
        <v>0.55059999999999998</v>
      </c>
      <c r="Z411" s="19">
        <v>4.7399999999999998E-2</v>
      </c>
      <c r="AA411" s="21">
        <v>1.7899999999999999E-2</v>
      </c>
      <c r="AB411" s="19">
        <v>1.2189000000000001</v>
      </c>
      <c r="AC411" s="21">
        <v>1.8714999999999999</v>
      </c>
      <c r="AD411" s="9" t="s">
        <v>1241</v>
      </c>
      <c r="AE411" s="10" t="s">
        <v>1295</v>
      </c>
    </row>
    <row r="412" spans="1:31" x14ac:dyDescent="0.25">
      <c r="A412" s="45"/>
      <c r="C412" s="7" t="s">
        <v>361</v>
      </c>
      <c r="D412" s="7" t="s">
        <v>1219</v>
      </c>
      <c r="E412" s="7" t="s">
        <v>934</v>
      </c>
      <c r="F412" s="17">
        <f>VLOOKUP(C412,Table_0__2[[Papel]:[Alta]],2,TRUE)</f>
        <v>13.12</v>
      </c>
      <c r="G412" s="19">
        <f>VLOOKUP(C412,Table_0__2[[Papel]:[Alta]],3,TRUE)/100</f>
        <v>0</v>
      </c>
      <c r="H412" s="17">
        <f>VLOOKUP(C412,Table_0__2[[Papel]:[Alta]],4,TRUE)</f>
        <v>0</v>
      </c>
      <c r="I412" s="33">
        <f>VLOOKUP(C412,Table_0__2[[Papel]:[Alta]],5,TRUE)</f>
        <v>0</v>
      </c>
      <c r="J412" s="17">
        <v>13.12</v>
      </c>
      <c r="K412" s="19">
        <v>0</v>
      </c>
      <c r="L412" s="9" t="s">
        <v>1296</v>
      </c>
      <c r="M412" s="20">
        <v>1.1100000000000001</v>
      </c>
      <c r="N412" s="18">
        <v>24.44</v>
      </c>
      <c r="O412" s="20">
        <v>0.54</v>
      </c>
      <c r="P412" s="18">
        <v>11.86</v>
      </c>
      <c r="Q412" s="17">
        <v>0.4</v>
      </c>
      <c r="R412" s="18">
        <v>6.76</v>
      </c>
      <c r="S412" s="21">
        <v>3.0000000000000001E-3</v>
      </c>
      <c r="T412" s="19">
        <v>4.4999999999999998E-2</v>
      </c>
      <c r="U412" s="21">
        <v>0</v>
      </c>
      <c r="V412" s="19">
        <v>0</v>
      </c>
      <c r="W412" s="21">
        <v>0.27950000000000003</v>
      </c>
      <c r="X412" s="19">
        <v>0.13009999999999999</v>
      </c>
      <c r="Y412" s="21">
        <v>0.2341</v>
      </c>
      <c r="Z412" s="19">
        <v>0.27189999999999998</v>
      </c>
      <c r="AA412" s="21">
        <v>-0.16700000000000001</v>
      </c>
      <c r="AB412" s="19">
        <v>1.0648</v>
      </c>
      <c r="AC412" s="21">
        <v>3.2770999999999999</v>
      </c>
      <c r="AD412" s="9" t="s">
        <v>1241</v>
      </c>
      <c r="AE412" s="10" t="s">
        <v>1295</v>
      </c>
    </row>
    <row r="413" spans="1:31" x14ac:dyDescent="0.25">
      <c r="A413" s="45"/>
      <c r="C413" s="7" t="s">
        <v>362</v>
      </c>
      <c r="D413" s="7" t="s">
        <v>1220</v>
      </c>
      <c r="E413" s="7" t="s">
        <v>860</v>
      </c>
      <c r="F413" s="17">
        <f>VLOOKUP(C413,Table_0__2[[Papel]:[Alta]],2,TRUE)</f>
        <v>97.47</v>
      </c>
      <c r="G413" s="19">
        <f>VLOOKUP(C413,Table_0__2[[Papel]:[Alta]],3,TRUE)/100</f>
        <v>-1.1200000000000002E-2</v>
      </c>
      <c r="H413" s="17">
        <f>VLOOKUP(C413,Table_0__2[[Papel]:[Alta]],4,TRUE)</f>
        <v>96.88</v>
      </c>
      <c r="I413" s="33">
        <f>VLOOKUP(C413,Table_0__2[[Papel]:[Alta]],5,TRUE)</f>
        <v>98.69</v>
      </c>
      <c r="J413" s="17">
        <v>98.57</v>
      </c>
      <c r="K413" s="19">
        <v>4.2799999999999998E-2</v>
      </c>
      <c r="L413" s="9" t="s">
        <v>1237</v>
      </c>
      <c r="M413" s="20">
        <v>2.8</v>
      </c>
      <c r="N413" s="18">
        <v>19.5</v>
      </c>
      <c r="O413" s="20">
        <v>5.05</v>
      </c>
      <c r="P413" s="18">
        <v>35.159999999999997</v>
      </c>
      <c r="Q413" s="17">
        <v>0.42</v>
      </c>
      <c r="R413" s="18">
        <v>4.8600000000000003</v>
      </c>
      <c r="S413" s="21">
        <v>2.4E-2</v>
      </c>
      <c r="T413" s="19">
        <v>0.14399999999999999</v>
      </c>
      <c r="U413" s="21">
        <v>4.2799999999999998E-2</v>
      </c>
      <c r="V413" s="19">
        <v>0.1245</v>
      </c>
      <c r="W413" s="21">
        <v>1.2092000000000001</v>
      </c>
      <c r="X413" s="19">
        <v>0.12720000000000001</v>
      </c>
      <c r="Y413" s="21">
        <v>0.70469999999999999</v>
      </c>
      <c r="Z413" s="19">
        <v>6.8500000000000005E-2</v>
      </c>
      <c r="AA413" s="21">
        <v>0.31109999999999999</v>
      </c>
      <c r="AB413" s="19">
        <v>0.62560000000000004</v>
      </c>
      <c r="AC413" s="21">
        <v>1.0366</v>
      </c>
      <c r="AD413" s="9" t="s">
        <v>1241</v>
      </c>
      <c r="AE413" s="10" t="s">
        <v>1295</v>
      </c>
    </row>
    <row r="414" spans="1:31" x14ac:dyDescent="0.25">
      <c r="A414" s="45"/>
      <c r="C414" s="7" t="s">
        <v>773</v>
      </c>
      <c r="D414" s="7" t="s">
        <v>1221</v>
      </c>
      <c r="E414" s="7" t="s">
        <v>802</v>
      </c>
      <c r="F414" s="17">
        <f>VLOOKUP(C414,Table_0__2[[Papel]:[Alta]],2,TRUE)</f>
        <v>32.159999999999997</v>
      </c>
      <c r="G414" s="19">
        <f>VLOOKUP(C414,Table_0__2[[Papel]:[Alta]],3,TRUE)/100</f>
        <v>-3.5699999999999996E-2</v>
      </c>
      <c r="H414" s="17">
        <f>VLOOKUP(C414,Table_0__2[[Papel]:[Alta]],4,TRUE)</f>
        <v>32.159999999999997</v>
      </c>
      <c r="I414" s="33">
        <f>VLOOKUP(C414,Table_0__2[[Papel]:[Alta]],5,TRUE)</f>
        <v>33.99</v>
      </c>
      <c r="J414" s="17">
        <v>33.35</v>
      </c>
      <c r="K414" s="19">
        <v>-3.3300000000000003E-2</v>
      </c>
      <c r="L414" s="9" t="s">
        <v>1237</v>
      </c>
      <c r="M414" s="20">
        <v>15.01</v>
      </c>
      <c r="N414" s="18">
        <v>42.41</v>
      </c>
      <c r="O414" s="20">
        <v>0.79</v>
      </c>
      <c r="P414" s="18">
        <v>2.2200000000000002</v>
      </c>
      <c r="Q414" s="17">
        <v>5.66</v>
      </c>
      <c r="R414" s="18">
        <v>21.36</v>
      </c>
      <c r="S414" s="21">
        <v>0</v>
      </c>
      <c r="T414" s="19">
        <v>0.35399999999999998</v>
      </c>
      <c r="U414" s="21">
        <v>-3.3300000000000003E-2</v>
      </c>
      <c r="V414" s="19">
        <v>2.3E-2</v>
      </c>
      <c r="W414" s="21">
        <v>7.4099999999999999E-2</v>
      </c>
      <c r="X414" s="19">
        <v>7.4099999999999999E-2</v>
      </c>
      <c r="Y414" s="21">
        <v>0</v>
      </c>
      <c r="Z414" s="19">
        <v>0</v>
      </c>
      <c r="AA414" s="21">
        <v>0</v>
      </c>
      <c r="AB414" s="19">
        <v>0</v>
      </c>
      <c r="AC414" s="21">
        <v>0</v>
      </c>
      <c r="AD414" s="9" t="s">
        <v>1241</v>
      </c>
      <c r="AE414" s="10" t="s">
        <v>1295</v>
      </c>
    </row>
    <row r="415" spans="1:31" x14ac:dyDescent="0.25">
      <c r="A415" s="45"/>
      <c r="C415" s="7" t="s">
        <v>363</v>
      </c>
      <c r="D415" s="7" t="s">
        <v>1222</v>
      </c>
      <c r="E415" s="7" t="s">
        <v>788</v>
      </c>
      <c r="F415" s="17">
        <f>VLOOKUP(C415,Table_0__2[[Papel]:[Alta]],2,TRUE)</f>
        <v>23.24</v>
      </c>
      <c r="G415" s="19">
        <f>VLOOKUP(C415,Table_0__2[[Papel]:[Alta]],3,TRUE)/100</f>
        <v>-2.5600000000000001E-2</v>
      </c>
      <c r="H415" s="17">
        <f>VLOOKUP(C415,Table_0__2[[Papel]:[Alta]],4,TRUE)</f>
        <v>23.1</v>
      </c>
      <c r="I415" s="33">
        <f>VLOOKUP(C415,Table_0__2[[Papel]:[Alta]],5,TRUE)</f>
        <v>23.77</v>
      </c>
      <c r="J415" s="17">
        <v>23.85</v>
      </c>
      <c r="K415" s="19">
        <v>4.1999999999999997E-3</v>
      </c>
      <c r="L415" s="9" t="s">
        <v>1237</v>
      </c>
      <c r="M415" s="20">
        <v>5.05</v>
      </c>
      <c r="N415" s="18">
        <v>38.549999999999997</v>
      </c>
      <c r="O415" s="20">
        <v>0.62</v>
      </c>
      <c r="P415" s="18">
        <v>4.72</v>
      </c>
      <c r="Q415" s="17">
        <v>0.3</v>
      </c>
      <c r="R415" s="18">
        <v>32.81</v>
      </c>
      <c r="S415" s="21">
        <v>4.0000000000000001E-3</v>
      </c>
      <c r="T415" s="19">
        <v>0.13100000000000001</v>
      </c>
      <c r="U415" s="21">
        <v>4.1999999999999997E-3</v>
      </c>
      <c r="V415" s="19">
        <v>-7.6999999999999999E-2</v>
      </c>
      <c r="W415" s="21">
        <v>-0.13819999999999999</v>
      </c>
      <c r="X415" s="19">
        <v>-0.19040000000000001</v>
      </c>
      <c r="Y415" s="21">
        <v>1.4800000000000001E-2</v>
      </c>
      <c r="Z415" s="19">
        <v>0.2137</v>
      </c>
      <c r="AA415" s="21">
        <v>0</v>
      </c>
      <c r="AB415" s="19">
        <v>0</v>
      </c>
      <c r="AC415" s="21">
        <v>0</v>
      </c>
      <c r="AD415" s="9" t="s">
        <v>1238</v>
      </c>
      <c r="AE415" s="10" t="s">
        <v>1297</v>
      </c>
    </row>
    <row r="416" spans="1:31" x14ac:dyDescent="0.25">
      <c r="A416" s="45"/>
      <c r="C416" s="7" t="s">
        <v>364</v>
      </c>
      <c r="D416" s="7" t="s">
        <v>1223</v>
      </c>
      <c r="E416" s="7" t="s">
        <v>810</v>
      </c>
      <c r="F416" s="17">
        <f>VLOOKUP(C416,Table_0__2[[Papel]:[Alta]],2,TRUE)</f>
        <v>0.92</v>
      </c>
      <c r="G416" s="19">
        <f>VLOOKUP(C416,Table_0__2[[Papel]:[Alta]],3,TRUE)/100</f>
        <v>-5.1500000000000004E-2</v>
      </c>
      <c r="H416" s="17">
        <f>VLOOKUP(C416,Table_0__2[[Papel]:[Alta]],4,TRUE)</f>
        <v>0.9</v>
      </c>
      <c r="I416" s="33">
        <f>VLOOKUP(C416,Table_0__2[[Papel]:[Alta]],5,TRUE)</f>
        <v>0.98</v>
      </c>
      <c r="J416" s="17">
        <v>0.97</v>
      </c>
      <c r="K416" s="19">
        <v>-3.9600000000000003E-2</v>
      </c>
      <c r="L416" s="9" t="s">
        <v>1237</v>
      </c>
      <c r="M416" s="20">
        <v>-0.52</v>
      </c>
      <c r="N416" s="18">
        <v>-0.57999999999999996</v>
      </c>
      <c r="O416" s="20">
        <v>-1.69</v>
      </c>
      <c r="P416" s="18">
        <v>-1.88</v>
      </c>
      <c r="Q416" s="17">
        <v>-1.1499999999999999</v>
      </c>
      <c r="R416" s="18">
        <v>-2.0299999999999998</v>
      </c>
      <c r="S416" s="21">
        <v>0</v>
      </c>
      <c r="T416" s="19">
        <v>0.89800000000000002</v>
      </c>
      <c r="U416" s="21">
        <v>-3.9600000000000003E-2</v>
      </c>
      <c r="V416" s="19">
        <v>-0.224</v>
      </c>
      <c r="W416" s="21">
        <v>-0.54249999999999998</v>
      </c>
      <c r="X416" s="19">
        <v>-0.23849999999999999</v>
      </c>
      <c r="Y416" s="21">
        <v>-0.4204</v>
      </c>
      <c r="Z416" s="19">
        <v>-0.45529999999999998</v>
      </c>
      <c r="AA416" s="21">
        <v>-0.70440000000000003</v>
      </c>
      <c r="AB416" s="19">
        <v>0.16059999999999999</v>
      </c>
      <c r="AC416" s="21">
        <v>-0.48110000000000003</v>
      </c>
      <c r="AD416" s="9" t="s">
        <v>1238</v>
      </c>
      <c r="AE416" s="10" t="s">
        <v>1297</v>
      </c>
    </row>
    <row r="417" spans="1:31" x14ac:dyDescent="0.25">
      <c r="A417" s="45"/>
      <c r="C417" s="7" t="s">
        <v>365</v>
      </c>
      <c r="D417" s="7" t="s">
        <v>1224</v>
      </c>
      <c r="E417" s="7" t="s">
        <v>1097</v>
      </c>
      <c r="F417" s="17">
        <f>VLOOKUP(C417,Table_0__2[[Papel]:[Alta]],2,TRUE)</f>
        <v>42.5</v>
      </c>
      <c r="G417" s="19">
        <f>VLOOKUP(C417,Table_0__2[[Papel]:[Alta]],3,TRUE)/100</f>
        <v>-1.8700000000000001E-2</v>
      </c>
      <c r="H417" s="17">
        <f>VLOOKUP(C417,Table_0__2[[Papel]:[Alta]],4,TRUE)</f>
        <v>42.09</v>
      </c>
      <c r="I417" s="33">
        <f>VLOOKUP(C417,Table_0__2[[Papel]:[Alta]],5,TRUE)</f>
        <v>43.13</v>
      </c>
      <c r="J417" s="17">
        <v>43.31</v>
      </c>
      <c r="K417" s="19">
        <v>-1.3899999999999999E-2</v>
      </c>
      <c r="L417" s="9" t="s">
        <v>1237</v>
      </c>
      <c r="M417" s="20">
        <v>1.05</v>
      </c>
      <c r="N417" s="18">
        <v>15.35</v>
      </c>
      <c r="O417" s="20">
        <v>2.82</v>
      </c>
      <c r="P417" s="18">
        <v>41.13</v>
      </c>
      <c r="Q417" s="17">
        <v>0.19</v>
      </c>
      <c r="R417" s="18">
        <v>12.13</v>
      </c>
      <c r="S417" s="21">
        <v>7.6999999999999999E-2</v>
      </c>
      <c r="T417" s="19">
        <v>6.9000000000000006E-2</v>
      </c>
      <c r="U417" s="21">
        <v>-1.3899999999999999E-2</v>
      </c>
      <c r="V417" s="19">
        <v>-6.9099999999999995E-2</v>
      </c>
      <c r="W417" s="21">
        <v>-9.8900000000000002E-2</v>
      </c>
      <c r="X417" s="19">
        <v>-6.6900000000000001E-2</v>
      </c>
      <c r="Y417" s="21">
        <v>2.9899999999999999E-2</v>
      </c>
      <c r="Z417" s="19">
        <v>0.25840000000000002</v>
      </c>
      <c r="AA417" s="21">
        <v>8.8200000000000001E-2</v>
      </c>
      <c r="AB417" s="19">
        <v>0.2082</v>
      </c>
      <c r="AC417" s="21">
        <v>0.24909999999999999</v>
      </c>
      <c r="AD417" s="9" t="s">
        <v>1241</v>
      </c>
      <c r="AE417" s="10" t="s">
        <v>1297</v>
      </c>
    </row>
    <row r="418" spans="1:31" x14ac:dyDescent="0.25">
      <c r="A418" s="45"/>
      <c r="C418" s="7" t="s">
        <v>367</v>
      </c>
      <c r="D418" s="7" t="s">
        <v>1225</v>
      </c>
      <c r="E418" s="7" t="s">
        <v>791</v>
      </c>
      <c r="F418" s="17">
        <f>VLOOKUP(C418,Table_0__2[[Papel]:[Alta]],2,TRUE)</f>
        <v>6.94</v>
      </c>
      <c r="G418" s="19">
        <f>VLOOKUP(C418,Table_0__2[[Papel]:[Alta]],3,TRUE)/100</f>
        <v>-3.3399999999999999E-2</v>
      </c>
      <c r="H418" s="17">
        <f>VLOOKUP(C418,Table_0__2[[Papel]:[Alta]],4,TRUE)</f>
        <v>6.89</v>
      </c>
      <c r="I418" s="33">
        <f>VLOOKUP(C418,Table_0__2[[Papel]:[Alta]],5,TRUE)</f>
        <v>7.22</v>
      </c>
      <c r="J418" s="17">
        <v>7.18</v>
      </c>
      <c r="K418" s="19">
        <v>-5.3999999999999999E-2</v>
      </c>
      <c r="L418" s="9" t="s">
        <v>1237</v>
      </c>
      <c r="M418" s="20">
        <v>0.44</v>
      </c>
      <c r="N418" s="18">
        <v>-3.51</v>
      </c>
      <c r="O418" s="20">
        <v>-2.0499999999999998</v>
      </c>
      <c r="P418" s="18">
        <v>16.45</v>
      </c>
      <c r="Q418" s="17">
        <v>1.18</v>
      </c>
      <c r="R418" s="18">
        <v>4.84</v>
      </c>
      <c r="S418" s="21">
        <v>0</v>
      </c>
      <c r="T418" s="19">
        <v>-0.124</v>
      </c>
      <c r="U418" s="21">
        <v>-5.3999999999999999E-2</v>
      </c>
      <c r="V418" s="19">
        <v>-0.18870000000000001</v>
      </c>
      <c r="W418" s="21">
        <v>-0.50219999999999998</v>
      </c>
      <c r="X418" s="19">
        <v>-0.19089999999999999</v>
      </c>
      <c r="Y418" s="21">
        <v>-0.44700000000000001</v>
      </c>
      <c r="Z418" s="19">
        <v>-1.9099999999999999E-2</v>
      </c>
      <c r="AA418" s="21">
        <v>2.18E-2</v>
      </c>
      <c r="AB418" s="19">
        <v>-0.15509999999999999</v>
      </c>
      <c r="AC418" s="21">
        <v>-0.3574</v>
      </c>
      <c r="AD418" s="9" t="s">
        <v>1238</v>
      </c>
      <c r="AE418" s="10" t="s">
        <v>1297</v>
      </c>
    </row>
    <row r="419" spans="1:31" x14ac:dyDescent="0.25">
      <c r="A419" s="45"/>
      <c r="C419" s="7" t="s">
        <v>368</v>
      </c>
      <c r="D419" s="7" t="s">
        <v>1226</v>
      </c>
      <c r="E419" s="7" t="s">
        <v>788</v>
      </c>
      <c r="F419" s="17">
        <f>VLOOKUP(C419,Table_0__2[[Papel]:[Alta]],2,TRUE)</f>
        <v>6.93</v>
      </c>
      <c r="G419" s="19">
        <f>VLOOKUP(C419,Table_0__2[[Papel]:[Alta]],3,TRUE)/100</f>
        <v>-3.4799999999999998E-2</v>
      </c>
      <c r="H419" s="17">
        <f>VLOOKUP(C419,Table_0__2[[Papel]:[Alta]],4,TRUE)</f>
        <v>6.91</v>
      </c>
      <c r="I419" s="33">
        <f>VLOOKUP(C419,Table_0__2[[Papel]:[Alta]],5,TRUE)</f>
        <v>7.2</v>
      </c>
      <c r="J419" s="17">
        <v>7.18</v>
      </c>
      <c r="K419" s="19">
        <v>-4.2700000000000002E-2</v>
      </c>
      <c r="L419" s="9" t="s">
        <v>1237</v>
      </c>
      <c r="M419" s="20">
        <v>1.65</v>
      </c>
      <c r="N419" s="18">
        <v>79.760000000000005</v>
      </c>
      <c r="O419" s="20">
        <v>0.09</v>
      </c>
      <c r="P419" s="18">
        <v>4.3600000000000003</v>
      </c>
      <c r="Q419" s="17">
        <v>0.28999999999999998</v>
      </c>
      <c r="R419" s="18">
        <v>22.06</v>
      </c>
      <c r="S419" s="21">
        <v>0</v>
      </c>
      <c r="T419" s="19">
        <v>2.1000000000000001E-2</v>
      </c>
      <c r="U419" s="21">
        <v>-4.2700000000000002E-2</v>
      </c>
      <c r="V419" s="19">
        <v>-0.18129999999999999</v>
      </c>
      <c r="W419" s="21">
        <v>-0.1169</v>
      </c>
      <c r="X419" s="19">
        <v>-0.1014</v>
      </c>
      <c r="Y419" s="21">
        <v>-0.13150000000000001</v>
      </c>
      <c r="Z419" s="19">
        <v>0.29580000000000001</v>
      </c>
      <c r="AA419" s="21">
        <v>-0.2198</v>
      </c>
      <c r="AB419" s="19">
        <v>2.7917000000000001</v>
      </c>
      <c r="AC419" s="21">
        <v>0.25</v>
      </c>
      <c r="AD419" s="9" t="s">
        <v>1238</v>
      </c>
      <c r="AE419" s="10" t="s">
        <v>1297</v>
      </c>
    </row>
    <row r="420" spans="1:31" x14ac:dyDescent="0.25">
      <c r="A420" s="45"/>
      <c r="C420" s="7" t="s">
        <v>369</v>
      </c>
      <c r="D420" s="7" t="s">
        <v>1227</v>
      </c>
      <c r="E420" s="7" t="s">
        <v>798</v>
      </c>
      <c r="F420" s="17">
        <f>VLOOKUP(C420,Table_0__2[[Papel]:[Alta]],2,TRUE)</f>
        <v>11.49</v>
      </c>
      <c r="G420" s="19">
        <f>VLOOKUP(C420,Table_0__2[[Papel]:[Alta]],3,TRUE)/100</f>
        <v>-5.1200000000000002E-2</v>
      </c>
      <c r="H420" s="17">
        <f>VLOOKUP(C420,Table_0__2[[Papel]:[Alta]],4,TRUE)</f>
        <v>11.33</v>
      </c>
      <c r="I420" s="33">
        <f>VLOOKUP(C420,Table_0__2[[Papel]:[Alta]],5,TRUE)</f>
        <v>11.95</v>
      </c>
      <c r="J420" s="17">
        <v>12.11</v>
      </c>
      <c r="K420" s="19">
        <v>2.0199999999999999E-2</v>
      </c>
      <c r="L420" s="9" t="s">
        <v>1237</v>
      </c>
      <c r="M420" s="20">
        <v>3.43</v>
      </c>
      <c r="N420" s="18">
        <v>-104</v>
      </c>
      <c r="O420" s="20">
        <v>-0.12</v>
      </c>
      <c r="P420" s="18">
        <v>3.53</v>
      </c>
      <c r="Q420" s="17">
        <v>1.44</v>
      </c>
      <c r="R420" s="18">
        <v>9.07</v>
      </c>
      <c r="S420" s="21">
        <v>0</v>
      </c>
      <c r="T420" s="19">
        <v>-3.3000000000000002E-2</v>
      </c>
      <c r="U420" s="21">
        <v>2.0199999999999999E-2</v>
      </c>
      <c r="V420" s="19">
        <v>-0.20749999999999999</v>
      </c>
      <c r="W420" s="21">
        <v>-0.15290000000000001</v>
      </c>
      <c r="X420" s="19">
        <v>-0.25059999999999999</v>
      </c>
      <c r="Y420" s="21">
        <v>0.45119999999999999</v>
      </c>
      <c r="Z420" s="19">
        <v>1.5444</v>
      </c>
      <c r="AA420" s="21">
        <v>-0.44569999999999999</v>
      </c>
      <c r="AB420" s="19">
        <v>1.2122999999999999</v>
      </c>
      <c r="AC420" s="21">
        <v>1.9833000000000001</v>
      </c>
      <c r="AD420" s="9" t="s">
        <v>1238</v>
      </c>
      <c r="AE420" s="10" t="s">
        <v>1297</v>
      </c>
    </row>
    <row r="421" spans="1:31" x14ac:dyDescent="0.25">
      <c r="A421" s="45"/>
      <c r="C421" s="7" t="s">
        <v>370</v>
      </c>
      <c r="D421" s="7" t="s">
        <v>1228</v>
      </c>
      <c r="E421" s="7" t="s">
        <v>780</v>
      </c>
      <c r="F421" s="17">
        <f>VLOOKUP(C421,Table_0__2[[Papel]:[Alta]],2,TRUE)</f>
        <v>76.069999999999993</v>
      </c>
      <c r="G421" s="19">
        <f>VLOOKUP(C421,Table_0__2[[Papel]:[Alta]],3,TRUE)/100</f>
        <v>-2.4700000000000003E-2</v>
      </c>
      <c r="H421" s="17">
        <f>VLOOKUP(C421,Table_0__2[[Papel]:[Alta]],4,TRUE)</f>
        <v>75.84</v>
      </c>
      <c r="I421" s="33">
        <f>VLOOKUP(C421,Table_0__2[[Papel]:[Alta]],5,TRUE)</f>
        <v>77.47</v>
      </c>
      <c r="J421" s="17">
        <v>78</v>
      </c>
      <c r="K421" s="19">
        <v>3.8E-3</v>
      </c>
      <c r="L421" s="9" t="s">
        <v>1237</v>
      </c>
      <c r="M421" s="20">
        <v>14.16</v>
      </c>
      <c r="N421" s="18">
        <v>69.930000000000007</v>
      </c>
      <c r="O421" s="20">
        <v>1.1200000000000001</v>
      </c>
      <c r="P421" s="18">
        <v>5.51</v>
      </c>
      <c r="Q421" s="17">
        <v>0.15</v>
      </c>
      <c r="R421" s="18">
        <v>49.96</v>
      </c>
      <c r="S421" s="21">
        <v>8.0000000000000002E-3</v>
      </c>
      <c r="T421" s="19">
        <v>0.20200000000000001</v>
      </c>
      <c r="U421" s="21">
        <v>3.8E-3</v>
      </c>
      <c r="V421" s="19">
        <v>-7.8299999999999995E-2</v>
      </c>
      <c r="W421" s="21">
        <v>0.67679999999999996</v>
      </c>
      <c r="X421" s="19">
        <v>3.44E-2</v>
      </c>
      <c r="Y421" s="21">
        <v>1.2053</v>
      </c>
      <c r="Z421" s="19">
        <v>1.0056</v>
      </c>
      <c r="AA421" s="21">
        <v>-3.8399999999999997E-2</v>
      </c>
      <c r="AB421" s="19">
        <v>0.58220000000000005</v>
      </c>
      <c r="AC421" s="21">
        <v>8.6999999999999994E-2</v>
      </c>
      <c r="AD421" s="9" t="s">
        <v>1241</v>
      </c>
      <c r="AE421" s="10" t="s">
        <v>1297</v>
      </c>
    </row>
    <row r="422" spans="1:31" x14ac:dyDescent="0.25">
      <c r="A422" s="45"/>
      <c r="C422" s="7" t="s">
        <v>774</v>
      </c>
      <c r="D422" s="7" t="s">
        <v>1229</v>
      </c>
      <c r="E422" s="7" t="s">
        <v>850</v>
      </c>
      <c r="F422" s="17">
        <f>VLOOKUP(C422,Table_0__2[[Papel]:[Alta]],2,TRUE)</f>
        <v>11.2</v>
      </c>
      <c r="G422" s="19">
        <f>VLOOKUP(C422,Table_0__2[[Papel]:[Alta]],3,TRUE)/100</f>
        <v>-2.52E-2</v>
      </c>
      <c r="H422" s="17">
        <f>VLOOKUP(C422,Table_0__2[[Papel]:[Alta]],4,TRUE)</f>
        <v>11.2</v>
      </c>
      <c r="I422" s="33">
        <f>VLOOKUP(C422,Table_0__2[[Papel]:[Alta]],5,TRUE)</f>
        <v>11.49</v>
      </c>
      <c r="J422" s="17">
        <v>11.49</v>
      </c>
      <c r="K422" s="19">
        <v>-2.2100000000000002E-2</v>
      </c>
      <c r="L422" s="9" t="s">
        <v>1237</v>
      </c>
      <c r="M422" s="20">
        <v>141.05000000000001</v>
      </c>
      <c r="N422" s="18">
        <v>0</v>
      </c>
      <c r="O422" s="20">
        <v>0</v>
      </c>
      <c r="P422" s="18">
        <v>0.08</v>
      </c>
      <c r="Q422" s="17">
        <v>1.65</v>
      </c>
      <c r="R422" s="18" t="s">
        <v>1240</v>
      </c>
      <c r="S422" s="21">
        <v>0</v>
      </c>
      <c r="T422" s="19" t="s">
        <v>1240</v>
      </c>
      <c r="U422" s="21">
        <v>-2.2100000000000002E-2</v>
      </c>
      <c r="V422" s="19">
        <v>0</v>
      </c>
      <c r="W422" s="21">
        <v>-3.4500000000000003E-2</v>
      </c>
      <c r="X422" s="19">
        <v>-3.4500000000000003E-2</v>
      </c>
      <c r="Y422" s="21">
        <v>0</v>
      </c>
      <c r="Z422" s="19">
        <v>0</v>
      </c>
      <c r="AA422" s="21">
        <v>0</v>
      </c>
      <c r="AB422" s="19">
        <v>0</v>
      </c>
      <c r="AC422" s="21">
        <v>0</v>
      </c>
      <c r="AD422" s="9" t="s">
        <v>1238</v>
      </c>
      <c r="AE422" s="10" t="s">
        <v>1297</v>
      </c>
    </row>
    <row r="423" spans="1:31" x14ac:dyDescent="0.25">
      <c r="A423" s="45"/>
      <c r="C423" s="7" t="s">
        <v>371</v>
      </c>
      <c r="D423" s="7" t="s">
        <v>1230</v>
      </c>
      <c r="E423" s="7" t="s">
        <v>1017</v>
      </c>
      <c r="F423" s="17">
        <f>VLOOKUP(C423,Table_0__2[[Papel]:[Alta]],2,TRUE)</f>
        <v>6.91</v>
      </c>
      <c r="G423" s="19">
        <f>VLOOKUP(C423,Table_0__2[[Papel]:[Alta]],3,TRUE)/100</f>
        <v>-1.29E-2</v>
      </c>
      <c r="H423" s="17">
        <f>VLOOKUP(C423,Table_0__2[[Papel]:[Alta]],4,TRUE)</f>
        <v>6.91</v>
      </c>
      <c r="I423" s="33">
        <f>VLOOKUP(C423,Table_0__2[[Papel]:[Alta]],5,TRUE)</f>
        <v>6.91</v>
      </c>
      <c r="J423" s="17">
        <v>7</v>
      </c>
      <c r="K423" s="19">
        <v>1.7399999999999999E-2</v>
      </c>
      <c r="L423" s="9" t="s">
        <v>1237</v>
      </c>
      <c r="M423" s="20">
        <v>4.97</v>
      </c>
      <c r="N423" s="18">
        <v>17.260000000000002</v>
      </c>
      <c r="O423" s="20">
        <v>0.41</v>
      </c>
      <c r="P423" s="18">
        <v>1.41</v>
      </c>
      <c r="Q423" s="17">
        <v>0.22</v>
      </c>
      <c r="R423" s="18">
        <v>13.98</v>
      </c>
      <c r="S423" s="21">
        <v>0.17299999999999999</v>
      </c>
      <c r="T423" s="19">
        <v>0.28799999999999998</v>
      </c>
      <c r="U423" s="21">
        <v>1.7399999999999999E-2</v>
      </c>
      <c r="V423" s="19">
        <v>-4.3700000000000003E-2</v>
      </c>
      <c r="W423" s="21">
        <v>-6.6600000000000006E-2</v>
      </c>
      <c r="X423" s="19">
        <v>-4.3700000000000003E-2</v>
      </c>
      <c r="Y423" s="21">
        <v>-0.1522</v>
      </c>
      <c r="Z423" s="19">
        <v>1.5113000000000001</v>
      </c>
      <c r="AA423" s="21">
        <v>-4.8000000000000001E-2</v>
      </c>
      <c r="AB423" s="19">
        <v>0.75209999999999999</v>
      </c>
      <c r="AC423" s="21">
        <v>0.14419999999999999</v>
      </c>
      <c r="AD423" s="9" t="s">
        <v>1238</v>
      </c>
      <c r="AE423" s="10" t="s">
        <v>1297</v>
      </c>
    </row>
    <row r="424" spans="1:31" x14ac:dyDescent="0.25">
      <c r="A424" s="45"/>
      <c r="C424" s="7" t="s">
        <v>372</v>
      </c>
      <c r="D424" s="7" t="s">
        <v>1231</v>
      </c>
      <c r="E424" s="7" t="s">
        <v>1017</v>
      </c>
      <c r="F424" s="17">
        <f>VLOOKUP(C424,Table_0__2[[Papel]:[Alta]],2,TRUE)</f>
        <v>7.59</v>
      </c>
      <c r="G424" s="19">
        <f>VLOOKUP(C424,Table_0__2[[Papel]:[Alta]],3,TRUE)/100</f>
        <v>-3.9000000000000003E-3</v>
      </c>
      <c r="H424" s="17">
        <f>VLOOKUP(C424,Table_0__2[[Papel]:[Alta]],4,TRUE)</f>
        <v>7.59</v>
      </c>
      <c r="I424" s="33">
        <f>VLOOKUP(C424,Table_0__2[[Papel]:[Alta]],5,TRUE)</f>
        <v>7.62</v>
      </c>
      <c r="J424" s="17">
        <v>7.62</v>
      </c>
      <c r="K424" s="19">
        <v>2.5999999999999999E-3</v>
      </c>
      <c r="L424" s="9" t="s">
        <v>1237</v>
      </c>
      <c r="M424" s="20">
        <v>5.41</v>
      </c>
      <c r="N424" s="18">
        <v>18.79</v>
      </c>
      <c r="O424" s="20">
        <v>0.41</v>
      </c>
      <c r="P424" s="18">
        <v>1.41</v>
      </c>
      <c r="Q424" s="17">
        <v>0.22</v>
      </c>
      <c r="R424" s="18">
        <v>15.22</v>
      </c>
      <c r="S424" s="21">
        <v>0.17499999999999999</v>
      </c>
      <c r="T424" s="19">
        <v>0.28799999999999998</v>
      </c>
      <c r="U424" s="21">
        <v>2.5999999999999999E-3</v>
      </c>
      <c r="V424" s="19">
        <v>-3.1800000000000002E-2</v>
      </c>
      <c r="W424" s="21">
        <v>-5.8799999999999998E-2</v>
      </c>
      <c r="X424" s="19">
        <v>-6.6199999999999995E-2</v>
      </c>
      <c r="Y424" s="21">
        <v>-7.4700000000000003E-2</v>
      </c>
      <c r="Z424" s="19">
        <v>1.1901999999999999</v>
      </c>
      <c r="AA424" s="21">
        <v>5.6500000000000002E-2</v>
      </c>
      <c r="AB424" s="19">
        <v>0.77200000000000002</v>
      </c>
      <c r="AC424" s="21">
        <v>0.32979999999999998</v>
      </c>
      <c r="AD424" s="9" t="s">
        <v>1238</v>
      </c>
      <c r="AE424" s="10" t="s">
        <v>1297</v>
      </c>
    </row>
    <row r="425" spans="1:31" x14ac:dyDescent="0.25">
      <c r="A425" s="45"/>
      <c r="C425" s="7" t="s">
        <v>373</v>
      </c>
      <c r="D425" s="7" t="s">
        <v>1232</v>
      </c>
      <c r="E425" s="7" t="s">
        <v>804</v>
      </c>
      <c r="F425" s="17">
        <f>VLOOKUP(C425,Table_0__2[[Papel]:[Alta]],2,TRUE)</f>
        <v>6.19</v>
      </c>
      <c r="G425" s="19">
        <f>VLOOKUP(C425,Table_0__2[[Papel]:[Alta]],3,TRUE)/100</f>
        <v>-4.6199999999999998E-2</v>
      </c>
      <c r="H425" s="17">
        <f>VLOOKUP(C425,Table_0__2[[Papel]:[Alta]],4,TRUE)</f>
        <v>6.15</v>
      </c>
      <c r="I425" s="33">
        <f>VLOOKUP(C425,Table_0__2[[Papel]:[Alta]],5,TRUE)</f>
        <v>6.54</v>
      </c>
      <c r="J425" s="17">
        <v>6.49</v>
      </c>
      <c r="K425" s="19">
        <v>3.6700000000000003E-2</v>
      </c>
      <c r="L425" s="9" t="s">
        <v>1237</v>
      </c>
      <c r="M425" s="20">
        <v>2.95</v>
      </c>
      <c r="N425" s="18">
        <v>4.8600000000000003</v>
      </c>
      <c r="O425" s="20">
        <v>1.33</v>
      </c>
      <c r="P425" s="18">
        <v>2.2000000000000002</v>
      </c>
      <c r="Q425" s="17">
        <v>0</v>
      </c>
      <c r="R425" s="18">
        <v>2.44</v>
      </c>
      <c r="S425" s="21">
        <v>0.10299999999999999</v>
      </c>
      <c r="T425" s="19">
        <v>0.60599999999999998</v>
      </c>
      <c r="U425" s="21">
        <v>3.6700000000000003E-2</v>
      </c>
      <c r="V425" s="19">
        <v>-0.20760000000000001</v>
      </c>
      <c r="W425" s="21">
        <v>-0.5282</v>
      </c>
      <c r="X425" s="19">
        <v>-0.1928</v>
      </c>
      <c r="Y425" s="21">
        <v>-0.379</v>
      </c>
      <c r="Z425" s="19">
        <v>1.3035000000000001</v>
      </c>
      <c r="AA425" s="21">
        <v>-0.37190000000000001</v>
      </c>
      <c r="AB425" s="19">
        <v>-0.10539999999999999</v>
      </c>
      <c r="AC425" s="21">
        <v>0.51529999999999998</v>
      </c>
      <c r="AD425" s="9" t="s">
        <v>1238</v>
      </c>
      <c r="AE425" s="10" t="s">
        <v>1297</v>
      </c>
    </row>
    <row r="426" spans="1:31" x14ac:dyDescent="0.25">
      <c r="A426" s="45"/>
      <c r="C426" s="7" t="s">
        <v>374</v>
      </c>
      <c r="D426" s="7" t="s">
        <v>1233</v>
      </c>
      <c r="E426" s="7" t="s">
        <v>798</v>
      </c>
      <c r="F426" s="17">
        <f>VLOOKUP(C426,Table_0__2[[Papel]:[Alta]],2,TRUE)</f>
        <v>18.989999999999998</v>
      </c>
      <c r="G426" s="19">
        <f>VLOOKUP(C426,Table_0__2[[Papel]:[Alta]],3,TRUE)/100</f>
        <v>2.1499999999999998E-2</v>
      </c>
      <c r="H426" s="17">
        <f>VLOOKUP(C426,Table_0__2[[Papel]:[Alta]],4,TRUE)</f>
        <v>18.989999999999998</v>
      </c>
      <c r="I426" s="33">
        <f>VLOOKUP(C426,Table_0__2[[Papel]:[Alta]],5,TRUE)</f>
        <v>18.989999999999998</v>
      </c>
      <c r="J426" s="17">
        <v>18.59</v>
      </c>
      <c r="K426" s="19">
        <v>-2.2100000000000002E-2</v>
      </c>
      <c r="L426" s="9" t="s">
        <v>1237</v>
      </c>
      <c r="M426" s="20">
        <v>1.48</v>
      </c>
      <c r="N426" s="18">
        <v>11.53</v>
      </c>
      <c r="O426" s="20">
        <v>1.61</v>
      </c>
      <c r="P426" s="18">
        <v>12.59</v>
      </c>
      <c r="Q426" s="17">
        <v>0.03</v>
      </c>
      <c r="R426" s="18">
        <v>10.72</v>
      </c>
      <c r="S426" s="21">
        <v>1.7000000000000001E-2</v>
      </c>
      <c r="T426" s="19">
        <v>0.128</v>
      </c>
      <c r="U426" s="21">
        <v>-2.2100000000000002E-2</v>
      </c>
      <c r="V426" s="19">
        <v>-0.1394</v>
      </c>
      <c r="W426" s="21">
        <v>6.0299999999999999E-2</v>
      </c>
      <c r="X426" s="19">
        <v>-0.155</v>
      </c>
      <c r="Y426" s="21">
        <v>0.74009999999999998</v>
      </c>
      <c r="Z426" s="19">
        <v>1.6762999999999999</v>
      </c>
      <c r="AA426" s="21">
        <v>-0.32450000000000001</v>
      </c>
      <c r="AB426" s="19">
        <v>0.60619999999999996</v>
      </c>
      <c r="AC426" s="21">
        <v>-0.224</v>
      </c>
      <c r="AD426" s="9" t="s">
        <v>1238</v>
      </c>
      <c r="AE426" s="10" t="s">
        <v>1297</v>
      </c>
    </row>
    <row r="427" spans="1:31" x14ac:dyDescent="0.25">
      <c r="A427" s="45"/>
      <c r="C427" s="7" t="s">
        <v>375</v>
      </c>
      <c r="D427" s="7" t="s">
        <v>1234</v>
      </c>
      <c r="E427" s="7" t="s">
        <v>798</v>
      </c>
      <c r="F427" s="17">
        <f>VLOOKUP(C427,Table_0__2[[Papel]:[Alta]],2,TRUE)</f>
        <v>30.5</v>
      </c>
      <c r="G427" s="19">
        <f>VLOOKUP(C427,Table_0__2[[Papel]:[Alta]],3,TRUE)/100</f>
        <v>1.77E-2</v>
      </c>
      <c r="H427" s="17">
        <f>VLOOKUP(C427,Table_0__2[[Papel]:[Alta]],4,TRUE)</f>
        <v>30.5</v>
      </c>
      <c r="I427" s="33">
        <f>VLOOKUP(C427,Table_0__2[[Papel]:[Alta]],5,TRUE)</f>
        <v>30.5</v>
      </c>
      <c r="J427" s="17">
        <v>29.97</v>
      </c>
      <c r="K427" s="19">
        <v>1.5900000000000001E-2</v>
      </c>
      <c r="L427" s="9" t="s">
        <v>1237</v>
      </c>
      <c r="M427" s="20">
        <v>2.38</v>
      </c>
      <c r="N427" s="18">
        <v>18.59</v>
      </c>
      <c r="O427" s="20">
        <v>1.61</v>
      </c>
      <c r="P427" s="18">
        <v>12.59</v>
      </c>
      <c r="Q427" s="17">
        <v>0.03</v>
      </c>
      <c r="R427" s="18">
        <v>17.28</v>
      </c>
      <c r="S427" s="21">
        <v>1.2E-2</v>
      </c>
      <c r="T427" s="19">
        <v>0.128</v>
      </c>
      <c r="U427" s="21">
        <v>1.5900000000000001E-2</v>
      </c>
      <c r="V427" s="19">
        <v>5.6399999999999999E-2</v>
      </c>
      <c r="W427" s="21">
        <v>0.50700000000000001</v>
      </c>
      <c r="X427" s="19">
        <v>-5.4600000000000003E-2</v>
      </c>
      <c r="Y427" s="21">
        <v>1.4443999999999999</v>
      </c>
      <c r="Z427" s="19">
        <v>1.7248000000000001</v>
      </c>
      <c r="AA427" s="21">
        <v>-3.56E-2</v>
      </c>
      <c r="AB427" s="19">
        <v>1.02</v>
      </c>
      <c r="AC427" s="21">
        <v>-0.53100000000000003</v>
      </c>
      <c r="AD427" s="9" t="s">
        <v>1238</v>
      </c>
      <c r="AE427" s="10" t="s">
        <v>1297</v>
      </c>
    </row>
    <row r="428" spans="1:31" x14ac:dyDescent="0.25">
      <c r="A428" s="45"/>
      <c r="C428" s="7" t="s">
        <v>376</v>
      </c>
      <c r="D428" s="7" t="s">
        <v>1235</v>
      </c>
      <c r="E428" s="7" t="s">
        <v>815</v>
      </c>
      <c r="F428" s="17">
        <f>VLOOKUP(C428,Table_0__2[[Papel]:[Alta]],2,TRUE)</f>
        <v>43.59</v>
      </c>
      <c r="G428" s="19">
        <f>VLOOKUP(C428,Table_0__2[[Papel]:[Alta]],3,TRUE)/100</f>
        <v>-1.04E-2</v>
      </c>
      <c r="H428" s="17">
        <f>VLOOKUP(C428,Table_0__2[[Papel]:[Alta]],4,TRUE)</f>
        <v>43.33</v>
      </c>
      <c r="I428" s="33">
        <f>VLOOKUP(C428,Table_0__2[[Papel]:[Alta]],5,TRUE)</f>
        <v>44.9</v>
      </c>
      <c r="J428" s="17">
        <v>44.05</v>
      </c>
      <c r="K428" s="19">
        <v>2.4400000000000002E-2</v>
      </c>
      <c r="L428" s="9" t="s">
        <v>1237</v>
      </c>
      <c r="M428" s="20">
        <v>1.3</v>
      </c>
      <c r="N428" s="18">
        <v>33.24</v>
      </c>
      <c r="O428" s="20">
        <v>1.33</v>
      </c>
      <c r="P428" s="18">
        <v>33.869999999999997</v>
      </c>
      <c r="Q428" s="17">
        <v>1.1100000000000001</v>
      </c>
      <c r="R428" s="18">
        <v>4.28</v>
      </c>
      <c r="S428" s="21">
        <v>6.9000000000000006E-2</v>
      </c>
      <c r="T428" s="19">
        <v>3.9E-2</v>
      </c>
      <c r="U428" s="21">
        <v>2.4400000000000002E-2</v>
      </c>
      <c r="V428" s="19">
        <v>1.6000000000000001E-3</v>
      </c>
      <c r="W428" s="21">
        <v>2.3599999999999999E-2</v>
      </c>
      <c r="X428" s="19">
        <v>-2.5899999999999999E-2</v>
      </c>
      <c r="Y428" s="21">
        <v>0.1026</v>
      </c>
      <c r="Z428" s="19">
        <v>0.18459999999999999</v>
      </c>
      <c r="AA428" s="21">
        <v>5.1200000000000002E-2</v>
      </c>
      <c r="AB428" s="19">
        <v>0.249</v>
      </c>
      <c r="AC428" s="21">
        <v>7.4999999999999997E-2</v>
      </c>
      <c r="AD428" s="9" t="s">
        <v>1238</v>
      </c>
      <c r="AE428" s="10" t="s">
        <v>1298</v>
      </c>
    </row>
    <row r="429" spans="1:31" x14ac:dyDescent="0.25">
      <c r="A429" s="45"/>
      <c r="C429" s="7" t="s">
        <v>377</v>
      </c>
      <c r="D429" s="7" t="s">
        <v>1236</v>
      </c>
      <c r="E429" s="7" t="s">
        <v>802</v>
      </c>
      <c r="F429" s="17">
        <f>VLOOKUP(C429,Table_0__2[[Papel]:[Alta]],2,TRUE)</f>
        <v>27.51</v>
      </c>
      <c r="G429" s="19">
        <f>VLOOKUP(C429,Table_0__2[[Papel]:[Alta]],3,TRUE)/100</f>
        <v>-4.2500000000000003E-2</v>
      </c>
      <c r="H429" s="17">
        <f>VLOOKUP(C429,Table_0__2[[Papel]:[Alta]],4,TRUE)</f>
        <v>27.4</v>
      </c>
      <c r="I429" s="33">
        <f>VLOOKUP(C429,Table_0__2[[Papel]:[Alta]],5,TRUE)</f>
        <v>28.28</v>
      </c>
      <c r="J429" s="17">
        <v>28.73</v>
      </c>
      <c r="K429" s="19">
        <v>-4.6100000000000002E-2</v>
      </c>
      <c r="L429" s="9" t="s">
        <v>1237</v>
      </c>
      <c r="M429" s="20">
        <v>2.67</v>
      </c>
      <c r="N429" s="18">
        <v>34.299999999999997</v>
      </c>
      <c r="O429" s="20">
        <v>0.84</v>
      </c>
      <c r="P429" s="18">
        <v>10.75</v>
      </c>
      <c r="Q429" s="17">
        <v>1.45</v>
      </c>
      <c r="R429" s="18">
        <v>15.5</v>
      </c>
      <c r="S429" s="21">
        <v>1.7999999999999999E-2</v>
      </c>
      <c r="T429" s="19">
        <v>7.8E-2</v>
      </c>
      <c r="U429" s="21">
        <v>-4.6100000000000002E-2</v>
      </c>
      <c r="V429" s="19">
        <v>-0.17510000000000001</v>
      </c>
      <c r="W429" s="21">
        <v>-0.41739999999999999</v>
      </c>
      <c r="X429" s="19">
        <v>-0.1273</v>
      </c>
      <c r="Y429" s="21">
        <v>-0.29559999999999997</v>
      </c>
      <c r="Z429" s="19">
        <v>1.0368999999999999</v>
      </c>
      <c r="AA429" s="21">
        <v>-0.22470000000000001</v>
      </c>
      <c r="AB429" s="19">
        <v>1.1153</v>
      </c>
      <c r="AC429" s="21">
        <v>0.28339999999999999</v>
      </c>
      <c r="AD429" s="9" t="s">
        <v>1238</v>
      </c>
      <c r="AE429" s="10" t="s">
        <v>1298</v>
      </c>
    </row>
  </sheetData>
  <mergeCells count="2">
    <mergeCell ref="F1:I1"/>
    <mergeCell ref="J1:AC1"/>
  </mergeCells>
  <conditionalFormatting sqref="V3:V429 X3:X429 Z3:Z429 AB3:AB429">
    <cfRule type="expression" dxfId="9" priority="2">
      <formula>(V3/100)&gt;0</formula>
    </cfRule>
  </conditionalFormatting>
  <conditionalFormatting sqref="M3:M320">
    <cfRule type="expression" dxfId="8" priority="7">
      <formula>M3&lt;1.5</formula>
    </cfRule>
  </conditionalFormatting>
  <conditionalFormatting sqref="M321:M429">
    <cfRule type="expression" dxfId="7" priority="6">
      <formula>M321&lt;1.5</formula>
    </cfRule>
  </conditionalFormatting>
  <conditionalFormatting sqref="U3:U429">
    <cfRule type="expression" dxfId="6" priority="5">
      <formula>(U3/100)&gt;0</formula>
    </cfRule>
  </conditionalFormatting>
  <conditionalFormatting sqref="K3:K429">
    <cfRule type="expression" dxfId="5" priority="4">
      <formula>(K3/100)&gt;0</formula>
    </cfRule>
  </conditionalFormatting>
  <conditionalFormatting sqref="W3:W429 Y3:Y429 AA3:AA429 AC3:AC429">
    <cfRule type="expression" dxfId="4" priority="3">
      <formula>(W3/100)&gt;0</formula>
    </cfRule>
  </conditionalFormatting>
  <conditionalFormatting sqref="G3:G429">
    <cfRule type="expression" dxfId="3" priority="1">
      <formula>(G3/100)&gt;0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AA395"/>
  <sheetViews>
    <sheetView showGridLines="0" topLeftCell="A25" zoomScale="70" zoomScaleNormal="70" workbookViewId="0">
      <selection activeCell="I4" sqref="I4"/>
    </sheetView>
  </sheetViews>
  <sheetFormatPr defaultRowHeight="15" x14ac:dyDescent="0.25"/>
  <cols>
    <col min="1" max="1" width="56.7109375" style="44" customWidth="1"/>
    <col min="2" max="2" width="1.7109375" style="44" customWidth="1"/>
    <col min="3" max="5" width="9.140625" style="12" customWidth="1"/>
    <col min="6" max="6" width="9.140625" style="12" hidden="1" customWidth="1"/>
    <col min="7" max="10" width="9.140625" style="12" customWidth="1"/>
    <col min="11" max="11" width="9.140625" style="13" hidden="1" customWidth="1"/>
  </cols>
  <sheetData>
    <row r="1" spans="1:27" s="26" customFormat="1" x14ac:dyDescent="0.25">
      <c r="A1" s="45"/>
      <c r="B1" s="44"/>
      <c r="C1" s="58" t="s">
        <v>692</v>
      </c>
      <c r="D1" s="59"/>
      <c r="E1" s="59"/>
      <c r="F1" s="59"/>
      <c r="G1" s="59"/>
      <c r="H1" s="59"/>
      <c r="I1" s="59"/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s="26" customFormat="1" x14ac:dyDescent="0.25">
      <c r="A2" s="45"/>
      <c r="B2" s="44"/>
      <c r="C2" s="59"/>
      <c r="D2" s="59"/>
      <c r="E2" s="59"/>
      <c r="F2" s="59"/>
      <c r="G2" s="59"/>
      <c r="H2" s="59"/>
      <c r="I2" s="59"/>
      <c r="J2" s="59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s="26" customFormat="1" ht="15.75" customHeight="1" thickBot="1" x14ac:dyDescent="0.3">
      <c r="A3" s="45"/>
      <c r="B3" s="44"/>
      <c r="C3" s="27"/>
      <c r="D3" s="61" t="s">
        <v>380</v>
      </c>
      <c r="E3" s="61"/>
      <c r="F3" s="27"/>
      <c r="G3" s="27"/>
      <c r="H3" s="27"/>
      <c r="I3" s="61" t="s">
        <v>381</v>
      </c>
      <c r="J3" s="61"/>
    </row>
    <row r="4" spans="1:27" s="26" customFormat="1" x14ac:dyDescent="0.25">
      <c r="A4" s="45"/>
      <c r="B4" s="44"/>
      <c r="C4" s="5" t="s">
        <v>382</v>
      </c>
      <c r="D4" s="6">
        <f>SMALL(Banco_de_Dados!G$3:G$395,ROWS(D4:D$4))</f>
        <v>-7.5499999999999998E-2</v>
      </c>
      <c r="E4" s="25" t="str">
        <f>INDEX(Banco_de_Dados!C$2:Q$395,Ranks_Altas_e_Baixas!F4,1)</f>
        <v>IGBR3</v>
      </c>
      <c r="F4" s="25">
        <f>MATCH(D4,Banco_de_Dados!G$2:G$395,0)</f>
        <v>218</v>
      </c>
      <c r="G4" s="25"/>
      <c r="H4" s="5" t="s">
        <v>382</v>
      </c>
      <c r="I4" s="6">
        <f>LARGE(Banco_de_Dados!G$3:G$395,ROWS($D$4:D4))</f>
        <v>0.106</v>
      </c>
      <c r="J4" s="25" t="str">
        <f>INDEX(Banco_de_Dados!C$2:Q$395,Ranks_Altas_e_Baixas!K4,1)</f>
        <v>BRGE11</v>
      </c>
      <c r="K4" s="26">
        <f>MATCH(I4,Banco_de_Dados!G$2:G$395,0)</f>
        <v>68</v>
      </c>
    </row>
    <row r="5" spans="1:27" s="26" customFormat="1" x14ac:dyDescent="0.25">
      <c r="A5" s="45"/>
      <c r="B5" s="44"/>
      <c r="C5" s="5" t="s">
        <v>383</v>
      </c>
      <c r="D5" s="6">
        <f>SMALL(Banco_de_Dados!G$3:G$395,ROWS(D4:D$5))</f>
        <v>-6.7900000000000002E-2</v>
      </c>
      <c r="E5" s="25" t="str">
        <f>INDEX(Banco_de_Dados!C$2:Q$395,Ranks_Altas_e_Baixas!F5,1)</f>
        <v>BRIV3</v>
      </c>
      <c r="F5" s="25">
        <f>MATCH(D5,Banco_de_Dados!G$2:G$395,0)</f>
        <v>74</v>
      </c>
      <c r="G5" s="25"/>
      <c r="H5" s="5" t="s">
        <v>383</v>
      </c>
      <c r="I5" s="6">
        <f>LARGE(Banco_de_Dados!G$3:G$395,ROWS($D$4:D5))</f>
        <v>6.3799999999999996E-2</v>
      </c>
      <c r="J5" s="25" t="str">
        <f>INDEX(Banco_de_Dados!C$2:Q$395,Ranks_Altas_e_Baixas!K5,1)</f>
        <v>MNDL3</v>
      </c>
      <c r="K5" s="26">
        <f>MATCH(I5,Banco_de_Dados!G$2:G$395,0)</f>
        <v>267</v>
      </c>
    </row>
    <row r="6" spans="1:27" s="26" customFormat="1" x14ac:dyDescent="0.25">
      <c r="A6" s="45"/>
      <c r="B6" s="44"/>
      <c r="C6" s="5" t="s">
        <v>384</v>
      </c>
      <c r="D6" s="6">
        <f>SMALL(Banco_de_Dados!G$3:G$395,ROWS(D4:D$6))</f>
        <v>-6.5700000000000008E-2</v>
      </c>
      <c r="E6" s="25" t="str">
        <f>INDEX(Banco_de_Dados!C$2:Q$395,Ranks_Altas_e_Baixas!F6,1)</f>
        <v>LAVV3</v>
      </c>
      <c r="F6" s="25">
        <f>MATCH(D6,Banco_de_Dados!G$2:G$395,0)</f>
        <v>241</v>
      </c>
      <c r="G6" s="25"/>
      <c r="H6" s="5" t="s">
        <v>384</v>
      </c>
      <c r="I6" s="6">
        <f>LARGE(Banco_de_Dados!G$3:G$395,ROWS($D$4:D6))</f>
        <v>5.5999999999999994E-2</v>
      </c>
      <c r="J6" s="25" t="str">
        <f>INDEX(Banco_de_Dados!C$2:Q$395,Ranks_Altas_e_Baixas!K6,1)</f>
        <v>HETA4</v>
      </c>
      <c r="K6" s="26">
        <f>MATCH(I6,Banco_de_Dados!G$2:G$395,0)</f>
        <v>214</v>
      </c>
    </row>
    <row r="7" spans="1:27" s="26" customFormat="1" x14ac:dyDescent="0.25">
      <c r="A7" s="45"/>
      <c r="B7" s="44"/>
      <c r="C7" s="5" t="s">
        <v>385</v>
      </c>
      <c r="D7" s="6">
        <f>SMALL(Banco_de_Dados!G$3:G$395,ROWS(D4:D$7))</f>
        <v>-6.2699999999999992E-2</v>
      </c>
      <c r="E7" s="25" t="str">
        <f>INDEX(Banco_de_Dados!C$2:Q$395,Ranks_Altas_e_Baixas!F7,1)</f>
        <v>CVCB3</v>
      </c>
      <c r="F7" s="25">
        <f>MATCH(D7,Banco_de_Dados!G$2:G$395,0)</f>
        <v>144</v>
      </c>
      <c r="G7" s="25"/>
      <c r="H7" s="5" t="s">
        <v>385</v>
      </c>
      <c r="I7" s="6">
        <f>LARGE(Banco_de_Dados!G$3:G$395,ROWS($D$4:D7))</f>
        <v>5.33E-2</v>
      </c>
      <c r="J7" s="25" t="str">
        <f>INDEX(Banco_de_Dados!C$2:Q$395,Ranks_Altas_e_Baixas!K7,1)</f>
        <v>DASA3</v>
      </c>
      <c r="K7" s="26">
        <f>MATCH(I7,Banco_de_Dados!G$2:G$395,0)</f>
        <v>146</v>
      </c>
    </row>
    <row r="8" spans="1:27" s="26" customFormat="1" x14ac:dyDescent="0.25">
      <c r="A8" s="45"/>
      <c r="B8" s="44"/>
      <c r="C8" s="5" t="s">
        <v>386</v>
      </c>
      <c r="D8" s="6">
        <f>SMALL(Banco_de_Dados!G$3:G$395,ROWS(D4:D$8))</f>
        <v>-6.2100000000000002E-2</v>
      </c>
      <c r="E8" s="25" t="str">
        <f>INDEX(Banco_de_Dados!C$2:Q$395,Ranks_Altas_e_Baixas!F8,1)</f>
        <v>APER3</v>
      </c>
      <c r="F8" s="25">
        <f>MATCH(D8,Banco_de_Dados!G$2:G$395,0)</f>
        <v>19</v>
      </c>
      <c r="G8" s="25"/>
      <c r="H8" s="5" t="s">
        <v>386</v>
      </c>
      <c r="I8" s="6">
        <f>LARGE(Banco_de_Dados!G$3:G$395,ROWS($D$4:D8))</f>
        <v>4.6900000000000004E-2</v>
      </c>
      <c r="J8" s="25" t="str">
        <f>INDEX(Banco_de_Dados!C$2:Q$395,Ranks_Altas_e_Baixas!K8,1)</f>
        <v>BMIN4</v>
      </c>
      <c r="K8" s="26">
        <f>MATCH(I8,Banco_de_Dados!G$2:G$395,0)</f>
        <v>54</v>
      </c>
    </row>
    <row r="9" spans="1:27" s="26" customFormat="1" x14ac:dyDescent="0.25">
      <c r="A9" s="45"/>
      <c r="B9" s="44"/>
      <c r="C9" s="5" t="s">
        <v>387</v>
      </c>
      <c r="D9" s="6">
        <f>SMALL(Banco_de_Dados!G$3:G$395,ROWS(D4:D$9))</f>
        <v>-5.91E-2</v>
      </c>
      <c r="E9" s="25" t="str">
        <f>INDEX(Banco_de_Dados!C$2:Q$395,Ranks_Altas_e_Baixas!F9,1)</f>
        <v>INEP4</v>
      </c>
      <c r="F9" s="25">
        <f>MATCH(D9,Banco_de_Dados!G$2:G$395,0)</f>
        <v>220</v>
      </c>
      <c r="G9" s="25"/>
      <c r="H9" s="5" t="s">
        <v>387</v>
      </c>
      <c r="I9" s="6">
        <f>LARGE(Banco_de_Dados!G$3:G$395,ROWS($D$4:D9))</f>
        <v>4.6300000000000001E-2</v>
      </c>
      <c r="J9" s="25" t="str">
        <f>INDEX(Banco_de_Dados!C$2:Q$395,Ranks_Altas_e_Baixas!K9,1)</f>
        <v>RRRP3</v>
      </c>
      <c r="K9" s="26">
        <f>MATCH(I9,Banco_de_Dados!G$2:G$395,0)</f>
        <v>343</v>
      </c>
    </row>
    <row r="10" spans="1:27" s="26" customFormat="1" x14ac:dyDescent="0.25">
      <c r="A10" s="45"/>
      <c r="B10" s="44"/>
      <c r="C10" s="5" t="s">
        <v>388</v>
      </c>
      <c r="D10" s="6">
        <f>SMALL(Banco_de_Dados!G$3:G$395,ROWS(D4:D$10))</f>
        <v>-5.5999999999999994E-2</v>
      </c>
      <c r="E10" s="25" t="str">
        <f>INDEX(Banco_de_Dados!C$2:Q$395,Ranks_Altas_e_Baixas!F10,1)</f>
        <v>TFCO4</v>
      </c>
      <c r="F10" s="25">
        <f>MATCH(D10,Banco_de_Dados!G$2:G$395,0)</f>
        <v>389</v>
      </c>
      <c r="G10" s="25"/>
      <c r="H10" s="5" t="s">
        <v>388</v>
      </c>
      <c r="I10" s="6">
        <f>LARGE(Banco_de_Dados!G$3:G$395,ROWS($D$4:D10))</f>
        <v>4.2699999999999995E-2</v>
      </c>
      <c r="J10" s="25" t="str">
        <f>INDEX(Banco_de_Dados!C$2:Q$395,Ranks_Altas_e_Baixas!K10,1)</f>
        <v>AFLT3</v>
      </c>
      <c r="K10" s="26">
        <f>MATCH(I10,Banco_de_Dados!G$2:G$395,0)</f>
        <v>6</v>
      </c>
    </row>
    <row r="11" spans="1:27" s="26" customFormat="1" x14ac:dyDescent="0.25">
      <c r="A11" s="45"/>
      <c r="B11" s="44"/>
      <c r="C11" s="5" t="s">
        <v>389</v>
      </c>
      <c r="D11" s="6">
        <f>SMALL(Banco_de_Dados!G$3:G$395,ROWS(D4:D$11))</f>
        <v>-5.57E-2</v>
      </c>
      <c r="E11" s="25" t="str">
        <f>INDEX(Banco_de_Dados!C$2:Q$395,Ranks_Altas_e_Baixas!F11,1)</f>
        <v>RSID3</v>
      </c>
      <c r="F11" s="25">
        <f>MATCH(D11,Banco_de_Dados!G$2:G$395,0)</f>
        <v>344</v>
      </c>
      <c r="G11" s="25"/>
      <c r="H11" s="5" t="s">
        <v>389</v>
      </c>
      <c r="I11" s="6">
        <f>LARGE(Banco_de_Dados!G$3:G$395,ROWS($D$4:D11))</f>
        <v>3.3500000000000002E-2</v>
      </c>
      <c r="J11" s="25" t="str">
        <f>INDEX(Banco_de_Dados!C$2:Q$395,Ranks_Altas_e_Baixas!K11,1)</f>
        <v>RNEW11</v>
      </c>
      <c r="K11" s="26">
        <f>MATCH(I11,Banco_de_Dados!G$2:G$395,0)</f>
        <v>335</v>
      </c>
    </row>
    <row r="12" spans="1:27" s="26" customFormat="1" x14ac:dyDescent="0.25">
      <c r="A12" s="45"/>
      <c r="B12" s="44"/>
      <c r="C12" s="5" t="s">
        <v>390</v>
      </c>
      <c r="D12" s="6">
        <f>SMALL(Banco_de_Dados!G$3:G$395,ROWS(D4:D$12))</f>
        <v>-5.4100000000000002E-2</v>
      </c>
      <c r="E12" s="25" t="str">
        <f>INDEX(Banco_de_Dados!C$2:Q$395,Ranks_Altas_e_Baixas!F12,1)</f>
        <v>CTSA4</v>
      </c>
      <c r="F12" s="25">
        <f>MATCH(D12,Banco_de_Dados!G$2:G$395,0)</f>
        <v>142</v>
      </c>
      <c r="G12" s="25"/>
      <c r="H12" s="5" t="s">
        <v>390</v>
      </c>
      <c r="I12" s="6">
        <f>LARGE(Banco_de_Dados!G$3:G$395,ROWS($D$4:D12))</f>
        <v>3.32E-2</v>
      </c>
      <c r="J12" s="25" t="str">
        <f>INDEX(Banco_de_Dados!C$2:Q$395,Ranks_Altas_e_Baixas!K12,1)</f>
        <v>BRIV4</v>
      </c>
      <c r="K12" s="26">
        <f>MATCH(I12,Banco_de_Dados!G$2:G$395,0)</f>
        <v>75</v>
      </c>
    </row>
    <row r="13" spans="1:27" s="26" customFormat="1" x14ac:dyDescent="0.25">
      <c r="A13" s="45"/>
      <c r="B13" s="44"/>
      <c r="C13" s="5" t="s">
        <v>391</v>
      </c>
      <c r="D13" s="6">
        <f>SMALL(Banco_de_Dados!G$3:G$395,ROWS(D4:D$13))</f>
        <v>-5.3099999999999994E-2</v>
      </c>
      <c r="E13" s="25" t="str">
        <f>INDEX(Banco_de_Dados!C$2:Q$395,Ranks_Altas_e_Baixas!F13,1)</f>
        <v>SGPS3</v>
      </c>
      <c r="F13" s="25">
        <f>MATCH(D13,Banco_de_Dados!G$2:G$395,0)</f>
        <v>356</v>
      </c>
      <c r="G13" s="25"/>
      <c r="H13" s="5" t="s">
        <v>391</v>
      </c>
      <c r="I13" s="6">
        <f>LARGE(Banco_de_Dados!G$3:G$395,ROWS($D$4:D13))</f>
        <v>3.2899999999999999E-2</v>
      </c>
      <c r="J13" s="25" t="str">
        <f>INDEX(Banco_de_Dados!C$2:Q$395,Ranks_Altas_e_Baixas!K13,1)</f>
        <v>MNPR3</v>
      </c>
      <c r="K13" s="26">
        <f>MATCH(I13,Banco_de_Dados!G$2:G$395,0)</f>
        <v>268</v>
      </c>
    </row>
    <row r="14" spans="1:27" x14ac:dyDescent="0.25">
      <c r="A14" s="45"/>
      <c r="C14" s="58" t="s">
        <v>379</v>
      </c>
      <c r="D14" s="59"/>
      <c r="E14" s="59"/>
      <c r="F14" s="59"/>
      <c r="G14" s="59"/>
      <c r="H14" s="59"/>
      <c r="I14" s="59"/>
      <c r="J14" s="59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x14ac:dyDescent="0.25">
      <c r="A15" s="45"/>
      <c r="C15" s="59"/>
      <c r="D15" s="59"/>
      <c r="E15" s="59"/>
      <c r="F15" s="59"/>
      <c r="G15" s="59"/>
      <c r="H15" s="59"/>
      <c r="I15" s="59"/>
      <c r="J15" s="59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5.75" customHeight="1" thickBot="1" x14ac:dyDescent="0.3">
      <c r="A16" s="45"/>
      <c r="C16" s="14"/>
      <c r="D16" s="61" t="s">
        <v>380</v>
      </c>
      <c r="E16" s="62"/>
      <c r="F16" s="14"/>
      <c r="G16" s="14"/>
      <c r="H16" s="14"/>
      <c r="I16" s="61" t="s">
        <v>381</v>
      </c>
      <c r="J16" s="62"/>
    </row>
    <row r="17" spans="1:27" x14ac:dyDescent="0.25">
      <c r="A17" s="45"/>
      <c r="C17" s="5" t="s">
        <v>382</v>
      </c>
      <c r="D17" s="6">
        <f>SMALL(Banco_de_Dados!K$3:K$395,ROWS(D$17:D17))</f>
        <v>-0.65839999999999999</v>
      </c>
      <c r="E17" s="12" t="str">
        <f>INDEX(Banco_de_Dados!C$2:Q$395,Ranks_Altas_e_Baixas!F17,1)</f>
        <v>PCAR3</v>
      </c>
      <c r="F17" s="12">
        <f>MATCH(D17,Banco_de_Dados!K$2:K$395,0)</f>
        <v>298</v>
      </c>
      <c r="H17" s="5" t="s">
        <v>382</v>
      </c>
      <c r="I17" s="6">
        <f>LARGE(Banco_de_Dados!K$3:K$395,ROWS(D$17:D17))</f>
        <v>0.13769999999999999</v>
      </c>
      <c r="J17" s="12" t="str">
        <f>INDEX(Banco_de_Dados!C$2:Q$395,Ranks_Altas_e_Baixas!K17,1)</f>
        <v>FHER3</v>
      </c>
      <c r="K17">
        <f>MATCH(I17,Banco_de_Dados!K$2:K$395,0)</f>
        <v>188</v>
      </c>
    </row>
    <row r="18" spans="1:27" x14ac:dyDescent="0.25">
      <c r="A18" s="45"/>
      <c r="C18" s="5" t="s">
        <v>383</v>
      </c>
      <c r="D18" s="6">
        <f>SMALL(Banco_de_Dados!K$3:K$395,ROWS(D$17:D18))</f>
        <v>-0.37219999999999998</v>
      </c>
      <c r="E18" s="25" t="str">
        <f>INDEX(Banco_de_Dados!C$2:Q$395,Ranks_Altas_e_Baixas!F18,1)</f>
        <v>CEGR3</v>
      </c>
      <c r="F18" s="25">
        <f>MATCH(D18,Banco_de_Dados!K$2:K$395,0)</f>
        <v>103</v>
      </c>
      <c r="H18" s="5" t="s">
        <v>383</v>
      </c>
      <c r="I18" s="6">
        <f>LARGE(Banco_de_Dados!K$3:K$395,ROWS(D$17:D18))</f>
        <v>0.1</v>
      </c>
      <c r="J18" s="25" t="str">
        <f>INDEX(Banco_de_Dados!C$2:Q$395,Ranks_Altas_e_Baixas!K18,1)</f>
        <v>SLED4</v>
      </c>
      <c r="K18" s="26">
        <f>MATCH(I18,Banco_de_Dados!K$2:K$395,0)</f>
        <v>362</v>
      </c>
    </row>
    <row r="19" spans="1:27" x14ac:dyDescent="0.25">
      <c r="A19" s="45"/>
      <c r="C19" s="5" t="s">
        <v>384</v>
      </c>
      <c r="D19" s="6">
        <f>SMALL(Banco_de_Dados!K$3:K$395,ROWS(D$17:D19))</f>
        <v>-0.1089</v>
      </c>
      <c r="E19" s="25" t="str">
        <f>INDEX(Banco_de_Dados!C$2:Q$395,Ranks_Altas_e_Baixas!F19,1)</f>
        <v>MWET3</v>
      </c>
      <c r="F19" s="25">
        <f>MATCH(D19,Banco_de_Dados!K$2:K$395,0)</f>
        <v>280</v>
      </c>
      <c r="H19" s="5" t="s">
        <v>384</v>
      </c>
      <c r="I19" s="6">
        <f>LARGE(Banco_de_Dados!K$3:K$395,ROWS(D$17:D19))</f>
        <v>9.5299999999999996E-2</v>
      </c>
      <c r="J19" s="25" t="str">
        <f>INDEX(Banco_de_Dados!C$2:Q$395,Ranks_Altas_e_Baixas!K19,1)</f>
        <v>BIDI4</v>
      </c>
      <c r="K19" s="26">
        <f>MATCH(I19,Banco_de_Dados!K$2:K$395,0)</f>
        <v>47</v>
      </c>
    </row>
    <row r="20" spans="1:27" x14ac:dyDescent="0.25">
      <c r="A20" s="45"/>
      <c r="C20" s="5" t="s">
        <v>385</v>
      </c>
      <c r="D20" s="6">
        <f>SMALL(Banco_de_Dados!K$3:K$395,ROWS(D$17:D20))</f>
        <v>-8.1600000000000006E-2</v>
      </c>
      <c r="E20" s="25" t="str">
        <f>INDEX(Banco_de_Dados!C$2:Q$395,Ranks_Altas_e_Baixas!F20,1)</f>
        <v>BMKS3</v>
      </c>
      <c r="F20" s="25">
        <f>MATCH(D20,Banco_de_Dados!K$2:K$395,0)</f>
        <v>55</v>
      </c>
      <c r="H20" s="5" t="s">
        <v>385</v>
      </c>
      <c r="I20" s="6">
        <f>LARGE(Banco_de_Dados!K$3:K$395,ROWS(D$17:D20))</f>
        <v>8.4099999999999994E-2</v>
      </c>
      <c r="J20" s="25" t="str">
        <f>INDEX(Banco_de_Dados!C$2:Q$395,Ranks_Altas_e_Baixas!K20,1)</f>
        <v>MTIG4</v>
      </c>
      <c r="K20" s="26">
        <f>MATCH(I20,Banco_de_Dados!K$2:K$395,0)</f>
        <v>276</v>
      </c>
    </row>
    <row r="21" spans="1:27" x14ac:dyDescent="0.25">
      <c r="A21" s="45"/>
      <c r="C21" s="5" t="s">
        <v>386</v>
      </c>
      <c r="D21" s="6">
        <f>SMALL(Banco_de_Dados!K$3:K$395,ROWS(D$17:D21))</f>
        <v>-8.0100000000000005E-2</v>
      </c>
      <c r="E21" s="25" t="str">
        <f>INDEX(Banco_de_Dados!C$2:Q$395,Ranks_Altas_e_Baixas!F21,1)</f>
        <v>BSLI4</v>
      </c>
      <c r="F21" s="25">
        <f>MATCH(D21,Banco_de_Dados!K$2:K$395,0)</f>
        <v>86</v>
      </c>
      <c r="H21" s="5" t="s">
        <v>386</v>
      </c>
      <c r="I21" s="6">
        <f>LARGE(Banco_de_Dados!K$3:K$395,ROWS(D$17:D21))</f>
        <v>8.1699999999999995E-2</v>
      </c>
      <c r="J21" s="25" t="str">
        <f>INDEX(Banco_de_Dados!C$2:Q$395,Ranks_Altas_e_Baixas!K21,1)</f>
        <v>RRRP3</v>
      </c>
      <c r="K21" s="26">
        <f>MATCH(I21,Banco_de_Dados!K$2:K$395,0)</f>
        <v>343</v>
      </c>
    </row>
    <row r="22" spans="1:27" x14ac:dyDescent="0.25">
      <c r="A22" s="45"/>
      <c r="C22" s="5" t="s">
        <v>387</v>
      </c>
      <c r="D22" s="6">
        <f>SMALL(Banco_de_Dados!K$3:K$395,ROWS(D$17:D22))</f>
        <v>-6.9400000000000003E-2</v>
      </c>
      <c r="E22" s="25" t="str">
        <f>INDEX(Banco_de_Dados!C$2:Q$395,Ranks_Altas_e_Baixas!F22,1)</f>
        <v>LAVV3</v>
      </c>
      <c r="F22" s="25">
        <f>MATCH(D22,Banco_de_Dados!K$2:K$395,0)</f>
        <v>241</v>
      </c>
      <c r="H22" s="5" t="s">
        <v>387</v>
      </c>
      <c r="I22" s="6">
        <f>LARGE(Banco_de_Dados!K$3:K$395,ROWS(D$17:D22))</f>
        <v>8.1199999999999994E-2</v>
      </c>
      <c r="J22" s="25" t="str">
        <f>INDEX(Banco_de_Dados!C$2:Q$395,Ranks_Altas_e_Baixas!K22,1)</f>
        <v>BIDI11</v>
      </c>
      <c r="K22" s="26">
        <f>MATCH(I22,Banco_de_Dados!K$2:K$395,0)</f>
        <v>45</v>
      </c>
    </row>
    <row r="23" spans="1:27" x14ac:dyDescent="0.25">
      <c r="A23" s="45"/>
      <c r="C23" s="5" t="s">
        <v>388</v>
      </c>
      <c r="D23" s="6">
        <f>SMALL(Banco_de_Dados!K$3:K$395,ROWS(D$17:D23))</f>
        <v>-6.7199999999999996E-2</v>
      </c>
      <c r="E23" s="25" t="str">
        <f>INDEX(Banco_de_Dados!C$2:Q$395,Ranks_Altas_e_Baixas!F23,1)</f>
        <v>BSLI3</v>
      </c>
      <c r="F23" s="25">
        <f>MATCH(D23,Banco_de_Dados!K$2:K$395,0)</f>
        <v>85</v>
      </c>
      <c r="H23" s="5" t="s">
        <v>388</v>
      </c>
      <c r="I23" s="6">
        <f>LARGE(Banco_de_Dados!K$3:K$395,ROWS(D$17:D23))</f>
        <v>8.0699999999999994E-2</v>
      </c>
      <c r="J23" s="25" t="str">
        <f>INDEX(Banco_de_Dados!C$2:Q$395,Ranks_Altas_e_Baixas!K23,1)</f>
        <v>FESA4</v>
      </c>
      <c r="K23" s="26">
        <f>MATCH(I23,Banco_de_Dados!K$2:K$395,0)</f>
        <v>187</v>
      </c>
    </row>
    <row r="24" spans="1:27" x14ac:dyDescent="0.25">
      <c r="A24" s="45"/>
      <c r="C24" s="5" t="s">
        <v>389</v>
      </c>
      <c r="D24" s="6">
        <f>SMALL(Banco_de_Dados!K$3:K$395,ROWS(D$17:D24))</f>
        <v>-6.54E-2</v>
      </c>
      <c r="E24" s="25" t="str">
        <f>INDEX(Banco_de_Dados!C$2:Q$395,Ranks_Altas_e_Baixas!F24,1)</f>
        <v>CAMB3</v>
      </c>
      <c r="F24" s="25">
        <f>MATCH(D24,Banco_de_Dados!K$2:K$395,0)</f>
        <v>89</v>
      </c>
      <c r="H24" s="5" t="s">
        <v>389</v>
      </c>
      <c r="I24" s="6">
        <f>LARGE(Banco_de_Dados!K$3:K$395,ROWS(D$17:D24))</f>
        <v>8.0600000000000005E-2</v>
      </c>
      <c r="J24" s="25" t="str">
        <f>INDEX(Banco_de_Dados!C$2:Q$395,Ranks_Altas_e_Baixas!K24,1)</f>
        <v>AVLL3</v>
      </c>
      <c r="K24" s="26">
        <f>MATCH(I24,Banco_de_Dados!K$2:K$395,0)</f>
        <v>24</v>
      </c>
    </row>
    <row r="25" spans="1:27" x14ac:dyDescent="0.25">
      <c r="A25" s="45"/>
      <c r="C25" s="5" t="s">
        <v>390</v>
      </c>
      <c r="D25" s="6">
        <f>SMALL(Banco_de_Dados!K$3:K$395,ROWS(D$17:D25))</f>
        <v>-6.2700000000000006E-2</v>
      </c>
      <c r="E25" s="25" t="str">
        <f>INDEX(Banco_de_Dados!C$2:Q$395,Ranks_Altas_e_Baixas!F25,1)</f>
        <v>SEER3</v>
      </c>
      <c r="F25" s="25">
        <f>MATCH(D25,Banco_de_Dados!K$2:K$395,0)</f>
        <v>354</v>
      </c>
      <c r="H25" s="5" t="s">
        <v>390</v>
      </c>
      <c r="I25" s="6">
        <f>LARGE(Banco_de_Dados!K$3:K$395,ROWS(D$17:D25))</f>
        <v>7.7100000000000002E-2</v>
      </c>
      <c r="J25" s="25" t="str">
        <f>INDEX(Banco_de_Dados!C$2:Q$395,Ranks_Altas_e_Baixas!K25,1)</f>
        <v>BMEB3</v>
      </c>
      <c r="K25" s="26">
        <f>MATCH(I25,Banco_de_Dados!K$2:K$395,0)</f>
        <v>50</v>
      </c>
    </row>
    <row r="26" spans="1:27" x14ac:dyDescent="0.25">
      <c r="A26" s="45"/>
      <c r="C26" s="5" t="s">
        <v>391</v>
      </c>
      <c r="D26" s="6">
        <f>SMALL(Banco_de_Dados!K$3:K$395,ROWS(D$17:D26))</f>
        <v>-6.2199999999999998E-2</v>
      </c>
      <c r="E26" s="25" t="str">
        <f>INDEX(Banco_de_Dados!C$2:Q$395,Ranks_Altas_e_Baixas!F26,1)</f>
        <v>BAHI3</v>
      </c>
      <c r="F26" s="25">
        <f>MATCH(D26,Banco_de_Dados!K$2:K$395,0)</f>
        <v>29</v>
      </c>
      <c r="H26" s="5" t="s">
        <v>391</v>
      </c>
      <c r="I26" s="6">
        <f>LARGE(Banco_de_Dados!K$3:K$395,ROWS(D$17:D26))</f>
        <v>7.5399999999999995E-2</v>
      </c>
      <c r="J26" s="25" t="str">
        <f>INDEX(Banco_de_Dados!C$2:Q$395,Ranks_Altas_e_Baixas!K26,1)</f>
        <v>ENAT3</v>
      </c>
      <c r="K26" s="26">
        <f>MATCH(I26,Banco_de_Dados!K$2:K$395,0)</f>
        <v>166</v>
      </c>
    </row>
    <row r="27" spans="1:27" ht="15" customHeight="1" x14ac:dyDescent="0.25">
      <c r="A27" s="45"/>
      <c r="C27" s="58" t="s">
        <v>392</v>
      </c>
      <c r="D27" s="59"/>
      <c r="E27" s="59"/>
      <c r="F27" s="59"/>
      <c r="G27" s="59"/>
      <c r="H27" s="59"/>
      <c r="I27" s="59"/>
      <c r="J27" s="5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ht="15" customHeight="1" x14ac:dyDescent="0.25">
      <c r="A28" s="45"/>
      <c r="C28" s="59"/>
      <c r="D28" s="59"/>
      <c r="E28" s="59"/>
      <c r="F28" s="59"/>
      <c r="G28" s="59"/>
      <c r="H28" s="59"/>
      <c r="I28" s="59"/>
      <c r="J28" s="5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ht="15.75" customHeight="1" thickBot="1" x14ac:dyDescent="0.3">
      <c r="A29" s="45"/>
      <c r="C29" s="3"/>
      <c r="D29" s="61" t="s">
        <v>380</v>
      </c>
      <c r="E29" s="62"/>
      <c r="F29" s="14"/>
      <c r="G29" s="14"/>
      <c r="H29" s="14"/>
      <c r="I29" s="61" t="s">
        <v>381</v>
      </c>
      <c r="J29" s="62"/>
      <c r="K29" s="15"/>
    </row>
    <row r="30" spans="1:27" x14ac:dyDescent="0.25">
      <c r="A30" s="45"/>
      <c r="C30" s="5" t="s">
        <v>382</v>
      </c>
      <c r="D30" s="6">
        <f>SMALL(Banco_de_Dados!V$3:V$395,ROWS(D$30:D30))</f>
        <v>-0.65290000000000004</v>
      </c>
      <c r="E30" s="12" t="str">
        <f>INDEX(Banco_de_Dados!C$2:V$395,Ranks_Altas_e_Baixas!F30,1)</f>
        <v>PCAR3</v>
      </c>
      <c r="F30" s="12">
        <f>MATCH(D30,Banco_de_Dados!V$2:V$395,0)</f>
        <v>298</v>
      </c>
      <c r="H30" s="5" t="s">
        <v>382</v>
      </c>
      <c r="I30" s="6">
        <f>LARGE(Banco_de_Dados!V$3:V$395,ROWS(D$30:D30))</f>
        <v>0.61170000000000002</v>
      </c>
      <c r="J30" s="12" t="str">
        <f>INDEX(Banco_de_Dados!C$2:V$395,Ranks_Altas_e_Baixas!K30,1)</f>
        <v>ROMI3</v>
      </c>
      <c r="K30">
        <f>MATCH(I30,Banco_de_Dados!V$2:V$395,0)</f>
        <v>338</v>
      </c>
    </row>
    <row r="31" spans="1:27" x14ac:dyDescent="0.25">
      <c r="A31" s="45"/>
      <c r="C31" s="5" t="s">
        <v>383</v>
      </c>
      <c r="D31" s="6">
        <f>SMALL(Banco_de_Dados!V$3:V$395,ROWS(D$30:D31))</f>
        <v>-0.41339999999999999</v>
      </c>
      <c r="E31" s="25" t="str">
        <f>INDEX(Banco_de_Dados!C$2:V$395,Ranks_Altas_e_Baixas!F31,1)</f>
        <v>PDGR3</v>
      </c>
      <c r="F31" s="25">
        <f>MATCH(D31,Banco_de_Dados!V$2:V$395,0)</f>
        <v>299</v>
      </c>
      <c r="H31" s="5" t="s">
        <v>383</v>
      </c>
      <c r="I31" s="6">
        <f>LARGE(Banco_de_Dados!V$3:V$395,ROWS(D$30:D31))</f>
        <v>0.44490000000000002</v>
      </c>
      <c r="J31" s="25" t="str">
        <f>INDEX(Banco_de_Dados!C$2:V$395,Ranks_Altas_e_Baixas!K31,1)</f>
        <v>BPAN4</v>
      </c>
      <c r="K31" s="26">
        <f>MATCH(I31,Banco_de_Dados!V$2:V$395,0)</f>
        <v>63</v>
      </c>
    </row>
    <row r="32" spans="1:27" x14ac:dyDescent="0.25">
      <c r="A32" s="45"/>
      <c r="C32" s="5" t="s">
        <v>384</v>
      </c>
      <c r="D32" s="6">
        <f>SMALL(Banco_de_Dados!V$3:V$395,ROWS(D$30:D32))</f>
        <v>-0.30620000000000003</v>
      </c>
      <c r="E32" s="25" t="str">
        <f>INDEX(Banco_de_Dados!C$2:V$395,Ranks_Altas_e_Baixas!F32,1)</f>
        <v>BRGE11</v>
      </c>
      <c r="F32" s="25">
        <f>MATCH(D32,Banco_de_Dados!V$2:V$395,0)</f>
        <v>68</v>
      </c>
      <c r="H32" s="5" t="s">
        <v>384</v>
      </c>
      <c r="I32" s="6">
        <f>LARGE(Banco_de_Dados!V$3:V$395,ROWS(D$30:D32))</f>
        <v>0.41920000000000002</v>
      </c>
      <c r="J32" s="25" t="str">
        <f>INDEX(Banco_de_Dados!C$2:V$395,Ranks_Altas_e_Baixas!K32,1)</f>
        <v>MRSA3B</v>
      </c>
      <c r="K32" s="26">
        <f>MATCH(I32,Banco_de_Dados!V$2:V$395,0)</f>
        <v>273</v>
      </c>
    </row>
    <row r="33" spans="1:27" x14ac:dyDescent="0.25">
      <c r="A33" s="45"/>
      <c r="C33" s="5" t="s">
        <v>385</v>
      </c>
      <c r="D33" s="6">
        <f>SMALL(Banco_de_Dados!V$3:V$395,ROWS(D$30:D33))</f>
        <v>-0.28420000000000001</v>
      </c>
      <c r="E33" s="25" t="str">
        <f>INDEX(Banco_de_Dados!C$2:V$395,Ranks_Altas_e_Baixas!F33,1)</f>
        <v>LPSB3</v>
      </c>
      <c r="F33" s="25">
        <f>MATCH(D33,Banco_de_Dados!V$2:V$395,0)</f>
        <v>251</v>
      </c>
      <c r="H33" s="5" t="s">
        <v>385</v>
      </c>
      <c r="I33" s="6">
        <f>LARGE(Banco_de_Dados!V$3:V$395,ROWS(D$30:D33))</f>
        <v>0.34920000000000001</v>
      </c>
      <c r="J33" s="25" t="str">
        <f>INDEX(Banco_de_Dados!C$2:V$395,Ranks_Altas_e_Baixas!K33,1)</f>
        <v>BMIN4</v>
      </c>
      <c r="K33" s="26">
        <f>MATCH(I33,Banco_de_Dados!V$2:V$395,0)</f>
        <v>54</v>
      </c>
    </row>
    <row r="34" spans="1:27" x14ac:dyDescent="0.25">
      <c r="A34" s="45"/>
      <c r="C34" s="5" t="s">
        <v>386</v>
      </c>
      <c r="D34" s="6">
        <f>SMALL(Banco_de_Dados!V$3:V$395,ROWS(D$30:D34))</f>
        <v>-0.26529999999999998</v>
      </c>
      <c r="E34" s="25" t="str">
        <f>INDEX(Banco_de_Dados!C$2:V$395,Ranks_Altas_e_Baixas!F34,1)</f>
        <v>HBOR3</v>
      </c>
      <c r="F34" s="25">
        <f>MATCH(D34,Banco_de_Dados!V$2:V$395,0)</f>
        <v>211</v>
      </c>
      <c r="H34" s="5" t="s">
        <v>386</v>
      </c>
      <c r="I34" s="6">
        <f>LARGE(Banco_de_Dados!V$3:V$395,ROWS(D$30:D34))</f>
        <v>0.31590000000000001</v>
      </c>
      <c r="J34" s="25" t="str">
        <f>INDEX(Banco_de_Dados!C$2:V$395,Ranks_Altas_e_Baixas!K34,1)</f>
        <v>MERC3</v>
      </c>
      <c r="K34" s="26">
        <f>MATCH(I34,Banco_de_Dados!V$2:V$395,0)</f>
        <v>261</v>
      </c>
    </row>
    <row r="35" spans="1:27" x14ac:dyDescent="0.25">
      <c r="A35" s="45"/>
      <c r="C35" s="5" t="s">
        <v>387</v>
      </c>
      <c r="D35" s="6">
        <f>SMALL(Banco_de_Dados!V$3:V$395,ROWS(D$30:D35))</f>
        <v>-0.25629999999999997</v>
      </c>
      <c r="E35" s="25" t="str">
        <f>INDEX(Banco_de_Dados!C$2:V$395,Ranks_Altas_e_Baixas!F35,1)</f>
        <v>SEER3</v>
      </c>
      <c r="F35" s="25">
        <f>MATCH(D35,Banco_de_Dados!V$2:V$395,0)</f>
        <v>354</v>
      </c>
      <c r="H35" s="5" t="s">
        <v>387</v>
      </c>
      <c r="I35" s="6">
        <f>LARGE(Banco_de_Dados!V$3:V$395,ROWS(D$30:D35))</f>
        <v>0.31309999999999999</v>
      </c>
      <c r="J35" s="25" t="str">
        <f>INDEX(Banco_de_Dados!C$2:V$395,Ranks_Altas_e_Baixas!K35,1)</f>
        <v>FESA4</v>
      </c>
      <c r="K35" s="26">
        <f>MATCH(I35,Banco_de_Dados!V$2:V$395,0)</f>
        <v>187</v>
      </c>
    </row>
    <row r="36" spans="1:27" x14ac:dyDescent="0.25">
      <c r="A36" s="45"/>
      <c r="C36" s="5" t="s">
        <v>388</v>
      </c>
      <c r="D36" s="6">
        <f>SMALL(Banco_de_Dados!V$3:V$395,ROWS(D$30:D36))</f>
        <v>-0.24310000000000001</v>
      </c>
      <c r="E36" s="25" t="str">
        <f>INDEX(Banco_de_Dados!C$2:V$395,Ranks_Altas_e_Baixas!F36,1)</f>
        <v>PETR3</v>
      </c>
      <c r="F36" s="25">
        <f>MATCH(D36,Banco_de_Dados!V$2:V$395,0)</f>
        <v>302</v>
      </c>
      <c r="H36" s="5" t="s">
        <v>388</v>
      </c>
      <c r="I36" s="6">
        <f>LARGE(Banco_de_Dados!V$3:V$395,ROWS(D$30:D36))</f>
        <v>0.31030000000000002</v>
      </c>
      <c r="J36" s="25" t="str">
        <f>INDEX(Banco_de_Dados!C$2:V$395,Ranks_Altas_e_Baixas!K36,1)</f>
        <v>FHER3</v>
      </c>
      <c r="K36" s="26">
        <f>MATCH(I36,Banco_de_Dados!V$2:V$395,0)</f>
        <v>188</v>
      </c>
    </row>
    <row r="37" spans="1:27" x14ac:dyDescent="0.25">
      <c r="A37" s="45"/>
      <c r="C37" s="5" t="s">
        <v>389</v>
      </c>
      <c r="D37" s="6">
        <f>SMALL(Banco_de_Dados!V$3:V$395,ROWS(D$30:D37))</f>
        <v>-0.2324</v>
      </c>
      <c r="E37" s="25" t="str">
        <f>INDEX(Banco_de_Dados!C$2:V$395,Ranks_Altas_e_Baixas!F37,1)</f>
        <v>PETR4</v>
      </c>
      <c r="F37" s="25">
        <f>MATCH(D37,Banco_de_Dados!V$2:V$395,0)</f>
        <v>303</v>
      </c>
      <c r="H37" s="5" t="s">
        <v>389</v>
      </c>
      <c r="I37" s="6">
        <f>LARGE(Banco_de_Dados!V$3:V$395,ROWS(D$30:D37))</f>
        <v>0.28120000000000001</v>
      </c>
      <c r="J37" s="25" t="str">
        <f>INDEX(Banco_de_Dados!C$2:V$395,Ranks_Altas_e_Baixas!K37,1)</f>
        <v>EMBR3</v>
      </c>
      <c r="K37" s="26">
        <f>MATCH(I37,Banco_de_Dados!V$2:V$395,0)</f>
        <v>165</v>
      </c>
    </row>
    <row r="38" spans="1:27" x14ac:dyDescent="0.25">
      <c r="A38" s="45"/>
      <c r="C38" s="5" t="s">
        <v>390</v>
      </c>
      <c r="D38" s="6">
        <f>SMALL(Banco_de_Dados!V$3:V$395,ROWS(D$30:D38))</f>
        <v>-0.22989999999999999</v>
      </c>
      <c r="E38" s="25" t="str">
        <f>INDEX(Banco_de_Dados!C$2:V$395,Ranks_Altas_e_Baixas!F38,1)</f>
        <v>FRIO3</v>
      </c>
      <c r="F38" s="25">
        <f>MATCH(D38,Banco_de_Dados!V$2:V$395,0)</f>
        <v>191</v>
      </c>
      <c r="H38" s="5" t="s">
        <v>390</v>
      </c>
      <c r="I38" s="6">
        <f>LARGE(Banco_de_Dados!V$3:V$395,ROWS(D$30:D38))</f>
        <v>0.2036</v>
      </c>
      <c r="J38" s="25" t="str">
        <f>INDEX(Banco_de_Dados!C$2:V$395,Ranks_Altas_e_Baixas!K38,1)</f>
        <v>KEPL3</v>
      </c>
      <c r="K38" s="26">
        <f>MATCH(I38,Banco_de_Dados!V$2:V$395,0)</f>
        <v>235</v>
      </c>
    </row>
    <row r="39" spans="1:27" x14ac:dyDescent="0.25">
      <c r="A39" s="45"/>
      <c r="C39" s="5" t="s">
        <v>391</v>
      </c>
      <c r="D39" s="6">
        <f>SMALL(Banco_de_Dados!V$3:V$395,ROWS(D$30:D39))</f>
        <v>-0.22789999999999999</v>
      </c>
      <c r="E39" s="25" t="str">
        <f>INDEX(Banco_de_Dados!C$2:V$395,Ranks_Altas_e_Baixas!F39,1)</f>
        <v>TGMA3</v>
      </c>
      <c r="F39" s="25">
        <f>MATCH(D39,Banco_de_Dados!V$2:V$395,0)</f>
        <v>390</v>
      </c>
      <c r="H39" s="5" t="s">
        <v>391</v>
      </c>
      <c r="I39" s="6">
        <f>LARGE(Banco_de_Dados!V$3:V$395,ROWS(D$30:D39))</f>
        <v>0.18890000000000001</v>
      </c>
      <c r="J39" s="25" t="str">
        <f>INDEX(Banco_de_Dados!C$2:V$395,Ranks_Altas_e_Baixas!K39,1)</f>
        <v>BIDI4</v>
      </c>
      <c r="K39" s="26">
        <f>MATCH(I39,Banco_de_Dados!V$2:V$395,0)</f>
        <v>47</v>
      </c>
    </row>
    <row r="40" spans="1:27" ht="15" customHeight="1" x14ac:dyDescent="0.25">
      <c r="A40" s="45"/>
      <c r="C40" s="58" t="s">
        <v>393</v>
      </c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ht="15" customHeight="1" x14ac:dyDescent="0.25">
      <c r="A41" s="45"/>
      <c r="C41" s="59"/>
      <c r="D41" s="59"/>
      <c r="E41" s="59"/>
      <c r="F41" s="59"/>
      <c r="G41" s="59"/>
      <c r="H41" s="59"/>
      <c r="I41" s="59"/>
      <c r="J41" s="59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ht="15.75" customHeight="1" thickBot="1" x14ac:dyDescent="0.3">
      <c r="A42" s="45"/>
      <c r="C42" s="14"/>
      <c r="D42" s="61" t="s">
        <v>380</v>
      </c>
      <c r="E42" s="62"/>
      <c r="F42" s="14"/>
      <c r="G42" s="14"/>
      <c r="H42" s="14"/>
      <c r="I42" s="61" t="s">
        <v>381</v>
      </c>
      <c r="J42" s="62"/>
      <c r="K42" s="15"/>
    </row>
    <row r="43" spans="1:27" x14ac:dyDescent="0.25">
      <c r="A43" s="45"/>
      <c r="C43" s="5" t="s">
        <v>382</v>
      </c>
      <c r="D43" s="6">
        <f>SMALL(Banco_de_Dados!W$3:W$395,ROWS(D$43:D43))</f>
        <v>-0.78839999999999999</v>
      </c>
      <c r="E43" s="12" t="str">
        <f>INDEX(Banco_de_Dados!C$2:W$395,Ranks_Altas_e_Baixas!F43,1)</f>
        <v>IRBR3</v>
      </c>
      <c r="F43" s="12">
        <f>MATCH(D43,Banco_de_Dados!W$2:W$395,0)</f>
        <v>222</v>
      </c>
      <c r="H43" s="5" t="s">
        <v>382</v>
      </c>
      <c r="I43" s="6">
        <f>LARGE(Banco_de_Dados!W$3:W$395,ROWS(D$43:D43))</f>
        <v>9.3831000000000007</v>
      </c>
      <c r="J43" s="12" t="str">
        <f>INDEX(Banco_de_Dados!C$2:W$395,Ranks_Altas_e_Baixas!K43,1)</f>
        <v>BSLI4</v>
      </c>
      <c r="K43">
        <f>MATCH(I43,Banco_de_Dados!W$2:W$395,0)</f>
        <v>86</v>
      </c>
    </row>
    <row r="44" spans="1:27" x14ac:dyDescent="0.25">
      <c r="A44" s="45"/>
      <c r="C44" s="5" t="s">
        <v>383</v>
      </c>
      <c r="D44" s="6">
        <f>SMALL(Banco_de_Dados!W$3:W$395,ROWS(D$43:D44))</f>
        <v>-0.7339</v>
      </c>
      <c r="E44" s="25" t="str">
        <f>INDEX(Banco_de_Dados!C$2:W$395,Ranks_Altas_e_Baixas!F44,1)</f>
        <v>LLIS3</v>
      </c>
      <c r="F44" s="25">
        <f>MATCH(D44,Banco_de_Dados!W$2:W$395,0)</f>
        <v>248</v>
      </c>
      <c r="H44" s="5" t="s">
        <v>383</v>
      </c>
      <c r="I44" s="6">
        <f>LARGE(Banco_de_Dados!W$3:W$395,ROWS(D$43:D44))</f>
        <v>9.2361000000000004</v>
      </c>
      <c r="J44" s="25" t="str">
        <f>INDEX(Banco_de_Dados!C$2:W$395,Ranks_Altas_e_Baixas!K44,1)</f>
        <v>BSLI3</v>
      </c>
      <c r="K44" s="26">
        <f>MATCH(I44,Banco_de_Dados!W$2:W$395,0)</f>
        <v>85</v>
      </c>
    </row>
    <row r="45" spans="1:27" x14ac:dyDescent="0.25">
      <c r="A45" s="45"/>
      <c r="C45" s="5" t="s">
        <v>384</v>
      </c>
      <c r="D45" s="6">
        <f>SMALL(Banco_de_Dados!W$3:W$395,ROWS(D$43:D45))</f>
        <v>-0.65839999999999999</v>
      </c>
      <c r="E45" s="25" t="str">
        <f>INDEX(Banco_de_Dados!C$2:W$395,Ranks_Altas_e_Baixas!F45,1)</f>
        <v>SLED4</v>
      </c>
      <c r="F45" s="25">
        <f>MATCH(D45,Banco_de_Dados!W$2:W$395,0)</f>
        <v>362</v>
      </c>
      <c r="H45" s="5" t="s">
        <v>384</v>
      </c>
      <c r="I45" s="6">
        <f>LARGE(Banco_de_Dados!W$3:W$395,ROWS(D$43:D45))</f>
        <v>6.9073000000000002</v>
      </c>
      <c r="J45" s="25" t="str">
        <f>INDEX(Banco_de_Dados!C$2:W$395,Ranks_Altas_e_Baixas!K45,1)</f>
        <v>MMXM3</v>
      </c>
      <c r="K45" s="26">
        <f>MATCH(I45,Banco_de_Dados!W$2:W$395,0)</f>
        <v>266</v>
      </c>
    </row>
    <row r="46" spans="1:27" x14ac:dyDescent="0.25">
      <c r="A46" s="45"/>
      <c r="C46" s="5" t="s">
        <v>385</v>
      </c>
      <c r="D46" s="6">
        <f>SMALL(Banco_de_Dados!W$3:W$395,ROWS(D$43:D46))</f>
        <v>-0.64780000000000004</v>
      </c>
      <c r="E46" s="25" t="str">
        <f>INDEX(Banco_de_Dados!C$2:W$395,Ranks_Altas_e_Baixas!F46,1)</f>
        <v>COGN3</v>
      </c>
      <c r="F46" s="25">
        <f>MATCH(D46,Banco_de_Dados!W$2:W$395,0)</f>
        <v>120</v>
      </c>
      <c r="H46" s="5" t="s">
        <v>385</v>
      </c>
      <c r="I46" s="6">
        <f>LARGE(Banco_de_Dados!W$3:W$395,ROWS(D$43:D46))</f>
        <v>5.57</v>
      </c>
      <c r="J46" s="25" t="str">
        <f>INDEX(Banco_de_Dados!C$2:W$395,Ranks_Altas_e_Baixas!K46,1)</f>
        <v>MWET3</v>
      </c>
      <c r="K46" s="26">
        <f>MATCH(I46,Banco_de_Dados!W$2:W$395,0)</f>
        <v>280</v>
      </c>
    </row>
    <row r="47" spans="1:27" x14ac:dyDescent="0.25">
      <c r="A47" s="45"/>
      <c r="C47" s="5" t="s">
        <v>386</v>
      </c>
      <c r="D47" s="6">
        <f>SMALL(Banco_de_Dados!W$3:W$395,ROWS(D$43:D47))</f>
        <v>-0.63880000000000003</v>
      </c>
      <c r="E47" s="25" t="str">
        <f>INDEX(Banco_de_Dados!C$2:W$395,Ranks_Altas_e_Baixas!F47,1)</f>
        <v>SLED3</v>
      </c>
      <c r="F47" s="25">
        <f>MATCH(D47,Banco_de_Dados!W$2:W$395,0)</f>
        <v>361</v>
      </c>
      <c r="H47" s="5" t="s">
        <v>386</v>
      </c>
      <c r="I47" s="6">
        <f>LARGE(Banco_de_Dados!W$3:W$395,ROWS(D$43:D47))</f>
        <v>4.0726000000000004</v>
      </c>
      <c r="J47" s="25" t="str">
        <f>INDEX(Banco_de_Dados!C$2:W$395,Ranks_Altas_e_Baixas!K47,1)</f>
        <v>IGBR3</v>
      </c>
      <c r="K47" s="26">
        <f>MATCH(I47,Banco_de_Dados!W$2:W$395,0)</f>
        <v>218</v>
      </c>
    </row>
    <row r="48" spans="1:27" x14ac:dyDescent="0.25">
      <c r="A48" s="45"/>
      <c r="C48" s="5" t="s">
        <v>387</v>
      </c>
      <c r="D48" s="6">
        <f>SMALL(Banco_de_Dados!W$3:W$395,ROWS(D$43:D48))</f>
        <v>-0.63770000000000004</v>
      </c>
      <c r="E48" s="25" t="str">
        <f>INDEX(Banco_de_Dados!C$2:W$395,Ranks_Altas_e_Baixas!F48,1)</f>
        <v>AMAR3</v>
      </c>
      <c r="F48" s="25">
        <f>MATCH(D48,Banco_de_Dados!W$2:W$395,0)</f>
        <v>16</v>
      </c>
      <c r="H48" s="5" t="s">
        <v>387</v>
      </c>
      <c r="I48" s="6">
        <f>LARGE(Banco_de_Dados!W$3:W$395,ROWS(D$43:D48))</f>
        <v>3.8679999999999999</v>
      </c>
      <c r="J48" s="25" t="str">
        <f>INDEX(Banco_de_Dados!C$2:W$395,Ranks_Altas_e_Baixas!K48,1)</f>
        <v>LWSA3</v>
      </c>
      <c r="K48" s="26">
        <f>MATCH(I48,Banco_de_Dados!W$2:W$395,0)</f>
        <v>255</v>
      </c>
    </row>
    <row r="49" spans="1:11" x14ac:dyDescent="0.25">
      <c r="A49" s="45"/>
      <c r="C49" s="5" t="s">
        <v>388</v>
      </c>
      <c r="D49" s="6">
        <f>SMALL(Banco_de_Dados!W$3:W$395,ROWS(D$43:D49))</f>
        <v>-0.62880000000000003</v>
      </c>
      <c r="E49" s="25" t="str">
        <f>INDEX(Banco_de_Dados!C$2:W$395,Ranks_Altas_e_Baixas!F49,1)</f>
        <v>MEAL3</v>
      </c>
      <c r="F49" s="25">
        <f>MATCH(D49,Banco_de_Dados!W$2:W$395,0)</f>
        <v>259</v>
      </c>
      <c r="H49" s="5" t="s">
        <v>388</v>
      </c>
      <c r="I49" s="6">
        <f>LARGE(Banco_de_Dados!W$3:W$395,ROWS(D$43:D49))</f>
        <v>3.7991000000000001</v>
      </c>
      <c r="J49" s="25" t="str">
        <f>INDEX(Banco_de_Dados!C$2:W$395,Ranks_Altas_e_Baixas!K49,1)</f>
        <v>NORD3</v>
      </c>
      <c r="K49" s="26">
        <f>MATCH(I49,Banco_de_Dados!W$2:W$395,0)</f>
        <v>285</v>
      </c>
    </row>
    <row r="50" spans="1:11" x14ac:dyDescent="0.25">
      <c r="A50" s="45"/>
      <c r="C50" s="5" t="s">
        <v>389</v>
      </c>
      <c r="D50" s="6">
        <f>SMALL(Banco_de_Dados!W$3:W$395,ROWS(D$43:D50))</f>
        <v>-0.61209999999999998</v>
      </c>
      <c r="E50" s="25" t="str">
        <f>INDEX(Banco_de_Dados!C$2:W$395,Ranks_Altas_e_Baixas!F50,1)</f>
        <v>PCAR3</v>
      </c>
      <c r="F50" s="25">
        <f>MATCH(D50,Banco_de_Dados!W$2:W$395,0)</f>
        <v>298</v>
      </c>
      <c r="H50" s="5" t="s">
        <v>389</v>
      </c>
      <c r="I50" s="6">
        <f>LARGE(Banco_de_Dados!W$3:W$395,ROWS(D$43:D50))</f>
        <v>3.5291000000000001</v>
      </c>
      <c r="J50" s="25" t="str">
        <f>INDEX(Banco_de_Dados!C$2:W$395,Ranks_Altas_e_Baixas!K50,1)</f>
        <v>TASA3</v>
      </c>
      <c r="K50" s="26">
        <f>MATCH(I50,Banco_de_Dados!W$2:W$395,0)</f>
        <v>377</v>
      </c>
    </row>
    <row r="51" spans="1:11" x14ac:dyDescent="0.25">
      <c r="A51" s="45"/>
      <c r="C51" s="5" t="s">
        <v>390</v>
      </c>
      <c r="D51" s="6">
        <f>SMALL(Banco_de_Dados!W$3:W$395,ROWS(D$43:D51))</f>
        <v>-0.5766</v>
      </c>
      <c r="E51" s="25" t="str">
        <f>INDEX(Banco_de_Dados!C$2:W$395,Ranks_Altas_e_Baixas!F51,1)</f>
        <v>PMAM3</v>
      </c>
      <c r="F51" s="25">
        <f>MATCH(D51,Banco_de_Dados!W$2:W$395,0)</f>
        <v>310</v>
      </c>
      <c r="H51" s="5" t="s">
        <v>390</v>
      </c>
      <c r="I51" s="6">
        <f>LARGE(Banco_de_Dados!W$3:W$395,ROWS(D$43:D51))</f>
        <v>3.0865</v>
      </c>
      <c r="J51" s="25" t="str">
        <f>INDEX(Banco_de_Dados!C$2:W$395,Ranks_Altas_e_Baixas!K51,1)</f>
        <v>TASA4</v>
      </c>
      <c r="K51" s="26">
        <f>MATCH(I51,Banco_de_Dados!W$2:W$395,0)</f>
        <v>378</v>
      </c>
    </row>
    <row r="52" spans="1:11" x14ac:dyDescent="0.25">
      <c r="A52" s="45"/>
      <c r="C52" s="5" t="s">
        <v>391</v>
      </c>
      <c r="D52" s="6">
        <f>SMALL(Banco_de_Dados!W$3:W$395,ROWS(D$43:D52))</f>
        <v>-0.57599999999999996</v>
      </c>
      <c r="E52" s="25" t="str">
        <f>INDEX(Banco_de_Dados!C$2:W$395,Ranks_Altas_e_Baixas!F52,1)</f>
        <v>HBOR3</v>
      </c>
      <c r="F52" s="25">
        <f>MATCH(D52,Banco_de_Dados!W$2:W$395,0)</f>
        <v>211</v>
      </c>
      <c r="H52" s="5" t="s">
        <v>391</v>
      </c>
      <c r="I52" s="6">
        <f>LARGE(Banco_de_Dados!W$3:W$395,ROWS(D$43:D52))</f>
        <v>3.0596999999999999</v>
      </c>
      <c r="J52" s="25" t="str">
        <f>INDEX(Banco_de_Dados!C$2:W$395,Ranks_Altas_e_Baixas!K52,1)</f>
        <v>OSXB3</v>
      </c>
      <c r="K52" s="26">
        <f>MATCH(I52,Banco_de_Dados!W$2:W$395,0)</f>
        <v>294</v>
      </c>
    </row>
    <row r="53" spans="1:11" x14ac:dyDescent="0.25">
      <c r="A53" s="45"/>
    </row>
    <row r="54" spans="1:11" x14ac:dyDescent="0.25">
      <c r="A54" s="45"/>
    </row>
    <row r="55" spans="1:11" x14ac:dyDescent="0.25">
      <c r="A55" s="45"/>
    </row>
    <row r="56" spans="1:11" x14ac:dyDescent="0.25">
      <c r="A56" s="45"/>
    </row>
    <row r="57" spans="1:11" x14ac:dyDescent="0.25">
      <c r="A57" s="45"/>
    </row>
    <row r="58" spans="1:11" x14ac:dyDescent="0.25">
      <c r="A58" s="45"/>
    </row>
    <row r="59" spans="1:11" x14ac:dyDescent="0.25">
      <c r="A59" s="45"/>
    </row>
    <row r="60" spans="1:11" x14ac:dyDescent="0.25">
      <c r="A60" s="45"/>
    </row>
    <row r="61" spans="1:11" x14ac:dyDescent="0.25">
      <c r="A61" s="45"/>
    </row>
    <row r="62" spans="1:11" x14ac:dyDescent="0.25">
      <c r="A62" s="45"/>
    </row>
    <row r="63" spans="1:11" x14ac:dyDescent="0.25">
      <c r="A63" s="45"/>
    </row>
    <row r="64" spans="1:11" x14ac:dyDescent="0.25">
      <c r="A64" s="45"/>
    </row>
    <row r="65" spans="1:1" x14ac:dyDescent="0.25">
      <c r="A65" s="45"/>
    </row>
    <row r="66" spans="1:1" x14ac:dyDescent="0.25">
      <c r="A66" s="45"/>
    </row>
    <row r="67" spans="1:1" x14ac:dyDescent="0.25">
      <c r="A67" s="45"/>
    </row>
    <row r="68" spans="1:1" x14ac:dyDescent="0.25">
      <c r="A68" s="45"/>
    </row>
    <row r="69" spans="1:1" x14ac:dyDescent="0.25">
      <c r="A69" s="45"/>
    </row>
    <row r="70" spans="1:1" x14ac:dyDescent="0.25">
      <c r="A70" s="45"/>
    </row>
    <row r="71" spans="1:1" x14ac:dyDescent="0.25">
      <c r="A71" s="45"/>
    </row>
    <row r="72" spans="1:1" x14ac:dyDescent="0.25">
      <c r="A72" s="45"/>
    </row>
    <row r="73" spans="1:1" x14ac:dyDescent="0.25">
      <c r="A73" s="45"/>
    </row>
    <row r="74" spans="1:1" x14ac:dyDescent="0.25">
      <c r="A74" s="45"/>
    </row>
    <row r="75" spans="1:1" x14ac:dyDescent="0.25">
      <c r="A75" s="45"/>
    </row>
    <row r="76" spans="1:1" x14ac:dyDescent="0.25">
      <c r="A76" s="45"/>
    </row>
    <row r="77" spans="1:1" x14ac:dyDescent="0.25">
      <c r="A77" s="45"/>
    </row>
    <row r="78" spans="1:1" x14ac:dyDescent="0.25">
      <c r="A78" s="45"/>
    </row>
    <row r="79" spans="1:1" x14ac:dyDescent="0.25">
      <c r="A79" s="45"/>
    </row>
    <row r="80" spans="1:1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1" x14ac:dyDescent="0.25">
      <c r="A97" s="45"/>
    </row>
    <row r="98" spans="1:1" x14ac:dyDescent="0.25">
      <c r="A98" s="45"/>
    </row>
    <row r="99" spans="1:1" x14ac:dyDescent="0.25">
      <c r="A99" s="45"/>
    </row>
    <row r="100" spans="1:1" x14ac:dyDescent="0.25">
      <c r="A100" s="45"/>
    </row>
    <row r="101" spans="1:1" x14ac:dyDescent="0.25">
      <c r="A101" s="45"/>
    </row>
    <row r="102" spans="1:1" x14ac:dyDescent="0.25">
      <c r="A102" s="45"/>
    </row>
    <row r="103" spans="1:1" x14ac:dyDescent="0.25">
      <c r="A103" s="45"/>
    </row>
    <row r="104" spans="1:1" x14ac:dyDescent="0.25">
      <c r="A104" s="45"/>
    </row>
    <row r="105" spans="1:1" x14ac:dyDescent="0.25">
      <c r="A105" s="45"/>
    </row>
    <row r="106" spans="1:1" x14ac:dyDescent="0.25">
      <c r="A106" s="45"/>
    </row>
    <row r="107" spans="1:1" x14ac:dyDescent="0.25">
      <c r="A107" s="45"/>
    </row>
    <row r="108" spans="1:1" x14ac:dyDescent="0.25">
      <c r="A108" s="45"/>
    </row>
    <row r="109" spans="1:1" x14ac:dyDescent="0.25">
      <c r="A109" s="45"/>
    </row>
    <row r="110" spans="1:1" x14ac:dyDescent="0.25">
      <c r="A110" s="45"/>
    </row>
    <row r="111" spans="1:1" x14ac:dyDescent="0.25">
      <c r="A111" s="45"/>
    </row>
    <row r="112" spans="1:1" x14ac:dyDescent="0.25">
      <c r="A112" s="45"/>
    </row>
    <row r="113" spans="1:1" x14ac:dyDescent="0.25">
      <c r="A113" s="45"/>
    </row>
    <row r="114" spans="1:1" x14ac:dyDescent="0.25">
      <c r="A114" s="45"/>
    </row>
    <row r="115" spans="1:1" x14ac:dyDescent="0.25">
      <c r="A115" s="45"/>
    </row>
    <row r="116" spans="1:1" x14ac:dyDescent="0.25">
      <c r="A116" s="45"/>
    </row>
    <row r="117" spans="1:1" x14ac:dyDescent="0.25">
      <c r="A117" s="45"/>
    </row>
    <row r="118" spans="1:1" x14ac:dyDescent="0.25">
      <c r="A118" s="45"/>
    </row>
    <row r="119" spans="1:1" x14ac:dyDescent="0.25">
      <c r="A119" s="45"/>
    </row>
    <row r="120" spans="1:1" x14ac:dyDescent="0.25">
      <c r="A120" s="45"/>
    </row>
    <row r="121" spans="1:1" x14ac:dyDescent="0.25">
      <c r="A121" s="45"/>
    </row>
    <row r="122" spans="1:1" x14ac:dyDescent="0.25">
      <c r="A122" s="45"/>
    </row>
    <row r="123" spans="1:1" x14ac:dyDescent="0.25">
      <c r="A123" s="45"/>
    </row>
    <row r="124" spans="1:1" x14ac:dyDescent="0.25">
      <c r="A124" s="45"/>
    </row>
    <row r="125" spans="1:1" x14ac:dyDescent="0.25">
      <c r="A125" s="45"/>
    </row>
    <row r="126" spans="1:1" x14ac:dyDescent="0.25">
      <c r="A126" s="45"/>
    </row>
    <row r="127" spans="1:1" x14ac:dyDescent="0.25">
      <c r="A127" s="45"/>
    </row>
    <row r="128" spans="1:1" x14ac:dyDescent="0.25">
      <c r="A128" s="45"/>
    </row>
    <row r="129" spans="1:1" x14ac:dyDescent="0.25">
      <c r="A129" s="45"/>
    </row>
    <row r="130" spans="1:1" x14ac:dyDescent="0.25">
      <c r="A130" s="45"/>
    </row>
    <row r="131" spans="1:1" x14ac:dyDescent="0.25">
      <c r="A131" s="45"/>
    </row>
    <row r="132" spans="1:1" x14ac:dyDescent="0.25">
      <c r="A132" s="45"/>
    </row>
    <row r="133" spans="1:1" x14ac:dyDescent="0.25">
      <c r="A133" s="45"/>
    </row>
    <row r="134" spans="1:1" x14ac:dyDescent="0.25">
      <c r="A134" s="45"/>
    </row>
    <row r="135" spans="1:1" x14ac:dyDescent="0.25">
      <c r="A135" s="45"/>
    </row>
    <row r="136" spans="1:1" x14ac:dyDescent="0.25">
      <c r="A136" s="45"/>
    </row>
    <row r="137" spans="1:1" x14ac:dyDescent="0.25">
      <c r="A137" s="45"/>
    </row>
    <row r="138" spans="1:1" x14ac:dyDescent="0.25">
      <c r="A138" s="45"/>
    </row>
    <row r="139" spans="1:1" x14ac:dyDescent="0.25">
      <c r="A139" s="45"/>
    </row>
    <row r="140" spans="1:1" x14ac:dyDescent="0.25">
      <c r="A140" s="45"/>
    </row>
    <row r="141" spans="1:1" x14ac:dyDescent="0.25">
      <c r="A141" s="45"/>
    </row>
    <row r="142" spans="1:1" x14ac:dyDescent="0.25">
      <c r="A142" s="45"/>
    </row>
    <row r="143" spans="1:1" x14ac:dyDescent="0.25">
      <c r="A143" s="45"/>
    </row>
    <row r="144" spans="1:1" x14ac:dyDescent="0.25">
      <c r="A144" s="45"/>
    </row>
    <row r="145" spans="1:1" x14ac:dyDescent="0.25">
      <c r="A145" s="45"/>
    </row>
    <row r="146" spans="1:1" x14ac:dyDescent="0.25">
      <c r="A146" s="45"/>
    </row>
    <row r="147" spans="1:1" x14ac:dyDescent="0.25">
      <c r="A147" s="45"/>
    </row>
    <row r="148" spans="1:1" x14ac:dyDescent="0.25">
      <c r="A148" s="45"/>
    </row>
    <row r="149" spans="1:1" x14ac:dyDescent="0.25">
      <c r="A149" s="45"/>
    </row>
    <row r="150" spans="1:1" x14ac:dyDescent="0.25">
      <c r="A150" s="45"/>
    </row>
    <row r="151" spans="1:1" x14ac:dyDescent="0.25">
      <c r="A151" s="45"/>
    </row>
    <row r="152" spans="1:1" x14ac:dyDescent="0.25">
      <c r="A152" s="45"/>
    </row>
    <row r="153" spans="1:1" x14ac:dyDescent="0.25">
      <c r="A153" s="45"/>
    </row>
    <row r="154" spans="1:1" x14ac:dyDescent="0.25">
      <c r="A154" s="45"/>
    </row>
    <row r="155" spans="1:1" x14ac:dyDescent="0.25">
      <c r="A155" s="45"/>
    </row>
    <row r="156" spans="1:1" x14ac:dyDescent="0.25">
      <c r="A156" s="45"/>
    </row>
    <row r="157" spans="1:1" x14ac:dyDescent="0.25">
      <c r="A157" s="45"/>
    </row>
    <row r="158" spans="1:1" x14ac:dyDescent="0.25">
      <c r="A158" s="45"/>
    </row>
    <row r="159" spans="1:1" x14ac:dyDescent="0.25">
      <c r="A159" s="45"/>
    </row>
    <row r="160" spans="1:1" x14ac:dyDescent="0.25">
      <c r="A160" s="45"/>
    </row>
    <row r="161" spans="1:1" x14ac:dyDescent="0.25">
      <c r="A161" s="45"/>
    </row>
    <row r="162" spans="1:1" x14ac:dyDescent="0.25">
      <c r="A162" s="45"/>
    </row>
    <row r="163" spans="1:1" x14ac:dyDescent="0.25">
      <c r="A163" s="45"/>
    </row>
    <row r="164" spans="1:1" x14ac:dyDescent="0.25">
      <c r="A164" s="45"/>
    </row>
    <row r="165" spans="1:1" x14ac:dyDescent="0.25">
      <c r="A165" s="45"/>
    </row>
    <row r="166" spans="1:1" x14ac:dyDescent="0.25">
      <c r="A166" s="45"/>
    </row>
    <row r="167" spans="1:1" x14ac:dyDescent="0.25">
      <c r="A167" s="45"/>
    </row>
    <row r="168" spans="1:1" x14ac:dyDescent="0.25">
      <c r="A168" s="45"/>
    </row>
    <row r="169" spans="1:1" x14ac:dyDescent="0.25">
      <c r="A169" s="45"/>
    </row>
    <row r="170" spans="1:1" x14ac:dyDescent="0.25">
      <c r="A170" s="45"/>
    </row>
    <row r="171" spans="1:1" x14ac:dyDescent="0.25">
      <c r="A171" s="45"/>
    </row>
    <row r="172" spans="1:1" x14ac:dyDescent="0.25">
      <c r="A172" s="45"/>
    </row>
    <row r="173" spans="1:1" x14ac:dyDescent="0.25">
      <c r="A173" s="45"/>
    </row>
    <row r="174" spans="1:1" x14ac:dyDescent="0.25">
      <c r="A174" s="45"/>
    </row>
    <row r="175" spans="1:1" x14ac:dyDescent="0.25">
      <c r="A175" s="45"/>
    </row>
    <row r="176" spans="1:1" x14ac:dyDescent="0.25">
      <c r="A176" s="45"/>
    </row>
    <row r="177" spans="1:1" x14ac:dyDescent="0.25">
      <c r="A177" s="45"/>
    </row>
    <row r="178" spans="1:1" x14ac:dyDescent="0.25">
      <c r="A178" s="45"/>
    </row>
    <row r="179" spans="1:1" x14ac:dyDescent="0.25">
      <c r="A179" s="45"/>
    </row>
    <row r="180" spans="1:1" x14ac:dyDescent="0.25">
      <c r="A180" s="45"/>
    </row>
    <row r="181" spans="1:1" x14ac:dyDescent="0.25">
      <c r="A181" s="45"/>
    </row>
    <row r="182" spans="1:1" x14ac:dyDescent="0.25">
      <c r="A182" s="45"/>
    </row>
    <row r="183" spans="1:1" x14ac:dyDescent="0.25">
      <c r="A183" s="45"/>
    </row>
    <row r="184" spans="1:1" x14ac:dyDescent="0.25">
      <c r="A184" s="45"/>
    </row>
    <row r="185" spans="1:1" x14ac:dyDescent="0.25">
      <c r="A185" s="45"/>
    </row>
    <row r="186" spans="1:1" x14ac:dyDescent="0.25">
      <c r="A186" s="45"/>
    </row>
    <row r="187" spans="1:1" x14ac:dyDescent="0.25">
      <c r="A187" s="45"/>
    </row>
    <row r="188" spans="1:1" x14ac:dyDescent="0.25">
      <c r="A188" s="45"/>
    </row>
    <row r="189" spans="1:1" x14ac:dyDescent="0.25">
      <c r="A189" s="45"/>
    </row>
    <row r="190" spans="1:1" x14ac:dyDescent="0.25">
      <c r="A190" s="45"/>
    </row>
    <row r="191" spans="1:1" x14ac:dyDescent="0.25">
      <c r="A191" s="45"/>
    </row>
    <row r="192" spans="1:1" x14ac:dyDescent="0.25">
      <c r="A192" s="45"/>
    </row>
    <row r="193" spans="1:1" x14ac:dyDescent="0.25">
      <c r="A193" s="45"/>
    </row>
    <row r="194" spans="1:1" x14ac:dyDescent="0.25">
      <c r="A194" s="45"/>
    </row>
    <row r="195" spans="1:1" x14ac:dyDescent="0.25">
      <c r="A195" s="45"/>
    </row>
    <row r="196" spans="1:1" x14ac:dyDescent="0.25">
      <c r="A196" s="45"/>
    </row>
    <row r="197" spans="1:1" x14ac:dyDescent="0.25">
      <c r="A197" s="45"/>
    </row>
    <row r="198" spans="1:1" x14ac:dyDescent="0.25">
      <c r="A198" s="45"/>
    </row>
    <row r="199" spans="1:1" x14ac:dyDescent="0.25">
      <c r="A199" s="45"/>
    </row>
    <row r="200" spans="1:1" x14ac:dyDescent="0.25">
      <c r="A200" s="45"/>
    </row>
    <row r="201" spans="1:1" x14ac:dyDescent="0.25">
      <c r="A201" s="45"/>
    </row>
    <row r="202" spans="1:1" x14ac:dyDescent="0.25">
      <c r="A202" s="45"/>
    </row>
    <row r="203" spans="1:1" x14ac:dyDescent="0.25">
      <c r="A203" s="45"/>
    </row>
    <row r="204" spans="1:1" x14ac:dyDescent="0.25">
      <c r="A204" s="45"/>
    </row>
    <row r="205" spans="1:1" x14ac:dyDescent="0.25">
      <c r="A205" s="45"/>
    </row>
    <row r="206" spans="1:1" x14ac:dyDescent="0.25">
      <c r="A206" s="45"/>
    </row>
    <row r="207" spans="1:1" x14ac:dyDescent="0.25">
      <c r="A207" s="45"/>
    </row>
    <row r="208" spans="1:1" x14ac:dyDescent="0.25">
      <c r="A208" s="45"/>
    </row>
    <row r="209" spans="1:1" x14ac:dyDescent="0.25">
      <c r="A209" s="45"/>
    </row>
    <row r="210" spans="1:1" x14ac:dyDescent="0.25">
      <c r="A210" s="45"/>
    </row>
    <row r="211" spans="1:1" x14ac:dyDescent="0.25">
      <c r="A211" s="45"/>
    </row>
    <row r="212" spans="1:1" x14ac:dyDescent="0.25">
      <c r="A212" s="45"/>
    </row>
    <row r="213" spans="1:1" x14ac:dyDescent="0.25">
      <c r="A213" s="45"/>
    </row>
    <row r="214" spans="1:1" x14ac:dyDescent="0.25">
      <c r="A214" s="45"/>
    </row>
    <row r="215" spans="1:1" x14ac:dyDescent="0.25">
      <c r="A215" s="45"/>
    </row>
    <row r="216" spans="1:1" x14ac:dyDescent="0.25">
      <c r="A216" s="45"/>
    </row>
    <row r="217" spans="1:1" x14ac:dyDescent="0.25">
      <c r="A217" s="45"/>
    </row>
    <row r="218" spans="1:1" x14ac:dyDescent="0.25">
      <c r="A218" s="45"/>
    </row>
    <row r="219" spans="1:1" x14ac:dyDescent="0.25">
      <c r="A219" s="45"/>
    </row>
    <row r="220" spans="1:1" x14ac:dyDescent="0.25">
      <c r="A220" s="45"/>
    </row>
    <row r="221" spans="1:1" x14ac:dyDescent="0.25">
      <c r="A221" s="45"/>
    </row>
    <row r="222" spans="1:1" x14ac:dyDescent="0.25">
      <c r="A222" s="45"/>
    </row>
    <row r="223" spans="1:1" x14ac:dyDescent="0.25">
      <c r="A223" s="45"/>
    </row>
    <row r="224" spans="1:1" x14ac:dyDescent="0.25">
      <c r="A224" s="45"/>
    </row>
    <row r="225" spans="1:1" x14ac:dyDescent="0.25">
      <c r="A225" s="45"/>
    </row>
    <row r="226" spans="1:1" x14ac:dyDescent="0.25">
      <c r="A226" s="45"/>
    </row>
    <row r="227" spans="1:1" x14ac:dyDescent="0.25">
      <c r="A227" s="45"/>
    </row>
    <row r="228" spans="1:1" x14ac:dyDescent="0.25">
      <c r="A228" s="45"/>
    </row>
    <row r="229" spans="1:1" x14ac:dyDescent="0.25">
      <c r="A229" s="45"/>
    </row>
    <row r="230" spans="1:1" x14ac:dyDescent="0.25">
      <c r="A230" s="45"/>
    </row>
    <row r="231" spans="1:1" x14ac:dyDescent="0.25">
      <c r="A231" s="45"/>
    </row>
    <row r="232" spans="1:1" x14ac:dyDescent="0.25">
      <c r="A232" s="45"/>
    </row>
    <row r="233" spans="1:1" x14ac:dyDescent="0.25">
      <c r="A233" s="45"/>
    </row>
    <row r="234" spans="1:1" x14ac:dyDescent="0.25">
      <c r="A234" s="45"/>
    </row>
    <row r="235" spans="1:1" x14ac:dyDescent="0.25">
      <c r="A235" s="45"/>
    </row>
    <row r="236" spans="1:1" x14ac:dyDescent="0.25">
      <c r="A236" s="45"/>
    </row>
    <row r="237" spans="1:1" x14ac:dyDescent="0.25">
      <c r="A237" s="45"/>
    </row>
    <row r="238" spans="1:1" x14ac:dyDescent="0.25">
      <c r="A238" s="45"/>
    </row>
    <row r="239" spans="1:1" x14ac:dyDescent="0.25">
      <c r="A239" s="45"/>
    </row>
    <row r="240" spans="1:1" x14ac:dyDescent="0.25">
      <c r="A240" s="45"/>
    </row>
    <row r="241" spans="1:1" x14ac:dyDescent="0.25">
      <c r="A241" s="45"/>
    </row>
    <row r="242" spans="1:1" x14ac:dyDescent="0.25">
      <c r="A242" s="45"/>
    </row>
    <row r="243" spans="1:1" x14ac:dyDescent="0.25">
      <c r="A243" s="45"/>
    </row>
    <row r="244" spans="1:1" x14ac:dyDescent="0.25">
      <c r="A244" s="45"/>
    </row>
    <row r="245" spans="1:1" x14ac:dyDescent="0.25">
      <c r="A245" s="45"/>
    </row>
    <row r="246" spans="1:1" x14ac:dyDescent="0.25">
      <c r="A246" s="45"/>
    </row>
    <row r="247" spans="1:1" x14ac:dyDescent="0.25">
      <c r="A247" s="45"/>
    </row>
    <row r="248" spans="1:1" x14ac:dyDescent="0.25">
      <c r="A248" s="45"/>
    </row>
    <row r="249" spans="1:1" x14ac:dyDescent="0.25">
      <c r="A249" s="45"/>
    </row>
    <row r="250" spans="1:1" x14ac:dyDescent="0.25">
      <c r="A250" s="45"/>
    </row>
    <row r="251" spans="1:1" x14ac:dyDescent="0.25">
      <c r="A251" s="45"/>
    </row>
    <row r="252" spans="1:1" x14ac:dyDescent="0.25">
      <c r="A252" s="45"/>
    </row>
    <row r="253" spans="1:1" x14ac:dyDescent="0.25">
      <c r="A253" s="45"/>
    </row>
    <row r="254" spans="1:1" x14ac:dyDescent="0.25">
      <c r="A254" s="45"/>
    </row>
    <row r="255" spans="1:1" x14ac:dyDescent="0.25">
      <c r="A255" s="45"/>
    </row>
    <row r="256" spans="1:1" x14ac:dyDescent="0.25">
      <c r="A256" s="45"/>
    </row>
    <row r="257" spans="1:1" x14ac:dyDescent="0.25">
      <c r="A257" s="45"/>
    </row>
    <row r="258" spans="1:1" x14ac:dyDescent="0.25">
      <c r="A258" s="45"/>
    </row>
    <row r="259" spans="1:1" x14ac:dyDescent="0.25">
      <c r="A259" s="45"/>
    </row>
    <row r="260" spans="1:1" x14ac:dyDescent="0.25">
      <c r="A260" s="45"/>
    </row>
    <row r="261" spans="1:1" x14ac:dyDescent="0.25">
      <c r="A261" s="45"/>
    </row>
    <row r="262" spans="1:1" x14ac:dyDescent="0.25">
      <c r="A262" s="45"/>
    </row>
    <row r="263" spans="1:1" x14ac:dyDescent="0.25">
      <c r="A263" s="45"/>
    </row>
    <row r="264" spans="1:1" x14ac:dyDescent="0.25">
      <c r="A264" s="45"/>
    </row>
    <row r="265" spans="1:1" x14ac:dyDescent="0.25">
      <c r="A265" s="45"/>
    </row>
    <row r="266" spans="1:1" x14ac:dyDescent="0.25">
      <c r="A266" s="45"/>
    </row>
    <row r="267" spans="1:1" x14ac:dyDescent="0.25">
      <c r="A267" s="45"/>
    </row>
    <row r="268" spans="1:1" x14ac:dyDescent="0.25">
      <c r="A268" s="45"/>
    </row>
    <row r="269" spans="1:1" x14ac:dyDescent="0.25">
      <c r="A269" s="45"/>
    </row>
    <row r="270" spans="1:1" x14ac:dyDescent="0.25">
      <c r="A270" s="45"/>
    </row>
    <row r="271" spans="1:1" x14ac:dyDescent="0.25">
      <c r="A271" s="45"/>
    </row>
    <row r="272" spans="1:1" x14ac:dyDescent="0.25">
      <c r="A272" s="45"/>
    </row>
    <row r="273" spans="1:1" x14ac:dyDescent="0.25">
      <c r="A273" s="45"/>
    </row>
    <row r="274" spans="1:1" x14ac:dyDescent="0.25">
      <c r="A274" s="45"/>
    </row>
    <row r="275" spans="1:1" x14ac:dyDescent="0.25">
      <c r="A275" s="45"/>
    </row>
    <row r="276" spans="1:1" x14ac:dyDescent="0.25">
      <c r="A276" s="45"/>
    </row>
    <row r="277" spans="1:1" x14ac:dyDescent="0.25">
      <c r="A277" s="45"/>
    </row>
    <row r="278" spans="1:1" x14ac:dyDescent="0.25">
      <c r="A278" s="45"/>
    </row>
    <row r="279" spans="1:1" x14ac:dyDescent="0.25">
      <c r="A279" s="45"/>
    </row>
    <row r="280" spans="1:1" x14ac:dyDescent="0.25">
      <c r="A280" s="45"/>
    </row>
    <row r="281" spans="1:1" x14ac:dyDescent="0.25">
      <c r="A281" s="45"/>
    </row>
    <row r="282" spans="1:1" x14ac:dyDescent="0.25">
      <c r="A282" s="45"/>
    </row>
    <row r="283" spans="1:1" x14ac:dyDescent="0.25">
      <c r="A283" s="45"/>
    </row>
    <row r="284" spans="1:1" x14ac:dyDescent="0.25">
      <c r="A284" s="45"/>
    </row>
    <row r="285" spans="1:1" x14ac:dyDescent="0.25">
      <c r="A285" s="45"/>
    </row>
    <row r="286" spans="1:1" x14ac:dyDescent="0.25">
      <c r="A286" s="45"/>
    </row>
    <row r="287" spans="1:1" x14ac:dyDescent="0.25">
      <c r="A287" s="45"/>
    </row>
    <row r="288" spans="1:1" x14ac:dyDescent="0.25">
      <c r="A288" s="45"/>
    </row>
    <row r="289" spans="1:1" x14ac:dyDescent="0.25">
      <c r="A289" s="45"/>
    </row>
    <row r="290" spans="1:1" x14ac:dyDescent="0.25">
      <c r="A290" s="45"/>
    </row>
    <row r="291" spans="1:1" x14ac:dyDescent="0.25">
      <c r="A291" s="45"/>
    </row>
    <row r="292" spans="1:1" x14ac:dyDescent="0.25">
      <c r="A292" s="45"/>
    </row>
    <row r="293" spans="1:1" x14ac:dyDescent="0.25">
      <c r="A293" s="45"/>
    </row>
    <row r="294" spans="1:1" x14ac:dyDescent="0.25">
      <c r="A294" s="45"/>
    </row>
    <row r="295" spans="1:1" x14ac:dyDescent="0.25">
      <c r="A295" s="45"/>
    </row>
    <row r="296" spans="1:1" x14ac:dyDescent="0.25">
      <c r="A296" s="45"/>
    </row>
    <row r="297" spans="1:1" x14ac:dyDescent="0.25">
      <c r="A297" s="45"/>
    </row>
    <row r="298" spans="1:1" x14ac:dyDescent="0.25">
      <c r="A298" s="45"/>
    </row>
    <row r="299" spans="1:1" x14ac:dyDescent="0.25">
      <c r="A299" s="45"/>
    </row>
    <row r="300" spans="1:1" x14ac:dyDescent="0.25">
      <c r="A300" s="45"/>
    </row>
    <row r="301" spans="1:1" x14ac:dyDescent="0.25">
      <c r="A301" s="45"/>
    </row>
    <row r="302" spans="1:1" x14ac:dyDescent="0.25">
      <c r="A302" s="45"/>
    </row>
    <row r="303" spans="1:1" x14ac:dyDescent="0.25">
      <c r="A303" s="45"/>
    </row>
    <row r="304" spans="1:1" x14ac:dyDescent="0.25">
      <c r="A304" s="45"/>
    </row>
    <row r="305" spans="1:1" x14ac:dyDescent="0.25">
      <c r="A305" s="45"/>
    </row>
    <row r="306" spans="1:1" x14ac:dyDescent="0.25">
      <c r="A306" s="45"/>
    </row>
    <row r="307" spans="1:1" x14ac:dyDescent="0.25">
      <c r="A307" s="45"/>
    </row>
    <row r="308" spans="1:1" x14ac:dyDescent="0.25">
      <c r="A308" s="45"/>
    </row>
    <row r="309" spans="1:1" x14ac:dyDescent="0.25">
      <c r="A309" s="45"/>
    </row>
    <row r="310" spans="1:1" x14ac:dyDescent="0.25">
      <c r="A310" s="45"/>
    </row>
    <row r="311" spans="1:1" x14ac:dyDescent="0.25">
      <c r="A311" s="45"/>
    </row>
    <row r="312" spans="1:1" x14ac:dyDescent="0.25">
      <c r="A312" s="45"/>
    </row>
    <row r="313" spans="1:1" x14ac:dyDescent="0.25">
      <c r="A313" s="45"/>
    </row>
    <row r="314" spans="1:1" x14ac:dyDescent="0.25">
      <c r="A314" s="45"/>
    </row>
    <row r="315" spans="1:1" x14ac:dyDescent="0.25">
      <c r="A315" s="45"/>
    </row>
    <row r="316" spans="1:1" x14ac:dyDescent="0.25">
      <c r="A316" s="45"/>
    </row>
    <row r="317" spans="1:1" x14ac:dyDescent="0.25">
      <c r="A317" s="45"/>
    </row>
    <row r="318" spans="1:1" x14ac:dyDescent="0.25">
      <c r="A318" s="45"/>
    </row>
    <row r="319" spans="1:1" x14ac:dyDescent="0.25">
      <c r="A319" s="45"/>
    </row>
    <row r="320" spans="1:1" x14ac:dyDescent="0.25">
      <c r="A320" s="45"/>
    </row>
    <row r="321" spans="1:1" x14ac:dyDescent="0.25">
      <c r="A321" s="45"/>
    </row>
    <row r="322" spans="1:1" x14ac:dyDescent="0.25">
      <c r="A322" s="45"/>
    </row>
    <row r="323" spans="1:1" x14ac:dyDescent="0.25">
      <c r="A323" s="45"/>
    </row>
    <row r="324" spans="1:1" x14ac:dyDescent="0.25">
      <c r="A324" s="45"/>
    </row>
    <row r="325" spans="1:1" x14ac:dyDescent="0.25">
      <c r="A325" s="45"/>
    </row>
    <row r="326" spans="1:1" x14ac:dyDescent="0.25">
      <c r="A326" s="45"/>
    </row>
    <row r="327" spans="1:1" x14ac:dyDescent="0.25">
      <c r="A327" s="45"/>
    </row>
    <row r="328" spans="1:1" x14ac:dyDescent="0.25">
      <c r="A328" s="45"/>
    </row>
    <row r="329" spans="1:1" x14ac:dyDescent="0.25">
      <c r="A329" s="45"/>
    </row>
    <row r="330" spans="1:1" x14ac:dyDescent="0.25">
      <c r="A330" s="45"/>
    </row>
    <row r="331" spans="1:1" x14ac:dyDescent="0.25">
      <c r="A331" s="45"/>
    </row>
    <row r="332" spans="1:1" x14ac:dyDescent="0.25">
      <c r="A332" s="45"/>
    </row>
    <row r="333" spans="1:1" x14ac:dyDescent="0.25">
      <c r="A333" s="45"/>
    </row>
    <row r="334" spans="1:1" x14ac:dyDescent="0.25">
      <c r="A334" s="45"/>
    </row>
    <row r="335" spans="1:1" x14ac:dyDescent="0.25">
      <c r="A335" s="45"/>
    </row>
    <row r="336" spans="1:1" x14ac:dyDescent="0.25">
      <c r="A336" s="45"/>
    </row>
    <row r="337" spans="1:1" x14ac:dyDescent="0.25">
      <c r="A337" s="45"/>
    </row>
    <row r="338" spans="1:1" x14ac:dyDescent="0.25">
      <c r="A338" s="45"/>
    </row>
    <row r="339" spans="1:1" x14ac:dyDescent="0.25">
      <c r="A339" s="45"/>
    </row>
    <row r="340" spans="1:1" x14ac:dyDescent="0.25">
      <c r="A340" s="45"/>
    </row>
    <row r="341" spans="1:1" x14ac:dyDescent="0.25">
      <c r="A341" s="45"/>
    </row>
    <row r="342" spans="1:1" x14ac:dyDescent="0.25">
      <c r="A342" s="45"/>
    </row>
    <row r="343" spans="1:1" x14ac:dyDescent="0.25">
      <c r="A343" s="45"/>
    </row>
    <row r="344" spans="1:1" x14ac:dyDescent="0.25">
      <c r="A344" s="45"/>
    </row>
    <row r="345" spans="1:1" x14ac:dyDescent="0.25">
      <c r="A345" s="45"/>
    </row>
    <row r="346" spans="1:1" x14ac:dyDescent="0.25">
      <c r="A346" s="45"/>
    </row>
    <row r="347" spans="1:1" x14ac:dyDescent="0.25">
      <c r="A347" s="45"/>
    </row>
    <row r="348" spans="1:1" x14ac:dyDescent="0.25">
      <c r="A348" s="45"/>
    </row>
    <row r="349" spans="1:1" x14ac:dyDescent="0.25">
      <c r="A349" s="45"/>
    </row>
    <row r="350" spans="1:1" x14ac:dyDescent="0.25">
      <c r="A350" s="45"/>
    </row>
    <row r="351" spans="1:1" x14ac:dyDescent="0.25">
      <c r="A351" s="45"/>
    </row>
    <row r="352" spans="1:1" x14ac:dyDescent="0.25">
      <c r="A352" s="45"/>
    </row>
    <row r="353" spans="1:1" x14ac:dyDescent="0.25">
      <c r="A353" s="45"/>
    </row>
    <row r="354" spans="1:1" x14ac:dyDescent="0.25">
      <c r="A354" s="45"/>
    </row>
    <row r="355" spans="1:1" x14ac:dyDescent="0.25">
      <c r="A355" s="45"/>
    </row>
    <row r="356" spans="1:1" x14ac:dyDescent="0.25">
      <c r="A356" s="45"/>
    </row>
    <row r="357" spans="1:1" x14ac:dyDescent="0.25">
      <c r="A357" s="45"/>
    </row>
    <row r="358" spans="1:1" x14ac:dyDescent="0.25">
      <c r="A358" s="45"/>
    </row>
    <row r="359" spans="1:1" x14ac:dyDescent="0.25">
      <c r="A359" s="45"/>
    </row>
    <row r="360" spans="1:1" x14ac:dyDescent="0.25">
      <c r="A360" s="45"/>
    </row>
    <row r="361" spans="1:1" x14ac:dyDescent="0.25">
      <c r="A361" s="45"/>
    </row>
    <row r="362" spans="1:1" x14ac:dyDescent="0.25">
      <c r="A362" s="45"/>
    </row>
    <row r="363" spans="1:1" x14ac:dyDescent="0.25">
      <c r="A363" s="45"/>
    </row>
    <row r="364" spans="1:1" x14ac:dyDescent="0.25">
      <c r="A364" s="45"/>
    </row>
    <row r="365" spans="1:1" x14ac:dyDescent="0.25">
      <c r="A365" s="45"/>
    </row>
    <row r="366" spans="1:1" x14ac:dyDescent="0.25">
      <c r="A366" s="45"/>
    </row>
    <row r="367" spans="1:1" x14ac:dyDescent="0.25">
      <c r="A367" s="45"/>
    </row>
    <row r="368" spans="1:1" x14ac:dyDescent="0.25">
      <c r="A368" s="45"/>
    </row>
    <row r="369" spans="1:1" x14ac:dyDescent="0.25">
      <c r="A369" s="45"/>
    </row>
    <row r="370" spans="1:1" x14ac:dyDescent="0.25">
      <c r="A370" s="45"/>
    </row>
    <row r="371" spans="1:1" x14ac:dyDescent="0.25">
      <c r="A371" s="45"/>
    </row>
    <row r="372" spans="1:1" x14ac:dyDescent="0.25">
      <c r="A372" s="45"/>
    </row>
    <row r="373" spans="1:1" x14ac:dyDescent="0.25">
      <c r="A373" s="45"/>
    </row>
    <row r="374" spans="1:1" x14ac:dyDescent="0.25">
      <c r="A374" s="45"/>
    </row>
    <row r="375" spans="1:1" x14ac:dyDescent="0.25">
      <c r="A375" s="45"/>
    </row>
    <row r="376" spans="1:1" x14ac:dyDescent="0.25">
      <c r="A376" s="45"/>
    </row>
    <row r="377" spans="1:1" x14ac:dyDescent="0.25">
      <c r="A377" s="45"/>
    </row>
    <row r="378" spans="1:1" x14ac:dyDescent="0.25">
      <c r="A378" s="45"/>
    </row>
    <row r="379" spans="1:1" x14ac:dyDescent="0.25">
      <c r="A379" s="45"/>
    </row>
    <row r="380" spans="1:1" x14ac:dyDescent="0.25">
      <c r="A380" s="45"/>
    </row>
    <row r="381" spans="1:1" x14ac:dyDescent="0.25">
      <c r="A381" s="45"/>
    </row>
    <row r="382" spans="1:1" x14ac:dyDescent="0.25">
      <c r="A382" s="45"/>
    </row>
    <row r="383" spans="1:1" x14ac:dyDescent="0.25">
      <c r="A383" s="45"/>
    </row>
    <row r="384" spans="1:1" x14ac:dyDescent="0.25">
      <c r="A384" s="45"/>
    </row>
    <row r="385" spans="1:1" x14ac:dyDescent="0.25">
      <c r="A385" s="45"/>
    </row>
    <row r="386" spans="1:1" x14ac:dyDescent="0.25">
      <c r="A386" s="45"/>
    </row>
    <row r="387" spans="1:1" x14ac:dyDescent="0.25">
      <c r="A387" s="45"/>
    </row>
    <row r="388" spans="1:1" x14ac:dyDescent="0.25">
      <c r="A388" s="45"/>
    </row>
    <row r="389" spans="1:1" x14ac:dyDescent="0.25">
      <c r="A389" s="45"/>
    </row>
    <row r="390" spans="1:1" x14ac:dyDescent="0.25">
      <c r="A390" s="45"/>
    </row>
    <row r="391" spans="1:1" x14ac:dyDescent="0.25">
      <c r="A391" s="45"/>
    </row>
    <row r="392" spans="1:1" x14ac:dyDescent="0.25">
      <c r="A392" s="45"/>
    </row>
    <row r="393" spans="1:1" x14ac:dyDescent="0.25">
      <c r="A393" s="45"/>
    </row>
    <row r="394" spans="1:1" x14ac:dyDescent="0.25">
      <c r="A394" s="45"/>
    </row>
    <row r="395" spans="1:1" x14ac:dyDescent="0.25">
      <c r="A395" s="45"/>
    </row>
  </sheetData>
  <mergeCells count="12">
    <mergeCell ref="I42:J42"/>
    <mergeCell ref="D42:E42"/>
    <mergeCell ref="D29:E29"/>
    <mergeCell ref="I29:J29"/>
    <mergeCell ref="D16:E16"/>
    <mergeCell ref="I16:J16"/>
    <mergeCell ref="C27:AA28"/>
    <mergeCell ref="C1:AA2"/>
    <mergeCell ref="D3:E3"/>
    <mergeCell ref="I3:J3"/>
    <mergeCell ref="C40:AA41"/>
    <mergeCell ref="C14:AA15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J395"/>
  <sheetViews>
    <sheetView showGridLines="0" showRowColHeaders="0" zoomScale="85" zoomScaleNormal="85" workbookViewId="0"/>
  </sheetViews>
  <sheetFormatPr defaultRowHeight="15" x14ac:dyDescent="0.25"/>
  <cols>
    <col min="1" max="1" width="56.7109375" style="44" customWidth="1"/>
    <col min="2" max="2" width="1.7109375" style="44" customWidth="1"/>
    <col min="3" max="3" width="4.140625" style="13" bestFit="1" customWidth="1"/>
    <col min="6" max="6" width="48.28515625" style="13" bestFit="1" customWidth="1"/>
    <col min="7" max="7" width="38" style="13" customWidth="1"/>
    <col min="8" max="8" width="9.140625" style="13" hidden="1" customWidth="1"/>
    <col min="9" max="9" width="14" style="13" bestFit="1" customWidth="1"/>
    <col min="10" max="10" width="17.42578125" style="13" bestFit="1" customWidth="1"/>
  </cols>
  <sheetData>
    <row r="1" spans="1:10" ht="15.75" customHeight="1" thickBot="1" x14ac:dyDescent="0.3">
      <c r="A1" s="45"/>
      <c r="C1" s="61" t="s">
        <v>394</v>
      </c>
      <c r="D1" s="62"/>
      <c r="E1" s="62"/>
      <c r="F1" s="14" t="s">
        <v>1</v>
      </c>
      <c r="G1" s="14" t="s">
        <v>2</v>
      </c>
      <c r="H1" s="14"/>
      <c r="I1" s="14" t="s">
        <v>395</v>
      </c>
      <c r="J1" s="14" t="s">
        <v>396</v>
      </c>
    </row>
    <row r="2" spans="1:10" x14ac:dyDescent="0.25">
      <c r="A2" s="45"/>
      <c r="C2" s="5" t="s">
        <v>382</v>
      </c>
      <c r="D2" s="6">
        <f>SMALL(Banco_de_Dados!U$3:U$400,ROWS(D$17:D17))</f>
        <v>-0.65839999999999999</v>
      </c>
      <c r="E2" s="12" t="str">
        <f>INDEX(Banco_de_Dados!C$2:U$400,H2,1)</f>
        <v>PCAR3</v>
      </c>
      <c r="F2" s="12" t="str">
        <f>INDEX(Banco_de_Dados!C$2:U$400,H2,2)</f>
        <v>PÃO DE AÇÚCAR ON</v>
      </c>
      <c r="G2" s="4" t="str">
        <f>INDEX(Banco_de_Dados!C$2:U$400,H2,3)</f>
        <v>Comércio e Distribuição</v>
      </c>
      <c r="H2" s="12">
        <f>MATCH(D2,Banco_de_Dados!U$2:U$400,0)</f>
        <v>298</v>
      </c>
      <c r="I2" s="11">
        <f>INDEX(Banco_de_Dados!C$2:U$400,H2,8)</f>
        <v>23.33</v>
      </c>
      <c r="J2" s="11">
        <f>-I2*1/(-1-D2)</f>
        <v>68.296252927400459</v>
      </c>
    </row>
    <row r="3" spans="1:10" x14ac:dyDescent="0.25">
      <c r="A3" s="45"/>
      <c r="C3" s="5" t="s">
        <v>383</v>
      </c>
      <c r="D3" s="6">
        <f>SMALL(Banco_de_Dados!U$3:U$400,ROWS(D$17:D18))</f>
        <v>-0.37219999999999998</v>
      </c>
      <c r="E3" s="42" t="str">
        <f>INDEX(Banco_de_Dados!C$2:U$400,H3,1)</f>
        <v>CEGR3</v>
      </c>
      <c r="F3" s="42" t="str">
        <f>INDEX(Banco_de_Dados!C$2:U$400,H3,2)</f>
        <v>CEG ON</v>
      </c>
      <c r="G3" s="43" t="str">
        <f>INDEX(Banco_de_Dados!C$2:U$400,H3,3)</f>
        <v>Gás</v>
      </c>
      <c r="H3" s="42">
        <f>MATCH(D3,Banco_de_Dados!U$2:U$400,0)</f>
        <v>103</v>
      </c>
      <c r="I3" s="11">
        <f>INDEX(Banco_de_Dados!C$2:U$400,H3,8)</f>
        <v>60.9</v>
      </c>
      <c r="J3" s="11">
        <f t="shared" ref="J3:J66" si="0">-I3*1/(-1-D3)</f>
        <v>97.005415737496008</v>
      </c>
    </row>
    <row r="4" spans="1:10" x14ac:dyDescent="0.25">
      <c r="A4" s="45"/>
      <c r="C4" s="5" t="s">
        <v>384</v>
      </c>
      <c r="D4" s="6">
        <f>SMALL(Banco_de_Dados!U$3:U$400,ROWS(D$17:D19))</f>
        <v>-0.1089</v>
      </c>
      <c r="E4" s="42" t="str">
        <f>INDEX(Banco_de_Dados!C$2:U$400,H4,1)</f>
        <v>MWET3</v>
      </c>
      <c r="F4" s="42" t="str">
        <f>INDEX(Banco_de_Dados!C$2:U$400,H4,2)</f>
        <v>WETZEL S.A. ON</v>
      </c>
      <c r="G4" s="43" t="str">
        <f>INDEX(Banco_de_Dados!C$2:U$400,H4,3)</f>
        <v>Material de Transporte</v>
      </c>
      <c r="H4" s="42">
        <f>MATCH(D4,Banco_de_Dados!U$2:U$400,0)</f>
        <v>280</v>
      </c>
      <c r="I4" s="11">
        <f>INDEX(Banco_de_Dados!C$2:U$400,H4,8)</f>
        <v>45.99</v>
      </c>
      <c r="J4" s="11">
        <f t="shared" si="0"/>
        <v>51.610369206598591</v>
      </c>
    </row>
    <row r="5" spans="1:10" x14ac:dyDescent="0.25">
      <c r="A5" s="45"/>
      <c r="C5" s="5" t="s">
        <v>385</v>
      </c>
      <c r="D5" s="6">
        <f>SMALL(Banco_de_Dados!U$3:U$400,ROWS(D$17:D20))</f>
        <v>-8.1600000000000006E-2</v>
      </c>
      <c r="E5" s="42" t="str">
        <f>INDEX(Banco_de_Dados!C$2:U$400,H5,1)</f>
        <v>BMKS3</v>
      </c>
      <c r="F5" s="42" t="str">
        <f>INDEX(Banco_de_Dados!C$2:U$400,H5,2)</f>
        <v>MONARK ON</v>
      </c>
      <c r="G5" s="43" t="str">
        <f>INDEX(Banco_de_Dados!C$2:U$400,H5,3)</f>
        <v>Viagens e Lazer</v>
      </c>
      <c r="H5" s="42">
        <f>MATCH(D5,Banco_de_Dados!U$2:U$400,0)</f>
        <v>55</v>
      </c>
      <c r="I5" s="11">
        <f>INDEX(Banco_de_Dados!C$2:U$400,H5,8)</f>
        <v>225</v>
      </c>
      <c r="J5" s="11">
        <f t="shared" si="0"/>
        <v>244.99128919860627</v>
      </c>
    </row>
    <row r="6" spans="1:10" x14ac:dyDescent="0.25">
      <c r="A6" s="45"/>
      <c r="C6" s="5" t="s">
        <v>386</v>
      </c>
      <c r="D6" s="6">
        <f>SMALL(Banco_de_Dados!U$3:U$400,ROWS(D$17:D21))</f>
        <v>-8.0100000000000005E-2</v>
      </c>
      <c r="E6" s="42" t="str">
        <f>INDEX(Banco_de_Dados!C$2:U$400,H6,1)</f>
        <v>BSLI4</v>
      </c>
      <c r="F6" s="42" t="str">
        <f>INDEX(Banco_de_Dados!C$2:U$400,H6,2)</f>
        <v>BRB ON</v>
      </c>
      <c r="G6" s="43" t="str">
        <f>INDEX(Banco_de_Dados!C$2:U$400,H6,3)</f>
        <v>Intermediários Financeiros</v>
      </c>
      <c r="H6" s="42">
        <f>MATCH(D6,Banco_de_Dados!U$2:U$400,0)</f>
        <v>86</v>
      </c>
      <c r="I6" s="11">
        <f>INDEX(Banco_de_Dados!C$2:U$400,H6,8)</f>
        <v>44.34</v>
      </c>
      <c r="J6" s="11">
        <f t="shared" si="0"/>
        <v>48.200891401239275</v>
      </c>
    </row>
    <row r="7" spans="1:10" x14ac:dyDescent="0.25">
      <c r="A7" s="45"/>
      <c r="C7" s="5" t="s">
        <v>387</v>
      </c>
      <c r="D7" s="6">
        <f>SMALL(Banco_de_Dados!U$3:U$400,ROWS(D$17:D22))</f>
        <v>-6.9400000000000003E-2</v>
      </c>
      <c r="E7" s="42" t="str">
        <f>INDEX(Banco_de_Dados!C$2:U$400,H7,1)</f>
        <v>LAVV3</v>
      </c>
      <c r="F7" s="42" t="str">
        <f>INDEX(Banco_de_Dados!C$2:U$400,H7,2)</f>
        <v>LAVVI ON NM</v>
      </c>
      <c r="G7" s="43" t="str">
        <f>INDEX(Banco_de_Dados!C$2:U$400,H7,3)</f>
        <v>Construção Civil</v>
      </c>
      <c r="H7" s="42">
        <f>MATCH(D7,Banco_de_Dados!U$2:U$400,0)</f>
        <v>241</v>
      </c>
      <c r="I7" s="11">
        <f>INDEX(Banco_de_Dados!C$2:U$400,H7,8)</f>
        <v>6.7</v>
      </c>
      <c r="J7" s="11">
        <f t="shared" si="0"/>
        <v>7.1996561358263493</v>
      </c>
    </row>
    <row r="8" spans="1:10" x14ac:dyDescent="0.25">
      <c r="A8" s="45"/>
      <c r="C8" s="5" t="s">
        <v>388</v>
      </c>
      <c r="D8" s="6">
        <f>SMALL(Banco_de_Dados!U$3:U$400,ROWS(D$17:D23))</f>
        <v>-6.7199999999999996E-2</v>
      </c>
      <c r="E8" s="42" t="str">
        <f>INDEX(Banco_de_Dados!C$2:U$400,H8,1)</f>
        <v>BSLI3</v>
      </c>
      <c r="F8" s="42" t="str">
        <f>INDEX(Banco_de_Dados!C$2:U$400,H8,2)</f>
        <v>BRB ON</v>
      </c>
      <c r="G8" s="43" t="str">
        <f>INDEX(Banco_de_Dados!C$2:U$400,H8,3)</f>
        <v>Intermediários Financeiros</v>
      </c>
      <c r="H8" s="42">
        <f>MATCH(D8,Banco_de_Dados!U$2:U$400,0)</f>
        <v>85</v>
      </c>
      <c r="I8" s="11">
        <f>INDEX(Banco_de_Dados!C$2:U$400,H8,8)</f>
        <v>58.75</v>
      </c>
      <c r="J8" s="11">
        <f t="shared" si="0"/>
        <v>62.982418524871356</v>
      </c>
    </row>
    <row r="9" spans="1:10" x14ac:dyDescent="0.25">
      <c r="A9" s="45"/>
      <c r="C9" s="5" t="s">
        <v>389</v>
      </c>
      <c r="D9" s="6">
        <f>SMALL(Banco_de_Dados!U$3:U$400,ROWS(D$17:D24))</f>
        <v>-6.54E-2</v>
      </c>
      <c r="E9" s="42" t="str">
        <f>INDEX(Banco_de_Dados!C$2:U$400,H9,1)</f>
        <v>CAMB3</v>
      </c>
      <c r="F9" s="42" t="str">
        <f>INDEX(Banco_de_Dados!C$2:U$400,H9,2)</f>
        <v>PENALTY ON</v>
      </c>
      <c r="G9" s="43" t="str">
        <f>INDEX(Banco_de_Dados!C$2:U$400,H9,3)</f>
        <v>Tecidos, Vestuário e Calçados</v>
      </c>
      <c r="H9" s="42">
        <f>MATCH(D9,Banco_de_Dados!U$2:U$400,0)</f>
        <v>89</v>
      </c>
      <c r="I9" s="11">
        <f>INDEX(Banco_de_Dados!C$2:U$400,H9,8)</f>
        <v>4.8600000000000003</v>
      </c>
      <c r="J9" s="11">
        <f t="shared" si="0"/>
        <v>5.2000855981168419</v>
      </c>
    </row>
    <row r="10" spans="1:10" x14ac:dyDescent="0.25">
      <c r="A10" s="45"/>
      <c r="C10" s="5" t="s">
        <v>390</v>
      </c>
      <c r="D10" s="6">
        <f>SMALL(Banco_de_Dados!U$3:U$400,ROWS(D$17:D25))</f>
        <v>-6.2700000000000006E-2</v>
      </c>
      <c r="E10" s="42" t="str">
        <f>INDEX(Banco_de_Dados!C$2:U$400,H10,1)</f>
        <v>SEER3</v>
      </c>
      <c r="F10" s="42" t="str">
        <f>INDEX(Banco_de_Dados!C$2:U$400,H10,2)</f>
        <v>SER EDUCA ON NM</v>
      </c>
      <c r="G10" s="43" t="str">
        <f>INDEX(Banco_de_Dados!C$2:U$400,H10,3)</f>
        <v>Diversos</v>
      </c>
      <c r="H10" s="42">
        <f>MATCH(D10,Banco_de_Dados!U$2:U$400,0)</f>
        <v>354</v>
      </c>
      <c r="I10" s="11">
        <f>INDEX(Banco_de_Dados!C$2:U$400,H10,8)</f>
        <v>11.52</v>
      </c>
      <c r="J10" s="11">
        <f t="shared" si="0"/>
        <v>12.290621999359862</v>
      </c>
    </row>
    <row r="11" spans="1:10" x14ac:dyDescent="0.25">
      <c r="A11" s="45"/>
      <c r="C11" s="5" t="s">
        <v>391</v>
      </c>
      <c r="D11" s="6">
        <f>SMALL(Banco_de_Dados!U$3:U$400,ROWS(D$17:D26))</f>
        <v>-6.2199999999999998E-2</v>
      </c>
      <c r="E11" s="42" t="str">
        <f>INDEX(Banco_de_Dados!C$2:U$400,H11,1)</f>
        <v>BAHI3</v>
      </c>
      <c r="F11" s="42" t="str">
        <f>INDEX(Banco_de_Dados!C$2:U$400,H11,2)</f>
        <v>BAHEMA ON</v>
      </c>
      <c r="G11" s="43" t="str">
        <f>INDEX(Banco_de_Dados!C$2:U$400,H11,3)</f>
        <v>Diversos</v>
      </c>
      <c r="H11" s="42">
        <f>MATCH(D11,Banco_de_Dados!U$2:U$400,0)</f>
        <v>29</v>
      </c>
      <c r="I11" s="11">
        <f>INDEX(Banco_de_Dados!C$2:U$400,H11,8)</f>
        <v>69.489999999999995</v>
      </c>
      <c r="J11" s="11">
        <f t="shared" si="0"/>
        <v>74.098955001066329</v>
      </c>
    </row>
    <row r="12" spans="1:10" x14ac:dyDescent="0.25">
      <c r="A12" s="45"/>
      <c r="C12" s="5" t="s">
        <v>397</v>
      </c>
      <c r="D12" s="6">
        <f>SMALL(Banco_de_Dados!U$3:U$400,ROWS(D$17:D27))</f>
        <v>-6.1400000000000003E-2</v>
      </c>
      <c r="E12" s="42" t="str">
        <f>INDEX(Banco_de_Dados!C$2:U$400,H12,1)</f>
        <v>TCSA3</v>
      </c>
      <c r="F12" s="42" t="str">
        <f>INDEX(Banco_de_Dados!C$2:U$400,H12,2)</f>
        <v>TECNISA ON NM</v>
      </c>
      <c r="G12" s="43" t="str">
        <f>INDEX(Banco_de_Dados!C$2:U$400,H12,3)</f>
        <v>Construção Civil</v>
      </c>
      <c r="H12" s="42">
        <f>MATCH(D12,Banco_de_Dados!U$2:U$400,0)</f>
        <v>381</v>
      </c>
      <c r="I12" s="11">
        <f>INDEX(Banco_de_Dados!C$2:U$400,H12,8)</f>
        <v>7.19</v>
      </c>
      <c r="J12" s="11">
        <f t="shared" si="0"/>
        <v>7.6603451949712342</v>
      </c>
    </row>
    <row r="13" spans="1:10" x14ac:dyDescent="0.25">
      <c r="A13" s="45"/>
      <c r="C13" s="5" t="s">
        <v>398</v>
      </c>
      <c r="D13" s="6">
        <f>SMALL(Banco_de_Dados!U$3:U$400,ROWS(D$17:D28))</f>
        <v>-6.1100000000000002E-2</v>
      </c>
      <c r="E13" s="42" t="str">
        <f>INDEX(Banco_de_Dados!C$2:U$400,H13,1)</f>
        <v>CIEL3</v>
      </c>
      <c r="F13" s="42" t="str">
        <f>INDEX(Banco_de_Dados!C$2:U$400,H13,2)</f>
        <v>CIELO ON NM</v>
      </c>
      <c r="G13" s="43" t="str">
        <f>INDEX(Banco_de_Dados!C$2:U$400,H13,3)</f>
        <v>Serviços Financeiros Diversos</v>
      </c>
      <c r="H13" s="42">
        <f>MATCH(D13,Banco_de_Dados!U$2:U$400,0)</f>
        <v>112</v>
      </c>
      <c r="I13" s="11">
        <f>INDEX(Banco_de_Dados!C$2:U$400,H13,8)</f>
        <v>3.38</v>
      </c>
      <c r="J13" s="11">
        <f t="shared" si="0"/>
        <v>3.5999573969538821</v>
      </c>
    </row>
    <row r="14" spans="1:10" x14ac:dyDescent="0.25">
      <c r="A14" s="45"/>
      <c r="C14" s="5" t="s">
        <v>399</v>
      </c>
      <c r="D14" s="6">
        <f>SMALL(Banco_de_Dados!U$3:U$400,ROWS(D$17:D29))</f>
        <v>-5.7599999999999998E-2</v>
      </c>
      <c r="E14" s="42" t="str">
        <f>INDEX(Banco_de_Dados!C$2:U$400,H14,1)</f>
        <v>BRGE3</v>
      </c>
      <c r="F14" s="42" t="str">
        <f>INDEX(Banco_de_Dados!C$2:U$400,H14,2)</f>
        <v>CONSORCIO ALFA ON</v>
      </c>
      <c r="G14" s="43" t="str">
        <f>INDEX(Banco_de_Dados!C$2:U$400,H14,3)</f>
        <v>Previdência e Seguros</v>
      </c>
      <c r="H14" s="42">
        <f>MATCH(D14,Banco_de_Dados!U$2:U$400,0)</f>
        <v>70</v>
      </c>
      <c r="I14" s="11">
        <f>INDEX(Banco_de_Dados!C$2:U$400,H14,8)</f>
        <v>8.83</v>
      </c>
      <c r="J14" s="11">
        <f t="shared" si="0"/>
        <v>9.3696943972835314</v>
      </c>
    </row>
    <row r="15" spans="1:10" x14ac:dyDescent="0.25">
      <c r="A15" s="45"/>
      <c r="C15" s="5" t="s">
        <v>400</v>
      </c>
      <c r="D15" s="6">
        <f>SMALL(Banco_de_Dados!U$3:U$400,ROWS(D$17:D30))</f>
        <v>-5.7099999999999998E-2</v>
      </c>
      <c r="E15" s="42" t="str">
        <f>INDEX(Banco_de_Dados!C$2:U$400,H15,1)</f>
        <v>MWET4</v>
      </c>
      <c r="F15" s="42" t="str">
        <f>INDEX(Banco_de_Dados!C$2:U$400,H15,2)</f>
        <v>WETZEL S.A. PN</v>
      </c>
      <c r="G15" s="43" t="str">
        <f>INDEX(Banco_de_Dados!C$2:U$400,H15,3)</f>
        <v>Material de Transporte</v>
      </c>
      <c r="H15" s="42">
        <f>MATCH(D15,Banco_de_Dados!U$2:U$400,0)</f>
        <v>281</v>
      </c>
      <c r="I15" s="11">
        <f>INDEX(Banco_de_Dados!C$2:U$400,H15,8)</f>
        <v>5.95</v>
      </c>
      <c r="J15" s="11">
        <f t="shared" si="0"/>
        <v>6.3103192279138831</v>
      </c>
    </row>
    <row r="16" spans="1:10" x14ac:dyDescent="0.25">
      <c r="A16" s="45"/>
      <c r="C16" s="5" t="s">
        <v>401</v>
      </c>
      <c r="D16" s="6">
        <f>SMALL(Banco_de_Dados!U$3:U$400,ROWS(D$17:D31))</f>
        <v>-5.6899999999999999E-2</v>
      </c>
      <c r="E16" s="42" t="str">
        <f>INDEX(Banco_de_Dados!C$2:U$400,H16,1)</f>
        <v>PDGR3</v>
      </c>
      <c r="F16" s="42" t="str">
        <f>INDEX(Banco_de_Dados!C$2:U$400,H16,2)</f>
        <v>PDG REALT ON NM</v>
      </c>
      <c r="G16" s="43" t="str">
        <f>INDEX(Banco_de_Dados!C$2:U$400,H16,3)</f>
        <v>Construção Civil</v>
      </c>
      <c r="H16" s="42">
        <f>MATCH(D16,Banco_de_Dados!U$2:U$400,0)</f>
        <v>299</v>
      </c>
      <c r="I16" s="11">
        <f>INDEX(Banco_de_Dados!C$2:U$400,H16,8)</f>
        <v>4.8099999999999996</v>
      </c>
      <c r="J16" s="11">
        <f t="shared" si="0"/>
        <v>5.100201463259463</v>
      </c>
    </row>
    <row r="17" spans="1:10" x14ac:dyDescent="0.25">
      <c r="A17" s="45"/>
      <c r="C17" s="5" t="s">
        <v>402</v>
      </c>
      <c r="D17" s="6">
        <f>SMALL(Banco_de_Dados!U$3:U$400,ROWS(D$17:D32))</f>
        <v>-5.5399999999999998E-2</v>
      </c>
      <c r="E17" s="42" t="str">
        <f>INDEX(Banco_de_Dados!C$2:U$400,H17,1)</f>
        <v>MILS3</v>
      </c>
      <c r="F17" s="42" t="str">
        <f>INDEX(Banco_de_Dados!C$2:U$400,H17,2)</f>
        <v>MILLS ON NM</v>
      </c>
      <c r="G17" s="43" t="str">
        <f>INDEX(Banco_de_Dados!C$2:U$400,H17,3)</f>
        <v>Construção e Engenharia</v>
      </c>
      <c r="H17" s="42">
        <f>MATCH(D17,Banco_de_Dados!U$2:U$400,0)</f>
        <v>265</v>
      </c>
      <c r="I17" s="11">
        <f>INDEX(Banco_de_Dados!C$2:U$400,H17,8)</f>
        <v>5.12</v>
      </c>
      <c r="J17" s="11">
        <f t="shared" si="0"/>
        <v>5.4202837179758632</v>
      </c>
    </row>
    <row r="18" spans="1:10" x14ac:dyDescent="0.25">
      <c r="A18" s="45"/>
      <c r="C18" s="5" t="s">
        <v>403</v>
      </c>
      <c r="D18" s="6">
        <f>SMALL(Banco_de_Dados!U$3:U$400,ROWS(D$17:D33))</f>
        <v>-5.4300000000000001E-2</v>
      </c>
      <c r="E18" s="42" t="str">
        <f>INDEX(Banco_de_Dados!C$2:U$400,H18,1)</f>
        <v>SHOW3</v>
      </c>
      <c r="F18" s="42" t="str">
        <f>INDEX(Banco_de_Dados!C$2:U$400,H18,2)</f>
        <v>TIME FOR FUN ON NM</v>
      </c>
      <c r="G18" s="43" t="str">
        <f>INDEX(Banco_de_Dados!C$2:U$400,H18,3)</f>
        <v>Viagens e Lazer</v>
      </c>
      <c r="H18" s="42">
        <f>MATCH(D18,Banco_de_Dados!U$2:U$400,0)</f>
        <v>357</v>
      </c>
      <c r="I18" s="11">
        <f>INDEX(Banco_de_Dados!C$2:U$400,H18,8)</f>
        <v>3.31</v>
      </c>
      <c r="J18" s="11">
        <f t="shared" si="0"/>
        <v>3.5000528708892884</v>
      </c>
    </row>
    <row r="19" spans="1:10" x14ac:dyDescent="0.25">
      <c r="A19" s="45"/>
      <c r="C19" s="5" t="s">
        <v>404</v>
      </c>
      <c r="D19" s="6">
        <f>SMALL(Banco_de_Dados!U$3:U$400,ROWS(D$17:D34))</f>
        <v>-5.3199999999999997E-2</v>
      </c>
      <c r="E19" s="42" t="str">
        <f>INDEX(Banco_de_Dados!C$2:U$400,H19,1)</f>
        <v>NORD3</v>
      </c>
      <c r="F19" s="42" t="str">
        <f>INDEX(Banco_de_Dados!C$2:U$400,H19,2)</f>
        <v>NORDON INDS METALURGICAS SA ON</v>
      </c>
      <c r="G19" s="43" t="str">
        <f>INDEX(Banco_de_Dados!C$2:U$400,H19,3)</f>
        <v>Máquinas e Equipamentos</v>
      </c>
      <c r="H19" s="42">
        <f>MATCH(D19,Banco_de_Dados!U$2:U$400,0)</f>
        <v>285</v>
      </c>
      <c r="I19" s="11">
        <f>INDEX(Banco_de_Dados!C$2:U$400,H19,8)</f>
        <v>21.02</v>
      </c>
      <c r="J19" s="11">
        <f t="shared" si="0"/>
        <v>22.201098436839882</v>
      </c>
    </row>
    <row r="20" spans="1:10" x14ac:dyDescent="0.25">
      <c r="A20" s="45"/>
      <c r="C20" s="5" t="s">
        <v>405</v>
      </c>
      <c r="D20" s="6">
        <f>SMALL(Banco_de_Dados!U$3:U$400,ROWS(D$17:D35))</f>
        <v>-5.2699999999999997E-2</v>
      </c>
      <c r="E20" s="42" t="str">
        <f>INDEX(Banco_de_Dados!C$2:U$400,H20,1)</f>
        <v>LIGT3</v>
      </c>
      <c r="F20" s="42" t="str">
        <f>INDEX(Banco_de_Dados!C$2:U$400,H20,2)</f>
        <v>LIGHT SA ON</v>
      </c>
      <c r="G20" s="43" t="str">
        <f>INDEX(Banco_de_Dados!C$2:U$400,H20,3)</f>
        <v>Energia Elétrica</v>
      </c>
      <c r="H20" s="42">
        <f>MATCH(D20,Banco_de_Dados!U$2:U$400,0)</f>
        <v>244</v>
      </c>
      <c r="I20" s="11">
        <f>INDEX(Banco_de_Dados!C$2:U$400,H20,8)</f>
        <v>17.440000000000001</v>
      </c>
      <c r="J20" s="11">
        <f t="shared" si="0"/>
        <v>18.410218515781697</v>
      </c>
    </row>
    <row r="21" spans="1:10" x14ac:dyDescent="0.25">
      <c r="A21" s="45"/>
      <c r="C21" s="5" t="s">
        <v>406</v>
      </c>
      <c r="D21" s="6">
        <f>SMALL(Banco_de_Dados!U$3:U$400,ROWS(D$17:D36))</f>
        <v>-5.2499999999999998E-2</v>
      </c>
      <c r="E21" s="42" t="str">
        <f>INDEX(Banco_de_Dados!C$2:U$400,H21,1)</f>
        <v>TGMA3</v>
      </c>
      <c r="F21" s="42" t="str">
        <f>INDEX(Banco_de_Dados!C$2:U$400,H21,2)</f>
        <v>Tegma ON NM</v>
      </c>
      <c r="G21" s="43" t="str">
        <f>INDEX(Banco_de_Dados!C$2:U$400,H21,3)</f>
        <v>Transporte</v>
      </c>
      <c r="H21" s="42">
        <f>MATCH(D21,Banco_de_Dados!U$2:U$400,0)</f>
        <v>390</v>
      </c>
      <c r="I21" s="11">
        <f>INDEX(Banco_de_Dados!C$2:U$400,H21,8)</f>
        <v>20.399999999999999</v>
      </c>
      <c r="J21" s="11">
        <f t="shared" si="0"/>
        <v>21.530343007915565</v>
      </c>
    </row>
    <row r="22" spans="1:10" x14ac:dyDescent="0.25">
      <c r="A22" s="45"/>
      <c r="C22" s="5" t="s">
        <v>407</v>
      </c>
      <c r="D22" s="6">
        <f>SMALL(Banco_de_Dados!U$3:U$400,ROWS(D$17:D37))</f>
        <v>-5.2200000000000003E-2</v>
      </c>
      <c r="E22" s="42" t="str">
        <f>INDEX(Banco_de_Dados!C$2:U$400,H22,1)</f>
        <v>BRSR6</v>
      </c>
      <c r="F22" s="42" t="str">
        <f>INDEX(Banco_de_Dados!C$2:U$400,H22,2)</f>
        <v>BANRISUL S/A PNB</v>
      </c>
      <c r="G22" s="43" t="str">
        <f>INDEX(Banco_de_Dados!C$2:U$400,H22,3)</f>
        <v>Intermediários Financeiros</v>
      </c>
      <c r="H22" s="42">
        <f>MATCH(D22,Banco_de_Dados!U$2:U$400,0)</f>
        <v>83</v>
      </c>
      <c r="I22" s="11">
        <f>INDEX(Banco_de_Dados!C$2:U$400,H22,8)</f>
        <v>11.98</v>
      </c>
      <c r="J22" s="11">
        <f t="shared" si="0"/>
        <v>12.639797425617219</v>
      </c>
    </row>
    <row r="23" spans="1:10" x14ac:dyDescent="0.25">
      <c r="A23" s="45"/>
      <c r="C23" s="5" t="s">
        <v>408</v>
      </c>
      <c r="D23" s="6">
        <f>SMALL(Banco_de_Dados!U$3:U$400,ROWS(D$17:D38))</f>
        <v>-5.04E-2</v>
      </c>
      <c r="E23" s="42" t="str">
        <f>INDEX(Banco_de_Dados!C$2:U$400,H23,1)</f>
        <v>CGRA3</v>
      </c>
      <c r="F23" s="42" t="str">
        <f>INDEX(Banco_de_Dados!C$2:U$400,H23,2)</f>
        <v>GRAZZIOTIN ON</v>
      </c>
      <c r="G23" s="43" t="str">
        <f>INDEX(Banco_de_Dados!C$2:U$400,H23,3)</f>
        <v>Comércio</v>
      </c>
      <c r="H23" s="42">
        <f>MATCH(D23,Banco_de_Dados!U$2:U$400,0)</f>
        <v>110</v>
      </c>
      <c r="I23" s="11">
        <f>INDEX(Banco_de_Dados!C$2:U$400,H23,8)</f>
        <v>33</v>
      </c>
      <c r="J23" s="11">
        <f t="shared" si="0"/>
        <v>34.751474304970515</v>
      </c>
    </row>
    <row r="24" spans="1:10" x14ac:dyDescent="0.25">
      <c r="A24" s="45"/>
      <c r="C24" s="5" t="s">
        <v>409</v>
      </c>
      <c r="D24" s="6">
        <f>SMALL(Banco_de_Dados!U$3:U$400,ROWS(D$17:D39))</f>
        <v>-4.8099999999999997E-2</v>
      </c>
      <c r="E24" s="42" t="str">
        <f>INDEX(Banco_de_Dados!C$2:U$400,H24,1)</f>
        <v>AFLT3</v>
      </c>
      <c r="F24" s="42" t="str">
        <f>INDEX(Banco_de_Dados!C$2:U$400,H24,2)</f>
        <v>AFLUENTE T ON</v>
      </c>
      <c r="G24" s="43" t="str">
        <f>INDEX(Banco_de_Dados!C$2:U$400,H24,3)</f>
        <v>Energia Elétrica</v>
      </c>
      <c r="H24" s="42">
        <f>MATCH(D24,Banco_de_Dados!U$2:U$400,0)</f>
        <v>6</v>
      </c>
      <c r="I24" s="11">
        <f>INDEX(Banco_de_Dados!C$2:U$400,H24,8)</f>
        <v>8.9</v>
      </c>
      <c r="J24" s="11">
        <f t="shared" si="0"/>
        <v>9.3497216094127538</v>
      </c>
    </row>
    <row r="25" spans="1:10" x14ac:dyDescent="0.25">
      <c r="A25" s="45"/>
      <c r="C25" s="5" t="s">
        <v>410</v>
      </c>
      <c r="D25" s="6">
        <f>SMALL(Banco_de_Dados!U$3:U$400,ROWS(D$17:D40))</f>
        <v>-4.7399999999999998E-2</v>
      </c>
      <c r="E25" s="42" t="str">
        <f>INDEX(Banco_de_Dados!C$2:U$400,H25,1)</f>
        <v>MTRE3</v>
      </c>
      <c r="F25" s="42" t="str">
        <f>INDEX(Banco_de_Dados!C$2:U$400,H25,2)</f>
        <v>MITRE REALTY ON NM</v>
      </c>
      <c r="G25" s="43" t="str">
        <f>INDEX(Banco_de_Dados!C$2:U$400,H25,3)</f>
        <v>Construção Civil</v>
      </c>
      <c r="H25" s="42">
        <f>MATCH(D25,Banco_de_Dados!U$2:U$400,0)</f>
        <v>277</v>
      </c>
      <c r="I25" s="11">
        <f>INDEX(Banco_de_Dados!C$2:U$400,H25,8)</f>
        <v>12.07</v>
      </c>
      <c r="J25" s="11">
        <f t="shared" si="0"/>
        <v>12.670585765273987</v>
      </c>
    </row>
    <row r="26" spans="1:10" x14ac:dyDescent="0.25">
      <c r="A26" s="45"/>
      <c r="C26" s="5" t="s">
        <v>411</v>
      </c>
      <c r="D26" s="6">
        <f>SMALL(Banco_de_Dados!U$3:U$400,ROWS(D$17:D41))</f>
        <v>-4.7100000000000003E-2</v>
      </c>
      <c r="E26" s="42" t="str">
        <f>INDEX(Banco_de_Dados!C$2:U$400,H26,1)</f>
        <v>DMMO3</v>
      </c>
      <c r="F26" s="42" t="str">
        <f>INDEX(Banco_de_Dados!C$2:U$400,H26,2)</f>
        <v>DOMMO ON</v>
      </c>
      <c r="G26" s="43" t="str">
        <f>INDEX(Banco_de_Dados!C$2:U$400,H26,3)</f>
        <v>Petróleo, Gás e Biocombustíveis</v>
      </c>
      <c r="H26" s="42">
        <f>MATCH(D26,Banco_de_Dados!U$2:U$400,0)</f>
        <v>148</v>
      </c>
      <c r="I26" s="11">
        <f>INDEX(Banco_de_Dados!C$2:U$400,H26,8)</f>
        <v>0.81</v>
      </c>
      <c r="J26" s="11">
        <f t="shared" si="0"/>
        <v>0.85003672998215984</v>
      </c>
    </row>
    <row r="27" spans="1:10" x14ac:dyDescent="0.25">
      <c r="A27" s="45"/>
      <c r="C27" s="5" t="s">
        <v>412</v>
      </c>
      <c r="D27" s="6">
        <f>SMALL(Banco_de_Dados!U$3:U$400,ROWS(D$17:D42))</f>
        <v>-4.65E-2</v>
      </c>
      <c r="E27" s="42" t="str">
        <f>INDEX(Banco_de_Dados!C$2:U$400,H27,1)</f>
        <v>MMXM3</v>
      </c>
      <c r="F27" s="42" t="str">
        <f>INDEX(Banco_de_Dados!C$2:U$400,H27,2)</f>
        <v>MMX MINER ON NM</v>
      </c>
      <c r="G27" s="43" t="str">
        <f>INDEX(Banco_de_Dados!C$2:U$400,H27,3)</f>
        <v>Mineração</v>
      </c>
      <c r="H27" s="42">
        <f>MATCH(D27,Banco_de_Dados!U$2:U$400,0)</f>
        <v>266</v>
      </c>
      <c r="I27" s="11">
        <f>INDEX(Banco_de_Dados!C$2:U$400,H27,8)</f>
        <v>16.21</v>
      </c>
      <c r="J27" s="11">
        <f t="shared" si="0"/>
        <v>17.00052438384898</v>
      </c>
    </row>
    <row r="28" spans="1:10" x14ac:dyDescent="0.25">
      <c r="A28" s="45"/>
      <c r="C28" s="5" t="s">
        <v>413</v>
      </c>
      <c r="D28" s="6">
        <f>SMALL(Banco_de_Dados!U$3:U$400,ROWS(D$17:D43))</f>
        <v>-4.58E-2</v>
      </c>
      <c r="E28" s="42" t="str">
        <f>INDEX(Banco_de_Dados!C$2:U$400,H28,1)</f>
        <v>MDNE3</v>
      </c>
      <c r="F28" s="42" t="str">
        <f>INDEX(Banco_de_Dados!C$2:U$400,H28,2)</f>
        <v>MOURA DUBEUX ON NM</v>
      </c>
      <c r="G28" s="43" t="str">
        <f>INDEX(Banco_de_Dados!C$2:U$400,H28,3)</f>
        <v>Construção Civil</v>
      </c>
      <c r="H28" s="42">
        <f>MATCH(D28,Banco_de_Dados!U$2:U$400,0)</f>
        <v>258</v>
      </c>
      <c r="I28" s="11">
        <f>INDEX(Banco_de_Dados!C$2:U$400,H28,8)</f>
        <v>8.9499999999999993</v>
      </c>
      <c r="J28" s="11">
        <f t="shared" si="0"/>
        <v>9.3795849926640109</v>
      </c>
    </row>
    <row r="29" spans="1:10" x14ac:dyDescent="0.25">
      <c r="A29" s="45"/>
      <c r="C29" s="5" t="s">
        <v>414</v>
      </c>
      <c r="D29" s="6">
        <f>SMALL(Banco_de_Dados!U$3:U$400,ROWS(D$17:D44))</f>
        <v>-4.5600000000000002E-2</v>
      </c>
      <c r="E29" s="42" t="str">
        <f>INDEX(Banco_de_Dados!C$2:U$400,H29,1)</f>
        <v>LPSB3</v>
      </c>
      <c r="F29" s="42" t="str">
        <f>INDEX(Banco_de_Dados!C$2:U$400,H29,2)</f>
        <v>LOPES BRASIL ON NM</v>
      </c>
      <c r="G29" s="43" t="str">
        <f>INDEX(Banco_de_Dados!C$2:U$400,H29,3)</f>
        <v>Exploração de Imóveis</v>
      </c>
      <c r="H29" s="42">
        <f>MATCH(D29,Banco_de_Dados!U$2:U$400,0)</f>
        <v>251</v>
      </c>
      <c r="I29" s="11">
        <f>INDEX(Banco_de_Dados!C$2:U$400,H29,8)</f>
        <v>3.35</v>
      </c>
      <c r="J29" s="11">
        <f t="shared" si="0"/>
        <v>3.5100586756077115</v>
      </c>
    </row>
    <row r="30" spans="1:10" x14ac:dyDescent="0.25">
      <c r="A30" s="45"/>
      <c r="C30" s="5" t="s">
        <v>415</v>
      </c>
      <c r="D30" s="6">
        <f>SMALL(Banco_de_Dados!U$3:U$400,ROWS(D$17:D45))</f>
        <v>-4.53E-2</v>
      </c>
      <c r="E30" s="42" t="str">
        <f>INDEX(Banco_de_Dados!C$2:U$400,H30,1)</f>
        <v>TELB3</v>
      </c>
      <c r="F30" s="42" t="str">
        <f>INDEX(Banco_de_Dados!C$2:U$400,H30,2)</f>
        <v>TELEBRAS ON</v>
      </c>
      <c r="G30" s="43" t="str">
        <f>INDEX(Banco_de_Dados!C$2:U$400,H30,3)</f>
        <v>Telecomunicações</v>
      </c>
      <c r="H30" s="42">
        <f>MATCH(D30,Banco_de_Dados!U$2:U$400,0)</f>
        <v>385</v>
      </c>
      <c r="I30" s="11">
        <f>INDEX(Banco_de_Dados!C$2:U$400,H30,8)</f>
        <v>71.599999999999994</v>
      </c>
      <c r="J30" s="11">
        <f t="shared" si="0"/>
        <v>74.997381376348585</v>
      </c>
    </row>
    <row r="31" spans="1:10" x14ac:dyDescent="0.25">
      <c r="A31" s="45"/>
      <c r="C31" s="5" t="s">
        <v>416</v>
      </c>
      <c r="D31" s="6">
        <f>SMALL(Banco_de_Dados!U$3:U$400,ROWS(D$17:D46))</f>
        <v>-4.5199999999999997E-2</v>
      </c>
      <c r="E31" s="42" t="str">
        <f>INDEX(Banco_de_Dados!C$2:U$400,H31,1)</f>
        <v>MELK3</v>
      </c>
      <c r="F31" s="42" t="str">
        <f>INDEX(Banco_de_Dados!C$2:U$400,H31,2)</f>
        <v>MELNICK ON NM</v>
      </c>
      <c r="G31" s="43" t="str">
        <f>INDEX(Banco_de_Dados!C$2:U$400,H31,3)</f>
        <v>Construção Civil</v>
      </c>
      <c r="H31" s="42">
        <f>MATCH(D31,Banco_de_Dados!U$2:U$400,0)</f>
        <v>260</v>
      </c>
      <c r="I31" s="11">
        <f>INDEX(Banco_de_Dados!C$2:U$400,H31,8)</f>
        <v>5.7</v>
      </c>
      <c r="J31" s="11">
        <f t="shared" si="0"/>
        <v>5.9698366149979059</v>
      </c>
    </row>
    <row r="32" spans="1:10" x14ac:dyDescent="0.25">
      <c r="A32" s="45"/>
      <c r="C32" s="5" t="s">
        <v>417</v>
      </c>
      <c r="D32" s="6">
        <f>SMALL(Banco_de_Dados!U$3:U$400,ROWS(D$17:D47))</f>
        <v>-4.4499999999999998E-2</v>
      </c>
      <c r="E32" s="42" t="str">
        <f>INDEX(Banco_de_Dados!C$2:U$400,H32,1)</f>
        <v>CMIG3</v>
      </c>
      <c r="F32" s="42" t="str">
        <f>INDEX(Banco_de_Dados!C$2:U$400,H32,2)</f>
        <v>CEMIG ON N1</v>
      </c>
      <c r="G32" s="43" t="str">
        <f>INDEX(Banco_de_Dados!C$2:U$400,H32,3)</f>
        <v>Energia Elétrica</v>
      </c>
      <c r="H32" s="42">
        <f>MATCH(D32,Banco_de_Dados!U$2:U$400,0)</f>
        <v>115</v>
      </c>
      <c r="I32" s="11">
        <f>INDEX(Banco_de_Dados!C$2:U$400,H32,8)</f>
        <v>13.96</v>
      </c>
      <c r="J32" s="11">
        <f t="shared" si="0"/>
        <v>14.610151753008896</v>
      </c>
    </row>
    <row r="33" spans="1:10" x14ac:dyDescent="0.25">
      <c r="A33" s="45"/>
      <c r="C33" s="5" t="s">
        <v>418</v>
      </c>
      <c r="D33" s="6">
        <f>SMALL(Banco_de_Dados!U$3:U$400,ROWS(D$17:D48))</f>
        <v>-4.19E-2</v>
      </c>
      <c r="E33" s="42" t="str">
        <f>INDEX(Banco_de_Dados!C$2:U$400,H33,1)</f>
        <v>MEAL3</v>
      </c>
      <c r="F33" s="42" t="str">
        <f>INDEX(Banco_de_Dados!C$2:U$400,H33,2)</f>
        <v>IMC S/A ON NM</v>
      </c>
      <c r="G33" s="43" t="str">
        <f>INDEX(Banco_de_Dados!C$2:U$400,H33,3)</f>
        <v>Hoteis e Restaurantes</v>
      </c>
      <c r="H33" s="42">
        <f>MATCH(D33,Banco_de_Dados!U$2:U$400,0)</f>
        <v>259</v>
      </c>
      <c r="I33" s="11">
        <f>INDEX(Banco_de_Dados!C$2:U$400,H33,8)</f>
        <v>2.97</v>
      </c>
      <c r="J33" s="11">
        <f t="shared" si="0"/>
        <v>3.0998851894374284</v>
      </c>
    </row>
    <row r="34" spans="1:10" x14ac:dyDescent="0.25">
      <c r="A34" s="45"/>
      <c r="C34" s="5" t="s">
        <v>419</v>
      </c>
      <c r="D34" s="6">
        <f>SMALL(Banco_de_Dados!U$3:U$400,ROWS(D$17:D49))</f>
        <v>-4.1799999999999997E-2</v>
      </c>
      <c r="E34" s="42" t="str">
        <f>INDEX(Banco_de_Dados!C$2:U$400,H34,1)</f>
        <v>CGRA4</v>
      </c>
      <c r="F34" s="42" t="str">
        <f>INDEX(Banco_de_Dados!C$2:U$400,H34,2)</f>
        <v>GRAZZIOTIN PN</v>
      </c>
      <c r="G34" s="43" t="str">
        <f>INDEX(Banco_de_Dados!C$2:U$400,H34,3)</f>
        <v>Comércio</v>
      </c>
      <c r="H34" s="42">
        <f>MATCH(D34,Banco_de_Dados!U$2:U$400,0)</f>
        <v>111</v>
      </c>
      <c r="I34" s="11">
        <f>INDEX(Banco_de_Dados!C$2:U$400,H34,8)</f>
        <v>32.799999999999997</v>
      </c>
      <c r="J34" s="11">
        <f t="shared" si="0"/>
        <v>34.23084950949697</v>
      </c>
    </row>
    <row r="35" spans="1:10" x14ac:dyDescent="0.25">
      <c r="A35" s="45"/>
      <c r="C35" s="5" t="s">
        <v>420</v>
      </c>
      <c r="D35" s="6">
        <f>SMALL(Banco_de_Dados!U$3:U$400,ROWS(D$17:D50))</f>
        <v>-4.1700000000000001E-2</v>
      </c>
      <c r="E35" s="42" t="str">
        <f>INDEX(Banco_de_Dados!C$2:U$400,H35,1)</f>
        <v>CTNM3</v>
      </c>
      <c r="F35" s="42" t="str">
        <f>INDEX(Banco_de_Dados!C$2:U$400,H35,2)</f>
        <v>COTEMINAS ON</v>
      </c>
      <c r="G35" s="43" t="str">
        <f>INDEX(Banco_de_Dados!C$2:U$400,H35,3)</f>
        <v>Tecidos, Vestuário e Calçados</v>
      </c>
      <c r="H35" s="42">
        <f>MATCH(D35,Banco_de_Dados!U$2:U$400,0)</f>
        <v>139</v>
      </c>
      <c r="I35" s="11">
        <f>INDEX(Banco_de_Dados!C$2:U$400,H35,8)</f>
        <v>11.5</v>
      </c>
      <c r="J35" s="11">
        <f t="shared" si="0"/>
        <v>12.000417405822811</v>
      </c>
    </row>
    <row r="36" spans="1:10" x14ac:dyDescent="0.25">
      <c r="A36" s="45"/>
      <c r="C36" s="5" t="s">
        <v>421</v>
      </c>
      <c r="D36" s="6">
        <f>SMALL(Banco_de_Dados!U$3:U$400,ROWS(D$17:D51))</f>
        <v>-4.1599999999999998E-2</v>
      </c>
      <c r="E36" s="42" t="str">
        <f>INDEX(Banco_de_Dados!C$2:U$400,H36,1)</f>
        <v>CSMG3</v>
      </c>
      <c r="F36" s="42" t="str">
        <f>INDEX(Banco_de_Dados!C$2:U$400,H36,2)</f>
        <v>COPASA MG ON</v>
      </c>
      <c r="G36" s="43" t="str">
        <f>INDEX(Banco_de_Dados!C$2:U$400,H36,3)</f>
        <v>Água e Saneamento</v>
      </c>
      <c r="H36" s="42">
        <f>MATCH(D36,Banco_de_Dados!U$2:U$400,0)</f>
        <v>133</v>
      </c>
      <c r="I36" s="11">
        <f>INDEX(Banco_de_Dados!C$2:U$400,H36,8)</f>
        <v>13.83</v>
      </c>
      <c r="J36" s="11">
        <f t="shared" si="0"/>
        <v>14.430300500834724</v>
      </c>
    </row>
    <row r="37" spans="1:10" x14ac:dyDescent="0.25">
      <c r="A37" s="45"/>
      <c r="C37" s="5" t="s">
        <v>422</v>
      </c>
      <c r="D37" s="6">
        <f>SMALL(Banco_de_Dados!U$3:U$400,ROWS(D$17:D52))</f>
        <v>-4.1099999999999998E-2</v>
      </c>
      <c r="E37" s="42" t="str">
        <f>INDEX(Banco_de_Dados!C$2:U$400,H37,1)</f>
        <v>BMIN3</v>
      </c>
      <c r="F37" s="42" t="str">
        <f>INDEX(Banco_de_Dados!C$2:U$400,H37,2)</f>
        <v>BANCO MERCANTIL DE INVESTIMENTOS SA ON</v>
      </c>
      <c r="G37" s="43" t="str">
        <f>INDEX(Banco_de_Dados!C$2:U$400,H37,3)</f>
        <v>Intermediários Financeiros</v>
      </c>
      <c r="H37" s="42">
        <f>MATCH(D37,Banco_de_Dados!U$2:U$400,0)</f>
        <v>53</v>
      </c>
      <c r="I37" s="11">
        <f>INDEX(Banco_de_Dados!C$2:U$400,H37,8)</f>
        <v>23.1</v>
      </c>
      <c r="J37" s="11">
        <f t="shared" si="0"/>
        <v>24.090103243299616</v>
      </c>
    </row>
    <row r="38" spans="1:10" x14ac:dyDescent="0.25">
      <c r="A38" s="45"/>
      <c r="C38" s="5" t="s">
        <v>423</v>
      </c>
      <c r="D38" s="6">
        <f>SMALL(Banco_de_Dados!U$3:U$400,ROWS(D$17:D53))</f>
        <v>-4.0599999999999997E-2</v>
      </c>
      <c r="E38" s="42" t="str">
        <f>INDEX(Banco_de_Dados!C$2:U$400,H38,1)</f>
        <v>AZEV3</v>
      </c>
      <c r="F38" s="42" t="str">
        <f>INDEX(Banco_de_Dados!C$2:U$400,H38,2)</f>
        <v>AZEVEDO &amp; TRAVASSOS ON</v>
      </c>
      <c r="G38" s="43" t="str">
        <f>INDEX(Banco_de_Dados!C$2:U$400,H38,3)</f>
        <v>Construção e Engenharia</v>
      </c>
      <c r="H38" s="42">
        <f>MATCH(D38,Banco_de_Dados!U$2:U$400,0)</f>
        <v>25</v>
      </c>
      <c r="I38" s="11">
        <f>INDEX(Banco_de_Dados!C$2:U$400,H38,8)</f>
        <v>6.14</v>
      </c>
      <c r="J38" s="11">
        <f t="shared" si="0"/>
        <v>6.399833229101521</v>
      </c>
    </row>
    <row r="39" spans="1:10" x14ac:dyDescent="0.25">
      <c r="A39" s="45"/>
      <c r="C39" s="5" t="s">
        <v>424</v>
      </c>
      <c r="D39" s="6">
        <f>SMALL(Banco_de_Dados!U$3:U$400,ROWS(D$17:D54))</f>
        <v>-4.0599999999999997E-2</v>
      </c>
      <c r="E39" s="42" t="str">
        <f>INDEX(Banco_de_Dados!C$2:U$400,H39,1)</f>
        <v>AZEV3</v>
      </c>
      <c r="F39" s="42" t="str">
        <f>INDEX(Banco_de_Dados!C$2:U$400,H39,2)</f>
        <v>AZEVEDO &amp; TRAVASSOS ON</v>
      </c>
      <c r="G39" s="43" t="str">
        <f>INDEX(Banco_de_Dados!C$2:U$400,H39,3)</f>
        <v>Construção e Engenharia</v>
      </c>
      <c r="H39" s="42">
        <f>MATCH(D39,Banco_de_Dados!U$2:U$400,0)</f>
        <v>25</v>
      </c>
      <c r="I39" s="11">
        <f>INDEX(Banco_de_Dados!C$2:U$400,H39,8)</f>
        <v>6.14</v>
      </c>
      <c r="J39" s="11">
        <f t="shared" si="0"/>
        <v>6.399833229101521</v>
      </c>
    </row>
    <row r="40" spans="1:10" x14ac:dyDescent="0.25">
      <c r="A40" s="45"/>
      <c r="C40" s="5" t="s">
        <v>425</v>
      </c>
      <c r="D40" s="6">
        <f>SMALL(Banco_de_Dados!U$3:U$400,ROWS(D$17:D55))</f>
        <v>-4.0599999999999997E-2</v>
      </c>
      <c r="E40" s="42" t="str">
        <f>INDEX(Banco_de_Dados!C$2:U$400,H40,1)</f>
        <v>AZEV3</v>
      </c>
      <c r="F40" s="42" t="str">
        <f>INDEX(Banco_de_Dados!C$2:U$400,H40,2)</f>
        <v>AZEVEDO &amp; TRAVASSOS ON</v>
      </c>
      <c r="G40" s="43" t="str">
        <f>INDEX(Banco_de_Dados!C$2:U$400,H40,3)</f>
        <v>Construção e Engenharia</v>
      </c>
      <c r="H40" s="42">
        <f>MATCH(D40,Banco_de_Dados!U$2:U$400,0)</f>
        <v>25</v>
      </c>
      <c r="I40" s="11">
        <f>INDEX(Banco_de_Dados!C$2:U$400,H40,8)</f>
        <v>6.14</v>
      </c>
      <c r="J40" s="11">
        <f t="shared" si="0"/>
        <v>6.399833229101521</v>
      </c>
    </row>
    <row r="41" spans="1:10" x14ac:dyDescent="0.25">
      <c r="A41" s="45"/>
      <c r="C41" s="5" t="s">
        <v>426</v>
      </c>
      <c r="D41" s="6">
        <f>SMALL(Banco_de_Dados!U$3:U$400,ROWS(D$17:D56))</f>
        <v>-0.04</v>
      </c>
      <c r="E41" s="42" t="str">
        <f>INDEX(Banco_de_Dados!C$2:U$400,H41,1)</f>
        <v>POSI3</v>
      </c>
      <c r="F41" s="42" t="str">
        <f>INDEX(Banco_de_Dados!C$2:U$400,H41,2)</f>
        <v>POSITIVO INF ON NM</v>
      </c>
      <c r="G41" s="43" t="str">
        <f>INDEX(Banco_de_Dados!C$2:U$400,H41,3)</f>
        <v>Computadores e Equipamentos</v>
      </c>
      <c r="H41" s="42">
        <f>MATCH(D41,Banco_de_Dados!U$2:U$400,0)</f>
        <v>315</v>
      </c>
      <c r="I41" s="11">
        <f>INDEX(Banco_de_Dados!C$2:U$400,H41,8)</f>
        <v>4.32</v>
      </c>
      <c r="J41" s="11">
        <f t="shared" si="0"/>
        <v>4.5000000000000009</v>
      </c>
    </row>
    <row r="42" spans="1:10" x14ac:dyDescent="0.25">
      <c r="A42" s="45"/>
      <c r="C42" s="5" t="s">
        <v>427</v>
      </c>
      <c r="D42" s="6">
        <f>SMALL(Banco_de_Dados!U$3:U$400,ROWS(D$17:D57))</f>
        <v>-3.9800000000000002E-2</v>
      </c>
      <c r="E42" s="42" t="str">
        <f>INDEX(Banco_de_Dados!C$2:U$400,H42,1)</f>
        <v>CEDO4</v>
      </c>
      <c r="F42" s="42" t="str">
        <f>INDEX(Banco_de_Dados!C$2:U$400,H42,2)</f>
        <v>CIA. DE FIAÇÃO E TECIDOS CEDRO CACHOEIRA PN</v>
      </c>
      <c r="G42" s="43" t="str">
        <f>INDEX(Banco_de_Dados!C$2:U$400,H42,3)</f>
        <v>Tecidos, Vestuário e Calçados</v>
      </c>
      <c r="H42" s="42">
        <f>MATCH(D42,Banco_de_Dados!U$2:U$400,0)</f>
        <v>100</v>
      </c>
      <c r="I42" s="11">
        <f>INDEX(Banco_de_Dados!C$2:U$400,H42,8)</f>
        <v>5.0599999999999996</v>
      </c>
      <c r="J42" s="11">
        <f t="shared" si="0"/>
        <v>5.2697354717767135</v>
      </c>
    </row>
    <row r="43" spans="1:10" x14ac:dyDescent="0.25">
      <c r="A43" s="45"/>
      <c r="C43" s="5" t="s">
        <v>428</v>
      </c>
      <c r="D43" s="6">
        <f>SMALL(Banco_de_Dados!U$3:U$400,ROWS(D$17:D58))</f>
        <v>-3.9100000000000003E-2</v>
      </c>
      <c r="E43" s="42" t="str">
        <f>INDEX(Banco_de_Dados!C$2:U$400,H43,1)</f>
        <v>NEOE3</v>
      </c>
      <c r="F43" s="42" t="str">
        <f>INDEX(Banco_de_Dados!C$2:U$400,H43,2)</f>
        <v>NEOENERGIA ON NM</v>
      </c>
      <c r="G43" s="43" t="str">
        <f>INDEX(Banco_de_Dados!C$2:U$400,H43,3)</f>
        <v>Energia Elétrica</v>
      </c>
      <c r="H43" s="42">
        <f>MATCH(D43,Banco_de_Dados!U$2:U$400,0)</f>
        <v>283</v>
      </c>
      <c r="I43" s="11">
        <f>INDEX(Banco_de_Dados!C$2:U$400,H43,8)</f>
        <v>15.71</v>
      </c>
      <c r="J43" s="11">
        <f t="shared" si="0"/>
        <v>16.349255905921535</v>
      </c>
    </row>
    <row r="44" spans="1:10" x14ac:dyDescent="0.25">
      <c r="A44" s="45"/>
      <c r="C44" s="5" t="s">
        <v>429</v>
      </c>
      <c r="D44" s="6">
        <f>SMALL(Banco_de_Dados!U$3:U$400,ROWS(D$17:D59))</f>
        <v>-3.9100000000000003E-2</v>
      </c>
      <c r="E44" s="42" t="str">
        <f>INDEX(Banco_de_Dados!C$2:U$400,H44,1)</f>
        <v>NEOE3</v>
      </c>
      <c r="F44" s="42" t="str">
        <f>INDEX(Banco_de_Dados!C$2:U$400,H44,2)</f>
        <v>NEOENERGIA ON NM</v>
      </c>
      <c r="G44" s="43" t="str">
        <f>INDEX(Banco_de_Dados!C$2:U$400,H44,3)</f>
        <v>Energia Elétrica</v>
      </c>
      <c r="H44" s="42">
        <f>MATCH(D44,Banco_de_Dados!U$2:U$400,0)</f>
        <v>283</v>
      </c>
      <c r="I44" s="11">
        <f>INDEX(Banco_de_Dados!C$2:U$400,H44,8)</f>
        <v>15.71</v>
      </c>
      <c r="J44" s="11">
        <f t="shared" si="0"/>
        <v>16.349255905921535</v>
      </c>
    </row>
    <row r="45" spans="1:10" x14ac:dyDescent="0.25">
      <c r="A45" s="45"/>
      <c r="C45" s="5" t="s">
        <v>430</v>
      </c>
      <c r="D45" s="6">
        <f>SMALL(Banco_de_Dados!U$3:U$400,ROWS(D$17:D60))</f>
        <v>-3.7199999999999997E-2</v>
      </c>
      <c r="E45" s="42" t="str">
        <f>INDEX(Banco_de_Dados!C$2:U$400,H45,1)</f>
        <v>SBSP3</v>
      </c>
      <c r="F45" s="42" t="str">
        <f>INDEX(Banco_de_Dados!C$2:U$400,H45,2)</f>
        <v>SABESP ON NM</v>
      </c>
      <c r="G45" s="43" t="str">
        <f>INDEX(Banco_de_Dados!C$2:U$400,H45,3)</f>
        <v>Água e Saneamento</v>
      </c>
      <c r="H45" s="42">
        <f>MATCH(D45,Banco_de_Dados!U$2:U$400,0)</f>
        <v>352</v>
      </c>
      <c r="I45" s="11">
        <f>INDEX(Banco_de_Dados!C$2:U$400,H45,8)</f>
        <v>35.43</v>
      </c>
      <c r="J45" s="11">
        <f t="shared" si="0"/>
        <v>36.798919817199831</v>
      </c>
    </row>
    <row r="46" spans="1:10" x14ac:dyDescent="0.25">
      <c r="A46" s="45"/>
      <c r="C46" s="5" t="s">
        <v>431</v>
      </c>
      <c r="D46" s="6">
        <f>SMALL(Banco_de_Dados!U$3:U$400,ROWS(D$17:D61))</f>
        <v>-3.6700000000000003E-2</v>
      </c>
      <c r="E46" s="42" t="str">
        <f>INDEX(Banco_de_Dados!C$2:U$400,H46,1)</f>
        <v>LEVE3</v>
      </c>
      <c r="F46" s="42" t="str">
        <f>INDEX(Banco_de_Dados!C$2:U$400,H46,2)</f>
        <v>MAHLE METAL LEVE ON</v>
      </c>
      <c r="G46" s="43" t="str">
        <f>INDEX(Banco_de_Dados!C$2:U$400,H46,3)</f>
        <v>Automóveis e Motocicletas</v>
      </c>
      <c r="H46" s="42">
        <f>MATCH(D46,Banco_de_Dados!U$2:U$400,0)</f>
        <v>243</v>
      </c>
      <c r="I46" s="11">
        <f>INDEX(Banco_de_Dados!C$2:U$400,H46,8)</f>
        <v>17.07</v>
      </c>
      <c r="J46" s="11">
        <f t="shared" si="0"/>
        <v>17.720336343818126</v>
      </c>
    </row>
    <row r="47" spans="1:10" x14ac:dyDescent="0.25">
      <c r="A47" s="45"/>
      <c r="C47" s="5" t="s">
        <v>432</v>
      </c>
      <c r="D47" s="6">
        <f>SMALL(Banco_de_Dados!U$3:U$400,ROWS(D$17:D62))</f>
        <v>-3.6200000000000003E-2</v>
      </c>
      <c r="E47" s="42" t="str">
        <f>INDEX(Banco_de_Dados!C$2:U$400,H47,1)</f>
        <v>BRIV4</v>
      </c>
      <c r="F47" s="42" t="str">
        <f>INDEX(Banco_de_Dados!C$2:U$400,H47,2)</f>
        <v>ALFA DE INVESTIMENTO PN</v>
      </c>
      <c r="G47" s="43" t="str">
        <f>INDEX(Banco_de_Dados!C$2:U$400,H47,3)</f>
        <v>Intermediários Financeiros</v>
      </c>
      <c r="H47" s="42">
        <f>MATCH(D47,Banco_de_Dados!U$2:U$400,0)</f>
        <v>75</v>
      </c>
      <c r="I47" s="11">
        <f>INDEX(Banco_de_Dados!C$2:U$400,H47,8)</f>
        <v>9.0399999999999991</v>
      </c>
      <c r="J47" s="11">
        <f t="shared" si="0"/>
        <v>9.3795393235111018</v>
      </c>
    </row>
    <row r="48" spans="1:10" x14ac:dyDescent="0.25">
      <c r="A48" s="45"/>
      <c r="C48" s="5" t="s">
        <v>433</v>
      </c>
      <c r="D48" s="6">
        <f>SMALL(Banco_de_Dados!U$3:U$400,ROWS(D$17:D63))</f>
        <v>-3.5999999999999997E-2</v>
      </c>
      <c r="E48" s="42" t="str">
        <f>INDEX(Banco_de_Dados!C$2:U$400,H48,1)</f>
        <v>CMIG4</v>
      </c>
      <c r="F48" s="42" t="str">
        <f>INDEX(Banco_de_Dados!C$2:U$400,H48,2)</f>
        <v>CEMIG PN N1</v>
      </c>
      <c r="G48" s="43" t="str">
        <f>INDEX(Banco_de_Dados!C$2:U$400,H48,3)</f>
        <v>Energia Elétrica</v>
      </c>
      <c r="H48" s="42">
        <f>MATCH(D48,Banco_de_Dados!U$2:U$400,0)</f>
        <v>116</v>
      </c>
      <c r="I48" s="11">
        <f>INDEX(Banco_de_Dados!C$2:U$400,H48,8)</f>
        <v>11.53</v>
      </c>
      <c r="J48" s="11">
        <f t="shared" si="0"/>
        <v>11.960580912863071</v>
      </c>
    </row>
    <row r="49" spans="1:10" x14ac:dyDescent="0.25">
      <c r="A49" s="45"/>
      <c r="C49" s="5" t="s">
        <v>434</v>
      </c>
      <c r="D49" s="6">
        <f>SMALL(Banco_de_Dados!U$3:U$400,ROWS(D$17:D64))</f>
        <v>-3.5900000000000001E-2</v>
      </c>
      <c r="E49" s="42" t="str">
        <f>INDEX(Banco_de_Dados!C$2:U$400,H49,1)</f>
        <v>HBOR3</v>
      </c>
      <c r="F49" s="42" t="str">
        <f>INDEX(Banco_de_Dados!C$2:U$400,H49,2)</f>
        <v>Helbor ON</v>
      </c>
      <c r="G49" s="43" t="str">
        <f>INDEX(Banco_de_Dados!C$2:U$400,H49,3)</f>
        <v>Construção Civil</v>
      </c>
      <c r="H49" s="42">
        <f>MATCH(D49,Banco_de_Dados!U$2:U$400,0)</f>
        <v>211</v>
      </c>
      <c r="I49" s="11">
        <f>INDEX(Banco_de_Dados!C$2:U$400,H49,8)</f>
        <v>7.78</v>
      </c>
      <c r="J49" s="11">
        <f t="shared" si="0"/>
        <v>8.0697023130380678</v>
      </c>
    </row>
    <row r="50" spans="1:10" x14ac:dyDescent="0.25">
      <c r="A50" s="45"/>
      <c r="C50" s="5" t="s">
        <v>435</v>
      </c>
      <c r="D50" s="6">
        <f>SMALL(Banco_de_Dados!U$3:U$400,ROWS(D$17:D65))</f>
        <v>-3.56E-2</v>
      </c>
      <c r="E50" s="42" t="str">
        <f>INDEX(Banco_de_Dados!C$2:U$400,H50,1)</f>
        <v>ANIM3</v>
      </c>
      <c r="F50" s="42" t="str">
        <f>INDEX(Banco_de_Dados!C$2:U$400,H50,2)</f>
        <v>ANIMA ON NM</v>
      </c>
      <c r="G50" s="43" t="str">
        <f>INDEX(Banco_de_Dados!C$2:U$400,H50,3)</f>
        <v>Diversos</v>
      </c>
      <c r="H50" s="42">
        <f>MATCH(D50,Banco_de_Dados!U$2:U$400,0)</f>
        <v>18</v>
      </c>
      <c r="I50" s="11">
        <f>INDEX(Banco_de_Dados!C$2:U$400,H50,8)</f>
        <v>8.9499999999999993</v>
      </c>
      <c r="J50" s="11">
        <f t="shared" si="0"/>
        <v>9.280381584404811</v>
      </c>
    </row>
    <row r="51" spans="1:10" x14ac:dyDescent="0.25">
      <c r="A51" s="45"/>
      <c r="C51" s="5" t="s">
        <v>436</v>
      </c>
      <c r="D51" s="6">
        <f>SMALL(Banco_de_Dados!U$3:U$400,ROWS(D$17:D66))</f>
        <v>-3.5299999999999998E-2</v>
      </c>
      <c r="E51" s="42" t="str">
        <f>INDEX(Banco_de_Dados!C$2:U$400,H51,1)</f>
        <v>AERI3</v>
      </c>
      <c r="F51" s="42" t="str">
        <f>INDEX(Banco_de_Dados!C$2:U$400,H51,2)</f>
        <v>AERIS ON NM</v>
      </c>
      <c r="G51" s="43" t="str">
        <f>INDEX(Banco_de_Dados!C$2:U$400,H51,3)</f>
        <v>Máquinas e Equipamentos</v>
      </c>
      <c r="H51" s="42">
        <f>MATCH(D51,Banco_de_Dados!U$2:U$400,0)</f>
        <v>5</v>
      </c>
      <c r="I51" s="11">
        <f>INDEX(Banco_de_Dados!C$2:U$400,H51,8)</f>
        <v>9.83</v>
      </c>
      <c r="J51" s="11">
        <f t="shared" si="0"/>
        <v>10.189696278635845</v>
      </c>
    </row>
    <row r="52" spans="1:10" x14ac:dyDescent="0.25">
      <c r="A52" s="45"/>
      <c r="C52" s="5" t="s">
        <v>437</v>
      </c>
      <c r="D52" s="6">
        <f>SMALL(Banco_de_Dados!U$3:U$400,ROWS(D$17:D67))</f>
        <v>-3.5200000000000002E-2</v>
      </c>
      <c r="E52" s="42" t="str">
        <f>INDEX(Banco_de_Dados!C$2:U$400,H52,1)</f>
        <v>RNEW4</v>
      </c>
      <c r="F52" s="42" t="str">
        <f>INDEX(Banco_de_Dados!C$2:U$400,H52,2)</f>
        <v>RENOVA PN N2</v>
      </c>
      <c r="G52" s="43" t="str">
        <f>INDEX(Banco_de_Dados!C$2:U$400,H52,3)</f>
        <v>Energia Elétrica</v>
      </c>
      <c r="H52" s="42">
        <f>MATCH(D52,Banco_de_Dados!U$2:U$400,0)</f>
        <v>337</v>
      </c>
      <c r="I52" s="11">
        <f>INDEX(Banco_de_Dados!C$2:U$400,H52,8)</f>
        <v>3.29</v>
      </c>
      <c r="J52" s="11">
        <f t="shared" si="0"/>
        <v>3.4100331674958539</v>
      </c>
    </row>
    <row r="53" spans="1:10" x14ac:dyDescent="0.25">
      <c r="A53" s="45"/>
      <c r="C53" s="5" t="s">
        <v>438</v>
      </c>
      <c r="D53" s="6">
        <f>SMALL(Banco_de_Dados!U$3:U$400,ROWS(D$17:D68))</f>
        <v>-3.5000000000000003E-2</v>
      </c>
      <c r="E53" s="42" t="str">
        <f>INDEX(Banco_de_Dados!C$2:U$400,H53,1)</f>
        <v>HAGA3</v>
      </c>
      <c r="F53" s="42" t="str">
        <f>INDEX(Banco_de_Dados!C$2:U$400,H53,2)</f>
        <v>HAGA ON</v>
      </c>
      <c r="G53" s="43" t="str">
        <f>INDEX(Banco_de_Dados!C$2:U$400,H53,3)</f>
        <v>Construção e Engenharia</v>
      </c>
      <c r="H53" s="42">
        <f>MATCH(D53,Banco_de_Dados!U$2:U$400,0)</f>
        <v>208</v>
      </c>
      <c r="I53" s="11">
        <f>INDEX(Banco_de_Dados!C$2:U$400,H53,8)</f>
        <v>3.03</v>
      </c>
      <c r="J53" s="11">
        <f t="shared" si="0"/>
        <v>3.1398963730569949</v>
      </c>
    </row>
    <row r="54" spans="1:10" x14ac:dyDescent="0.25">
      <c r="A54" s="45"/>
      <c r="C54" s="5" t="s">
        <v>439</v>
      </c>
      <c r="D54" s="6">
        <f>SMALL(Banco_de_Dados!U$3:U$400,ROWS(D$17:D69))</f>
        <v>-3.4799999999999998E-2</v>
      </c>
      <c r="E54" s="42" t="str">
        <f>INDEX(Banco_de_Dados!C$2:U$400,H54,1)</f>
        <v>COGN3</v>
      </c>
      <c r="F54" s="42" t="str">
        <f>INDEX(Banco_de_Dados!C$2:U$400,H54,2)</f>
        <v>COGNA ON</v>
      </c>
      <c r="G54" s="43" t="str">
        <f>INDEX(Banco_de_Dados!C$2:U$400,H54,3)</f>
        <v>Diversos</v>
      </c>
      <c r="H54" s="42">
        <f>MATCH(D54,Banco_de_Dados!U$2:U$400,0)</f>
        <v>120</v>
      </c>
      <c r="I54" s="11">
        <f>INDEX(Banco_de_Dados!C$2:U$400,H54,8)</f>
        <v>3.61</v>
      </c>
      <c r="J54" s="11">
        <f t="shared" si="0"/>
        <v>3.7401574803149602</v>
      </c>
    </row>
    <row r="55" spans="1:10" x14ac:dyDescent="0.25">
      <c r="A55" s="45"/>
      <c r="C55" s="5" t="s">
        <v>440</v>
      </c>
      <c r="D55" s="6">
        <f>SMALL(Banco_de_Dados!U$3:U$400,ROWS(D$17:D70))</f>
        <v>-3.4700000000000002E-2</v>
      </c>
      <c r="E55" s="42" t="str">
        <f>INDEX(Banco_de_Dados!C$2:U$400,H55,1)</f>
        <v>BALM4</v>
      </c>
      <c r="F55" s="42" t="str">
        <f>INDEX(Banco_de_Dados!C$2:U$400,H55,2)</f>
        <v>BAUMER PN</v>
      </c>
      <c r="G55" s="43" t="str">
        <f>INDEX(Banco_de_Dados!C$2:U$400,H55,3)</f>
        <v>Equipamentos</v>
      </c>
      <c r="H55" s="42">
        <f>MATCH(D55,Banco_de_Dados!U$2:U$400,0)</f>
        <v>31</v>
      </c>
      <c r="I55" s="11">
        <f>INDEX(Banco_de_Dados!C$2:U$400,H55,8)</f>
        <v>13.9</v>
      </c>
      <c r="J55" s="11">
        <f t="shared" si="0"/>
        <v>14.399668496840361</v>
      </c>
    </row>
    <row r="56" spans="1:10" x14ac:dyDescent="0.25">
      <c r="A56" s="45"/>
      <c r="C56" s="5" t="s">
        <v>441</v>
      </c>
      <c r="D56" s="6">
        <f>SMALL(Banco_de_Dados!U$3:U$400,ROWS(D$17:D71))</f>
        <v>-3.4500000000000003E-2</v>
      </c>
      <c r="E56" s="42" t="str">
        <f>INDEX(Banco_de_Dados!C$2:U$400,H56,1)</f>
        <v>CVCB3</v>
      </c>
      <c r="F56" s="42" t="str">
        <f>INDEX(Banco_de_Dados!C$2:U$400,H56,2)</f>
        <v>CVC BRASIL ON NM</v>
      </c>
      <c r="G56" s="43" t="str">
        <f>INDEX(Banco_de_Dados!C$2:U$400,H56,3)</f>
        <v>Viagens e Lazer</v>
      </c>
      <c r="H56" s="42">
        <f>MATCH(D56,Banco_de_Dados!U$2:U$400,0)</f>
        <v>144</v>
      </c>
      <c r="I56" s="11">
        <f>INDEX(Banco_de_Dados!C$2:U$400,H56,8)</f>
        <v>15.96</v>
      </c>
      <c r="J56" s="11">
        <f t="shared" si="0"/>
        <v>16.530295183842568</v>
      </c>
    </row>
    <row r="57" spans="1:10" x14ac:dyDescent="0.25">
      <c r="A57" s="45"/>
      <c r="C57" s="5" t="s">
        <v>442</v>
      </c>
      <c r="D57" s="6">
        <f>SMALL(Banco_de_Dados!U$3:U$400,ROWS(D$17:D72))</f>
        <v>-3.4500000000000003E-2</v>
      </c>
      <c r="E57" s="42" t="str">
        <f>INDEX(Banco_de_Dados!C$2:U$400,H57,1)</f>
        <v>CVCB3</v>
      </c>
      <c r="F57" s="42" t="str">
        <f>INDEX(Banco_de_Dados!C$2:U$400,H57,2)</f>
        <v>CVC BRASIL ON NM</v>
      </c>
      <c r="G57" s="43" t="str">
        <f>INDEX(Banco_de_Dados!C$2:U$400,H57,3)</f>
        <v>Viagens e Lazer</v>
      </c>
      <c r="H57" s="42">
        <f>MATCH(D57,Banco_de_Dados!U$2:U$400,0)</f>
        <v>144</v>
      </c>
      <c r="I57" s="11">
        <f>INDEX(Banco_de_Dados!C$2:U$400,H57,8)</f>
        <v>15.96</v>
      </c>
      <c r="J57" s="11">
        <f t="shared" si="0"/>
        <v>16.530295183842568</v>
      </c>
    </row>
    <row r="58" spans="1:10" x14ac:dyDescent="0.25">
      <c r="A58" s="45"/>
      <c r="C58" s="5" t="s">
        <v>443</v>
      </c>
      <c r="D58" s="6">
        <f>SMALL(Banco_de_Dados!U$3:U$400,ROWS(D$17:D73))</f>
        <v>-3.4500000000000003E-2</v>
      </c>
      <c r="E58" s="42" t="str">
        <f>INDEX(Banco_de_Dados!C$2:U$400,H58,1)</f>
        <v>CVCB3</v>
      </c>
      <c r="F58" s="42" t="str">
        <f>INDEX(Banco_de_Dados!C$2:U$400,H58,2)</f>
        <v>CVC BRASIL ON NM</v>
      </c>
      <c r="G58" s="43" t="str">
        <f>INDEX(Banco_de_Dados!C$2:U$400,H58,3)</f>
        <v>Viagens e Lazer</v>
      </c>
      <c r="H58" s="42">
        <f>MATCH(D58,Banco_de_Dados!U$2:U$400,0)</f>
        <v>144</v>
      </c>
      <c r="I58" s="11">
        <f>INDEX(Banco_de_Dados!C$2:U$400,H58,8)</f>
        <v>15.96</v>
      </c>
      <c r="J58" s="11">
        <f t="shared" si="0"/>
        <v>16.530295183842568</v>
      </c>
    </row>
    <row r="59" spans="1:10" x14ac:dyDescent="0.25">
      <c r="A59" s="45"/>
      <c r="C59" s="5" t="s">
        <v>444</v>
      </c>
      <c r="D59" s="6">
        <f>SMALL(Banco_de_Dados!U$3:U$400,ROWS(D$17:D74))</f>
        <v>-3.39E-2</v>
      </c>
      <c r="E59" s="42" t="str">
        <f>INDEX(Banco_de_Dados!C$2:U$400,H59,1)</f>
        <v>FLRY3</v>
      </c>
      <c r="F59" s="42" t="str">
        <f>INDEX(Banco_de_Dados!C$2:U$400,H59,2)</f>
        <v>FLEURY ON NM</v>
      </c>
      <c r="G59" s="43" t="str">
        <f>INDEX(Banco_de_Dados!C$2:U$400,H59,3)</f>
        <v>Análises e Diagnósticos</v>
      </c>
      <c r="H59" s="42">
        <f>MATCH(D59,Banco_de_Dados!U$2:U$400,0)</f>
        <v>189</v>
      </c>
      <c r="I59" s="11">
        <f>INDEX(Banco_de_Dados!C$2:U$400,H59,8)</f>
        <v>25.92</v>
      </c>
      <c r="J59" s="11">
        <f t="shared" si="0"/>
        <v>26.829520753545186</v>
      </c>
    </row>
    <row r="60" spans="1:10" x14ac:dyDescent="0.25">
      <c r="A60" s="45"/>
      <c r="C60" s="5" t="s">
        <v>445</v>
      </c>
      <c r="D60" s="6">
        <f>SMALL(Banco_de_Dados!U$3:U$400,ROWS(D$17:D75))</f>
        <v>-3.3000000000000002E-2</v>
      </c>
      <c r="E60" s="42" t="str">
        <f>INDEX(Banco_de_Dados!C$2:U$400,H60,1)</f>
        <v>ALUP3</v>
      </c>
      <c r="F60" s="42" t="str">
        <f>INDEX(Banco_de_Dados!C$2:U$400,H60,2)</f>
        <v>ALUPAR ON N2</v>
      </c>
      <c r="G60" s="43" t="str">
        <f>INDEX(Banco_de_Dados!C$2:U$400,H60,3)</f>
        <v>Energia Elétrica</v>
      </c>
      <c r="H60" s="42">
        <f>MATCH(D60,Banco_de_Dados!U$2:U$400,0)</f>
        <v>14</v>
      </c>
      <c r="I60" s="11">
        <f>INDEX(Banco_de_Dados!C$2:U$400,H60,8)</f>
        <v>7.9</v>
      </c>
      <c r="J60" s="11">
        <f t="shared" si="0"/>
        <v>8.1695966907962774</v>
      </c>
    </row>
    <row r="61" spans="1:10" x14ac:dyDescent="0.25">
      <c r="A61" s="45"/>
      <c r="C61" s="5" t="s">
        <v>446</v>
      </c>
      <c r="D61" s="6">
        <f>SMALL(Banco_de_Dados!U$3:U$400,ROWS(D$17:D76))</f>
        <v>-3.3000000000000002E-2</v>
      </c>
      <c r="E61" s="42" t="str">
        <f>INDEX(Banco_de_Dados!C$2:U$400,H61,1)</f>
        <v>ALUP3</v>
      </c>
      <c r="F61" s="42" t="str">
        <f>INDEX(Banco_de_Dados!C$2:U$400,H61,2)</f>
        <v>ALUPAR ON N2</v>
      </c>
      <c r="G61" s="43" t="str">
        <f>INDEX(Banco_de_Dados!C$2:U$400,H61,3)</f>
        <v>Energia Elétrica</v>
      </c>
      <c r="H61" s="42">
        <f>MATCH(D61,Banco_de_Dados!U$2:U$400,0)</f>
        <v>14</v>
      </c>
      <c r="I61" s="11">
        <f>INDEX(Banco_de_Dados!C$2:U$400,H61,8)</f>
        <v>7.9</v>
      </c>
      <c r="J61" s="11">
        <f t="shared" si="0"/>
        <v>8.1695966907962774</v>
      </c>
    </row>
    <row r="62" spans="1:10" x14ac:dyDescent="0.25">
      <c r="A62" s="45"/>
      <c r="C62" s="5" t="s">
        <v>447</v>
      </c>
      <c r="D62" s="6">
        <f>SMALL(Banco_de_Dados!U$3:U$400,ROWS(D$17:D77))</f>
        <v>-3.2500000000000001E-2</v>
      </c>
      <c r="E62" s="42" t="str">
        <f>INDEX(Banco_de_Dados!C$2:U$400,H62,1)</f>
        <v>BBDC3</v>
      </c>
      <c r="F62" s="42" t="str">
        <f>INDEX(Banco_de_Dados!C$2:U$400,H62,2)</f>
        <v>BANCO BRADESCO S.A. ON N1</v>
      </c>
      <c r="G62" s="43" t="str">
        <f>INDEX(Banco_de_Dados!C$2:U$400,H62,3)</f>
        <v>Intermediários Financeiros</v>
      </c>
      <c r="H62" s="42">
        <f>MATCH(D62,Banco_de_Dados!U$2:U$400,0)</f>
        <v>35</v>
      </c>
      <c r="I62" s="11">
        <f>INDEX(Banco_de_Dados!C$2:U$400,H62,8)</f>
        <v>19.920000000000002</v>
      </c>
      <c r="J62" s="11">
        <f t="shared" si="0"/>
        <v>20.589147286821706</v>
      </c>
    </row>
    <row r="63" spans="1:10" x14ac:dyDescent="0.25">
      <c r="A63" s="45"/>
      <c r="C63" s="5" t="s">
        <v>448</v>
      </c>
      <c r="D63" s="6">
        <f>SMALL(Banco_de_Dados!U$3:U$400,ROWS(D$17:D78))</f>
        <v>-3.2199999999999999E-2</v>
      </c>
      <c r="E63" s="42" t="str">
        <f>INDEX(Banco_de_Dados!C$2:U$400,H63,1)</f>
        <v>BAUH4</v>
      </c>
      <c r="F63" s="42" t="str">
        <f>INDEX(Banco_de_Dados!C$2:U$400,H63,2)</f>
        <v>EXCELSIOR PN</v>
      </c>
      <c r="G63" s="43" t="str">
        <f>INDEX(Banco_de_Dados!C$2:U$400,H63,3)</f>
        <v>Alimentos Processados</v>
      </c>
      <c r="H63" s="42">
        <f>MATCH(D63,Banco_de_Dados!U$2:U$400,0)</f>
        <v>32</v>
      </c>
      <c r="I63" s="11">
        <f>INDEX(Banco_de_Dados!C$2:U$400,H63,8)</f>
        <v>90.95</v>
      </c>
      <c r="J63" s="11">
        <f t="shared" si="0"/>
        <v>93.976028104980372</v>
      </c>
    </row>
    <row r="64" spans="1:10" x14ac:dyDescent="0.25">
      <c r="A64" s="45"/>
      <c r="C64" s="5" t="s">
        <v>449</v>
      </c>
      <c r="D64" s="6">
        <f>SMALL(Banco_de_Dados!U$3:U$400,ROWS(D$17:D79))</f>
        <v>-3.1699999999999999E-2</v>
      </c>
      <c r="E64" s="42" t="str">
        <f>INDEX(Banco_de_Dados!C$2:U$400,H64,1)</f>
        <v>BAZA3</v>
      </c>
      <c r="F64" s="42" t="str">
        <f>INDEX(Banco_de_Dados!C$2:U$400,H64,2)</f>
        <v>BANCO DA AMAZONIA S.A. ON</v>
      </c>
      <c r="G64" s="43" t="str">
        <f>INDEX(Banco_de_Dados!C$2:U$400,H64,3)</f>
        <v>Intermediários Financeiros</v>
      </c>
      <c r="H64" s="42">
        <f>MATCH(D64,Banco_de_Dados!U$2:U$400,0)</f>
        <v>33</v>
      </c>
      <c r="I64" s="11">
        <f>INDEX(Banco_de_Dados!C$2:U$400,H64,8)</f>
        <v>37.25</v>
      </c>
      <c r="J64" s="11">
        <f t="shared" si="0"/>
        <v>38.469482598368273</v>
      </c>
    </row>
    <row r="65" spans="1:10" x14ac:dyDescent="0.25">
      <c r="A65" s="45"/>
      <c r="C65" s="5" t="s">
        <v>450</v>
      </c>
      <c r="D65" s="6">
        <f>SMALL(Banco_de_Dados!U$3:U$400,ROWS(D$17:D80))</f>
        <v>-3.1699999999999999E-2</v>
      </c>
      <c r="E65" s="42" t="str">
        <f>INDEX(Banco_de_Dados!C$2:U$400,H65,1)</f>
        <v>BAZA3</v>
      </c>
      <c r="F65" s="42" t="str">
        <f>INDEX(Banco_de_Dados!C$2:U$400,H65,2)</f>
        <v>BANCO DA AMAZONIA S.A. ON</v>
      </c>
      <c r="G65" s="43" t="str">
        <f>INDEX(Banco_de_Dados!C$2:U$400,H65,3)</f>
        <v>Intermediários Financeiros</v>
      </c>
      <c r="H65" s="42">
        <f>MATCH(D65,Banco_de_Dados!U$2:U$400,0)</f>
        <v>33</v>
      </c>
      <c r="I65" s="11">
        <f>INDEX(Banco_de_Dados!C$2:U$400,H65,8)</f>
        <v>37.25</v>
      </c>
      <c r="J65" s="11">
        <f t="shared" si="0"/>
        <v>38.469482598368273</v>
      </c>
    </row>
    <row r="66" spans="1:10" x14ac:dyDescent="0.25">
      <c r="A66" s="45"/>
      <c r="C66" s="5" t="s">
        <v>451</v>
      </c>
      <c r="D66" s="6">
        <f>SMALL(Banco_de_Dados!U$3:U$400,ROWS(D$17:D81))</f>
        <v>-3.1199999999999999E-2</v>
      </c>
      <c r="E66" s="42" t="str">
        <f>INDEX(Banco_de_Dados!C$2:U$400,H66,1)</f>
        <v>ITSA4</v>
      </c>
      <c r="F66" s="42" t="str">
        <f>INDEX(Banco_de_Dados!C$2:U$400,H66,2)</f>
        <v>ITAÚSA PN N1</v>
      </c>
      <c r="G66" s="43" t="str">
        <f>INDEX(Banco_de_Dados!C$2:U$400,H66,3)</f>
        <v>Intermediários Financeiros</v>
      </c>
      <c r="H66" s="42">
        <f>MATCH(D66,Banco_de_Dados!U$2:U$400,0)</f>
        <v>224</v>
      </c>
      <c r="I66" s="11">
        <f>INDEX(Banco_de_Dados!C$2:U$400,H66,8)</f>
        <v>9.6199999999999992</v>
      </c>
      <c r="J66" s="11">
        <f t="shared" si="0"/>
        <v>9.9298100743187447</v>
      </c>
    </row>
    <row r="67" spans="1:10" x14ac:dyDescent="0.25">
      <c r="A67" s="45"/>
      <c r="C67" s="5" t="s">
        <v>452</v>
      </c>
      <c r="D67" s="6">
        <f>SMALL(Banco_de_Dados!U$3:U$400,ROWS(D$17:D82))</f>
        <v>-2.9899999999999999E-2</v>
      </c>
      <c r="E67" s="42" t="str">
        <f>INDEX(Banco_de_Dados!C$2:U$400,H67,1)</f>
        <v>ITUB4</v>
      </c>
      <c r="F67" s="42" t="str">
        <f>INDEX(Banco_de_Dados!C$2:U$400,H67,2)</f>
        <v>ITAUUNIBANCO PN N1</v>
      </c>
      <c r="G67" s="43" t="str">
        <f>INDEX(Banco_de_Dados!C$2:U$400,H67,3)</f>
        <v>Intermediários Financeiros</v>
      </c>
      <c r="H67" s="42">
        <f>MATCH(D67,Banco_de_Dados!U$2:U$400,0)</f>
        <v>226</v>
      </c>
      <c r="I67" s="11">
        <f>INDEX(Banco_de_Dados!C$2:U$400,H67,8)</f>
        <v>24.77</v>
      </c>
      <c r="J67" s="11">
        <f t="shared" ref="J67:J130" si="1">-I67*1/(-1-D67)</f>
        <v>25.533450159777342</v>
      </c>
    </row>
    <row r="68" spans="1:10" x14ac:dyDescent="0.25">
      <c r="A68" s="45"/>
      <c r="C68" s="5" t="s">
        <v>453</v>
      </c>
      <c r="D68" s="6">
        <f>SMALL(Banco_de_Dados!U$3:U$400,ROWS(D$17:D83))</f>
        <v>-2.9899999999999999E-2</v>
      </c>
      <c r="E68" s="42" t="str">
        <f>INDEX(Banco_de_Dados!C$2:U$400,H68,1)</f>
        <v>ITUB4</v>
      </c>
      <c r="F68" s="42" t="str">
        <f>INDEX(Banco_de_Dados!C$2:U$400,H68,2)</f>
        <v>ITAUUNIBANCO PN N1</v>
      </c>
      <c r="G68" s="43" t="str">
        <f>INDEX(Banco_de_Dados!C$2:U$400,H68,3)</f>
        <v>Intermediários Financeiros</v>
      </c>
      <c r="H68" s="42">
        <f>MATCH(D68,Banco_de_Dados!U$2:U$400,0)</f>
        <v>226</v>
      </c>
      <c r="I68" s="11">
        <f>INDEX(Banco_de_Dados!C$2:U$400,H68,8)</f>
        <v>24.77</v>
      </c>
      <c r="J68" s="11">
        <f t="shared" si="1"/>
        <v>25.533450159777342</v>
      </c>
    </row>
    <row r="69" spans="1:10" x14ac:dyDescent="0.25">
      <c r="A69" s="45"/>
      <c r="C69" s="5" t="s">
        <v>454</v>
      </c>
      <c r="D69" s="6">
        <f>SMALL(Banco_de_Dados!U$3:U$400,ROWS(D$17:D84))</f>
        <v>-2.9499999999999998E-2</v>
      </c>
      <c r="E69" s="42" t="str">
        <f>INDEX(Banco_de_Dados!C$2:U$400,H69,1)</f>
        <v>CRPG6</v>
      </c>
      <c r="F69" s="42" t="str">
        <f>INDEX(Banco_de_Dados!C$2:U$400,H69,2)</f>
        <v>CRISTAL PNB</v>
      </c>
      <c r="G69" s="43" t="str">
        <f>INDEX(Banco_de_Dados!C$2:U$400,H69,3)</f>
        <v>Químicos</v>
      </c>
      <c r="H69" s="42">
        <f>MATCH(D69,Banco_de_Dados!U$2:U$400,0)</f>
        <v>129</v>
      </c>
      <c r="I69" s="11">
        <f>INDEX(Banco_de_Dados!C$2:U$400,H69,8)</f>
        <v>46</v>
      </c>
      <c r="J69" s="11">
        <f t="shared" si="1"/>
        <v>47.398248325605358</v>
      </c>
    </row>
    <row r="70" spans="1:10" x14ac:dyDescent="0.25">
      <c r="A70" s="45"/>
      <c r="C70" s="5" t="s">
        <v>455</v>
      </c>
      <c r="D70" s="6">
        <f>SMALL(Banco_de_Dados!U$3:U$400,ROWS(D$17:D85))</f>
        <v>-2.9499999999999998E-2</v>
      </c>
      <c r="E70" s="42" t="str">
        <f>INDEX(Banco_de_Dados!C$2:U$400,H70,1)</f>
        <v>CRPG6</v>
      </c>
      <c r="F70" s="42" t="str">
        <f>INDEX(Banco_de_Dados!C$2:U$400,H70,2)</f>
        <v>CRISTAL PNB</v>
      </c>
      <c r="G70" s="43" t="str">
        <f>INDEX(Banco_de_Dados!C$2:U$400,H70,3)</f>
        <v>Químicos</v>
      </c>
      <c r="H70" s="42">
        <f>MATCH(D70,Banco_de_Dados!U$2:U$400,0)</f>
        <v>129</v>
      </c>
      <c r="I70" s="11">
        <f>INDEX(Banco_de_Dados!C$2:U$400,H70,8)</f>
        <v>46</v>
      </c>
      <c r="J70" s="11">
        <f t="shared" si="1"/>
        <v>47.398248325605358</v>
      </c>
    </row>
    <row r="71" spans="1:10" x14ac:dyDescent="0.25">
      <c r="A71" s="45"/>
      <c r="C71" s="5" t="s">
        <v>456</v>
      </c>
      <c r="D71" s="6">
        <f>SMALL(Banco_de_Dados!U$3:U$400,ROWS(D$17:D86))</f>
        <v>-2.9499999999999998E-2</v>
      </c>
      <c r="E71" s="42" t="str">
        <f>INDEX(Banco_de_Dados!C$2:U$400,H71,1)</f>
        <v>CRPG6</v>
      </c>
      <c r="F71" s="42" t="str">
        <f>INDEX(Banco_de_Dados!C$2:U$400,H71,2)</f>
        <v>CRISTAL PNB</v>
      </c>
      <c r="G71" s="43" t="str">
        <f>INDEX(Banco_de_Dados!C$2:U$400,H71,3)</f>
        <v>Químicos</v>
      </c>
      <c r="H71" s="42">
        <f>MATCH(D71,Banco_de_Dados!U$2:U$400,0)</f>
        <v>129</v>
      </c>
      <c r="I71" s="11">
        <f>INDEX(Banco_de_Dados!C$2:U$400,H71,8)</f>
        <v>46</v>
      </c>
      <c r="J71" s="11">
        <f t="shared" si="1"/>
        <v>47.398248325605358</v>
      </c>
    </row>
    <row r="72" spans="1:10" x14ac:dyDescent="0.25">
      <c r="A72" s="45"/>
      <c r="C72" s="5" t="s">
        <v>457</v>
      </c>
      <c r="D72" s="6">
        <f>SMALL(Banco_de_Dados!U$3:U$400,ROWS(D$17:D87))</f>
        <v>-2.9499999999999998E-2</v>
      </c>
      <c r="E72" s="42" t="str">
        <f>INDEX(Banco_de_Dados!C$2:U$400,H72,1)</f>
        <v>CRPG6</v>
      </c>
      <c r="F72" s="42" t="str">
        <f>INDEX(Banco_de_Dados!C$2:U$400,H72,2)</f>
        <v>CRISTAL PNB</v>
      </c>
      <c r="G72" s="43" t="str">
        <f>INDEX(Banco_de_Dados!C$2:U$400,H72,3)</f>
        <v>Químicos</v>
      </c>
      <c r="H72" s="42">
        <f>MATCH(D72,Banco_de_Dados!U$2:U$400,0)</f>
        <v>129</v>
      </c>
      <c r="I72" s="11">
        <f>INDEX(Banco_de_Dados!C$2:U$400,H72,8)</f>
        <v>46</v>
      </c>
      <c r="J72" s="11">
        <f t="shared" si="1"/>
        <v>47.398248325605358</v>
      </c>
    </row>
    <row r="73" spans="1:10" x14ac:dyDescent="0.25">
      <c r="A73" s="45"/>
      <c r="C73" s="5" t="s">
        <v>458</v>
      </c>
      <c r="D73" s="6">
        <f>SMALL(Banco_de_Dados!U$3:U$400,ROWS(D$17:D88))</f>
        <v>-2.93E-2</v>
      </c>
      <c r="E73" s="42" t="str">
        <f>INDEX(Banco_de_Dados!C$2:U$400,H73,1)</f>
        <v>CCRO3</v>
      </c>
      <c r="F73" s="42" t="str">
        <f>INDEX(Banco_de_Dados!C$2:U$400,H73,2)</f>
        <v>COMPANHIA DE CONCESSÕES RODOVIÁRIAS ON NM</v>
      </c>
      <c r="G73" s="43" t="str">
        <f>INDEX(Banco_de_Dados!C$2:U$400,H73,3)</f>
        <v>Transporte</v>
      </c>
      <c r="H73" s="42">
        <f>MATCH(D73,Banco_de_Dados!U$2:U$400,0)</f>
        <v>95</v>
      </c>
      <c r="I73" s="11">
        <f>INDEX(Banco_de_Dados!C$2:U$400,H73,8)</f>
        <v>10.92</v>
      </c>
      <c r="J73" s="11">
        <f t="shared" si="1"/>
        <v>11.249613680848872</v>
      </c>
    </row>
    <row r="74" spans="1:10" x14ac:dyDescent="0.25">
      <c r="A74" s="45"/>
      <c r="C74" s="5" t="s">
        <v>459</v>
      </c>
      <c r="D74" s="6">
        <f>SMALL(Banco_de_Dados!U$3:U$400,ROWS(D$17:D89))</f>
        <v>-2.92E-2</v>
      </c>
      <c r="E74" s="42" t="str">
        <f>INDEX(Banco_de_Dados!C$2:U$400,H74,1)</f>
        <v>ENGI4</v>
      </c>
      <c r="F74" s="42" t="str">
        <f>INDEX(Banco_de_Dados!C$2:U$400,H74,2)</f>
        <v>ENERGISA PN</v>
      </c>
      <c r="G74" s="43" t="str">
        <f>INDEX(Banco_de_Dados!C$2:U$400,H74,3)</f>
        <v>Energia Elétrica</v>
      </c>
      <c r="H74" s="42">
        <f>MATCH(D74,Banco_de_Dados!U$2:U$400,0)</f>
        <v>171</v>
      </c>
      <c r="I74" s="11">
        <f>INDEX(Banco_de_Dados!C$2:U$400,H74,8)</f>
        <v>6.65</v>
      </c>
      <c r="J74" s="11">
        <f t="shared" si="1"/>
        <v>6.8500206015657197</v>
      </c>
    </row>
    <row r="75" spans="1:10" x14ac:dyDescent="0.25">
      <c r="A75" s="45"/>
      <c r="C75" s="5" t="s">
        <v>460</v>
      </c>
      <c r="D75" s="6">
        <f>SMALL(Banco_de_Dados!U$3:U$400,ROWS(D$17:D90))</f>
        <v>-2.92E-2</v>
      </c>
      <c r="E75" s="42" t="str">
        <f>INDEX(Banco_de_Dados!C$2:U$400,H75,1)</f>
        <v>ENGI4</v>
      </c>
      <c r="F75" s="42" t="str">
        <f>INDEX(Banco_de_Dados!C$2:U$400,H75,2)</f>
        <v>ENERGISA PN</v>
      </c>
      <c r="G75" s="43" t="str">
        <f>INDEX(Banco_de_Dados!C$2:U$400,H75,3)</f>
        <v>Energia Elétrica</v>
      </c>
      <c r="H75" s="42">
        <f>MATCH(D75,Banco_de_Dados!U$2:U$400,0)</f>
        <v>171</v>
      </c>
      <c r="I75" s="11">
        <f>INDEX(Banco_de_Dados!C$2:U$400,H75,8)</f>
        <v>6.65</v>
      </c>
      <c r="J75" s="11">
        <f t="shared" si="1"/>
        <v>6.8500206015657197</v>
      </c>
    </row>
    <row r="76" spans="1:10" x14ac:dyDescent="0.25">
      <c r="A76" s="45"/>
      <c r="C76" s="5" t="s">
        <v>461</v>
      </c>
      <c r="D76" s="6">
        <f>SMALL(Banco_de_Dados!U$3:U$400,ROWS(D$17:D91))</f>
        <v>-2.9000000000000001E-2</v>
      </c>
      <c r="E76" s="42" t="str">
        <f>INDEX(Banco_de_Dados!C$2:U$400,H76,1)</f>
        <v>CESP6</v>
      </c>
      <c r="F76" s="42" t="str">
        <f>INDEX(Banco_de_Dados!C$2:U$400,H76,2)</f>
        <v>CESP CIA ENERGETICA SAO PAULO PNB</v>
      </c>
      <c r="G76" s="43" t="str">
        <f>INDEX(Banco_de_Dados!C$2:U$400,H76,3)</f>
        <v>Energia Elétrica</v>
      </c>
      <c r="H76" s="42">
        <f>MATCH(D76,Banco_de_Dados!U$2:U$400,0)</f>
        <v>107</v>
      </c>
      <c r="I76" s="11">
        <f>INDEX(Banco_de_Dados!C$2:U$400,H76,8)</f>
        <v>26.49</v>
      </c>
      <c r="J76" s="11">
        <f t="shared" si="1"/>
        <v>27.281153450051491</v>
      </c>
    </row>
    <row r="77" spans="1:10" x14ac:dyDescent="0.25">
      <c r="A77" s="45"/>
      <c r="C77" s="5" t="s">
        <v>462</v>
      </c>
      <c r="D77" s="6">
        <f>SMALL(Banco_de_Dados!U$3:U$400,ROWS(D$17:D92))</f>
        <v>-2.8500000000000001E-2</v>
      </c>
      <c r="E77" s="42" t="str">
        <f>INDEX(Banco_de_Dados!C$2:U$400,H77,1)</f>
        <v>ETER3</v>
      </c>
      <c r="F77" s="42" t="str">
        <f>INDEX(Banco_de_Dados!C$2:U$400,H77,2)</f>
        <v>ETERNIT ON</v>
      </c>
      <c r="G77" s="43" t="str">
        <f>INDEX(Banco_de_Dados!C$2:U$400,H77,3)</f>
        <v>Construção e Engenharia</v>
      </c>
      <c r="H77" s="42">
        <f>MATCH(D77,Banco_de_Dados!U$2:U$400,0)</f>
        <v>181</v>
      </c>
      <c r="I77" s="11">
        <f>INDEX(Banco_de_Dados!C$2:U$400,H77,8)</f>
        <v>10.89</v>
      </c>
      <c r="J77" s="11">
        <f t="shared" si="1"/>
        <v>11.209469891919712</v>
      </c>
    </row>
    <row r="78" spans="1:10" x14ac:dyDescent="0.25">
      <c r="A78" s="45"/>
      <c r="C78" s="5" t="s">
        <v>463</v>
      </c>
      <c r="D78" s="6">
        <f>SMALL(Banco_de_Dados!U$3:U$400,ROWS(D$17:D93))</f>
        <v>-2.8299999999999999E-2</v>
      </c>
      <c r="E78" s="42" t="str">
        <f>INDEX(Banco_de_Dados!C$2:U$400,H78,1)</f>
        <v>IRBR3</v>
      </c>
      <c r="F78" s="42" t="str">
        <f>INDEX(Banco_de_Dados!C$2:U$400,H78,2)</f>
        <v>IRBBRASIL RE ON NM</v>
      </c>
      <c r="G78" s="43" t="str">
        <f>INDEX(Banco_de_Dados!C$2:U$400,H78,3)</f>
        <v>Previdência e Seguros</v>
      </c>
      <c r="H78" s="42">
        <f>MATCH(D78,Banco_de_Dados!U$2:U$400,0)</f>
        <v>222</v>
      </c>
      <c r="I78" s="11">
        <f>INDEX(Banco_de_Dados!C$2:U$400,H78,8)</f>
        <v>5.83</v>
      </c>
      <c r="J78" s="11">
        <f t="shared" si="1"/>
        <v>5.999794175156941</v>
      </c>
    </row>
    <row r="79" spans="1:10" x14ac:dyDescent="0.25">
      <c r="A79" s="45"/>
      <c r="C79" s="5" t="s">
        <v>464</v>
      </c>
      <c r="D79" s="6">
        <f>SMALL(Banco_de_Dados!U$3:U$400,ROWS(D$17:D94))</f>
        <v>-2.81E-2</v>
      </c>
      <c r="E79" s="42" t="str">
        <f>INDEX(Banco_de_Dados!C$2:U$400,H79,1)</f>
        <v>CPFE3</v>
      </c>
      <c r="F79" s="42" t="str">
        <f>INDEX(Banco_de_Dados!C$2:U$400,H79,2)</f>
        <v>CPFL ENERGIA S.A. ON</v>
      </c>
      <c r="G79" s="43" t="str">
        <f>INDEX(Banco_de_Dados!C$2:U$400,H79,3)</f>
        <v>Energia Elétrica</v>
      </c>
      <c r="H79" s="42">
        <f>MATCH(D79,Banco_de_Dados!U$2:U$400,0)</f>
        <v>121</v>
      </c>
      <c r="I79" s="11">
        <f>INDEX(Banco_de_Dados!C$2:U$400,H79,8)</f>
        <v>28.05</v>
      </c>
      <c r="J79" s="11">
        <f t="shared" si="1"/>
        <v>28.860993929416608</v>
      </c>
    </row>
    <row r="80" spans="1:10" x14ac:dyDescent="0.25">
      <c r="A80" s="45"/>
      <c r="C80" s="5" t="s">
        <v>465</v>
      </c>
      <c r="D80" s="6">
        <f>SMALL(Banco_de_Dados!U$3:U$400,ROWS(D$17:D95))</f>
        <v>-2.8000000000000001E-2</v>
      </c>
      <c r="E80" s="42" t="str">
        <f>INDEX(Banco_de_Dados!C$2:U$400,H80,1)</f>
        <v>ITUB3</v>
      </c>
      <c r="F80" s="42" t="str">
        <f>INDEX(Banco_de_Dados!C$2:U$400,H80,2)</f>
        <v>ITAUUNIBANCO ON N1</v>
      </c>
      <c r="G80" s="43" t="str">
        <f>INDEX(Banco_de_Dados!C$2:U$400,H80,3)</f>
        <v>Intermediários Financeiros</v>
      </c>
      <c r="H80" s="42">
        <f>MATCH(D80,Banco_de_Dados!U$2:U$400,0)</f>
        <v>225</v>
      </c>
      <c r="I80" s="11">
        <f>INDEX(Banco_de_Dados!C$2:U$400,H80,8)</f>
        <v>22.7</v>
      </c>
      <c r="J80" s="11">
        <f t="shared" si="1"/>
        <v>23.353909465020575</v>
      </c>
    </row>
    <row r="81" spans="1:10" x14ac:dyDescent="0.25">
      <c r="A81" s="45"/>
      <c r="C81" s="5" t="s">
        <v>466</v>
      </c>
      <c r="D81" s="6">
        <f>SMALL(Banco_de_Dados!U$3:U$400,ROWS(D$17:D96))</f>
        <v>-2.7900000000000001E-2</v>
      </c>
      <c r="E81" s="42" t="str">
        <f>INDEX(Banco_de_Dados!C$2:U$400,H81,1)</f>
        <v>MBLY3</v>
      </c>
      <c r="F81" s="42" t="str">
        <f>INDEX(Banco_de_Dados!C$2:U$400,H81,2)</f>
        <v>MOBLY ON NM</v>
      </c>
      <c r="G81" s="43" t="str">
        <f>INDEX(Banco_de_Dados!C$2:U$400,H81,3)</f>
        <v>Programas e Serviços</v>
      </c>
      <c r="H81" s="42">
        <f>MATCH(D81,Banco_de_Dados!U$2:U$400,0)</f>
        <v>256</v>
      </c>
      <c r="I81" s="11">
        <f>INDEX(Banco_de_Dados!C$2:U$400,H81,8)</f>
        <v>23.33</v>
      </c>
      <c r="J81" s="11">
        <f t="shared" si="1"/>
        <v>23.999588519699618</v>
      </c>
    </row>
    <row r="82" spans="1:10" x14ac:dyDescent="0.25">
      <c r="A82" s="45"/>
      <c r="C82" s="5" t="s">
        <v>467</v>
      </c>
      <c r="D82" s="6">
        <f>SMALL(Banco_de_Dados!U$3:U$400,ROWS(D$17:D97))</f>
        <v>-2.76E-2</v>
      </c>
      <c r="E82" s="42" t="str">
        <f>INDEX(Banco_de_Dados!C$2:U$400,H82,1)</f>
        <v>ITSA3</v>
      </c>
      <c r="F82" s="42" t="str">
        <f>INDEX(Banco_de_Dados!C$2:U$400,H82,2)</f>
        <v>ITAÚSA ON N1</v>
      </c>
      <c r="G82" s="43" t="str">
        <f>INDEX(Banco_de_Dados!C$2:U$400,H82,3)</f>
        <v>Intermediários Financeiros</v>
      </c>
      <c r="H82" s="42">
        <f>MATCH(D82,Banco_de_Dados!U$2:U$400,0)</f>
        <v>223</v>
      </c>
      <c r="I82" s="11">
        <f>INDEX(Banco_de_Dados!C$2:U$400,H82,8)</f>
        <v>10.54</v>
      </c>
      <c r="J82" s="11">
        <f t="shared" si="1"/>
        <v>10.839160839160838</v>
      </c>
    </row>
    <row r="83" spans="1:10" x14ac:dyDescent="0.25">
      <c r="A83" s="45"/>
      <c r="C83" s="5" t="s">
        <v>468</v>
      </c>
      <c r="D83" s="6">
        <f>SMALL(Banco_de_Dados!U$3:U$400,ROWS(D$17:D98))</f>
        <v>-2.76E-2</v>
      </c>
      <c r="E83" s="42" t="str">
        <f>INDEX(Banco_de_Dados!C$2:U$400,H83,1)</f>
        <v>ITSA3</v>
      </c>
      <c r="F83" s="42" t="str">
        <f>INDEX(Banco_de_Dados!C$2:U$400,H83,2)</f>
        <v>ITAÚSA ON N1</v>
      </c>
      <c r="G83" s="43" t="str">
        <f>INDEX(Banco_de_Dados!C$2:U$400,H83,3)</f>
        <v>Intermediários Financeiros</v>
      </c>
      <c r="H83" s="42">
        <f>MATCH(D83,Banco_de_Dados!U$2:U$400,0)</f>
        <v>223</v>
      </c>
      <c r="I83" s="11">
        <f>INDEX(Banco_de_Dados!C$2:U$400,H83,8)</f>
        <v>10.54</v>
      </c>
      <c r="J83" s="11">
        <f t="shared" si="1"/>
        <v>10.839160839160838</v>
      </c>
    </row>
    <row r="84" spans="1:10" x14ac:dyDescent="0.25">
      <c r="A84" s="45"/>
      <c r="C84" s="5" t="s">
        <v>469</v>
      </c>
      <c r="D84" s="6">
        <f>SMALL(Banco_de_Dados!U$3:U$400,ROWS(D$17:D99))</f>
        <v>-2.75E-2</v>
      </c>
      <c r="E84" s="42" t="str">
        <f>INDEX(Banco_de_Dados!C$2:U$400,H84,1)</f>
        <v>RSID3</v>
      </c>
      <c r="F84" s="42" t="str">
        <f>INDEX(Banco_de_Dados!C$2:U$400,H84,2)</f>
        <v>ROSSI RESIDENCIAL ON N1</v>
      </c>
      <c r="G84" s="43" t="str">
        <f>INDEX(Banco_de_Dados!C$2:U$400,H84,3)</f>
        <v>Construção Civil</v>
      </c>
      <c r="H84" s="42">
        <f>MATCH(D84,Banco_de_Dados!U$2:U$400,0)</f>
        <v>344</v>
      </c>
      <c r="I84" s="11">
        <f>INDEX(Banco_de_Dados!C$2:U$400,H84,8)</f>
        <v>10.95</v>
      </c>
      <c r="J84" s="11">
        <f t="shared" si="1"/>
        <v>11.259640102827763</v>
      </c>
    </row>
    <row r="85" spans="1:10" x14ac:dyDescent="0.25">
      <c r="A85" s="45"/>
      <c r="C85" s="5" t="s">
        <v>470</v>
      </c>
      <c r="D85" s="6">
        <f>SMALL(Banco_de_Dados!U$3:U$400,ROWS(D$17:D100))</f>
        <v>-2.7199999999999998E-2</v>
      </c>
      <c r="E85" s="42" t="str">
        <f>INDEX(Banco_de_Dados!C$2:U$400,H85,1)</f>
        <v>SAPR3</v>
      </c>
      <c r="F85" s="42" t="str">
        <f>INDEX(Banco_de_Dados!C$2:U$400,H85,2)</f>
        <v>SANEPAR ON</v>
      </c>
      <c r="G85" s="43" t="str">
        <f>INDEX(Banco_de_Dados!C$2:U$400,H85,3)</f>
        <v>Água e Saneamento</v>
      </c>
      <c r="H85" s="42">
        <f>MATCH(D85,Banco_de_Dados!U$2:U$400,0)</f>
        <v>350</v>
      </c>
      <c r="I85" s="11">
        <f>INDEX(Banco_de_Dados!C$2:U$400,H85,8)</f>
        <v>3.94</v>
      </c>
      <c r="J85" s="11">
        <f t="shared" si="1"/>
        <v>4.0501644736842106</v>
      </c>
    </row>
    <row r="86" spans="1:10" x14ac:dyDescent="0.25">
      <c r="A86" s="45"/>
      <c r="C86" s="5" t="s">
        <v>471</v>
      </c>
      <c r="D86" s="6">
        <f>SMALL(Banco_de_Dados!U$3:U$400,ROWS(D$17:D101))</f>
        <v>-2.7E-2</v>
      </c>
      <c r="E86" s="42" t="str">
        <f>INDEX(Banco_de_Dados!C$2:U$400,H86,1)</f>
        <v>BALM3</v>
      </c>
      <c r="F86" s="42" t="str">
        <f>INDEX(Banco_de_Dados!C$2:U$400,H86,2)</f>
        <v>BAUMER ON</v>
      </c>
      <c r="G86" s="43" t="str">
        <f>INDEX(Banco_de_Dados!C$2:U$400,H86,3)</f>
        <v>Equipamentos</v>
      </c>
      <c r="H86" s="42">
        <f>MATCH(D86,Banco_de_Dados!U$2:U$400,0)</f>
        <v>30</v>
      </c>
      <c r="I86" s="11">
        <f>INDEX(Banco_de_Dados!C$2:U$400,H86,8)</f>
        <v>17.309999999999999</v>
      </c>
      <c r="J86" s="11">
        <f t="shared" si="1"/>
        <v>17.790339157245633</v>
      </c>
    </row>
    <row r="87" spans="1:10" x14ac:dyDescent="0.25">
      <c r="A87" s="45"/>
      <c r="C87" s="5" t="s">
        <v>472</v>
      </c>
      <c r="D87" s="6">
        <f>SMALL(Banco_de_Dados!U$3:U$400,ROWS(D$17:D102))</f>
        <v>-2.69E-2</v>
      </c>
      <c r="E87" s="42" t="str">
        <f>INDEX(Banco_de_Dados!C$2:U$400,H87,1)</f>
        <v>ALSO3</v>
      </c>
      <c r="F87" s="42" t="str">
        <f>INDEX(Banco_de_Dados!C$2:U$400,H87,2)</f>
        <v>ALIANSCSONAE ON</v>
      </c>
      <c r="G87" s="43" t="str">
        <f>INDEX(Banco_de_Dados!C$2:U$400,H87,3)</f>
        <v>Exploração de Imóveis</v>
      </c>
      <c r="H87" s="42">
        <f>MATCH(D87,Banco_de_Dados!U$2:U$400,0)</f>
        <v>12</v>
      </c>
      <c r="I87" s="11">
        <f>INDEX(Banco_de_Dados!C$2:U$400,H87,8)</f>
        <v>22.8</v>
      </c>
      <c r="J87" s="11">
        <f t="shared" si="1"/>
        <v>23.430274380844725</v>
      </c>
    </row>
    <row r="88" spans="1:10" x14ac:dyDescent="0.25">
      <c r="A88" s="45"/>
      <c r="C88" s="5" t="s">
        <v>473</v>
      </c>
      <c r="D88" s="6">
        <f>SMALL(Banco_de_Dados!U$3:U$400,ROWS(D$17:D103))</f>
        <v>-2.6800000000000001E-2</v>
      </c>
      <c r="E88" s="42" t="str">
        <f>INDEX(Banco_de_Dados!C$2:U$400,H88,1)</f>
        <v>ELET3</v>
      </c>
      <c r="F88" s="42" t="str">
        <f>INDEX(Banco_de_Dados!C$2:U$400,H88,2)</f>
        <v>ELETROBRÁS ON</v>
      </c>
      <c r="G88" s="43" t="str">
        <f>INDEX(Banco_de_Dados!C$2:U$400,H88,3)</f>
        <v>Energia Elétrica</v>
      </c>
      <c r="H88" s="42">
        <f>MATCH(D88,Banco_de_Dados!U$2:U$400,0)</f>
        <v>160</v>
      </c>
      <c r="I88" s="11">
        <f>INDEX(Banco_de_Dados!C$2:U$400,H88,8)</f>
        <v>31.54</v>
      </c>
      <c r="J88" s="11">
        <f t="shared" si="1"/>
        <v>32.408549116317303</v>
      </c>
    </row>
    <row r="89" spans="1:10" x14ac:dyDescent="0.25">
      <c r="A89" s="45"/>
      <c r="C89" s="5" t="s">
        <v>474</v>
      </c>
      <c r="D89" s="6">
        <f>SMALL(Banco_de_Dados!U$3:U$400,ROWS(D$17:D104))</f>
        <v>-2.64E-2</v>
      </c>
      <c r="E89" s="42" t="str">
        <f>INDEX(Banco_de_Dados!C$2:U$400,H89,1)</f>
        <v>CRIV3</v>
      </c>
      <c r="F89" s="42" t="str">
        <f>INDEX(Banco_de_Dados!C$2:U$400,H89,2)</f>
        <v>ALFA FINANCEIRA ON</v>
      </c>
      <c r="G89" s="43" t="str">
        <f>INDEX(Banco_de_Dados!C$2:U$400,H89,3)</f>
        <v>Intermediários Financeiros</v>
      </c>
      <c r="H89" s="42">
        <f>MATCH(D89,Banco_de_Dados!U$2:U$400,0)</f>
        <v>126</v>
      </c>
      <c r="I89" s="11">
        <f>INDEX(Banco_de_Dados!C$2:U$400,H89,8)</f>
        <v>5.53</v>
      </c>
      <c r="J89" s="11">
        <f t="shared" si="1"/>
        <v>5.679950698438784</v>
      </c>
    </row>
    <row r="90" spans="1:10" x14ac:dyDescent="0.25">
      <c r="A90" s="45"/>
      <c r="C90" s="5" t="s">
        <v>475</v>
      </c>
      <c r="D90" s="6">
        <f>SMALL(Banco_de_Dados!U$3:U$400,ROWS(D$17:D105))</f>
        <v>-2.6200000000000001E-2</v>
      </c>
      <c r="E90" s="42" t="str">
        <f>INDEX(Banco_de_Dados!C$2:U$400,H90,1)</f>
        <v>CSED3</v>
      </c>
      <c r="F90" s="42" t="str">
        <f>INDEX(Banco_de_Dados!C$2:U$400,H90,2)</f>
        <v>CRUZEIRO EDU ON NM</v>
      </c>
      <c r="G90" s="43" t="str">
        <f>INDEX(Banco_de_Dados!C$2:U$400,H90,3)</f>
        <v>Diversos</v>
      </c>
      <c r="H90" s="42">
        <f>MATCH(D90,Banco_de_Dados!U$2:U$400,0)</f>
        <v>132</v>
      </c>
      <c r="I90" s="11">
        <f>INDEX(Banco_de_Dados!C$2:U$400,H90,8)</f>
        <v>12.65</v>
      </c>
      <c r="J90" s="11">
        <f t="shared" si="1"/>
        <v>12.990347093859109</v>
      </c>
    </row>
    <row r="91" spans="1:10" x14ac:dyDescent="0.25">
      <c r="A91" s="45"/>
      <c r="C91" s="5" t="s">
        <v>476</v>
      </c>
      <c r="D91" s="6">
        <f>SMALL(Banco_de_Dados!U$3:U$400,ROWS(D$17:D106))</f>
        <v>-2.58E-2</v>
      </c>
      <c r="E91" s="42" t="str">
        <f>INDEX(Banco_de_Dados!C$2:U$400,H91,1)</f>
        <v>BMGB4</v>
      </c>
      <c r="F91" s="42" t="str">
        <f>INDEX(Banco_de_Dados!C$2:U$400,H91,2)</f>
        <v>BANCO BMG PN N1</v>
      </c>
      <c r="G91" s="43" t="str">
        <f>INDEX(Banco_de_Dados!C$2:U$400,H91,3)</f>
        <v>Intermediários Financeiros</v>
      </c>
      <c r="H91" s="42">
        <f>MATCH(D91,Banco_de_Dados!U$2:U$400,0)</f>
        <v>52</v>
      </c>
      <c r="I91" s="11">
        <f>INDEX(Banco_de_Dados!C$2:U$400,H91,8)</f>
        <v>4.53</v>
      </c>
      <c r="J91" s="11">
        <f t="shared" si="1"/>
        <v>4.649969205501951</v>
      </c>
    </row>
    <row r="92" spans="1:10" x14ac:dyDescent="0.25">
      <c r="A92" s="45"/>
      <c r="C92" s="5" t="s">
        <v>477</v>
      </c>
      <c r="D92" s="6">
        <f>SMALL(Banco_de_Dados!U$3:U$400,ROWS(D$17:D107))</f>
        <v>-2.58E-2</v>
      </c>
      <c r="E92" s="42" t="str">
        <f>INDEX(Banco_de_Dados!C$2:U$400,H92,1)</f>
        <v>BMGB4</v>
      </c>
      <c r="F92" s="42" t="str">
        <f>INDEX(Banco_de_Dados!C$2:U$400,H92,2)</f>
        <v>BANCO BMG PN N1</v>
      </c>
      <c r="G92" s="43" t="str">
        <f>INDEX(Banco_de_Dados!C$2:U$400,H92,3)</f>
        <v>Intermediários Financeiros</v>
      </c>
      <c r="H92" s="42">
        <f>MATCH(D92,Banco_de_Dados!U$2:U$400,0)</f>
        <v>52</v>
      </c>
      <c r="I92" s="11">
        <f>INDEX(Banco_de_Dados!C$2:U$400,H92,8)</f>
        <v>4.53</v>
      </c>
      <c r="J92" s="11">
        <f t="shared" si="1"/>
        <v>4.649969205501951</v>
      </c>
    </row>
    <row r="93" spans="1:10" x14ac:dyDescent="0.25">
      <c r="A93" s="45"/>
      <c r="C93" s="5" t="s">
        <v>478</v>
      </c>
      <c r="D93" s="6">
        <f>SMALL(Banco_de_Dados!U$3:U$400,ROWS(D$17:D108))</f>
        <v>-2.5700000000000001E-2</v>
      </c>
      <c r="E93" s="42" t="str">
        <f>INDEX(Banco_de_Dados!C$2:U$400,H93,1)</f>
        <v>CCPR3</v>
      </c>
      <c r="F93" s="42" t="str">
        <f>INDEX(Banco_de_Dados!C$2:U$400,H93,2)</f>
        <v>CYRELA COMMERCIAL PROPERTIES SA EMP PART ON</v>
      </c>
      <c r="G93" s="43" t="str">
        <f>INDEX(Banco_de_Dados!C$2:U$400,H93,3)</f>
        <v>Exploração de Imóveis</v>
      </c>
      <c r="H93" s="42">
        <f>MATCH(D93,Banco_de_Dados!U$2:U$400,0)</f>
        <v>94</v>
      </c>
      <c r="I93" s="11">
        <f>INDEX(Banco_de_Dados!C$2:U$400,H93,8)</f>
        <v>11</v>
      </c>
      <c r="J93" s="11">
        <f t="shared" si="1"/>
        <v>11.29015703582059</v>
      </c>
    </row>
    <row r="94" spans="1:10" x14ac:dyDescent="0.25">
      <c r="A94" s="45"/>
      <c r="C94" s="5" t="s">
        <v>479</v>
      </c>
      <c r="D94" s="6">
        <f>SMALL(Banco_de_Dados!U$3:U$400,ROWS(D$17:D109))</f>
        <v>-2.5000000000000001E-2</v>
      </c>
      <c r="E94" s="42" t="str">
        <f>INDEX(Banco_de_Dados!C$2:U$400,H94,1)</f>
        <v>MERC3</v>
      </c>
      <c r="F94" s="42" t="str">
        <f>INDEX(Banco_de_Dados!C$2:U$400,H94,2)</f>
        <v>MERCANTIL BRASIL ON</v>
      </c>
      <c r="G94" s="43" t="str">
        <f>INDEX(Banco_de_Dados!C$2:U$400,H94,3)</f>
        <v>Intermediários Financeiros</v>
      </c>
      <c r="H94" s="42">
        <f>MATCH(D94,Banco_de_Dados!U$2:U$400,0)</f>
        <v>261</v>
      </c>
      <c r="I94" s="11">
        <f>INDEX(Banco_de_Dados!C$2:U$400,H94,8)</f>
        <v>31.2</v>
      </c>
      <c r="J94" s="11">
        <f t="shared" si="1"/>
        <v>32</v>
      </c>
    </row>
    <row r="95" spans="1:10" x14ac:dyDescent="0.25">
      <c r="A95" s="45"/>
      <c r="C95" s="5" t="s">
        <v>480</v>
      </c>
      <c r="D95" s="6">
        <f>SMALL(Banco_de_Dados!U$3:U$400,ROWS(D$17:D110))</f>
        <v>-2.4799999999999999E-2</v>
      </c>
      <c r="E95" s="42" t="str">
        <f>INDEX(Banco_de_Dados!C$2:U$400,H95,1)</f>
        <v>BBSE3</v>
      </c>
      <c r="F95" s="42" t="str">
        <f>INDEX(Banco_de_Dados!C$2:U$400,H95,2)</f>
        <v>BBSEGURIDADE ON NM</v>
      </c>
      <c r="G95" s="43" t="str">
        <f>INDEX(Banco_de_Dados!C$2:U$400,H95,3)</f>
        <v>Previdência e Seguros</v>
      </c>
      <c r="H95" s="42">
        <f>MATCH(D95,Banco_de_Dados!U$2:U$400,0)</f>
        <v>38</v>
      </c>
      <c r="I95" s="11">
        <f>INDEX(Banco_de_Dados!C$2:U$400,H95,8)</f>
        <v>24.8</v>
      </c>
      <c r="J95" s="11">
        <f t="shared" si="1"/>
        <v>25.430680885972109</v>
      </c>
    </row>
    <row r="96" spans="1:10" x14ac:dyDescent="0.25">
      <c r="A96" s="45"/>
      <c r="C96" s="5" t="s">
        <v>481</v>
      </c>
      <c r="D96" s="6">
        <f>SMALL(Banco_de_Dados!U$3:U$400,ROWS(D$17:D111))</f>
        <v>-2.47E-2</v>
      </c>
      <c r="E96" s="42" t="str">
        <f>INDEX(Banco_de_Dados!C$2:U$400,H96,1)</f>
        <v>BEES3</v>
      </c>
      <c r="F96" s="42" t="str">
        <f>INDEX(Banco_de_Dados!C$2:U$400,H96,2)</f>
        <v>BANESTES S/A ON</v>
      </c>
      <c r="G96" s="43" t="str">
        <f>INDEX(Banco_de_Dados!C$2:U$400,H96,3)</f>
        <v>Intermediários Financeiros</v>
      </c>
      <c r="H96" s="42">
        <f>MATCH(D96,Banco_de_Dados!U$2:U$400,0)</f>
        <v>41</v>
      </c>
      <c r="I96" s="11">
        <f>INDEX(Banco_de_Dados!C$2:U$400,H96,8)</f>
        <v>4.88</v>
      </c>
      <c r="J96" s="11">
        <f t="shared" si="1"/>
        <v>5.0035886393930067</v>
      </c>
    </row>
    <row r="97" spans="1:10" x14ac:dyDescent="0.25">
      <c r="A97" s="45"/>
      <c r="C97" s="5" t="s">
        <v>482</v>
      </c>
      <c r="D97" s="6">
        <f>SMALL(Banco_de_Dados!U$3:U$400,ROWS(D$17:D112))</f>
        <v>-2.47E-2</v>
      </c>
      <c r="E97" s="42" t="str">
        <f>INDEX(Banco_de_Dados!C$2:U$400,H97,1)</f>
        <v>BEES3</v>
      </c>
      <c r="F97" s="42" t="str">
        <f>INDEX(Banco_de_Dados!C$2:U$400,H97,2)</f>
        <v>BANESTES S/A ON</v>
      </c>
      <c r="G97" s="43" t="str">
        <f>INDEX(Banco_de_Dados!C$2:U$400,H97,3)</f>
        <v>Intermediários Financeiros</v>
      </c>
      <c r="H97" s="42">
        <f>MATCH(D97,Banco_de_Dados!U$2:U$400,0)</f>
        <v>41</v>
      </c>
      <c r="I97" s="11">
        <f>INDEX(Banco_de_Dados!C$2:U$400,H97,8)</f>
        <v>4.88</v>
      </c>
      <c r="J97" s="11">
        <f t="shared" si="1"/>
        <v>5.0035886393930067</v>
      </c>
    </row>
    <row r="98" spans="1:10" x14ac:dyDescent="0.25">
      <c r="A98" s="45"/>
      <c r="C98" s="5" t="s">
        <v>483</v>
      </c>
      <c r="D98" s="6">
        <f>SMALL(Banco_de_Dados!U$3:U$400,ROWS(D$17:D113))</f>
        <v>-2.4500000000000001E-2</v>
      </c>
      <c r="E98" s="42" t="str">
        <f>INDEX(Banco_de_Dados!C$2:U$400,H98,1)</f>
        <v>OMGE3</v>
      </c>
      <c r="F98" s="42" t="str">
        <f>INDEX(Banco_de_Dados!C$2:U$400,H98,2)</f>
        <v>OMEGA GER ON NM</v>
      </c>
      <c r="G98" s="43" t="str">
        <f>INDEX(Banco_de_Dados!C$2:U$400,H98,3)</f>
        <v>Energia Elétrica</v>
      </c>
      <c r="H98" s="42">
        <f>MATCH(D98,Banco_de_Dados!U$2:U$400,0)</f>
        <v>291</v>
      </c>
      <c r="I98" s="11">
        <f>INDEX(Banco_de_Dados!C$2:U$400,H98,8)</f>
        <v>38.56</v>
      </c>
      <c r="J98" s="11">
        <f t="shared" si="1"/>
        <v>39.528446950281911</v>
      </c>
    </row>
    <row r="99" spans="1:10" x14ac:dyDescent="0.25">
      <c r="A99" s="45"/>
      <c r="C99" s="5" t="s">
        <v>484</v>
      </c>
      <c r="D99" s="6">
        <f>SMALL(Banco_de_Dados!U$3:U$400,ROWS(D$17:D114))</f>
        <v>-2.4299999999999999E-2</v>
      </c>
      <c r="E99" s="42" t="str">
        <f>INDEX(Banco_de_Dados!C$2:U$400,H99,1)</f>
        <v>EGIE3</v>
      </c>
      <c r="F99" s="42" t="str">
        <f>INDEX(Banco_de_Dados!C$2:U$400,H99,2)</f>
        <v>ENGIE BRASIL ON</v>
      </c>
      <c r="G99" s="43" t="str">
        <f>INDEX(Banco_de_Dados!C$2:U$400,H99,3)</f>
        <v>Energia Elétrica</v>
      </c>
      <c r="H99" s="42">
        <f>MATCH(D99,Banco_de_Dados!U$2:U$400,0)</f>
        <v>158</v>
      </c>
      <c r="I99" s="11">
        <f>INDEX(Banco_de_Dados!C$2:U$400,H99,8)</f>
        <v>40.15</v>
      </c>
      <c r="J99" s="11">
        <f t="shared" si="1"/>
        <v>41.149943630214203</v>
      </c>
    </row>
    <row r="100" spans="1:10" x14ac:dyDescent="0.25">
      <c r="A100" s="45"/>
      <c r="C100" s="5" t="s">
        <v>485</v>
      </c>
      <c r="D100" s="6">
        <f>SMALL(Banco_de_Dados!U$3:U$400,ROWS(D$17:D115))</f>
        <v>-2.3900000000000001E-2</v>
      </c>
      <c r="E100" s="42" t="str">
        <f>INDEX(Banco_de_Dados!C$2:U$400,H100,1)</f>
        <v>PATI3</v>
      </c>
      <c r="F100" s="42" t="str">
        <f>INDEX(Banco_de_Dados!C$2:U$400,H100,2)</f>
        <v>PANATLANTICA ON</v>
      </c>
      <c r="G100" s="43" t="str">
        <f>INDEX(Banco_de_Dados!C$2:U$400,H100,3)</f>
        <v>Siderurgia e Metalurgia</v>
      </c>
      <c r="H100" s="42">
        <f>MATCH(D100,Banco_de_Dados!U$2:U$400,0)</f>
        <v>296</v>
      </c>
      <c r="I100" s="11">
        <f>INDEX(Banco_de_Dados!C$2:U$400,H100,8)</f>
        <v>36.42</v>
      </c>
      <c r="J100" s="11">
        <f t="shared" si="1"/>
        <v>37.311750845200287</v>
      </c>
    </row>
    <row r="101" spans="1:10" x14ac:dyDescent="0.25">
      <c r="A101" s="45"/>
      <c r="C101" s="5" t="s">
        <v>486</v>
      </c>
      <c r="D101" s="6">
        <f>SMALL(Banco_de_Dados!U$3:U$400,ROWS(D$17:D116))</f>
        <v>-2.3800000000000002E-2</v>
      </c>
      <c r="E101" s="42" t="str">
        <f>INDEX(Banco_de_Dados!C$2:U$400,H101,1)</f>
        <v>PTNT4</v>
      </c>
      <c r="F101" s="42" t="str">
        <f>INDEX(Banco_de_Dados!C$2:U$400,H101,2)</f>
        <v>PETTENATI PN</v>
      </c>
      <c r="G101" s="43" t="str">
        <f>INDEX(Banco_de_Dados!C$2:U$400,H101,3)</f>
        <v>Tecidos, Vestuário e Calçados</v>
      </c>
      <c r="H101" s="42">
        <f>MATCH(D101,Banco_de_Dados!U$2:U$400,0)</f>
        <v>322</v>
      </c>
      <c r="I101" s="11">
        <f>INDEX(Banco_de_Dados!C$2:U$400,H101,8)</f>
        <v>4.51</v>
      </c>
      <c r="J101" s="11">
        <f t="shared" si="1"/>
        <v>4.6199549272690019</v>
      </c>
    </row>
    <row r="102" spans="1:10" x14ac:dyDescent="0.25">
      <c r="A102" s="45"/>
      <c r="C102" s="5" t="s">
        <v>487</v>
      </c>
      <c r="D102" s="6">
        <f>SMALL(Banco_de_Dados!U$3:U$400,ROWS(D$17:D117))</f>
        <v>-2.3699999999999999E-2</v>
      </c>
      <c r="E102" s="42" t="str">
        <f>INDEX(Banco_de_Dados!C$2:U$400,H102,1)</f>
        <v>MOVI3</v>
      </c>
      <c r="F102" s="42" t="str">
        <f>INDEX(Banco_de_Dados!C$2:U$400,H102,2)</f>
        <v>MOVIDA ON NM</v>
      </c>
      <c r="G102" s="43" t="str">
        <f>INDEX(Banco_de_Dados!C$2:U$400,H102,3)</f>
        <v>Diversos</v>
      </c>
      <c r="H102" s="42">
        <f>MATCH(D102,Banco_de_Dados!U$2:U$400,0)</f>
        <v>271</v>
      </c>
      <c r="I102" s="11">
        <f>INDEX(Banco_de_Dados!C$2:U$400,H102,8)</f>
        <v>17.28</v>
      </c>
      <c r="J102" s="11">
        <f t="shared" si="1"/>
        <v>17.699477619584147</v>
      </c>
    </row>
    <row r="103" spans="1:10" x14ac:dyDescent="0.25">
      <c r="A103" s="45"/>
      <c r="C103" s="5" t="s">
        <v>488</v>
      </c>
      <c r="D103" s="6">
        <f>SMALL(Banco_de_Dados!U$3:U$400,ROWS(D$17:D118))</f>
        <v>-2.3599999999999999E-2</v>
      </c>
      <c r="E103" s="42" t="str">
        <f>INDEX(Banco_de_Dados!C$2:U$400,H103,1)</f>
        <v>TEKA4</v>
      </c>
      <c r="F103" s="42" t="str">
        <f>INDEX(Banco_de_Dados!C$2:U$400,H103,2)</f>
        <v>TEKA S.A. PN</v>
      </c>
      <c r="G103" s="43" t="str">
        <f>INDEX(Banco_de_Dados!C$2:U$400,H103,3)</f>
        <v>Tecidos, Vestuário e Calçados</v>
      </c>
      <c r="H103" s="42">
        <f>MATCH(D103,Banco_de_Dados!U$2:U$400,0)</f>
        <v>384</v>
      </c>
      <c r="I103" s="11">
        <f>INDEX(Banco_de_Dados!C$2:U$400,H103,8)</f>
        <v>21.48</v>
      </c>
      <c r="J103" s="11">
        <f t="shared" si="1"/>
        <v>21.999180663662433</v>
      </c>
    </row>
    <row r="104" spans="1:10" x14ac:dyDescent="0.25">
      <c r="A104" s="45"/>
      <c r="C104" s="5" t="s">
        <v>489</v>
      </c>
      <c r="D104" s="6">
        <f>SMALL(Banco_de_Dados!U$3:U$400,ROWS(D$17:D119))</f>
        <v>-2.3300000000000001E-2</v>
      </c>
      <c r="E104" s="42" t="str">
        <f>INDEX(Banco_de_Dados!C$2:U$400,H104,1)</f>
        <v>ENBR3</v>
      </c>
      <c r="F104" s="42" t="str">
        <f>INDEX(Banco_de_Dados!C$2:U$400,H104,2)</f>
        <v>EDP ENERGIAS DO BRASIL S/A ON</v>
      </c>
      <c r="G104" s="43" t="str">
        <f>INDEX(Banco_de_Dados!C$2:U$400,H104,3)</f>
        <v>Energia Elétrica</v>
      </c>
      <c r="H104" s="42">
        <f>MATCH(D104,Banco_de_Dados!U$2:U$400,0)</f>
        <v>167</v>
      </c>
      <c r="I104" s="11">
        <f>INDEX(Banco_de_Dados!C$2:U$400,H104,8)</f>
        <v>17.59</v>
      </c>
      <c r="J104" s="11">
        <f t="shared" si="1"/>
        <v>18.009624244906316</v>
      </c>
    </row>
    <row r="105" spans="1:10" x14ac:dyDescent="0.25">
      <c r="A105" s="45"/>
      <c r="C105" s="5" t="s">
        <v>490</v>
      </c>
      <c r="D105" s="6">
        <f>SMALL(Banco_de_Dados!U$3:U$400,ROWS(D$17:D120))</f>
        <v>-2.3300000000000001E-2</v>
      </c>
      <c r="E105" s="42" t="str">
        <f>INDEX(Banco_de_Dados!C$2:U$400,H105,1)</f>
        <v>ENBR3</v>
      </c>
      <c r="F105" s="42" t="str">
        <f>INDEX(Banco_de_Dados!C$2:U$400,H105,2)</f>
        <v>EDP ENERGIAS DO BRASIL S/A ON</v>
      </c>
      <c r="G105" s="43" t="str">
        <f>INDEX(Banco_de_Dados!C$2:U$400,H105,3)</f>
        <v>Energia Elétrica</v>
      </c>
      <c r="H105" s="42">
        <f>MATCH(D105,Banco_de_Dados!U$2:U$400,0)</f>
        <v>167</v>
      </c>
      <c r="I105" s="11">
        <f>INDEX(Banco_de_Dados!C$2:U$400,H105,8)</f>
        <v>17.59</v>
      </c>
      <c r="J105" s="11">
        <f t="shared" si="1"/>
        <v>18.009624244906316</v>
      </c>
    </row>
    <row r="106" spans="1:10" x14ac:dyDescent="0.25">
      <c r="A106" s="45"/>
      <c r="C106" s="5" t="s">
        <v>491</v>
      </c>
      <c r="D106" s="6">
        <f>SMALL(Banco_de_Dados!U$3:U$400,ROWS(D$17:D121))</f>
        <v>-2.3199999999999998E-2</v>
      </c>
      <c r="E106" s="42" t="str">
        <f>INDEX(Banco_de_Dados!C$2:U$400,H106,1)</f>
        <v>SQIA3</v>
      </c>
      <c r="F106" s="42" t="str">
        <f>INDEX(Banco_de_Dados!C$2:U$400,H106,2)</f>
        <v>SINQIA ON</v>
      </c>
      <c r="G106" s="43" t="str">
        <f>INDEX(Banco_de_Dados!C$2:U$400,H106,3)</f>
        <v>Programas e Serviços</v>
      </c>
      <c r="H106" s="42">
        <f>MATCH(D106,Banco_de_Dados!U$2:U$400,0)</f>
        <v>368</v>
      </c>
      <c r="I106" s="11">
        <f>INDEX(Banco_de_Dados!C$2:U$400,H106,8)</f>
        <v>21.49</v>
      </c>
      <c r="J106" s="11">
        <f t="shared" si="1"/>
        <v>22.0004095004095</v>
      </c>
    </row>
    <row r="107" spans="1:10" x14ac:dyDescent="0.25">
      <c r="A107" s="45"/>
      <c r="C107" s="5" t="s">
        <v>492</v>
      </c>
      <c r="D107" s="6">
        <f>SMALL(Banco_de_Dados!U$3:U$400,ROWS(D$17:D122))</f>
        <v>-2.3199999999999998E-2</v>
      </c>
      <c r="E107" s="42" t="str">
        <f>INDEX(Banco_de_Dados!C$2:U$400,H107,1)</f>
        <v>SQIA3</v>
      </c>
      <c r="F107" s="42" t="str">
        <f>INDEX(Banco_de_Dados!C$2:U$400,H107,2)</f>
        <v>SINQIA ON</v>
      </c>
      <c r="G107" s="43" t="str">
        <f>INDEX(Banco_de_Dados!C$2:U$400,H107,3)</f>
        <v>Programas e Serviços</v>
      </c>
      <c r="H107" s="42">
        <f>MATCH(D107,Banco_de_Dados!U$2:U$400,0)</f>
        <v>368</v>
      </c>
      <c r="I107" s="11">
        <f>INDEX(Banco_de_Dados!C$2:U$400,H107,8)</f>
        <v>21.49</v>
      </c>
      <c r="J107" s="11">
        <f t="shared" si="1"/>
        <v>22.0004095004095</v>
      </c>
    </row>
    <row r="108" spans="1:10" x14ac:dyDescent="0.25">
      <c r="A108" s="45"/>
      <c r="C108" s="5" t="s">
        <v>493</v>
      </c>
      <c r="D108" s="6">
        <f>SMALL(Banco_de_Dados!U$3:U$400,ROWS(D$17:D123))</f>
        <v>-2.29E-2</v>
      </c>
      <c r="E108" s="42" t="str">
        <f>INDEX(Banco_de_Dados!C$2:U$400,H108,1)</f>
        <v>ELET6</v>
      </c>
      <c r="F108" s="42" t="str">
        <f>INDEX(Banco_de_Dados!C$2:U$400,H108,2)</f>
        <v>ELETROBRÁS PNB</v>
      </c>
      <c r="G108" s="43" t="str">
        <f>INDEX(Banco_de_Dados!C$2:U$400,H108,3)</f>
        <v>Energia Elétrica</v>
      </c>
      <c r="H108" s="42">
        <f>MATCH(D108,Banco_de_Dados!U$2:U$400,0)</f>
        <v>162</v>
      </c>
      <c r="I108" s="11">
        <f>INDEX(Banco_de_Dados!C$2:U$400,H108,8)</f>
        <v>32.020000000000003</v>
      </c>
      <c r="J108" s="11">
        <f t="shared" si="1"/>
        <v>32.770443148091296</v>
      </c>
    </row>
    <row r="109" spans="1:10" x14ac:dyDescent="0.25">
      <c r="A109" s="45"/>
      <c r="C109" s="5" t="s">
        <v>494</v>
      </c>
      <c r="D109" s="6">
        <f>SMALL(Banco_de_Dados!U$3:U$400,ROWS(D$17:D124))</f>
        <v>-2.24E-2</v>
      </c>
      <c r="E109" s="42" t="str">
        <f>INDEX(Banco_de_Dados!C$2:U$400,H109,1)</f>
        <v>OSXB3</v>
      </c>
      <c r="F109" s="42" t="str">
        <f>INDEX(Banco_de_Dados!C$2:U$400,H109,2)</f>
        <v>OSX BRASIL ON NM</v>
      </c>
      <c r="G109" s="43" t="str">
        <f>INDEX(Banco_de_Dados!C$2:U$400,H109,3)</f>
        <v>Petróleo, Gás e Biocombustíveis</v>
      </c>
      <c r="H109" s="42">
        <f>MATCH(D109,Banco_de_Dados!U$2:U$400,0)</f>
        <v>294</v>
      </c>
      <c r="I109" s="11">
        <f>INDEX(Banco_de_Dados!C$2:U$400,H109,8)</f>
        <v>17.010000000000002</v>
      </c>
      <c r="J109" s="11">
        <f t="shared" si="1"/>
        <v>17.399754500818332</v>
      </c>
    </row>
    <row r="110" spans="1:10" x14ac:dyDescent="0.25">
      <c r="A110" s="45"/>
      <c r="C110" s="5" t="s">
        <v>495</v>
      </c>
      <c r="D110" s="6">
        <f>SMALL(Banco_de_Dados!U$3:U$400,ROWS(D$17:D125))</f>
        <v>-2.23E-2</v>
      </c>
      <c r="E110" s="42" t="str">
        <f>INDEX(Banco_de_Dados!C$2:U$400,H110,1)</f>
        <v>JPSA3</v>
      </c>
      <c r="F110" s="42" t="str">
        <f>INDEX(Banco_de_Dados!C$2:U$400,H110,2)</f>
        <v>JEREISSATI PARTICIPACOES ON</v>
      </c>
      <c r="G110" s="43" t="str">
        <f>INDEX(Banco_de_Dados!C$2:U$400,H110,3)</f>
        <v>Exploração de Imóveis</v>
      </c>
      <c r="H110" s="42">
        <f>MATCH(D110,Banco_de_Dados!U$2:U$400,0)</f>
        <v>233</v>
      </c>
      <c r="I110" s="11">
        <f>INDEX(Banco_de_Dados!C$2:U$400,H110,8)</f>
        <v>21.52</v>
      </c>
      <c r="J110" s="11">
        <f t="shared" si="1"/>
        <v>22.010841771504552</v>
      </c>
    </row>
    <row r="111" spans="1:10" x14ac:dyDescent="0.25">
      <c r="A111" s="45"/>
      <c r="C111" s="5" t="s">
        <v>496</v>
      </c>
      <c r="D111" s="6">
        <f>SMALL(Banco_de_Dados!U$3:U$400,ROWS(D$17:D126))</f>
        <v>-2.2200000000000001E-2</v>
      </c>
      <c r="E111" s="42" t="str">
        <f>INDEX(Banco_de_Dados!C$2:U$400,H111,1)</f>
        <v>HBRE3</v>
      </c>
      <c r="F111" s="42" t="str">
        <f>INDEX(Banco_de_Dados!C$2:U$400,H111,2)</f>
        <v>HBR REALTY ON NM</v>
      </c>
      <c r="G111" s="43" t="str">
        <f>INDEX(Banco_de_Dados!C$2:U$400,H111,3)</f>
        <v>Exploração de Imóveis</v>
      </c>
      <c r="H111" s="42">
        <f>MATCH(D111,Banco_de_Dados!U$2:U$400,0)</f>
        <v>212</v>
      </c>
      <c r="I111" s="11">
        <f>INDEX(Banco_de_Dados!C$2:U$400,H111,8)</f>
        <v>17.2</v>
      </c>
      <c r="J111" s="11">
        <f t="shared" si="1"/>
        <v>17.590509306606666</v>
      </c>
    </row>
    <row r="112" spans="1:10" x14ac:dyDescent="0.25">
      <c r="A112" s="45"/>
      <c r="C112" s="5" t="s">
        <v>497</v>
      </c>
      <c r="D112" s="6">
        <f>SMALL(Banco_de_Dados!U$3:U$400,ROWS(D$17:D127))</f>
        <v>-2.2200000000000001E-2</v>
      </c>
      <c r="E112" s="42" t="str">
        <f>INDEX(Banco_de_Dados!C$2:U$400,H112,1)</f>
        <v>HBRE3</v>
      </c>
      <c r="F112" s="42" t="str">
        <f>INDEX(Banco_de_Dados!C$2:U$400,H112,2)</f>
        <v>HBR REALTY ON NM</v>
      </c>
      <c r="G112" s="43" t="str">
        <f>INDEX(Banco_de_Dados!C$2:U$400,H112,3)</f>
        <v>Exploração de Imóveis</v>
      </c>
      <c r="H112" s="42">
        <f>MATCH(D112,Banco_de_Dados!U$2:U$400,0)</f>
        <v>212</v>
      </c>
      <c r="I112" s="11">
        <f>INDEX(Banco_de_Dados!C$2:U$400,H112,8)</f>
        <v>17.2</v>
      </c>
      <c r="J112" s="11">
        <f t="shared" si="1"/>
        <v>17.590509306606666</v>
      </c>
    </row>
    <row r="113" spans="1:10" x14ac:dyDescent="0.25">
      <c r="A113" s="45"/>
      <c r="C113" s="5" t="s">
        <v>498</v>
      </c>
      <c r="D113" s="6">
        <f>SMALL(Banco_de_Dados!U$3:U$400,ROWS(D$17:D128))</f>
        <v>-2.1999999999999999E-2</v>
      </c>
      <c r="E113" s="42" t="str">
        <f>INDEX(Banco_de_Dados!C$2:U$400,H113,1)</f>
        <v>ENGI11</v>
      </c>
      <c r="F113" s="42" t="str">
        <f>INDEX(Banco_de_Dados!C$2:U$400,H113,2)</f>
        <v>ENERGISA UNT N2</v>
      </c>
      <c r="G113" s="43" t="str">
        <f>INDEX(Banco_de_Dados!C$2:U$400,H113,3)</f>
        <v>Energia Elétrica</v>
      </c>
      <c r="H113" s="42">
        <f>MATCH(D113,Banco_de_Dados!U$2:U$400,0)</f>
        <v>169</v>
      </c>
      <c r="I113" s="11">
        <f>INDEX(Banco_de_Dados!C$2:U$400,H113,8)</f>
        <v>42.71</v>
      </c>
      <c r="J113" s="11">
        <f t="shared" si="1"/>
        <v>43.670756646216773</v>
      </c>
    </row>
    <row r="114" spans="1:10" x14ac:dyDescent="0.25">
      <c r="A114" s="45"/>
      <c r="C114" s="5" t="s">
        <v>499</v>
      </c>
      <c r="D114" s="6">
        <f>SMALL(Banco_de_Dados!U$3:U$400,ROWS(D$17:D129))</f>
        <v>-2.1600000000000001E-2</v>
      </c>
      <c r="E114" s="42" t="str">
        <f>INDEX(Banco_de_Dados!C$2:U$400,H114,1)</f>
        <v>BRML3</v>
      </c>
      <c r="F114" s="42" t="str">
        <f>INDEX(Banco_de_Dados!C$2:U$400,H114,2)</f>
        <v>BR MALLS PARTICIPAÇÔES S/A ON</v>
      </c>
      <c r="G114" s="43" t="str">
        <f>INDEX(Banco_de_Dados!C$2:U$400,H114,3)</f>
        <v>Exploração de Imóveis</v>
      </c>
      <c r="H114" s="42">
        <f>MATCH(D114,Banco_de_Dados!U$2:U$400,0)</f>
        <v>79</v>
      </c>
      <c r="I114" s="11">
        <f>INDEX(Banco_de_Dados!C$2:U$400,H114,8)</f>
        <v>8.17</v>
      </c>
      <c r="J114" s="11">
        <f t="shared" si="1"/>
        <v>8.3503679476696639</v>
      </c>
    </row>
    <row r="115" spans="1:10" x14ac:dyDescent="0.25">
      <c r="A115" s="45"/>
      <c r="C115" s="5" t="s">
        <v>500</v>
      </c>
      <c r="D115" s="6">
        <f>SMALL(Banco_de_Dados!U$3:U$400,ROWS(D$17:D130))</f>
        <v>-2.1499999999999998E-2</v>
      </c>
      <c r="E115" s="42" t="str">
        <f>INDEX(Banco_de_Dados!C$2:U$400,H115,1)</f>
        <v>ALUP11</v>
      </c>
      <c r="F115" s="42" t="str">
        <f>INDEX(Banco_de_Dados!C$2:U$400,H115,2)</f>
        <v>ALUPAR UNT N2</v>
      </c>
      <c r="G115" s="43" t="str">
        <f>INDEX(Banco_de_Dados!C$2:U$400,H115,3)</f>
        <v>Energia Elétrica</v>
      </c>
      <c r="H115" s="42">
        <f>MATCH(D115,Banco_de_Dados!U$2:U$400,0)</f>
        <v>13</v>
      </c>
      <c r="I115" s="11">
        <f>INDEX(Banco_de_Dados!C$2:U$400,H115,8)</f>
        <v>23.18</v>
      </c>
      <c r="J115" s="11">
        <f t="shared" si="1"/>
        <v>23.689320388349515</v>
      </c>
    </row>
    <row r="116" spans="1:10" x14ac:dyDescent="0.25">
      <c r="A116" s="45"/>
      <c r="C116" s="5" t="s">
        <v>501</v>
      </c>
      <c r="D116" s="6">
        <f>SMALL(Banco_de_Dados!U$3:U$400,ROWS(D$17:D131))</f>
        <v>-2.1399999999999999E-2</v>
      </c>
      <c r="E116" s="42" t="str">
        <f>INDEX(Banco_de_Dados!C$2:U$400,H116,1)</f>
        <v>BBRK3</v>
      </c>
      <c r="F116" s="42" t="str">
        <f>INDEX(Banco_de_Dados!C$2:U$400,H116,2)</f>
        <v>BR Brokers ON NM</v>
      </c>
      <c r="G116" s="43" t="str">
        <f>INDEX(Banco_de_Dados!C$2:U$400,H116,3)</f>
        <v>Exploração de Imóveis</v>
      </c>
      <c r="H116" s="42">
        <f>MATCH(D116,Banco_de_Dados!U$2:U$400,0)</f>
        <v>37</v>
      </c>
      <c r="I116" s="11">
        <f>INDEX(Banco_de_Dados!C$2:U$400,H116,8)</f>
        <v>1.83</v>
      </c>
      <c r="J116" s="11">
        <f t="shared" si="1"/>
        <v>1.8700183936235439</v>
      </c>
    </row>
    <row r="117" spans="1:10" x14ac:dyDescent="0.25">
      <c r="A117" s="45"/>
      <c r="C117" s="5" t="s">
        <v>502</v>
      </c>
      <c r="D117" s="6">
        <f>SMALL(Banco_de_Dados!U$3:U$400,ROWS(D$17:D132))</f>
        <v>-2.1299999999999999E-2</v>
      </c>
      <c r="E117" s="42" t="str">
        <f>INDEX(Banco_de_Dados!C$2:U$400,H117,1)</f>
        <v>ALPK3</v>
      </c>
      <c r="F117" s="42" t="str">
        <f>INDEX(Banco_de_Dados!C$2:U$400,H117,2)</f>
        <v>ESTAPAR ON NM</v>
      </c>
      <c r="G117" s="43" t="str">
        <f>INDEX(Banco_de_Dados!C$2:U$400,H117,3)</f>
        <v>Serviços Diversos</v>
      </c>
      <c r="H117" s="42">
        <f>MATCH(D117,Banco_de_Dados!U$2:U$400,0)</f>
        <v>11</v>
      </c>
      <c r="I117" s="11">
        <f>INDEX(Banco_de_Dados!C$2:U$400,H117,8)</f>
        <v>7.83</v>
      </c>
      <c r="J117" s="11">
        <f t="shared" si="1"/>
        <v>8.0004087054255653</v>
      </c>
    </row>
    <row r="118" spans="1:10" x14ac:dyDescent="0.25">
      <c r="A118" s="45"/>
      <c r="C118" s="5" t="s">
        <v>503</v>
      </c>
      <c r="D118" s="6">
        <f>SMALL(Banco_de_Dados!U$3:U$400,ROWS(D$17:D133))</f>
        <v>-2.1299999999999999E-2</v>
      </c>
      <c r="E118" s="42" t="str">
        <f>INDEX(Banco_de_Dados!C$2:U$400,H118,1)</f>
        <v>ALPK3</v>
      </c>
      <c r="F118" s="42" t="str">
        <f>INDEX(Banco_de_Dados!C$2:U$400,H118,2)</f>
        <v>ESTAPAR ON NM</v>
      </c>
      <c r="G118" s="43" t="str">
        <f>INDEX(Banco_de_Dados!C$2:U$400,H118,3)</f>
        <v>Serviços Diversos</v>
      </c>
      <c r="H118" s="42">
        <f>MATCH(D118,Banco_de_Dados!U$2:U$400,0)</f>
        <v>11</v>
      </c>
      <c r="I118" s="11">
        <f>INDEX(Banco_de_Dados!C$2:U$400,H118,8)</f>
        <v>7.83</v>
      </c>
      <c r="J118" s="11">
        <f t="shared" si="1"/>
        <v>8.0004087054255653</v>
      </c>
    </row>
    <row r="119" spans="1:10" x14ac:dyDescent="0.25">
      <c r="A119" s="45"/>
      <c r="C119" s="5" t="s">
        <v>504</v>
      </c>
      <c r="D119" s="6">
        <f>SMALL(Banco_de_Dados!U$3:U$400,ROWS(D$17:D134))</f>
        <v>-2.1299999999999999E-2</v>
      </c>
      <c r="E119" s="42" t="str">
        <f>INDEX(Banco_de_Dados!C$2:U$400,H119,1)</f>
        <v>ALPK3</v>
      </c>
      <c r="F119" s="42" t="str">
        <f>INDEX(Banco_de_Dados!C$2:U$400,H119,2)</f>
        <v>ESTAPAR ON NM</v>
      </c>
      <c r="G119" s="43" t="str">
        <f>INDEX(Banco_de_Dados!C$2:U$400,H119,3)</f>
        <v>Serviços Diversos</v>
      </c>
      <c r="H119" s="42">
        <f>MATCH(D119,Banco_de_Dados!U$2:U$400,0)</f>
        <v>11</v>
      </c>
      <c r="I119" s="11">
        <f>INDEX(Banco_de_Dados!C$2:U$400,H119,8)</f>
        <v>7.83</v>
      </c>
      <c r="J119" s="11">
        <f t="shared" si="1"/>
        <v>8.0004087054255653</v>
      </c>
    </row>
    <row r="120" spans="1:10" x14ac:dyDescent="0.25">
      <c r="A120" s="45"/>
      <c r="C120" s="5" t="s">
        <v>505</v>
      </c>
      <c r="D120" s="6">
        <f>SMALL(Banco_de_Dados!U$3:U$400,ROWS(D$17:D135))</f>
        <v>-2.07E-2</v>
      </c>
      <c r="E120" s="42" t="str">
        <f>INDEX(Banco_de_Dados!C$2:U$400,H120,1)</f>
        <v>PNVL4</v>
      </c>
      <c r="F120" s="42" t="str">
        <f>INDEX(Banco_de_Dados!C$2:U$400,H120,2)</f>
        <v>PANVEL FARMÁCIAS PN</v>
      </c>
      <c r="G120" s="43" t="str">
        <f>INDEX(Banco_de_Dados!C$2:U$400,H120,3)</f>
        <v>Comércio e Distribuição</v>
      </c>
      <c r="H120" s="42">
        <f>MATCH(D120,Banco_de_Dados!U$2:U$400,0)</f>
        <v>312</v>
      </c>
      <c r="I120" s="11">
        <f>INDEX(Banco_de_Dados!C$2:U$400,H120,8)</f>
        <v>16.989999999999998</v>
      </c>
      <c r="J120" s="11">
        <f t="shared" si="1"/>
        <v>17.349126927397119</v>
      </c>
    </row>
    <row r="121" spans="1:10" x14ac:dyDescent="0.25">
      <c r="A121" s="45"/>
      <c r="C121" s="5" t="s">
        <v>506</v>
      </c>
      <c r="D121" s="6">
        <f>SMALL(Banco_de_Dados!U$3:U$400,ROWS(D$17:D136))</f>
        <v>-2.0299999999999999E-2</v>
      </c>
      <c r="E121" s="42" t="str">
        <f>INDEX(Banco_de_Dados!C$2:U$400,H121,1)</f>
        <v>PMAM3</v>
      </c>
      <c r="F121" s="42" t="str">
        <f>INDEX(Banco_de_Dados!C$2:U$400,H121,2)</f>
        <v>PARANAPANEMA S.A. ON</v>
      </c>
      <c r="G121" s="43" t="str">
        <f>INDEX(Banco_de_Dados!C$2:U$400,H121,3)</f>
        <v>Siderurgia e Metalurgia</v>
      </c>
      <c r="H121" s="42">
        <f>MATCH(D121,Banco_de_Dados!U$2:U$400,0)</f>
        <v>310</v>
      </c>
      <c r="I121" s="11">
        <f>INDEX(Banco_de_Dados!C$2:U$400,H121,8)</f>
        <v>8.68</v>
      </c>
      <c r="J121" s="11">
        <f t="shared" si="1"/>
        <v>8.8598550576707158</v>
      </c>
    </row>
    <row r="122" spans="1:10" x14ac:dyDescent="0.25">
      <c r="A122" s="45"/>
      <c r="C122" s="5" t="s">
        <v>507</v>
      </c>
      <c r="D122" s="6">
        <f>SMALL(Banco_de_Dados!U$3:U$400,ROWS(D$17:D137))</f>
        <v>-2.01E-2</v>
      </c>
      <c r="E122" s="42" t="str">
        <f>INDEX(Banco_de_Dados!C$2:U$400,H122,1)</f>
        <v>RNEW3</v>
      </c>
      <c r="F122" s="42" t="str">
        <f>INDEX(Banco_de_Dados!C$2:U$400,H122,2)</f>
        <v>RENOVA ON N2</v>
      </c>
      <c r="G122" s="43" t="str">
        <f>INDEX(Banco_de_Dados!C$2:U$400,H122,3)</f>
        <v>Energia Elétrica</v>
      </c>
      <c r="H122" s="42">
        <f>MATCH(D122,Banco_de_Dados!U$2:U$400,0)</f>
        <v>336</v>
      </c>
      <c r="I122" s="11">
        <f>INDEX(Banco_de_Dados!C$2:U$400,H122,8)</f>
        <v>3.9</v>
      </c>
      <c r="J122" s="11">
        <f t="shared" si="1"/>
        <v>3.9799979589754058</v>
      </c>
    </row>
    <row r="123" spans="1:10" x14ac:dyDescent="0.25">
      <c r="A123" s="45"/>
      <c r="C123" s="5" t="s">
        <v>508</v>
      </c>
      <c r="D123" s="6">
        <f>SMALL(Banco_de_Dados!U$3:U$400,ROWS(D$17:D138))</f>
        <v>-1.9400000000000001E-2</v>
      </c>
      <c r="E123" s="42" t="str">
        <f>INDEX(Banco_de_Dados!C$2:U$400,H123,1)</f>
        <v>RADL3</v>
      </c>
      <c r="F123" s="42" t="str">
        <f>INDEX(Banco_de_Dados!C$2:U$400,H123,2)</f>
        <v>RAIADROGASIL ON</v>
      </c>
      <c r="G123" s="43" t="str">
        <f>INDEX(Banco_de_Dados!C$2:U$400,H123,3)</f>
        <v>Comércio e Distribuição</v>
      </c>
      <c r="H123" s="42">
        <f>MATCH(D123,Banco_de_Dados!U$2:U$400,0)</f>
        <v>324</v>
      </c>
      <c r="I123" s="11">
        <f>INDEX(Banco_de_Dados!C$2:U$400,H123,8)</f>
        <v>22.78</v>
      </c>
      <c r="J123" s="11">
        <f t="shared" si="1"/>
        <v>23.230675096879462</v>
      </c>
    </row>
    <row r="124" spans="1:10" x14ac:dyDescent="0.25">
      <c r="A124" s="45"/>
      <c r="C124" s="5" t="s">
        <v>509</v>
      </c>
      <c r="D124" s="6">
        <f>SMALL(Banco_de_Dados!U$3:U$400,ROWS(D$17:D139))</f>
        <v>-1.9199999999999998E-2</v>
      </c>
      <c r="E124" s="42" t="str">
        <f>INDEX(Banco_de_Dados!C$2:U$400,H124,1)</f>
        <v>SAPR11</v>
      </c>
      <c r="F124" s="42" t="str">
        <f>INDEX(Banco_de_Dados!C$2:U$400,H124,2)</f>
        <v>SANEPAR UNT N2</v>
      </c>
      <c r="G124" s="43" t="str">
        <f>INDEX(Banco_de_Dados!C$2:U$400,H124,3)</f>
        <v>Água e Saneamento</v>
      </c>
      <c r="H124" s="42">
        <f>MATCH(D124,Banco_de_Dados!U$2:U$400,0)</f>
        <v>349</v>
      </c>
      <c r="I124" s="11">
        <f>INDEX(Banco_de_Dados!C$2:U$400,H124,8)</f>
        <v>19.41</v>
      </c>
      <c r="J124" s="11">
        <f t="shared" si="1"/>
        <v>19.789967373572594</v>
      </c>
    </row>
    <row r="125" spans="1:10" x14ac:dyDescent="0.25">
      <c r="A125" s="45"/>
      <c r="C125" s="5" t="s">
        <v>510</v>
      </c>
      <c r="D125" s="6">
        <f>SMALL(Banco_de_Dados!U$3:U$400,ROWS(D$17:D140))</f>
        <v>-1.9199999999999998E-2</v>
      </c>
      <c r="E125" s="42" t="str">
        <f>INDEX(Banco_de_Dados!C$2:U$400,H125,1)</f>
        <v>SAPR11</v>
      </c>
      <c r="F125" s="42" t="str">
        <f>INDEX(Banco_de_Dados!C$2:U$400,H125,2)</f>
        <v>SANEPAR UNT N2</v>
      </c>
      <c r="G125" s="43" t="str">
        <f>INDEX(Banco_de_Dados!C$2:U$400,H125,3)</f>
        <v>Água e Saneamento</v>
      </c>
      <c r="H125" s="42">
        <f>MATCH(D125,Banco_de_Dados!U$2:U$400,0)</f>
        <v>349</v>
      </c>
      <c r="I125" s="11">
        <f>INDEX(Banco_de_Dados!C$2:U$400,H125,8)</f>
        <v>19.41</v>
      </c>
      <c r="J125" s="11">
        <f t="shared" si="1"/>
        <v>19.789967373572594</v>
      </c>
    </row>
    <row r="126" spans="1:10" x14ac:dyDescent="0.25">
      <c r="A126" s="45"/>
      <c r="C126" s="5" t="s">
        <v>511</v>
      </c>
      <c r="D126" s="6">
        <f>SMALL(Banco_de_Dados!U$3:U$400,ROWS(D$17:D141))</f>
        <v>-1.9E-2</v>
      </c>
      <c r="E126" s="42" t="str">
        <f>INDEX(Banco_de_Dados!C$2:U$400,H126,1)</f>
        <v>EVEN3</v>
      </c>
      <c r="F126" s="42" t="str">
        <f>INDEX(Banco_de_Dados!C$2:U$400,H126,2)</f>
        <v>Even ON NM</v>
      </c>
      <c r="G126" s="43" t="str">
        <f>INDEX(Banco_de_Dados!C$2:U$400,H126,3)</f>
        <v>Construção Civil</v>
      </c>
      <c r="H126" s="42">
        <f>MATCH(D126,Banco_de_Dados!U$2:U$400,0)</f>
        <v>184</v>
      </c>
      <c r="I126" s="11">
        <f>INDEX(Banco_de_Dados!C$2:U$400,H126,8)</f>
        <v>9.8000000000000007</v>
      </c>
      <c r="J126" s="11">
        <f t="shared" si="1"/>
        <v>9.9898063200815503</v>
      </c>
    </row>
    <row r="127" spans="1:10" x14ac:dyDescent="0.25">
      <c r="A127" s="45"/>
      <c r="C127" s="5" t="s">
        <v>512</v>
      </c>
      <c r="D127" s="6">
        <f>SMALL(Banco_de_Dados!U$3:U$400,ROWS(D$17:D142))</f>
        <v>-1.89E-2</v>
      </c>
      <c r="E127" s="42" t="str">
        <f>INDEX(Banco_de_Dados!C$2:U$400,H127,1)</f>
        <v>PINE4</v>
      </c>
      <c r="F127" s="42" t="str">
        <f>INDEX(Banco_de_Dados!C$2:U$400,H127,2)</f>
        <v>Pine PN</v>
      </c>
      <c r="G127" s="43" t="str">
        <f>INDEX(Banco_de_Dados!C$2:U$400,H127,3)</f>
        <v>Intermediários Financeiros</v>
      </c>
      <c r="H127" s="42">
        <f>MATCH(D127,Banco_de_Dados!U$2:U$400,0)</f>
        <v>307</v>
      </c>
      <c r="I127" s="11">
        <f>INDEX(Banco_de_Dados!C$2:U$400,H127,8)</f>
        <v>2.08</v>
      </c>
      <c r="J127" s="11">
        <f t="shared" si="1"/>
        <v>2.1200693099582102</v>
      </c>
    </row>
    <row r="128" spans="1:10" x14ac:dyDescent="0.25">
      <c r="A128" s="45"/>
      <c r="C128" s="5" t="s">
        <v>513</v>
      </c>
      <c r="D128" s="6">
        <f>SMALL(Banco_de_Dados!U$3:U$400,ROWS(D$17:D143))</f>
        <v>-1.8800000000000001E-2</v>
      </c>
      <c r="E128" s="42" t="str">
        <f>INDEX(Banco_de_Dados!C$2:U$400,H128,1)</f>
        <v>CURY3</v>
      </c>
      <c r="F128" s="42" t="str">
        <f>INDEX(Banco_de_Dados!C$2:U$400,H128,2)</f>
        <v>CURY S/A ON NM</v>
      </c>
      <c r="G128" s="43" t="str">
        <f>INDEX(Banco_de_Dados!C$2:U$400,H128,3)</f>
        <v>Construção Civil</v>
      </c>
      <c r="H128" s="42">
        <f>MATCH(D128,Banco_de_Dados!U$2:U$400,0)</f>
        <v>143</v>
      </c>
      <c r="I128" s="11">
        <f>INDEX(Banco_de_Dados!C$2:U$400,H128,8)</f>
        <v>9.3699999999999992</v>
      </c>
      <c r="J128" s="11">
        <f t="shared" si="1"/>
        <v>9.5495311863024863</v>
      </c>
    </row>
    <row r="129" spans="1:10" x14ac:dyDescent="0.25">
      <c r="A129" s="45"/>
      <c r="C129" s="5" t="s">
        <v>514</v>
      </c>
      <c r="D129" s="6">
        <f>SMALL(Banco_de_Dados!U$3:U$400,ROWS(D$17:D144))</f>
        <v>-1.8499999999999999E-2</v>
      </c>
      <c r="E129" s="42" t="str">
        <f>INDEX(Banco_de_Dados!C$2:U$400,H129,1)</f>
        <v>TELB4</v>
      </c>
      <c r="F129" s="42" t="str">
        <f>INDEX(Banco_de_Dados!C$2:U$400,H129,2)</f>
        <v>TELEBRAS PN</v>
      </c>
      <c r="G129" s="43" t="str">
        <f>INDEX(Banco_de_Dados!C$2:U$400,H129,3)</f>
        <v>Telecomunicações</v>
      </c>
      <c r="H129" s="42">
        <f>MATCH(D129,Banco_de_Dados!U$2:U$400,0)</f>
        <v>386</v>
      </c>
      <c r="I129" s="11">
        <f>INDEX(Banco_de_Dados!C$2:U$400,H129,8)</f>
        <v>27.01</v>
      </c>
      <c r="J129" s="11">
        <f t="shared" si="1"/>
        <v>27.519103413143149</v>
      </c>
    </row>
    <row r="130" spans="1:10" x14ac:dyDescent="0.25">
      <c r="A130" s="45"/>
      <c r="C130" s="5" t="s">
        <v>515</v>
      </c>
      <c r="D130" s="6">
        <f>SMALL(Banco_de_Dados!U$3:U$400,ROWS(D$17:D145))</f>
        <v>-1.83E-2</v>
      </c>
      <c r="E130" s="42" t="str">
        <f>INDEX(Banco_de_Dados!C$2:U$400,H130,1)</f>
        <v>MYPK3</v>
      </c>
      <c r="F130" s="42" t="str">
        <f>INDEX(Banco_de_Dados!C$2:U$400,H130,2)</f>
        <v>IOCHPE-MAXION ON</v>
      </c>
      <c r="G130" s="43" t="str">
        <f>INDEX(Banco_de_Dados!C$2:U$400,H130,3)</f>
        <v>Automóveis e Motocicletas</v>
      </c>
      <c r="H130" s="42">
        <f>MATCH(D130,Banco_de_Dados!U$2:U$400,0)</f>
        <v>282</v>
      </c>
      <c r="I130" s="11">
        <f>INDEX(Banco_de_Dados!C$2:U$400,H130,8)</f>
        <v>12.36</v>
      </c>
      <c r="J130" s="11">
        <f t="shared" si="1"/>
        <v>12.590404400529692</v>
      </c>
    </row>
    <row r="131" spans="1:10" x14ac:dyDescent="0.25">
      <c r="A131" s="45"/>
      <c r="C131" s="5" t="s">
        <v>516</v>
      </c>
      <c r="D131" s="6">
        <f>SMALL(Banco_de_Dados!U$3:U$400,ROWS(D$17:D146))</f>
        <v>-1.83E-2</v>
      </c>
      <c r="E131" s="42" t="str">
        <f>INDEX(Banco_de_Dados!C$2:U$400,H131,1)</f>
        <v>MYPK3</v>
      </c>
      <c r="F131" s="42" t="str">
        <f>INDEX(Banco_de_Dados!C$2:U$400,H131,2)</f>
        <v>IOCHPE-MAXION ON</v>
      </c>
      <c r="G131" s="43" t="str">
        <f>INDEX(Banco_de_Dados!C$2:U$400,H131,3)</f>
        <v>Automóveis e Motocicletas</v>
      </c>
      <c r="H131" s="42">
        <f>MATCH(D131,Banco_de_Dados!U$2:U$400,0)</f>
        <v>282</v>
      </c>
      <c r="I131" s="11">
        <f>INDEX(Banco_de_Dados!C$2:U$400,H131,8)</f>
        <v>12.36</v>
      </c>
      <c r="J131" s="11">
        <f t="shared" ref="J131:J194" si="2">-I131*1/(-1-D131)</f>
        <v>12.590404400529692</v>
      </c>
    </row>
    <row r="132" spans="1:10" x14ac:dyDescent="0.25">
      <c r="A132" s="45"/>
      <c r="C132" s="5" t="s">
        <v>517</v>
      </c>
      <c r="D132" s="6">
        <f>SMALL(Banco_de_Dados!U$3:U$400,ROWS(D$17:D147))</f>
        <v>-1.7600000000000001E-2</v>
      </c>
      <c r="E132" s="42" t="str">
        <f>INDEX(Banco_de_Dados!C$2:U$400,H132,1)</f>
        <v>SMLS3</v>
      </c>
      <c r="F132" s="42" t="str">
        <f>INDEX(Banco_de_Dados!C$2:U$400,H132,2)</f>
        <v>SMILES ON NM</v>
      </c>
      <c r="G132" s="43" t="str">
        <f>INDEX(Banco_de_Dados!C$2:U$400,H132,3)</f>
        <v>Diversos</v>
      </c>
      <c r="H132" s="42">
        <f>MATCH(D132,Banco_de_Dados!U$2:U$400,0)</f>
        <v>363</v>
      </c>
      <c r="I132" s="11">
        <f>INDEX(Banco_de_Dados!C$2:U$400,H132,8)</f>
        <v>20.61</v>
      </c>
      <c r="J132" s="11">
        <f t="shared" si="2"/>
        <v>20.979234527687296</v>
      </c>
    </row>
    <row r="133" spans="1:10" x14ac:dyDescent="0.25">
      <c r="A133" s="45"/>
      <c r="C133" s="5" t="s">
        <v>518</v>
      </c>
      <c r="D133" s="6">
        <f>SMALL(Banco_de_Dados!U$3:U$400,ROWS(D$17:D148))</f>
        <v>-1.7500000000000002E-2</v>
      </c>
      <c r="E133" s="42" t="str">
        <f>INDEX(Banco_de_Dados!C$2:U$400,H133,1)</f>
        <v>EZTC3</v>
      </c>
      <c r="F133" s="42" t="str">
        <f>INDEX(Banco_de_Dados!C$2:U$400,H133,2)</f>
        <v>EZTec ON NM</v>
      </c>
      <c r="G133" s="43" t="str">
        <f>INDEX(Banco_de_Dados!C$2:U$400,H133,3)</f>
        <v>Construção Civil</v>
      </c>
      <c r="H133" s="42">
        <f>MATCH(D133,Banco_de_Dados!U$2:U$400,0)</f>
        <v>185</v>
      </c>
      <c r="I133" s="11">
        <f>INDEX(Banco_de_Dados!C$2:U$400,H133,8)</f>
        <v>30.95</v>
      </c>
      <c r="J133" s="11">
        <f t="shared" si="2"/>
        <v>31.501272264631041</v>
      </c>
    </row>
    <row r="134" spans="1:10" x14ac:dyDescent="0.25">
      <c r="A134" s="45"/>
      <c r="C134" s="5" t="s">
        <v>519</v>
      </c>
      <c r="D134" s="6">
        <f>SMALL(Banco_de_Dados!U$3:U$400,ROWS(D$17:D149))</f>
        <v>-1.7299999999999999E-2</v>
      </c>
      <c r="E134" s="42" t="str">
        <f>INDEX(Banco_de_Dados!C$2:U$400,H134,1)</f>
        <v>CRPG5</v>
      </c>
      <c r="F134" s="42" t="str">
        <f>INDEX(Banco_de_Dados!C$2:U$400,H134,2)</f>
        <v>CRISTAL PNA</v>
      </c>
      <c r="G134" s="43" t="str">
        <f>INDEX(Banco_de_Dados!C$2:U$400,H134,3)</f>
        <v>Químicos</v>
      </c>
      <c r="H134" s="42">
        <f>MATCH(D134,Banco_de_Dados!U$2:U$400,0)</f>
        <v>128</v>
      </c>
      <c r="I134" s="11">
        <f>INDEX(Banco_de_Dados!C$2:U$400,H134,8)</f>
        <v>45.99</v>
      </c>
      <c r="J134" s="11">
        <f t="shared" si="2"/>
        <v>46.799633662358808</v>
      </c>
    </row>
    <row r="135" spans="1:10" x14ac:dyDescent="0.25">
      <c r="A135" s="45"/>
      <c r="C135" s="5" t="s">
        <v>520</v>
      </c>
      <c r="D135" s="6">
        <f>SMALL(Banco_de_Dados!U$3:U$400,ROWS(D$17:D150))</f>
        <v>-1.72E-2</v>
      </c>
      <c r="E135" s="42" t="str">
        <f>INDEX(Banco_de_Dados!C$2:U$400,H135,1)</f>
        <v>CEAB3</v>
      </c>
      <c r="F135" s="42" t="str">
        <f>INDEX(Banco_de_Dados!C$2:U$400,H135,2)</f>
        <v>CEA MODAS ON NM</v>
      </c>
      <c r="G135" s="43" t="str">
        <f>INDEX(Banco_de_Dados!C$2:U$400,H135,3)</f>
        <v>Comércio</v>
      </c>
      <c r="H135" s="42">
        <f>MATCH(D135,Banco_de_Dados!U$2:U$400,0)</f>
        <v>96</v>
      </c>
      <c r="I135" s="11">
        <f>INDEX(Banco_de_Dados!C$2:U$400,H135,8)</f>
        <v>10.83</v>
      </c>
      <c r="J135" s="11">
        <f t="shared" si="2"/>
        <v>11.019536019536019</v>
      </c>
    </row>
    <row r="136" spans="1:10" x14ac:dyDescent="0.25">
      <c r="A136" s="45"/>
      <c r="C136" s="5" t="s">
        <v>521</v>
      </c>
      <c r="D136" s="6">
        <f>SMALL(Banco_de_Dados!U$3:U$400,ROWS(D$17:D151))</f>
        <v>-1.72E-2</v>
      </c>
      <c r="E136" s="42" t="str">
        <f>INDEX(Banco_de_Dados!C$2:U$400,H136,1)</f>
        <v>CEAB3</v>
      </c>
      <c r="F136" s="42" t="str">
        <f>INDEX(Banco_de_Dados!C$2:U$400,H136,2)</f>
        <v>CEA MODAS ON NM</v>
      </c>
      <c r="G136" s="43" t="str">
        <f>INDEX(Banco_de_Dados!C$2:U$400,H136,3)</f>
        <v>Comércio</v>
      </c>
      <c r="H136" s="42">
        <f>MATCH(D136,Banco_de_Dados!U$2:U$400,0)</f>
        <v>96</v>
      </c>
      <c r="I136" s="11">
        <f>INDEX(Banco_de_Dados!C$2:U$400,H136,8)</f>
        <v>10.83</v>
      </c>
      <c r="J136" s="11">
        <f t="shared" si="2"/>
        <v>11.019536019536019</v>
      </c>
    </row>
    <row r="137" spans="1:10" x14ac:dyDescent="0.25">
      <c r="A137" s="45"/>
      <c r="C137" s="5" t="s">
        <v>522</v>
      </c>
      <c r="D137" s="6">
        <f>SMALL(Banco_de_Dados!U$3:U$400,ROWS(D$17:D152))</f>
        <v>-1.6799999999999999E-2</v>
      </c>
      <c r="E137" s="42" t="str">
        <f>INDEX(Banco_de_Dados!C$2:U$400,H137,1)</f>
        <v>LLIS3</v>
      </c>
      <c r="F137" s="42" t="str">
        <f>INDEX(Banco_de_Dados!C$2:U$400,H137,2)</f>
        <v>LE LIS BLANC DEUX ON</v>
      </c>
      <c r="G137" s="43" t="str">
        <f>INDEX(Banco_de_Dados!C$2:U$400,H137,3)</f>
        <v>Comércio</v>
      </c>
      <c r="H137" s="42">
        <f>MATCH(D137,Banco_de_Dados!U$2:U$400,0)</f>
        <v>248</v>
      </c>
      <c r="I137" s="11">
        <f>INDEX(Banco_de_Dados!C$2:U$400,H137,8)</f>
        <v>4.09</v>
      </c>
      <c r="J137" s="11">
        <f t="shared" si="2"/>
        <v>4.1598860862489833</v>
      </c>
    </row>
    <row r="138" spans="1:10" x14ac:dyDescent="0.25">
      <c r="A138" s="45"/>
      <c r="C138" s="5" t="s">
        <v>523</v>
      </c>
      <c r="D138" s="6">
        <f>SMALL(Banco_de_Dados!U$3:U$400,ROWS(D$17:D153))</f>
        <v>-1.67E-2</v>
      </c>
      <c r="E138" s="42" t="str">
        <f>INDEX(Banco_de_Dados!C$2:U$400,H138,1)</f>
        <v>ALUP4</v>
      </c>
      <c r="F138" s="42" t="str">
        <f>INDEX(Banco_de_Dados!C$2:U$400,H138,2)</f>
        <v>ALUPAR PN N2</v>
      </c>
      <c r="G138" s="43" t="str">
        <f>INDEX(Banco_de_Dados!C$2:U$400,H138,3)</f>
        <v>Energia Elétrica</v>
      </c>
      <c r="H138" s="42">
        <f>MATCH(D138,Banco_de_Dados!U$2:U$400,0)</f>
        <v>15</v>
      </c>
      <c r="I138" s="11">
        <f>INDEX(Banco_de_Dados!C$2:U$400,H138,8)</f>
        <v>7.64</v>
      </c>
      <c r="J138" s="11">
        <f t="shared" si="2"/>
        <v>7.7697549069459981</v>
      </c>
    </row>
    <row r="139" spans="1:10" x14ac:dyDescent="0.25">
      <c r="A139" s="45"/>
      <c r="C139" s="5" t="s">
        <v>524</v>
      </c>
      <c r="D139" s="6">
        <f>SMALL(Banco_de_Dados!U$3:U$400,ROWS(D$17:D154))</f>
        <v>-1.67E-2</v>
      </c>
      <c r="E139" s="42" t="str">
        <f>INDEX(Banco_de_Dados!C$2:U$400,H139,1)</f>
        <v>ALUP4</v>
      </c>
      <c r="F139" s="42" t="str">
        <f>INDEX(Banco_de_Dados!C$2:U$400,H139,2)</f>
        <v>ALUPAR PN N2</v>
      </c>
      <c r="G139" s="43" t="str">
        <f>INDEX(Banco_de_Dados!C$2:U$400,H139,3)</f>
        <v>Energia Elétrica</v>
      </c>
      <c r="H139" s="42">
        <f>MATCH(D139,Banco_de_Dados!U$2:U$400,0)</f>
        <v>15</v>
      </c>
      <c r="I139" s="11">
        <f>INDEX(Banco_de_Dados!C$2:U$400,H139,8)</f>
        <v>7.64</v>
      </c>
      <c r="J139" s="11">
        <f t="shared" si="2"/>
        <v>7.7697549069459981</v>
      </c>
    </row>
    <row r="140" spans="1:10" x14ac:dyDescent="0.25">
      <c r="A140" s="45"/>
      <c r="C140" s="5" t="s">
        <v>525</v>
      </c>
      <c r="D140" s="6">
        <f>SMALL(Banco_de_Dados!U$3:U$400,ROWS(D$17:D155))</f>
        <v>-1.66E-2</v>
      </c>
      <c r="E140" s="42" t="str">
        <f>INDEX(Banco_de_Dados!C$2:U$400,H140,1)</f>
        <v>DTCY3</v>
      </c>
      <c r="F140" s="42" t="str">
        <f>INDEX(Banco_de_Dados!C$2:U$400,H140,2)</f>
        <v>DTCOM ON</v>
      </c>
      <c r="G140" s="43" t="str">
        <f>INDEX(Banco_de_Dados!C$2:U$400,H140,3)</f>
        <v>Serviços Diversos</v>
      </c>
      <c r="H140" s="42">
        <f>MATCH(D140,Banco_de_Dados!U$2:U$400,0)</f>
        <v>152</v>
      </c>
      <c r="I140" s="11">
        <f>INDEX(Banco_de_Dados!C$2:U$400,H140,8)</f>
        <v>8.86</v>
      </c>
      <c r="J140" s="11">
        <f t="shared" si="2"/>
        <v>9.0095586739882023</v>
      </c>
    </row>
    <row r="141" spans="1:10" x14ac:dyDescent="0.25">
      <c r="A141" s="45"/>
      <c r="C141" s="5" t="s">
        <v>526</v>
      </c>
      <c r="D141" s="6">
        <f>SMALL(Banco_de_Dados!U$3:U$400,ROWS(D$17:D156))</f>
        <v>-1.6299999999999999E-2</v>
      </c>
      <c r="E141" s="42" t="str">
        <f>INDEX(Banco_de_Dados!C$2:U$400,H141,1)</f>
        <v>JBDU4</v>
      </c>
      <c r="F141" s="42" t="str">
        <f>INDEX(Banco_de_Dados!C$2:U$400,H141,2)</f>
        <v>J B DUARTE PN</v>
      </c>
      <c r="G141" s="43" t="str">
        <f>INDEX(Banco_de_Dados!C$2:U$400,H141,3)</f>
        <v>Outros</v>
      </c>
      <c r="H141" s="42">
        <f>MATCH(D141,Banco_de_Dados!U$2:U$400,0)</f>
        <v>229</v>
      </c>
      <c r="I141" s="11">
        <f>INDEX(Banco_de_Dados!C$2:U$400,H141,8)</f>
        <v>1.21</v>
      </c>
      <c r="J141" s="11">
        <f t="shared" si="2"/>
        <v>1.2300498119345329</v>
      </c>
    </row>
    <row r="142" spans="1:10" x14ac:dyDescent="0.25">
      <c r="A142" s="45"/>
      <c r="C142" s="5" t="s">
        <v>527</v>
      </c>
      <c r="D142" s="6">
        <f>SMALL(Banco_de_Dados!U$3:U$400,ROWS(D$17:D157))</f>
        <v>-1.6199999999999999E-2</v>
      </c>
      <c r="E142" s="42" t="str">
        <f>INDEX(Banco_de_Dados!C$2:U$400,H142,1)</f>
        <v>BRGE11</v>
      </c>
      <c r="F142" s="42" t="str">
        <f>INDEX(Banco_de_Dados!C$2:U$400,H142,2)</f>
        <v>CONSORCIO ALFA PNE</v>
      </c>
      <c r="G142" s="43" t="str">
        <f>INDEX(Banco_de_Dados!C$2:U$400,H142,3)</f>
        <v>Previdência e Seguros</v>
      </c>
      <c r="H142" s="42">
        <f>MATCH(D142,Banco_de_Dados!U$2:U$400,0)</f>
        <v>68</v>
      </c>
      <c r="I142" s="11">
        <f>INDEX(Banco_de_Dados!C$2:U$400,H142,8)</f>
        <v>9.7200000000000006</v>
      </c>
      <c r="J142" s="11">
        <f t="shared" si="2"/>
        <v>9.8800569221386461</v>
      </c>
    </row>
    <row r="143" spans="1:10" x14ac:dyDescent="0.25">
      <c r="A143" s="45"/>
      <c r="C143" s="5" t="s">
        <v>528</v>
      </c>
      <c r="D143" s="6">
        <f>SMALL(Banco_de_Dados!U$3:U$400,ROWS(D$17:D158))</f>
        <v>-1.6E-2</v>
      </c>
      <c r="E143" s="42" t="str">
        <f>INDEX(Banco_de_Dados!C$2:U$400,H143,1)</f>
        <v>BIOM3</v>
      </c>
      <c r="F143" s="42" t="str">
        <f>INDEX(Banco_de_Dados!C$2:U$400,H143,2)</f>
        <v>BIOMM SA ON</v>
      </c>
      <c r="G143" s="43" t="str">
        <f>INDEX(Banco_de_Dados!C$2:U$400,H143,3)</f>
        <v>Medicamentos e Outros Produtos</v>
      </c>
      <c r="H143" s="42">
        <f>MATCH(D143,Banco_de_Dados!U$2:U$400,0)</f>
        <v>48</v>
      </c>
      <c r="I143" s="11">
        <f>INDEX(Banco_de_Dados!C$2:U$400,H143,8)</f>
        <v>14.75</v>
      </c>
      <c r="J143" s="11">
        <f t="shared" si="2"/>
        <v>14.989837398373984</v>
      </c>
    </row>
    <row r="144" spans="1:10" x14ac:dyDescent="0.25">
      <c r="A144" s="45"/>
      <c r="C144" s="5" t="s">
        <v>529</v>
      </c>
      <c r="D144" s="6">
        <f>SMALL(Banco_de_Dados!U$3:U$400,ROWS(D$17:D159))</f>
        <v>-1.6E-2</v>
      </c>
      <c r="E144" s="42" t="str">
        <f>INDEX(Banco_de_Dados!C$2:U$400,H144,1)</f>
        <v>BIOM3</v>
      </c>
      <c r="F144" s="42" t="str">
        <f>INDEX(Banco_de_Dados!C$2:U$400,H144,2)</f>
        <v>BIOMM SA ON</v>
      </c>
      <c r="G144" s="43" t="str">
        <f>INDEX(Banco_de_Dados!C$2:U$400,H144,3)</f>
        <v>Medicamentos e Outros Produtos</v>
      </c>
      <c r="H144" s="42">
        <f>MATCH(D144,Banco_de_Dados!U$2:U$400,0)</f>
        <v>48</v>
      </c>
      <c r="I144" s="11">
        <f>INDEX(Banco_de_Dados!C$2:U$400,H144,8)</f>
        <v>14.75</v>
      </c>
      <c r="J144" s="11">
        <f t="shared" si="2"/>
        <v>14.989837398373984</v>
      </c>
    </row>
    <row r="145" spans="1:10" x14ac:dyDescent="0.25">
      <c r="A145" s="45"/>
      <c r="C145" s="5" t="s">
        <v>530</v>
      </c>
      <c r="D145" s="6">
        <f>SMALL(Banco_de_Dados!U$3:U$400,ROWS(D$17:D160))</f>
        <v>-1.6E-2</v>
      </c>
      <c r="E145" s="42" t="str">
        <f>INDEX(Banco_de_Dados!C$2:U$400,H145,1)</f>
        <v>BIOM3</v>
      </c>
      <c r="F145" s="42" t="str">
        <f>INDEX(Banco_de_Dados!C$2:U$400,H145,2)</f>
        <v>BIOMM SA ON</v>
      </c>
      <c r="G145" s="43" t="str">
        <f>INDEX(Banco_de_Dados!C$2:U$400,H145,3)</f>
        <v>Medicamentos e Outros Produtos</v>
      </c>
      <c r="H145" s="42">
        <f>MATCH(D145,Banco_de_Dados!U$2:U$400,0)</f>
        <v>48</v>
      </c>
      <c r="I145" s="11">
        <f>INDEX(Banco_de_Dados!C$2:U$400,H145,8)</f>
        <v>14.75</v>
      </c>
      <c r="J145" s="11">
        <f t="shared" si="2"/>
        <v>14.989837398373984</v>
      </c>
    </row>
    <row r="146" spans="1:10" x14ac:dyDescent="0.25">
      <c r="A146" s="45"/>
      <c r="C146" s="5" t="s">
        <v>531</v>
      </c>
      <c r="D146" s="6">
        <f>SMALL(Banco_de_Dados!U$3:U$400,ROWS(D$17:D161))</f>
        <v>-1.5800000000000002E-2</v>
      </c>
      <c r="E146" s="42" t="str">
        <f>INDEX(Banco_de_Dados!C$2:U$400,H146,1)</f>
        <v>BEES4</v>
      </c>
      <c r="F146" s="42" t="str">
        <f>INDEX(Banco_de_Dados!C$2:U$400,H146,2)</f>
        <v>BANESTES S/A PN</v>
      </c>
      <c r="G146" s="43" t="str">
        <f>INDEX(Banco_de_Dados!C$2:U$400,H146,3)</f>
        <v>Intermediários Financeiros</v>
      </c>
      <c r="H146" s="42">
        <f>MATCH(D146,Banco_de_Dados!U$2:U$400,0)</f>
        <v>42</v>
      </c>
      <c r="I146" s="11">
        <f>INDEX(Banco_de_Dados!C$2:U$400,H146,8)</f>
        <v>5.82</v>
      </c>
      <c r="J146" s="11">
        <f t="shared" si="2"/>
        <v>5.9134322292217032</v>
      </c>
    </row>
    <row r="147" spans="1:10" x14ac:dyDescent="0.25">
      <c r="A147" s="45"/>
      <c r="C147" s="5" t="s">
        <v>532</v>
      </c>
      <c r="D147" s="6">
        <f>SMALL(Banco_de_Dados!U$3:U$400,ROWS(D$17:D162))</f>
        <v>-1.5800000000000002E-2</v>
      </c>
      <c r="E147" s="42" t="str">
        <f>INDEX(Banco_de_Dados!C$2:U$400,H147,1)</f>
        <v>BEES4</v>
      </c>
      <c r="F147" s="42" t="str">
        <f>INDEX(Banco_de_Dados!C$2:U$400,H147,2)</f>
        <v>BANESTES S/A PN</v>
      </c>
      <c r="G147" s="43" t="str">
        <f>INDEX(Banco_de_Dados!C$2:U$400,H147,3)</f>
        <v>Intermediários Financeiros</v>
      </c>
      <c r="H147" s="42">
        <f>MATCH(D147,Banco_de_Dados!U$2:U$400,0)</f>
        <v>42</v>
      </c>
      <c r="I147" s="11">
        <f>INDEX(Banco_de_Dados!C$2:U$400,H147,8)</f>
        <v>5.82</v>
      </c>
      <c r="J147" s="11">
        <f t="shared" si="2"/>
        <v>5.9134322292217032</v>
      </c>
    </row>
    <row r="148" spans="1:10" x14ac:dyDescent="0.25">
      <c r="A148" s="45"/>
      <c r="C148" s="5" t="s">
        <v>533</v>
      </c>
      <c r="D148" s="6">
        <f>SMALL(Banco_de_Dados!U$3:U$400,ROWS(D$17:D163))</f>
        <v>-1.5599999999999999E-2</v>
      </c>
      <c r="E148" s="42" t="str">
        <f>INDEX(Banco_de_Dados!C$2:U$400,H148,1)</f>
        <v>DOHL3</v>
      </c>
      <c r="F148" s="42" t="str">
        <f>INDEX(Banco_de_Dados!C$2:U$400,H148,2)</f>
        <v>DOHLER ON</v>
      </c>
      <c r="G148" s="43" t="str">
        <f>INDEX(Banco_de_Dados!C$2:U$400,H148,3)</f>
        <v>Tecidos, Vestuário e Calçados</v>
      </c>
      <c r="H148" s="42">
        <f>MATCH(D148,Banco_de_Dados!U$2:U$400,0)</f>
        <v>150</v>
      </c>
      <c r="I148" s="11">
        <f>INDEX(Banco_de_Dados!C$2:U$400,H148,8)</f>
        <v>28.45</v>
      </c>
      <c r="J148" s="11">
        <f t="shared" si="2"/>
        <v>28.900853311661923</v>
      </c>
    </row>
    <row r="149" spans="1:10" x14ac:dyDescent="0.25">
      <c r="A149" s="45"/>
      <c r="C149" s="5" t="s">
        <v>534</v>
      </c>
      <c r="D149" s="6">
        <f>SMALL(Banco_de_Dados!U$3:U$400,ROWS(D$17:D164))</f>
        <v>-1.5599999999999999E-2</v>
      </c>
      <c r="E149" s="42" t="str">
        <f>INDEX(Banco_de_Dados!C$2:U$400,H149,1)</f>
        <v>DOHL3</v>
      </c>
      <c r="F149" s="42" t="str">
        <f>INDEX(Banco_de_Dados!C$2:U$400,H149,2)</f>
        <v>DOHLER ON</v>
      </c>
      <c r="G149" s="43" t="str">
        <f>INDEX(Banco_de_Dados!C$2:U$400,H149,3)</f>
        <v>Tecidos, Vestuário e Calçados</v>
      </c>
      <c r="H149" s="42">
        <f>MATCH(D149,Banco_de_Dados!U$2:U$400,0)</f>
        <v>150</v>
      </c>
      <c r="I149" s="11">
        <f>INDEX(Banco_de_Dados!C$2:U$400,H149,8)</f>
        <v>28.45</v>
      </c>
      <c r="J149" s="11">
        <f t="shared" si="2"/>
        <v>28.900853311661923</v>
      </c>
    </row>
    <row r="150" spans="1:10" x14ac:dyDescent="0.25">
      <c r="A150" s="45"/>
      <c r="C150" s="5" t="s">
        <v>535</v>
      </c>
      <c r="D150" s="6">
        <f>SMALL(Banco_de_Dados!U$3:U$400,ROWS(D$17:D165))</f>
        <v>-1.55E-2</v>
      </c>
      <c r="E150" s="42" t="str">
        <f>INDEX(Banco_de_Dados!C$2:U$400,H150,1)</f>
        <v>BTOW3</v>
      </c>
      <c r="F150" s="42" t="str">
        <f>INDEX(Banco_de_Dados!C$2:U$400,H150,2)</f>
        <v>B2W - COMPANHIA GLOBAL DO VAREJO ON</v>
      </c>
      <c r="G150" s="43" t="str">
        <f>INDEX(Banco_de_Dados!C$2:U$400,H150,3)</f>
        <v>Comércio</v>
      </c>
      <c r="H150" s="42">
        <f>MATCH(D150,Banco_de_Dados!U$2:U$400,0)</f>
        <v>87</v>
      </c>
      <c r="I150" s="11">
        <f>INDEX(Banco_de_Dados!C$2:U$400,H150,8)</f>
        <v>80.73</v>
      </c>
      <c r="J150" s="11">
        <f t="shared" si="2"/>
        <v>82.0010157440325</v>
      </c>
    </row>
    <row r="151" spans="1:10" x14ac:dyDescent="0.25">
      <c r="A151" s="45"/>
      <c r="C151" s="5" t="s">
        <v>536</v>
      </c>
      <c r="D151" s="6">
        <f>SMALL(Banco_de_Dados!U$3:U$400,ROWS(D$17:D166))</f>
        <v>-1.55E-2</v>
      </c>
      <c r="E151" s="42" t="str">
        <f>INDEX(Banco_de_Dados!C$2:U$400,H151,1)</f>
        <v>BTOW3</v>
      </c>
      <c r="F151" s="42" t="str">
        <f>INDEX(Banco_de_Dados!C$2:U$400,H151,2)</f>
        <v>B2W - COMPANHIA GLOBAL DO VAREJO ON</v>
      </c>
      <c r="G151" s="43" t="str">
        <f>INDEX(Banco_de_Dados!C$2:U$400,H151,3)</f>
        <v>Comércio</v>
      </c>
      <c r="H151" s="42">
        <f>MATCH(D151,Banco_de_Dados!U$2:U$400,0)</f>
        <v>87</v>
      </c>
      <c r="I151" s="11">
        <f>INDEX(Banco_de_Dados!C$2:U$400,H151,8)</f>
        <v>80.73</v>
      </c>
      <c r="J151" s="11">
        <f t="shared" si="2"/>
        <v>82.0010157440325</v>
      </c>
    </row>
    <row r="152" spans="1:10" x14ac:dyDescent="0.25">
      <c r="A152" s="45"/>
      <c r="C152" s="5" t="s">
        <v>537</v>
      </c>
      <c r="D152" s="6">
        <f>SMALL(Banco_de_Dados!U$3:U$400,ROWS(D$17:D167))</f>
        <v>-1.52E-2</v>
      </c>
      <c r="E152" s="42" t="str">
        <f>INDEX(Banco_de_Dados!C$2:U$400,H152,1)</f>
        <v>GMAT3</v>
      </c>
      <c r="F152" s="42" t="str">
        <f>INDEX(Banco_de_Dados!C$2:U$400,H152,2)</f>
        <v>GRUPO MATEUS ON NM</v>
      </c>
      <c r="G152" s="43" t="str">
        <f>INDEX(Banco_de_Dados!C$2:U$400,H152,3)</f>
        <v>Comércio e Distribuição</v>
      </c>
      <c r="H152" s="42">
        <f>MATCH(D152,Banco_de_Dados!U$2:U$400,0)</f>
        <v>198</v>
      </c>
      <c r="I152" s="11">
        <f>INDEX(Banco_de_Dados!C$2:U$400,H152,8)</f>
        <v>7.8</v>
      </c>
      <c r="J152" s="11">
        <f t="shared" si="2"/>
        <v>7.9203899268887081</v>
      </c>
    </row>
    <row r="153" spans="1:10" x14ac:dyDescent="0.25">
      <c r="A153" s="45"/>
      <c r="C153" s="5" t="s">
        <v>538</v>
      </c>
      <c r="D153" s="6">
        <f>SMALL(Banco_de_Dados!U$3:U$400,ROWS(D$17:D168))</f>
        <v>-1.52E-2</v>
      </c>
      <c r="E153" s="42" t="str">
        <f>INDEX(Banco_de_Dados!C$2:U$400,H153,1)</f>
        <v>GMAT3</v>
      </c>
      <c r="F153" s="42" t="str">
        <f>INDEX(Banco_de_Dados!C$2:U$400,H153,2)</f>
        <v>GRUPO MATEUS ON NM</v>
      </c>
      <c r="G153" s="43" t="str">
        <f>INDEX(Banco_de_Dados!C$2:U$400,H153,3)</f>
        <v>Comércio e Distribuição</v>
      </c>
      <c r="H153" s="42">
        <f>MATCH(D153,Banco_de_Dados!U$2:U$400,0)</f>
        <v>198</v>
      </c>
      <c r="I153" s="11">
        <f>INDEX(Banco_de_Dados!C$2:U$400,H153,8)</f>
        <v>7.8</v>
      </c>
      <c r="J153" s="11">
        <f t="shared" si="2"/>
        <v>7.9203899268887081</v>
      </c>
    </row>
    <row r="154" spans="1:10" x14ac:dyDescent="0.25">
      <c r="A154" s="45"/>
      <c r="C154" s="5" t="s">
        <v>539</v>
      </c>
      <c r="D154" s="6">
        <f>SMALL(Banco_de_Dados!U$3:U$400,ROWS(D$17:D169))</f>
        <v>-1.52E-2</v>
      </c>
      <c r="E154" s="42" t="str">
        <f>INDEX(Banco_de_Dados!C$2:U$400,H154,1)</f>
        <v>GMAT3</v>
      </c>
      <c r="F154" s="42" t="str">
        <f>INDEX(Banco_de_Dados!C$2:U$400,H154,2)</f>
        <v>GRUPO MATEUS ON NM</v>
      </c>
      <c r="G154" s="43" t="str">
        <f>INDEX(Banco_de_Dados!C$2:U$400,H154,3)</f>
        <v>Comércio e Distribuição</v>
      </c>
      <c r="H154" s="42">
        <f>MATCH(D154,Banco_de_Dados!U$2:U$400,0)</f>
        <v>198</v>
      </c>
      <c r="I154" s="11">
        <f>INDEX(Banco_de_Dados!C$2:U$400,H154,8)</f>
        <v>7.8</v>
      </c>
      <c r="J154" s="11">
        <f t="shared" si="2"/>
        <v>7.9203899268887081</v>
      </c>
    </row>
    <row r="155" spans="1:10" x14ac:dyDescent="0.25">
      <c r="A155" s="45"/>
      <c r="C155" s="5" t="s">
        <v>540</v>
      </c>
      <c r="D155" s="6">
        <f>SMALL(Banco_de_Dados!U$3:U$400,ROWS(D$17:D170))</f>
        <v>-1.52E-2</v>
      </c>
      <c r="E155" s="42" t="str">
        <f>INDEX(Banco_de_Dados!C$2:U$400,H155,1)</f>
        <v>GMAT3</v>
      </c>
      <c r="F155" s="42" t="str">
        <f>INDEX(Banco_de_Dados!C$2:U$400,H155,2)</f>
        <v>GRUPO MATEUS ON NM</v>
      </c>
      <c r="G155" s="43" t="str">
        <f>INDEX(Banco_de_Dados!C$2:U$400,H155,3)</f>
        <v>Comércio e Distribuição</v>
      </c>
      <c r="H155" s="42">
        <f>MATCH(D155,Banco_de_Dados!U$2:U$400,0)</f>
        <v>198</v>
      </c>
      <c r="I155" s="11">
        <f>INDEX(Banco_de_Dados!C$2:U$400,H155,8)</f>
        <v>7.8</v>
      </c>
      <c r="J155" s="11">
        <f t="shared" si="2"/>
        <v>7.9203899268887081</v>
      </c>
    </row>
    <row r="156" spans="1:10" x14ac:dyDescent="0.25">
      <c r="A156" s="45"/>
      <c r="C156" s="5" t="s">
        <v>541</v>
      </c>
      <c r="D156" s="6">
        <f>SMALL(Banco_de_Dados!U$3:U$400,ROWS(D$17:D171))</f>
        <v>-1.46E-2</v>
      </c>
      <c r="E156" s="42" t="str">
        <f>INDEX(Banco_de_Dados!C$2:U$400,H156,1)</f>
        <v>TAEE4</v>
      </c>
      <c r="F156" s="42" t="str">
        <f>INDEX(Banco_de_Dados!C$2:U$400,H156,2)</f>
        <v>TAESA PN N2</v>
      </c>
      <c r="G156" s="43" t="str">
        <f>INDEX(Banco_de_Dados!C$2:U$400,H156,3)</f>
        <v>Energia Elétrica</v>
      </c>
      <c r="H156" s="42">
        <f>MATCH(D156,Banco_de_Dados!U$2:U$400,0)</f>
        <v>376</v>
      </c>
      <c r="I156" s="11">
        <f>INDEX(Banco_de_Dados!C$2:U$400,H156,8)</f>
        <v>10.11</v>
      </c>
      <c r="J156" s="11">
        <f t="shared" si="2"/>
        <v>10.259792977471077</v>
      </c>
    </row>
    <row r="157" spans="1:10" x14ac:dyDescent="0.25">
      <c r="A157" s="45"/>
      <c r="C157" s="5" t="s">
        <v>542</v>
      </c>
      <c r="D157" s="6">
        <f>SMALL(Banco_de_Dados!U$3:U$400,ROWS(D$17:D172))</f>
        <v>-1.43E-2</v>
      </c>
      <c r="E157" s="42" t="str">
        <f>INDEX(Banco_de_Dados!C$2:U$400,H157,1)</f>
        <v>BRGE8</v>
      </c>
      <c r="F157" s="42" t="str">
        <f>INDEX(Banco_de_Dados!C$2:U$400,H157,2)</f>
        <v>CONSORCIO ALFA PND</v>
      </c>
      <c r="G157" s="43" t="str">
        <f>INDEX(Banco_de_Dados!C$2:U$400,H157,3)</f>
        <v>Previdência e Seguros</v>
      </c>
      <c r="H157" s="42">
        <f>MATCH(D157,Banco_de_Dados!U$2:U$400,0)</f>
        <v>73</v>
      </c>
      <c r="I157" s="11">
        <f>INDEX(Banco_de_Dados!C$2:U$400,H157,8)</f>
        <v>8.99</v>
      </c>
      <c r="J157" s="11">
        <f t="shared" si="2"/>
        <v>9.1204220351019583</v>
      </c>
    </row>
    <row r="158" spans="1:10" x14ac:dyDescent="0.25">
      <c r="A158" s="45"/>
      <c r="C158" s="5" t="s">
        <v>543</v>
      </c>
      <c r="D158" s="6">
        <f>SMALL(Banco_de_Dados!U$3:U$400,ROWS(D$17:D173))</f>
        <v>-1.4200000000000001E-2</v>
      </c>
      <c r="E158" s="42" t="str">
        <f>INDEX(Banco_de_Dados!C$2:U$400,H158,1)</f>
        <v>ENGI3</v>
      </c>
      <c r="F158" s="42" t="str">
        <f>INDEX(Banco_de_Dados!C$2:U$400,H158,2)</f>
        <v>ENERGISA ON</v>
      </c>
      <c r="G158" s="43" t="str">
        <f>INDEX(Banco_de_Dados!C$2:U$400,H158,3)</f>
        <v>Energia Elétrica</v>
      </c>
      <c r="H158" s="42">
        <f>MATCH(D158,Banco_de_Dados!U$2:U$400,0)</f>
        <v>170</v>
      </c>
      <c r="I158" s="11">
        <f>INDEX(Banco_de_Dados!C$2:U$400,H158,8)</f>
        <v>15.92</v>
      </c>
      <c r="J158" s="11">
        <f t="shared" si="2"/>
        <v>16.149320348955165</v>
      </c>
    </row>
    <row r="159" spans="1:10" x14ac:dyDescent="0.25">
      <c r="A159" s="45"/>
      <c r="C159" s="5" t="s">
        <v>544</v>
      </c>
      <c r="D159" s="6">
        <f>SMALL(Banco_de_Dados!U$3:U$400,ROWS(D$17:D174))</f>
        <v>-1.41E-2</v>
      </c>
      <c r="E159" s="42" t="str">
        <f>INDEX(Banco_de_Dados!C$2:U$400,H159,1)</f>
        <v>EUCA3</v>
      </c>
      <c r="F159" s="42" t="str">
        <f>INDEX(Banco_de_Dados!C$2:U$400,H159,2)</f>
        <v>EUCATEX ON</v>
      </c>
      <c r="G159" s="43" t="str">
        <f>INDEX(Banco_de_Dados!C$2:U$400,H159,3)</f>
        <v>Madeira e Papel</v>
      </c>
      <c r="H159" s="42">
        <f>MATCH(D159,Banco_de_Dados!U$2:U$400,0)</f>
        <v>182</v>
      </c>
      <c r="I159" s="11">
        <f>INDEX(Banco_de_Dados!C$2:U$400,H159,8)</f>
        <v>20.25</v>
      </c>
      <c r="J159" s="11">
        <f t="shared" si="2"/>
        <v>20.539608479561821</v>
      </c>
    </row>
    <row r="160" spans="1:10" x14ac:dyDescent="0.25">
      <c r="A160" s="45"/>
      <c r="C160" s="5" t="s">
        <v>545</v>
      </c>
      <c r="D160" s="6">
        <f>SMALL(Banco_de_Dados!U$3:U$400,ROWS(D$17:D175))</f>
        <v>-1.3899999999999999E-2</v>
      </c>
      <c r="E160" s="42" t="str">
        <f>INDEX(Banco_de_Dados!C$2:U$400,H160,1)</f>
        <v>DOHL4</v>
      </c>
      <c r="F160" s="42" t="str">
        <f>INDEX(Banco_de_Dados!C$2:U$400,H160,2)</f>
        <v>DOHLER PN</v>
      </c>
      <c r="G160" s="43" t="str">
        <f>INDEX(Banco_de_Dados!C$2:U$400,H160,3)</f>
        <v>Tecidos, Vestuário e Calçados</v>
      </c>
      <c r="H160" s="42">
        <f>MATCH(D160,Banco_de_Dados!U$2:U$400,0)</f>
        <v>151</v>
      </c>
      <c r="I160" s="11">
        <f>INDEX(Banco_de_Dados!C$2:U$400,H160,8)</f>
        <v>4.97</v>
      </c>
      <c r="J160" s="11">
        <f t="shared" si="2"/>
        <v>5.0400567893722741</v>
      </c>
    </row>
    <row r="161" spans="1:10" x14ac:dyDescent="0.25">
      <c r="A161" s="45"/>
      <c r="C161" s="5" t="s">
        <v>546</v>
      </c>
      <c r="D161" s="6">
        <f>SMALL(Banco_de_Dados!U$3:U$400,ROWS(D$17:D176))</f>
        <v>-1.35E-2</v>
      </c>
      <c r="E161" s="42" t="str">
        <f>INDEX(Banco_de_Dados!C$2:U$400,H161,1)</f>
        <v>AZUL4</v>
      </c>
      <c r="F161" s="42" t="str">
        <f>INDEX(Banco_de_Dados!C$2:U$400,H161,2)</f>
        <v>AZUL PN</v>
      </c>
      <c r="G161" s="43" t="str">
        <f>INDEX(Banco_de_Dados!C$2:U$400,H161,3)</f>
        <v>Transporte</v>
      </c>
      <c r="H161" s="42">
        <f>MATCH(D161,Banco_de_Dados!U$2:U$400,0)</f>
        <v>27</v>
      </c>
      <c r="I161" s="11">
        <f>INDEX(Banco_de_Dados!C$2:U$400,H161,8)</f>
        <v>40.049999999999997</v>
      </c>
      <c r="J161" s="11">
        <f t="shared" si="2"/>
        <v>40.598073998986308</v>
      </c>
    </row>
    <row r="162" spans="1:10" x14ac:dyDescent="0.25">
      <c r="A162" s="45"/>
      <c r="C162" s="5" t="s">
        <v>547</v>
      </c>
      <c r="D162" s="6">
        <f>SMALL(Banco_de_Dados!U$3:U$400,ROWS(D$17:D177))</f>
        <v>-1.35E-2</v>
      </c>
      <c r="E162" s="42" t="str">
        <f>INDEX(Banco_de_Dados!C$2:U$400,H162,1)</f>
        <v>AZUL4</v>
      </c>
      <c r="F162" s="42" t="str">
        <f>INDEX(Banco_de_Dados!C$2:U$400,H162,2)</f>
        <v>AZUL PN</v>
      </c>
      <c r="G162" s="43" t="str">
        <f>INDEX(Banco_de_Dados!C$2:U$400,H162,3)</f>
        <v>Transporte</v>
      </c>
      <c r="H162" s="42">
        <f>MATCH(D162,Banco_de_Dados!U$2:U$400,0)</f>
        <v>27</v>
      </c>
      <c r="I162" s="11">
        <f>INDEX(Banco_de_Dados!C$2:U$400,H162,8)</f>
        <v>40.049999999999997</v>
      </c>
      <c r="J162" s="11">
        <f t="shared" si="2"/>
        <v>40.598073998986308</v>
      </c>
    </row>
    <row r="163" spans="1:10" x14ac:dyDescent="0.25">
      <c r="A163" s="45"/>
      <c r="C163" s="5" t="s">
        <v>548</v>
      </c>
      <c r="D163" s="6">
        <f>SMALL(Banco_de_Dados!U$3:U$400,ROWS(D$17:D178))</f>
        <v>-1.35E-2</v>
      </c>
      <c r="E163" s="42" t="str">
        <f>INDEX(Banco_de_Dados!C$2:U$400,H163,1)</f>
        <v>AZUL4</v>
      </c>
      <c r="F163" s="42" t="str">
        <f>INDEX(Banco_de_Dados!C$2:U$400,H163,2)</f>
        <v>AZUL PN</v>
      </c>
      <c r="G163" s="43" t="str">
        <f>INDEX(Banco_de_Dados!C$2:U$400,H163,3)</f>
        <v>Transporte</v>
      </c>
      <c r="H163" s="42">
        <f>MATCH(D163,Banco_de_Dados!U$2:U$400,0)</f>
        <v>27</v>
      </c>
      <c r="I163" s="11">
        <f>INDEX(Banco_de_Dados!C$2:U$400,H163,8)</f>
        <v>40.049999999999997</v>
      </c>
      <c r="J163" s="11">
        <f t="shared" si="2"/>
        <v>40.598073998986308</v>
      </c>
    </row>
    <row r="164" spans="1:10" x14ac:dyDescent="0.25">
      <c r="A164" s="45"/>
      <c r="C164" s="5" t="s">
        <v>549</v>
      </c>
      <c r="D164" s="6">
        <f>SMALL(Banco_de_Dados!U$3:U$400,ROWS(D$17:D179))</f>
        <v>-1.3299999999999999E-2</v>
      </c>
      <c r="E164" s="42" t="str">
        <f>INDEX(Banco_de_Dados!C$2:U$400,H164,1)</f>
        <v>BOAS3</v>
      </c>
      <c r="F164" s="42" t="str">
        <f>INDEX(Banco_de_Dados!C$2:U$400,H164,2)</f>
        <v>BOA VISTA ON NM</v>
      </c>
      <c r="G164" s="43" t="str">
        <f>INDEX(Banco_de_Dados!C$2:U$400,H164,3)</f>
        <v>Serviços Financeiros Diversos</v>
      </c>
      <c r="H164" s="42">
        <f>MATCH(D164,Banco_de_Dados!U$2:U$400,0)</f>
        <v>58</v>
      </c>
      <c r="I164" s="11">
        <f>INDEX(Banco_de_Dados!C$2:U$400,H164,8)</f>
        <v>10.38</v>
      </c>
      <c r="J164" s="11">
        <f t="shared" si="2"/>
        <v>10.519914867740955</v>
      </c>
    </row>
    <row r="165" spans="1:10" x14ac:dyDescent="0.25">
      <c r="A165" s="45"/>
      <c r="C165" s="5" t="s">
        <v>550</v>
      </c>
      <c r="D165" s="6">
        <f>SMALL(Banco_de_Dados!U$3:U$400,ROWS(D$17:D180))</f>
        <v>-1.29E-2</v>
      </c>
      <c r="E165" s="42" t="str">
        <f>INDEX(Banco_de_Dados!C$2:U$400,H165,1)</f>
        <v>ATOM3</v>
      </c>
      <c r="F165" s="42" t="str">
        <f>INDEX(Banco_de_Dados!C$2:U$400,H165,2)</f>
        <v>ATOMPAR ON</v>
      </c>
      <c r="G165" s="43" t="str">
        <f>INDEX(Banco_de_Dados!C$2:U$400,H165,3)</f>
        <v>Outros</v>
      </c>
      <c r="H165" s="42">
        <f>MATCH(D165,Banco_de_Dados!U$2:U$400,0)</f>
        <v>22</v>
      </c>
      <c r="I165" s="11">
        <f>INDEX(Banco_de_Dados!C$2:U$400,H165,8)</f>
        <v>3.82</v>
      </c>
      <c r="J165" s="11">
        <f t="shared" si="2"/>
        <v>3.8699219937189748</v>
      </c>
    </row>
    <row r="166" spans="1:10" x14ac:dyDescent="0.25">
      <c r="A166" s="45"/>
      <c r="C166" s="5" t="s">
        <v>551</v>
      </c>
      <c r="D166" s="6">
        <f>SMALL(Banco_de_Dados!U$3:U$400,ROWS(D$17:D181))</f>
        <v>-1.2800000000000001E-2</v>
      </c>
      <c r="E166" s="42" t="str">
        <f>INDEX(Banco_de_Dados!C$2:U$400,H166,1)</f>
        <v>DMVF3</v>
      </c>
      <c r="F166" s="42" t="str">
        <f>INDEX(Banco_de_Dados!C$2:U$400,H166,2)</f>
        <v>D1000VFARMA ON NM</v>
      </c>
      <c r="G166" s="43" t="str">
        <f>INDEX(Banco_de_Dados!C$2:U$400,H166,3)</f>
        <v>Comércio e Distribuição</v>
      </c>
      <c r="H166" s="42">
        <f>MATCH(D166,Banco_de_Dados!U$2:U$400,0)</f>
        <v>149</v>
      </c>
      <c r="I166" s="11">
        <f>INDEX(Banco_de_Dados!C$2:U$400,H166,8)</f>
        <v>10.02</v>
      </c>
      <c r="J166" s="11">
        <f t="shared" si="2"/>
        <v>10.149918962722852</v>
      </c>
    </row>
    <row r="167" spans="1:10" x14ac:dyDescent="0.25">
      <c r="A167" s="45"/>
      <c r="C167" s="5" t="s">
        <v>552</v>
      </c>
      <c r="D167" s="6">
        <f>SMALL(Banco_de_Dados!U$3:U$400,ROWS(D$17:D182))</f>
        <v>-1.2699999999999999E-2</v>
      </c>
      <c r="E167" s="42" t="str">
        <f>INDEX(Banco_de_Dados!C$2:U$400,H167,1)</f>
        <v>GRND3</v>
      </c>
      <c r="F167" s="42" t="str">
        <f>INDEX(Banco_de_Dados!C$2:U$400,H167,2)</f>
        <v>GRENDENE SA ON</v>
      </c>
      <c r="G167" s="43" t="str">
        <f>INDEX(Banco_de_Dados!C$2:U$400,H167,3)</f>
        <v>Tecidos, Vestuário e Calçados</v>
      </c>
      <c r="H167" s="42">
        <f>MATCH(D167,Banco_de_Dados!U$2:U$400,0)</f>
        <v>205</v>
      </c>
      <c r="I167" s="11">
        <f>INDEX(Banco_de_Dados!C$2:U$400,H167,8)</f>
        <v>7.02</v>
      </c>
      <c r="J167" s="11">
        <f t="shared" si="2"/>
        <v>7.110300820419325</v>
      </c>
    </row>
    <row r="168" spans="1:10" x14ac:dyDescent="0.25">
      <c r="A168" s="45"/>
      <c r="C168" s="5" t="s">
        <v>553</v>
      </c>
      <c r="D168" s="6">
        <f>SMALL(Banco_de_Dados!U$3:U$400,ROWS(D$17:D183))</f>
        <v>-1.26E-2</v>
      </c>
      <c r="E168" s="42" t="str">
        <f>INDEX(Banco_de_Dados!C$2:U$400,H168,1)</f>
        <v>SAPR4</v>
      </c>
      <c r="F168" s="42" t="str">
        <f>INDEX(Banco_de_Dados!C$2:U$400,H168,2)</f>
        <v>SANEPAR PN</v>
      </c>
      <c r="G168" s="43" t="str">
        <f>INDEX(Banco_de_Dados!C$2:U$400,H168,3)</f>
        <v>Água e Saneamento</v>
      </c>
      <c r="H168" s="42">
        <f>MATCH(D168,Banco_de_Dados!U$2:U$400,0)</f>
        <v>351</v>
      </c>
      <c r="I168" s="11">
        <f>INDEX(Banco_de_Dados!C$2:U$400,H168,8)</f>
        <v>3.91</v>
      </c>
      <c r="J168" s="11">
        <f t="shared" si="2"/>
        <v>3.9598946728782662</v>
      </c>
    </row>
    <row r="169" spans="1:10" x14ac:dyDescent="0.25">
      <c r="A169" s="45"/>
      <c r="C169" s="5" t="s">
        <v>554</v>
      </c>
      <c r="D169" s="6">
        <f>SMALL(Banco_de_Dados!U$3:U$400,ROWS(D$17:D184))</f>
        <v>-1.2500000000000001E-2</v>
      </c>
      <c r="E169" s="42" t="str">
        <f>INDEX(Banco_de_Dados!C$2:U$400,H169,1)</f>
        <v>CSRN5</v>
      </c>
      <c r="F169" s="42" t="str">
        <f>INDEX(Banco_de_Dados!C$2:U$400,H169,2)</f>
        <v>COSERN PNA</v>
      </c>
      <c r="G169" s="43" t="str">
        <f>INDEX(Banco_de_Dados!C$2:U$400,H169,3)</f>
        <v>Energia Elétrica</v>
      </c>
      <c r="H169" s="42">
        <f>MATCH(D169,Banco_de_Dados!U$2:U$400,0)</f>
        <v>136</v>
      </c>
      <c r="I169" s="11">
        <f>INDEX(Banco_de_Dados!C$2:U$400,H169,8)</f>
        <v>15.8</v>
      </c>
      <c r="J169" s="11">
        <f t="shared" si="2"/>
        <v>16</v>
      </c>
    </row>
    <row r="170" spans="1:10" x14ac:dyDescent="0.25">
      <c r="A170" s="45"/>
      <c r="C170" s="5" t="s">
        <v>555</v>
      </c>
      <c r="D170" s="6">
        <f>SMALL(Banco_de_Dados!U$3:U$400,ROWS(D$17:D185))</f>
        <v>-1.2500000000000001E-2</v>
      </c>
      <c r="E170" s="42" t="str">
        <f>INDEX(Banco_de_Dados!C$2:U$400,H170,1)</f>
        <v>CSRN5</v>
      </c>
      <c r="F170" s="42" t="str">
        <f>INDEX(Banco_de_Dados!C$2:U$400,H170,2)</f>
        <v>COSERN PNA</v>
      </c>
      <c r="G170" s="43" t="str">
        <f>INDEX(Banco_de_Dados!C$2:U$400,H170,3)</f>
        <v>Energia Elétrica</v>
      </c>
      <c r="H170" s="42">
        <f>MATCH(D170,Banco_de_Dados!U$2:U$400,0)</f>
        <v>136</v>
      </c>
      <c r="I170" s="11">
        <f>INDEX(Banco_de_Dados!C$2:U$400,H170,8)</f>
        <v>15.8</v>
      </c>
      <c r="J170" s="11">
        <f t="shared" si="2"/>
        <v>16</v>
      </c>
    </row>
    <row r="171" spans="1:10" x14ac:dyDescent="0.25">
      <c r="A171" s="45"/>
      <c r="C171" s="5" t="s">
        <v>556</v>
      </c>
      <c r="D171" s="6">
        <f>SMALL(Banco_de_Dados!U$3:U$400,ROWS(D$17:D186))</f>
        <v>-1.24E-2</v>
      </c>
      <c r="E171" s="42" t="str">
        <f>INDEX(Banco_de_Dados!C$2:U$400,H171,1)</f>
        <v>ESPA3</v>
      </c>
      <c r="F171" s="42" t="str">
        <f>INDEX(Banco_de_Dados!C$2:U$400,H171,2)</f>
        <v>ESPACOLASER ON NM</v>
      </c>
      <c r="G171" s="43" t="str">
        <f>INDEX(Banco_de_Dados!C$2:U$400,H171,3)</f>
        <v>Comércio</v>
      </c>
      <c r="H171" s="42">
        <f>MATCH(D171,Banco_de_Dados!U$2:U$400,0)</f>
        <v>179</v>
      </c>
      <c r="I171" s="11">
        <f>INDEX(Banco_de_Dados!C$2:U$400,H171,8)</f>
        <v>19.05</v>
      </c>
      <c r="J171" s="11">
        <f t="shared" si="2"/>
        <v>19.289185905224787</v>
      </c>
    </row>
    <row r="172" spans="1:10" x14ac:dyDescent="0.25">
      <c r="A172" s="45"/>
      <c r="C172" s="5" t="s">
        <v>557</v>
      </c>
      <c r="D172" s="6">
        <f>SMALL(Banco_de_Dados!U$3:U$400,ROWS(D$17:D187))</f>
        <v>-1.24E-2</v>
      </c>
      <c r="E172" s="42" t="str">
        <f>INDEX(Banco_de_Dados!C$2:U$400,H172,1)</f>
        <v>ESPA3</v>
      </c>
      <c r="F172" s="42" t="str">
        <f>INDEX(Banco_de_Dados!C$2:U$400,H172,2)</f>
        <v>ESPACOLASER ON NM</v>
      </c>
      <c r="G172" s="43" t="str">
        <f>INDEX(Banco_de_Dados!C$2:U$400,H172,3)</f>
        <v>Comércio</v>
      </c>
      <c r="H172" s="42">
        <f>MATCH(D172,Banco_de_Dados!U$2:U$400,0)</f>
        <v>179</v>
      </c>
      <c r="I172" s="11">
        <f>INDEX(Banco_de_Dados!C$2:U$400,H172,8)</f>
        <v>19.05</v>
      </c>
      <c r="J172" s="11">
        <f t="shared" si="2"/>
        <v>19.289185905224787</v>
      </c>
    </row>
    <row r="173" spans="1:10" x14ac:dyDescent="0.25">
      <c r="A173" s="45"/>
      <c r="C173" s="5" t="s">
        <v>558</v>
      </c>
      <c r="D173" s="6">
        <f>SMALL(Banco_de_Dados!U$3:U$400,ROWS(D$17:D188))</f>
        <v>-1.2E-2</v>
      </c>
      <c r="E173" s="42" t="str">
        <f>INDEX(Banco_de_Dados!C$2:U$400,H173,1)</f>
        <v>GOLL4</v>
      </c>
      <c r="F173" s="42" t="str">
        <f>INDEX(Banco_de_Dados!C$2:U$400,H173,2)</f>
        <v>GOL LINHAS AEREAS INTELIGENTES SA PN</v>
      </c>
      <c r="G173" s="43" t="str">
        <f>INDEX(Banco_de_Dados!C$2:U$400,H173,3)</f>
        <v>Transporte</v>
      </c>
      <c r="H173" s="42">
        <f>MATCH(D173,Banco_de_Dados!U$2:U$400,0)</f>
        <v>202</v>
      </c>
      <c r="I173" s="11">
        <f>INDEX(Banco_de_Dados!C$2:U$400,H173,8)</f>
        <v>21.37</v>
      </c>
      <c r="J173" s="11">
        <f t="shared" si="2"/>
        <v>21.629554655870447</v>
      </c>
    </row>
    <row r="174" spans="1:10" x14ac:dyDescent="0.25">
      <c r="A174" s="45"/>
      <c r="C174" s="5" t="s">
        <v>559</v>
      </c>
      <c r="D174" s="6">
        <f>SMALL(Banco_de_Dados!U$3:U$400,ROWS(D$17:D189))</f>
        <v>-1.1900000000000001E-2</v>
      </c>
      <c r="E174" s="42" t="str">
        <f>INDEX(Banco_de_Dados!C$2:U$400,H174,1)</f>
        <v>HETA4</v>
      </c>
      <c r="F174" s="42" t="str">
        <f>INDEX(Banco_de_Dados!C$2:U$400,H174,2)</f>
        <v>HERCULES S/A PN</v>
      </c>
      <c r="G174" s="43" t="str">
        <f>INDEX(Banco_de_Dados!C$2:U$400,H174,3)</f>
        <v>Utilidades Domésticas</v>
      </c>
      <c r="H174" s="42">
        <f>MATCH(D174,Banco_de_Dados!U$2:U$400,0)</f>
        <v>214</v>
      </c>
      <c r="I174" s="11">
        <f>INDEX(Banco_de_Dados!C$2:U$400,H174,8)</f>
        <v>9.1</v>
      </c>
      <c r="J174" s="11">
        <f t="shared" si="2"/>
        <v>9.2095941706305027</v>
      </c>
    </row>
    <row r="175" spans="1:10" x14ac:dyDescent="0.25">
      <c r="A175" s="45"/>
      <c r="C175" s="5" t="s">
        <v>560</v>
      </c>
      <c r="D175" s="6">
        <f>SMALL(Banco_de_Dados!U$3:U$400,ROWS(D$17:D190))</f>
        <v>-1.18E-2</v>
      </c>
      <c r="E175" s="42" t="str">
        <f>INDEX(Banco_de_Dados!C$2:U$400,H175,1)</f>
        <v>SANB11</v>
      </c>
      <c r="F175" s="42" t="str">
        <f>INDEX(Banco_de_Dados!C$2:U$400,H175,2)</f>
        <v>SANTANDER UNT</v>
      </c>
      <c r="G175" s="43" t="str">
        <f>INDEX(Banco_de_Dados!C$2:U$400,H175,3)</f>
        <v>Intermediários Financeiros</v>
      </c>
      <c r="H175" s="42">
        <f>MATCH(D175,Banco_de_Dados!U$2:U$400,0)</f>
        <v>346</v>
      </c>
      <c r="I175" s="11">
        <f>INDEX(Banco_de_Dados!C$2:U$400,H175,8)</f>
        <v>36.950000000000003</v>
      </c>
      <c r="J175" s="11">
        <f t="shared" si="2"/>
        <v>37.391216352964989</v>
      </c>
    </row>
    <row r="176" spans="1:10" x14ac:dyDescent="0.25">
      <c r="A176" s="45"/>
      <c r="C176" s="5" t="s">
        <v>561</v>
      </c>
      <c r="D176" s="6">
        <f>SMALL(Banco_de_Dados!U$3:U$400,ROWS(D$17:D191))</f>
        <v>-1.18E-2</v>
      </c>
      <c r="E176" s="42" t="str">
        <f>INDEX(Banco_de_Dados!C$2:U$400,H176,1)</f>
        <v>SANB11</v>
      </c>
      <c r="F176" s="42" t="str">
        <f>INDEX(Banco_de_Dados!C$2:U$400,H176,2)</f>
        <v>SANTANDER UNT</v>
      </c>
      <c r="G176" s="43" t="str">
        <f>INDEX(Banco_de_Dados!C$2:U$400,H176,3)</f>
        <v>Intermediários Financeiros</v>
      </c>
      <c r="H176" s="42">
        <f>MATCH(D176,Banco_de_Dados!U$2:U$400,0)</f>
        <v>346</v>
      </c>
      <c r="I176" s="11">
        <f>INDEX(Banco_de_Dados!C$2:U$400,H176,8)</f>
        <v>36.950000000000003</v>
      </c>
      <c r="J176" s="11">
        <f t="shared" si="2"/>
        <v>37.391216352964989</v>
      </c>
    </row>
    <row r="177" spans="1:10" x14ac:dyDescent="0.25">
      <c r="A177" s="45"/>
      <c r="C177" s="5" t="s">
        <v>562</v>
      </c>
      <c r="D177" s="6">
        <f>SMALL(Banco_de_Dados!U$3:U$400,ROWS(D$17:D192))</f>
        <v>-1.17E-2</v>
      </c>
      <c r="E177" s="42" t="str">
        <f>INDEX(Banco_de_Dados!C$2:U$400,H177,1)</f>
        <v>BPAC3</v>
      </c>
      <c r="F177" s="42" t="str">
        <f>INDEX(Banco_de_Dados!C$2:U$400,H177,2)</f>
        <v>BTGP BANCO ON</v>
      </c>
      <c r="G177" s="43" t="str">
        <f>INDEX(Banco_de_Dados!C$2:U$400,H177,3)</f>
        <v>Intermediários Financeiros</v>
      </c>
      <c r="H177" s="42">
        <f>MATCH(D177,Banco_de_Dados!U$2:U$400,0)</f>
        <v>61</v>
      </c>
      <c r="I177" s="11">
        <f>INDEX(Banco_de_Dados!C$2:U$400,H177,8)</f>
        <v>44.96</v>
      </c>
      <c r="J177" s="11">
        <f t="shared" si="2"/>
        <v>45.492259435394111</v>
      </c>
    </row>
    <row r="178" spans="1:10" x14ac:dyDescent="0.25">
      <c r="A178" s="45"/>
      <c r="C178" s="5" t="s">
        <v>563</v>
      </c>
      <c r="D178" s="6">
        <f>SMALL(Banco_de_Dados!U$3:U$400,ROWS(D$17:D193))</f>
        <v>-1.17E-2</v>
      </c>
      <c r="E178" s="42" t="str">
        <f>INDEX(Banco_de_Dados!C$2:U$400,H178,1)</f>
        <v>BPAC3</v>
      </c>
      <c r="F178" s="42" t="str">
        <f>INDEX(Banco_de_Dados!C$2:U$400,H178,2)</f>
        <v>BTGP BANCO ON</v>
      </c>
      <c r="G178" s="43" t="str">
        <f>INDEX(Banco_de_Dados!C$2:U$400,H178,3)</f>
        <v>Intermediários Financeiros</v>
      </c>
      <c r="H178" s="42">
        <f>MATCH(D178,Banco_de_Dados!U$2:U$400,0)</f>
        <v>61</v>
      </c>
      <c r="I178" s="11">
        <f>INDEX(Banco_de_Dados!C$2:U$400,H178,8)</f>
        <v>44.96</v>
      </c>
      <c r="J178" s="11">
        <f t="shared" si="2"/>
        <v>45.492259435394111</v>
      </c>
    </row>
    <row r="179" spans="1:10" x14ac:dyDescent="0.25">
      <c r="A179" s="45"/>
      <c r="C179" s="5" t="s">
        <v>564</v>
      </c>
      <c r="D179" s="6">
        <f>SMALL(Banco_de_Dados!U$3:U$400,ROWS(D$17:D194))</f>
        <v>-1.1599999999999999E-2</v>
      </c>
      <c r="E179" s="42" t="str">
        <f>INDEX(Banco_de_Dados!C$2:U$400,H179,1)</f>
        <v>JOPA3</v>
      </c>
      <c r="F179" s="42" t="str">
        <f>INDEX(Banco_de_Dados!C$2:U$400,H179,2)</f>
        <v>JOSAPAR S/A ON</v>
      </c>
      <c r="G179" s="43" t="str">
        <f>INDEX(Banco_de_Dados!C$2:U$400,H179,3)</f>
        <v>Alimentos Processados</v>
      </c>
      <c r="H179" s="42">
        <f>MATCH(D179,Banco_de_Dados!U$2:U$400,0)</f>
        <v>232</v>
      </c>
      <c r="I179" s="11">
        <f>INDEX(Banco_de_Dados!C$2:U$400,H179,8)</f>
        <v>34</v>
      </c>
      <c r="J179" s="11">
        <f t="shared" si="2"/>
        <v>34.399028733306359</v>
      </c>
    </row>
    <row r="180" spans="1:10" x14ac:dyDescent="0.25">
      <c r="A180" s="45"/>
      <c r="C180" s="5" t="s">
        <v>565</v>
      </c>
      <c r="D180" s="6">
        <f>SMALL(Banco_de_Dados!U$3:U$400,ROWS(D$17:D195))</f>
        <v>-1.15E-2</v>
      </c>
      <c r="E180" s="42" t="str">
        <f>INDEX(Banco_de_Dados!C$2:U$400,H180,1)</f>
        <v>BRDT3</v>
      </c>
      <c r="F180" s="42" t="str">
        <f>INDEX(Banco_de_Dados!C$2:U$400,H180,2)</f>
        <v>PETROBRAS BR ON NM</v>
      </c>
      <c r="G180" s="43" t="str">
        <f>INDEX(Banco_de_Dados!C$2:U$400,H180,3)</f>
        <v>Petróleo, Gás e Biocombustíveis</v>
      </c>
      <c r="H180" s="42">
        <f>MATCH(D180,Banco_de_Dados!U$2:U$400,0)</f>
        <v>66</v>
      </c>
      <c r="I180" s="11">
        <f>INDEX(Banco_de_Dados!C$2:U$400,H180,8)</f>
        <v>19.690000000000001</v>
      </c>
      <c r="J180" s="11">
        <f t="shared" si="2"/>
        <v>19.919069296914518</v>
      </c>
    </row>
    <row r="181" spans="1:10" x14ac:dyDescent="0.25">
      <c r="A181" s="45"/>
      <c r="C181" s="5" t="s">
        <v>566</v>
      </c>
      <c r="D181" s="6">
        <f>SMALL(Banco_de_Dados!U$3:U$400,ROWS(D$17:D196))</f>
        <v>-1.14E-2</v>
      </c>
      <c r="E181" s="42" t="str">
        <f>INDEX(Banco_de_Dados!C$2:U$400,H181,1)</f>
        <v>EQTL3</v>
      </c>
      <c r="F181" s="42" t="str">
        <f>INDEX(Banco_de_Dados!C$2:U$400,H181,2)</f>
        <v>EQUATORIAL ENERGIA S.A. ON NM</v>
      </c>
      <c r="G181" s="43" t="str">
        <f>INDEX(Banco_de_Dados!C$2:U$400,H181,3)</f>
        <v>Energia Elétrica</v>
      </c>
      <c r="H181" s="42">
        <f>MATCH(D181,Banco_de_Dados!U$2:U$400,0)</f>
        <v>178</v>
      </c>
      <c r="I181" s="11">
        <f>INDEX(Banco_de_Dados!C$2:U$400,H181,8)</f>
        <v>19.87</v>
      </c>
      <c r="J181" s="11">
        <f t="shared" si="2"/>
        <v>20.099130082945582</v>
      </c>
    </row>
    <row r="182" spans="1:10" x14ac:dyDescent="0.25">
      <c r="A182" s="45"/>
      <c r="C182" s="5" t="s">
        <v>567</v>
      </c>
      <c r="D182" s="6">
        <f>SMALL(Banco_de_Dados!U$3:U$400,ROWS(D$17:D197))</f>
        <v>-1.12E-2</v>
      </c>
      <c r="E182" s="42" t="str">
        <f>INDEX(Banco_de_Dados!C$2:U$400,H182,1)</f>
        <v>PSSA3</v>
      </c>
      <c r="F182" s="42" t="str">
        <f>INDEX(Banco_de_Dados!C$2:U$400,H182,2)</f>
        <v>PORTO SEGURO SA ON</v>
      </c>
      <c r="G182" s="43" t="str">
        <f>INDEX(Banco_de_Dados!C$2:U$400,H182,3)</f>
        <v>Previdência e Seguros</v>
      </c>
      <c r="H182" s="42">
        <f>MATCH(D182,Banco_de_Dados!U$2:U$400,0)</f>
        <v>319</v>
      </c>
      <c r="I182" s="11">
        <f>INDEX(Banco_de_Dados!C$2:U$400,H182,8)</f>
        <v>43.1</v>
      </c>
      <c r="J182" s="11">
        <f t="shared" si="2"/>
        <v>43.588187702265373</v>
      </c>
    </row>
    <row r="183" spans="1:10" x14ac:dyDescent="0.25">
      <c r="A183" s="45"/>
      <c r="C183" s="5" t="s">
        <v>568</v>
      </c>
      <c r="D183" s="6">
        <f>SMALL(Banco_de_Dados!U$3:U$400,ROWS(D$17:D198))</f>
        <v>-1.0800000000000001E-2</v>
      </c>
      <c r="E183" s="42" t="str">
        <f>INDEX(Banco_de_Dados!C$2:U$400,H183,1)</f>
        <v>PETR4</v>
      </c>
      <c r="F183" s="42" t="str">
        <f>INDEX(Banco_de_Dados!C$2:U$400,H183,2)</f>
        <v>PETROBRAS PN</v>
      </c>
      <c r="G183" s="43" t="str">
        <f>INDEX(Banco_de_Dados!C$2:U$400,H183,3)</f>
        <v>Petróleo, Gás e Biocombustíveis</v>
      </c>
      <c r="H183" s="42">
        <f>MATCH(D183,Banco_de_Dados!U$2:U$400,0)</f>
        <v>303</v>
      </c>
      <c r="I183" s="11">
        <f>INDEX(Banco_de_Dados!C$2:U$400,H183,8)</f>
        <v>22</v>
      </c>
      <c r="J183" s="11">
        <f t="shared" si="2"/>
        <v>22.240194096239385</v>
      </c>
    </row>
    <row r="184" spans="1:10" x14ac:dyDescent="0.25">
      <c r="A184" s="45"/>
      <c r="C184" s="5" t="s">
        <v>569</v>
      </c>
      <c r="D184" s="6">
        <f>SMALL(Banco_de_Dados!U$3:U$400,ROWS(D$17:D199))</f>
        <v>-1.0699999999999999E-2</v>
      </c>
      <c r="E184" s="42" t="str">
        <f>INDEX(Banco_de_Dados!C$2:U$400,H184,1)</f>
        <v>RPAD6</v>
      </c>
      <c r="F184" s="42" t="str">
        <f>INDEX(Banco_de_Dados!C$2:U$400,H184,2)</f>
        <v>ALFA HOLDINGS PNB</v>
      </c>
      <c r="G184" s="43" t="str">
        <f>INDEX(Banco_de_Dados!C$2:U$400,H184,3)</f>
        <v>Intermediários Financeiros</v>
      </c>
      <c r="H184" s="42">
        <f>MATCH(D184,Banco_de_Dados!U$2:U$400,0)</f>
        <v>341</v>
      </c>
      <c r="I184" s="11">
        <f>INDEX(Banco_de_Dados!C$2:U$400,H184,8)</f>
        <v>5.55</v>
      </c>
      <c r="J184" s="11">
        <f t="shared" si="2"/>
        <v>5.6100272920246637</v>
      </c>
    </row>
    <row r="185" spans="1:10" x14ac:dyDescent="0.25">
      <c r="A185" s="45"/>
      <c r="C185" s="5" t="s">
        <v>570</v>
      </c>
      <c r="D185" s="6">
        <f>SMALL(Banco_de_Dados!U$3:U$400,ROWS(D$17:D200))</f>
        <v>-1.04E-2</v>
      </c>
      <c r="E185" s="42" t="str">
        <f>INDEX(Banco_de_Dados!C$2:U$400,H185,1)</f>
        <v>SULA3</v>
      </c>
      <c r="F185" s="42" t="str">
        <f>INDEX(Banco_de_Dados!C$2:U$400,H185,2)</f>
        <v>Sul America ON N2</v>
      </c>
      <c r="G185" s="43" t="str">
        <f>INDEX(Banco_de_Dados!C$2:U$400,H185,3)</f>
        <v>Previdência e Seguros</v>
      </c>
      <c r="H185" s="42">
        <f>MATCH(D185,Banco_de_Dados!U$2:U$400,0)</f>
        <v>371</v>
      </c>
      <c r="I185" s="11">
        <f>INDEX(Banco_de_Dados!C$2:U$400,H185,8)</f>
        <v>12.32</v>
      </c>
      <c r="J185" s="11">
        <f t="shared" si="2"/>
        <v>12.449474535165724</v>
      </c>
    </row>
    <row r="186" spans="1:10" x14ac:dyDescent="0.25">
      <c r="A186" s="45"/>
      <c r="C186" s="5" t="s">
        <v>571</v>
      </c>
      <c r="D186" s="6">
        <f>SMALL(Banco_de_Dados!U$3:U$400,ROWS(D$17:D201))</f>
        <v>-1.0200000000000001E-2</v>
      </c>
      <c r="E186" s="42" t="str">
        <f>INDEX(Banco_de_Dados!C$2:U$400,H186,1)</f>
        <v>EALT4</v>
      </c>
      <c r="F186" s="42" t="str">
        <f>INDEX(Banco_de_Dados!C$2:U$400,H186,2)</f>
        <v>ELECTRO AÇO ALTONA S/A PN</v>
      </c>
      <c r="G186" s="43" t="str">
        <f>INDEX(Banco_de_Dados!C$2:U$400,H186,3)</f>
        <v>Máquinas e Equipamentos</v>
      </c>
      <c r="H186" s="42">
        <f>MATCH(D186,Banco_de_Dados!U$2:U$400,0)</f>
        <v>155</v>
      </c>
      <c r="I186" s="11">
        <f>INDEX(Banco_de_Dados!C$2:U$400,H186,8)</f>
        <v>4.84</v>
      </c>
      <c r="J186" s="11">
        <f t="shared" si="2"/>
        <v>4.8898767427763179</v>
      </c>
    </row>
    <row r="187" spans="1:10" x14ac:dyDescent="0.25">
      <c r="A187" s="45"/>
      <c r="C187" s="5" t="s">
        <v>572</v>
      </c>
      <c r="D187" s="6">
        <f>SMALL(Banco_de_Dados!U$3:U$400,ROWS(D$17:D202))</f>
        <v>-9.5999999999999992E-3</v>
      </c>
      <c r="E187" s="42" t="str">
        <f>INDEX(Banco_de_Dados!C$2:U$400,H187,1)</f>
        <v>JALL3</v>
      </c>
      <c r="F187" s="42" t="str">
        <f>INDEX(Banco_de_Dados!C$2:U$400,H187,2)</f>
        <v>JALLESMACHAD ON NM</v>
      </c>
      <c r="G187" s="43" t="str">
        <f>INDEX(Banco_de_Dados!C$2:U$400,H187,3)</f>
        <v>Alimentos Processados</v>
      </c>
      <c r="H187" s="42">
        <f>MATCH(D187,Banco_de_Dados!U$2:U$400,0)</f>
        <v>227</v>
      </c>
      <c r="I187" s="11">
        <f>INDEX(Banco_de_Dados!C$2:U$400,H187,8)</f>
        <v>8.2200000000000006</v>
      </c>
      <c r="J187" s="11">
        <f t="shared" si="2"/>
        <v>8.2996768982229412</v>
      </c>
    </row>
    <row r="188" spans="1:10" x14ac:dyDescent="0.25">
      <c r="A188" s="45"/>
      <c r="C188" s="5" t="s">
        <v>573</v>
      </c>
      <c r="D188" s="6">
        <f>SMALL(Banco_de_Dados!U$3:U$400,ROWS(D$17:D203))</f>
        <v>-9.5999999999999992E-3</v>
      </c>
      <c r="E188" s="42" t="str">
        <f>INDEX(Banco_de_Dados!C$2:U$400,H188,1)</f>
        <v>JALL3</v>
      </c>
      <c r="F188" s="42" t="str">
        <f>INDEX(Banco_de_Dados!C$2:U$400,H188,2)</f>
        <v>JALLESMACHAD ON NM</v>
      </c>
      <c r="G188" s="43" t="str">
        <f>INDEX(Banco_de_Dados!C$2:U$400,H188,3)</f>
        <v>Alimentos Processados</v>
      </c>
      <c r="H188" s="42">
        <f>MATCH(D188,Banco_de_Dados!U$2:U$400,0)</f>
        <v>227</v>
      </c>
      <c r="I188" s="11">
        <f>INDEX(Banco_de_Dados!C$2:U$400,H188,8)</f>
        <v>8.2200000000000006</v>
      </c>
      <c r="J188" s="11">
        <f t="shared" si="2"/>
        <v>8.2996768982229412</v>
      </c>
    </row>
    <row r="189" spans="1:10" x14ac:dyDescent="0.25">
      <c r="A189" s="45"/>
      <c r="C189" s="5" t="s">
        <v>574</v>
      </c>
      <c r="D189" s="6">
        <f>SMALL(Banco_de_Dados!U$3:U$400,ROWS(D$17:D204))</f>
        <v>-9.4000000000000004E-3</v>
      </c>
      <c r="E189" s="42" t="str">
        <f>INDEX(Banco_de_Dados!C$2:U$400,H189,1)</f>
        <v>BRSR3</v>
      </c>
      <c r="F189" s="42" t="str">
        <f>INDEX(Banco_de_Dados!C$2:U$400,H189,2)</f>
        <v>BANRISUL S/A ON</v>
      </c>
      <c r="G189" s="43" t="str">
        <f>INDEX(Banco_de_Dados!C$2:U$400,H189,3)</f>
        <v>Intermediários Financeiros</v>
      </c>
      <c r="H189" s="42">
        <f>MATCH(D189,Banco_de_Dados!U$2:U$400,0)</f>
        <v>81</v>
      </c>
      <c r="I189" s="11">
        <f>INDEX(Banco_de_Dados!C$2:U$400,H189,8)</f>
        <v>13.64</v>
      </c>
      <c r="J189" s="11">
        <f t="shared" si="2"/>
        <v>13.769432667070463</v>
      </c>
    </row>
    <row r="190" spans="1:10" x14ac:dyDescent="0.25">
      <c r="A190" s="45"/>
      <c r="C190" s="5" t="s">
        <v>575</v>
      </c>
      <c r="D190" s="6">
        <f>SMALL(Banco_de_Dados!U$3:U$400,ROWS(D$17:D205))</f>
        <v>-9.2999999999999992E-3</v>
      </c>
      <c r="E190" s="42" t="str">
        <f>INDEX(Banco_de_Dados!C$2:U$400,H190,1)</f>
        <v>ORVR3</v>
      </c>
      <c r="F190" s="42" t="str">
        <f>INDEX(Banco_de_Dados!C$2:U$400,H190,2)</f>
        <v>ORIZON ON NM</v>
      </c>
      <c r="G190" s="43" t="str">
        <f>INDEX(Banco_de_Dados!C$2:U$400,H190,3)</f>
        <v>Água e Saneamento</v>
      </c>
      <c r="H190" s="42">
        <f>MATCH(D190,Banco_de_Dados!U$2:U$400,0)</f>
        <v>293</v>
      </c>
      <c r="I190" s="11">
        <f>INDEX(Banco_de_Dados!C$2:U$400,H190,8)</f>
        <v>21.2</v>
      </c>
      <c r="J190" s="11">
        <f t="shared" si="2"/>
        <v>21.399010800444128</v>
      </c>
    </row>
    <row r="191" spans="1:10" x14ac:dyDescent="0.25">
      <c r="A191" s="45"/>
      <c r="C191" s="5" t="s">
        <v>576</v>
      </c>
      <c r="D191" s="6">
        <f>SMALL(Banco_de_Dados!U$3:U$400,ROWS(D$17:D206))</f>
        <v>-9.1999999999999998E-3</v>
      </c>
      <c r="E191" s="42" t="str">
        <f>INDEX(Banco_de_Dados!C$2:U$400,H191,1)</f>
        <v>LAME4</v>
      </c>
      <c r="F191" s="42" t="str">
        <f>INDEX(Banco_de_Dados!C$2:U$400,H191,2)</f>
        <v>LOJAS AMERICANAS S.A. PN</v>
      </c>
      <c r="G191" s="43" t="str">
        <f>INDEX(Banco_de_Dados!C$2:U$400,H191,3)</f>
        <v>Comércio</v>
      </c>
      <c r="H191" s="42">
        <f>MATCH(D191,Banco_de_Dados!U$2:U$400,0)</f>
        <v>240</v>
      </c>
      <c r="I191" s="11">
        <f>INDEX(Banco_de_Dados!C$2:U$400,H191,8)</f>
        <v>24.68</v>
      </c>
      <c r="J191" s="11">
        <f t="shared" si="2"/>
        <v>24.90916431166734</v>
      </c>
    </row>
    <row r="192" spans="1:10" x14ac:dyDescent="0.25">
      <c r="A192" s="45"/>
      <c r="C192" s="5" t="s">
        <v>577</v>
      </c>
      <c r="D192" s="6">
        <f>SMALL(Banco_de_Dados!U$3:U$400,ROWS(D$17:D207))</f>
        <v>-8.8999999999999999E-3</v>
      </c>
      <c r="E192" s="42" t="str">
        <f>INDEX(Banco_de_Dados!C$2:U$400,H192,1)</f>
        <v>RDNI3</v>
      </c>
      <c r="F192" s="42" t="str">
        <f>INDEX(Banco_de_Dados!C$2:U$400,H192,2)</f>
        <v>RNI ON NM</v>
      </c>
      <c r="G192" s="43" t="str">
        <f>INDEX(Banco_de_Dados!C$2:U$400,H192,3)</f>
        <v>Construção Civil</v>
      </c>
      <c r="H192" s="42">
        <f>MATCH(D192,Banco_de_Dados!U$2:U$400,0)</f>
        <v>330</v>
      </c>
      <c r="I192" s="11">
        <f>INDEX(Banco_de_Dados!C$2:U$400,H192,8)</f>
        <v>8.92</v>
      </c>
      <c r="J192" s="11">
        <f t="shared" si="2"/>
        <v>9.0001008979921302</v>
      </c>
    </row>
    <row r="193" spans="1:10" x14ac:dyDescent="0.25">
      <c r="A193" s="45"/>
      <c r="C193" s="5" t="s">
        <v>578</v>
      </c>
      <c r="D193" s="6">
        <f>SMALL(Banco_de_Dados!U$3:U$400,ROWS(D$17:D208))</f>
        <v>-8.8999999999999999E-3</v>
      </c>
      <c r="E193" s="42" t="str">
        <f>INDEX(Banco_de_Dados!C$2:U$400,H193,1)</f>
        <v>RDNI3</v>
      </c>
      <c r="F193" s="42" t="str">
        <f>INDEX(Banco_de_Dados!C$2:U$400,H193,2)</f>
        <v>RNI ON NM</v>
      </c>
      <c r="G193" s="43" t="str">
        <f>INDEX(Banco_de_Dados!C$2:U$400,H193,3)</f>
        <v>Construção Civil</v>
      </c>
      <c r="H193" s="42">
        <f>MATCH(D193,Banco_de_Dados!U$2:U$400,0)</f>
        <v>330</v>
      </c>
      <c r="I193" s="11">
        <f>INDEX(Banco_de_Dados!C$2:U$400,H193,8)</f>
        <v>8.92</v>
      </c>
      <c r="J193" s="11">
        <f t="shared" si="2"/>
        <v>9.0001008979921302</v>
      </c>
    </row>
    <row r="194" spans="1:10" x14ac:dyDescent="0.25">
      <c r="A194" s="45"/>
      <c r="C194" s="5" t="s">
        <v>579</v>
      </c>
      <c r="D194" s="6">
        <f>SMALL(Banco_de_Dados!U$3:U$400,ROWS(D$17:D209))</f>
        <v>-8.6999999999999994E-3</v>
      </c>
      <c r="E194" s="42" t="str">
        <f>INDEX(Banco_de_Dados!C$2:U$400,H194,1)</f>
        <v>HGTX3</v>
      </c>
      <c r="F194" s="42" t="str">
        <f>INDEX(Banco_de_Dados!C$2:U$400,H194,2)</f>
        <v>CIA HERING ON N1</v>
      </c>
      <c r="G194" s="43" t="str">
        <f>INDEX(Banco_de_Dados!C$2:U$400,H194,3)</f>
        <v>Tecidos, Vestuário e Calçados</v>
      </c>
      <c r="H194" s="42">
        <f>MATCH(D194,Banco_de_Dados!U$2:U$400,0)</f>
        <v>215</v>
      </c>
      <c r="I194" s="11">
        <f>INDEX(Banco_de_Dados!C$2:U$400,H194,8)</f>
        <v>14.77</v>
      </c>
      <c r="J194" s="11">
        <f t="shared" si="2"/>
        <v>14.899626752748915</v>
      </c>
    </row>
    <row r="195" spans="1:10" x14ac:dyDescent="0.25">
      <c r="A195" s="45"/>
      <c r="C195" s="5" t="s">
        <v>580</v>
      </c>
      <c r="D195" s="6">
        <f>SMALL(Banco_de_Dados!U$3:U$400,ROWS(D$17:D210))</f>
        <v>-8.0000000000000002E-3</v>
      </c>
      <c r="E195" s="42" t="str">
        <f>INDEX(Banco_de_Dados!C$2:U$400,H195,1)</f>
        <v>KLBN3</v>
      </c>
      <c r="F195" s="42" t="str">
        <f>INDEX(Banco_de_Dados!C$2:U$400,H195,2)</f>
        <v>KLABIN ON N2</v>
      </c>
      <c r="G195" s="43" t="str">
        <f>INDEX(Banco_de_Dados!C$2:U$400,H195,3)</f>
        <v>Madeira e Papel</v>
      </c>
      <c r="H195" s="42">
        <f>MATCH(D195,Banco_de_Dados!U$2:U$400,0)</f>
        <v>237</v>
      </c>
      <c r="I195" s="11">
        <f>INDEX(Banco_de_Dados!C$2:U$400,H195,8)</f>
        <v>6.21</v>
      </c>
      <c r="J195" s="11">
        <f t="shared" ref="J195:J258" si="3">-I195*1/(-1-D195)</f>
        <v>6.26008064516129</v>
      </c>
    </row>
    <row r="196" spans="1:10" x14ac:dyDescent="0.25">
      <c r="A196" s="45"/>
      <c r="C196" s="5" t="s">
        <v>581</v>
      </c>
      <c r="D196" s="6">
        <f>SMALL(Banco_de_Dados!U$3:U$400,ROWS(D$17:D211))</f>
        <v>-8.0000000000000002E-3</v>
      </c>
      <c r="E196" s="42" t="str">
        <f>INDEX(Banco_de_Dados!C$2:U$400,H196,1)</f>
        <v>KLBN3</v>
      </c>
      <c r="F196" s="42" t="str">
        <f>INDEX(Banco_de_Dados!C$2:U$400,H196,2)</f>
        <v>KLABIN ON N2</v>
      </c>
      <c r="G196" s="43" t="str">
        <f>INDEX(Banco_de_Dados!C$2:U$400,H196,3)</f>
        <v>Madeira e Papel</v>
      </c>
      <c r="H196" s="42">
        <f>MATCH(D196,Banco_de_Dados!U$2:U$400,0)</f>
        <v>237</v>
      </c>
      <c r="I196" s="11">
        <f>INDEX(Banco_de_Dados!C$2:U$400,H196,8)</f>
        <v>6.21</v>
      </c>
      <c r="J196" s="11">
        <f t="shared" si="3"/>
        <v>6.26008064516129</v>
      </c>
    </row>
    <row r="197" spans="1:10" x14ac:dyDescent="0.25">
      <c r="A197" s="45"/>
      <c r="C197" s="5" t="s">
        <v>582</v>
      </c>
      <c r="D197" s="6">
        <f>SMALL(Banco_de_Dados!U$3:U$400,ROWS(D$17:D212))</f>
        <v>-7.7000000000000002E-3</v>
      </c>
      <c r="E197" s="42" t="str">
        <f>INDEX(Banco_de_Dados!C$2:U$400,H197,1)</f>
        <v>GEPA3</v>
      </c>
      <c r="F197" s="42" t="str">
        <f>INDEX(Banco_de_Dados!C$2:U$400,H197,2)</f>
        <v>DUKE ENERGY INT,GERAÇÃO PARANAPANEMA SA ON</v>
      </c>
      <c r="G197" s="43" t="str">
        <f>INDEX(Banco_de_Dados!C$2:U$400,H197,3)</f>
        <v>Energia Elétrica</v>
      </c>
      <c r="H197" s="42">
        <f>MATCH(D197,Banco_de_Dados!U$2:U$400,0)</f>
        <v>193</v>
      </c>
      <c r="I197" s="11">
        <f>INDEX(Banco_de_Dados!C$2:U$400,H197,8)</f>
        <v>38.9</v>
      </c>
      <c r="J197" s="11">
        <f t="shared" si="3"/>
        <v>39.201854277940136</v>
      </c>
    </row>
    <row r="198" spans="1:10" x14ac:dyDescent="0.25">
      <c r="A198" s="45"/>
      <c r="C198" s="5" t="s">
        <v>583</v>
      </c>
      <c r="D198" s="6">
        <f>SMALL(Banco_de_Dados!U$3:U$400,ROWS(D$17:D213))</f>
        <v>-7.6E-3</v>
      </c>
      <c r="E198" s="42" t="str">
        <f>INDEX(Banco_de_Dados!C$2:U$400,H198,1)</f>
        <v>SULA11</v>
      </c>
      <c r="F198" s="42" t="str">
        <f>INDEX(Banco_de_Dados!C$2:U$400,H198,2)</f>
        <v>Sul America UNT N2</v>
      </c>
      <c r="G198" s="43" t="str">
        <f>INDEX(Banco_de_Dados!C$2:U$400,H198,3)</f>
        <v>Previdência e Seguros</v>
      </c>
      <c r="H198" s="42">
        <f>MATCH(D198,Banco_de_Dados!U$2:U$400,0)</f>
        <v>370</v>
      </c>
      <c r="I198" s="11">
        <f>INDEX(Banco_de_Dados!C$2:U$400,H198,8)</f>
        <v>32.78</v>
      </c>
      <c r="J198" s="11">
        <f t="shared" si="3"/>
        <v>33.031035872632003</v>
      </c>
    </row>
    <row r="199" spans="1:10" x14ac:dyDescent="0.25">
      <c r="A199" s="45"/>
      <c r="C199" s="5" t="s">
        <v>584</v>
      </c>
      <c r="D199" s="6">
        <f>SMALL(Banco_de_Dados!U$3:U$400,ROWS(D$17:D214))</f>
        <v>-7.6E-3</v>
      </c>
      <c r="E199" s="42" t="str">
        <f>INDEX(Banco_de_Dados!C$2:U$400,H199,1)</f>
        <v>SULA11</v>
      </c>
      <c r="F199" s="42" t="str">
        <f>INDEX(Banco_de_Dados!C$2:U$400,H199,2)</f>
        <v>Sul America UNT N2</v>
      </c>
      <c r="G199" s="43" t="str">
        <f>INDEX(Banco_de_Dados!C$2:U$400,H199,3)</f>
        <v>Previdência e Seguros</v>
      </c>
      <c r="H199" s="42">
        <f>MATCH(D199,Banco_de_Dados!U$2:U$400,0)</f>
        <v>370</v>
      </c>
      <c r="I199" s="11">
        <f>INDEX(Banco_de_Dados!C$2:U$400,H199,8)</f>
        <v>32.78</v>
      </c>
      <c r="J199" s="11">
        <f t="shared" si="3"/>
        <v>33.031035872632003</v>
      </c>
    </row>
    <row r="200" spans="1:10" x14ac:dyDescent="0.25">
      <c r="A200" s="45"/>
      <c r="C200" s="5" t="s">
        <v>585</v>
      </c>
      <c r="D200" s="6">
        <f>SMALL(Banco_de_Dados!U$3:U$400,ROWS(D$17:D215))</f>
        <v>-7.4000000000000003E-3</v>
      </c>
      <c r="E200" s="42" t="str">
        <f>INDEX(Banco_de_Dados!C$2:U$400,H200,1)</f>
        <v>LAME3</v>
      </c>
      <c r="F200" s="42" t="str">
        <f>INDEX(Banco_de_Dados!C$2:U$400,H200,2)</f>
        <v>LOJAS AMERICANAS S.A. ON</v>
      </c>
      <c r="G200" s="43" t="str">
        <f>INDEX(Banco_de_Dados!C$2:U$400,H200,3)</f>
        <v>Comércio</v>
      </c>
      <c r="H200" s="42">
        <f>MATCH(D200,Banco_de_Dados!U$2:U$400,0)</f>
        <v>239</v>
      </c>
      <c r="I200" s="11">
        <f>INDEX(Banco_de_Dados!C$2:U$400,H200,8)</f>
        <v>22.83</v>
      </c>
      <c r="J200" s="11">
        <f t="shared" si="3"/>
        <v>23.000201491033646</v>
      </c>
    </row>
    <row r="201" spans="1:10" x14ac:dyDescent="0.25">
      <c r="A201" s="45"/>
      <c r="C201" s="5" t="s">
        <v>586</v>
      </c>
      <c r="D201" s="6">
        <f>SMALL(Banco_de_Dados!U$3:U$400,ROWS(D$17:D216))</f>
        <v>-6.8999999999999999E-3</v>
      </c>
      <c r="E201" s="42" t="str">
        <f>INDEX(Banco_de_Dados!C$2:U$400,H201,1)</f>
        <v>TECN3</v>
      </c>
      <c r="F201" s="42" t="str">
        <f>INDEX(Banco_de_Dados!C$2:U$400,H201,2)</f>
        <v>TECHNOS ON NM</v>
      </c>
      <c r="G201" s="43" t="str">
        <f>INDEX(Banco_de_Dados!C$2:U$400,H201,3)</f>
        <v>Tecidos, Vestuário e Calçados</v>
      </c>
      <c r="H201" s="42">
        <f>MATCH(D201,Banco_de_Dados!U$2:U$400,0)</f>
        <v>382</v>
      </c>
      <c r="I201" s="11">
        <f>INDEX(Banco_de_Dados!C$2:U$400,H201,8)</f>
        <v>1.43</v>
      </c>
      <c r="J201" s="11">
        <f t="shared" si="3"/>
        <v>1.4399355553317894</v>
      </c>
    </row>
    <row r="202" spans="1:10" x14ac:dyDescent="0.25">
      <c r="A202" s="45"/>
      <c r="C202" s="5" t="s">
        <v>587</v>
      </c>
      <c r="D202" s="6">
        <f>SMALL(Banco_de_Dados!U$3:U$400,ROWS(D$17:D217))</f>
        <v>-6.7999999999999996E-3</v>
      </c>
      <c r="E202" s="42" t="str">
        <f>INDEX(Banco_de_Dados!C$2:U$400,H202,1)</f>
        <v>BBAS3</v>
      </c>
      <c r="F202" s="42" t="str">
        <f>INDEX(Banco_de_Dados!C$2:U$400,H202,2)</f>
        <v>BANCO DO BRASIL S.A. ON</v>
      </c>
      <c r="G202" s="43" t="str">
        <f>INDEX(Banco_de_Dados!C$2:U$400,H202,3)</f>
        <v>Intermediários Financeiros</v>
      </c>
      <c r="H202" s="42">
        <f>MATCH(D202,Banco_de_Dados!U$2:U$400,0)</f>
        <v>34</v>
      </c>
      <c r="I202" s="11">
        <f>INDEX(Banco_de_Dados!C$2:U$400,H202,8)</f>
        <v>27.86</v>
      </c>
      <c r="J202" s="11">
        <f t="shared" si="3"/>
        <v>28.050745066451874</v>
      </c>
    </row>
    <row r="203" spans="1:10" x14ac:dyDescent="0.25">
      <c r="A203" s="45"/>
      <c r="C203" s="5" t="s">
        <v>588</v>
      </c>
      <c r="D203" s="6">
        <f>SMALL(Banco_de_Dados!U$3:U$400,ROWS(D$17:D218))</f>
        <v>-6.6E-3</v>
      </c>
      <c r="E203" s="42" t="str">
        <f>INDEX(Banco_de_Dados!C$2:U$400,H203,1)</f>
        <v>CEBR3</v>
      </c>
      <c r="F203" s="42" t="str">
        <f>INDEX(Banco_de_Dados!C$2:U$400,H203,2)</f>
        <v>CEB - COMPANHIA ENERGÉTICA DE BRASÍLIA ON</v>
      </c>
      <c r="G203" s="43" t="str">
        <f>INDEX(Banco_de_Dados!C$2:U$400,H203,3)</f>
        <v>Energia Elétrica</v>
      </c>
      <c r="H203" s="42">
        <f>MATCH(D203,Banco_de_Dados!U$2:U$400,0)</f>
        <v>97</v>
      </c>
      <c r="I203" s="11">
        <f>INDEX(Banco_de_Dados!C$2:U$400,H203,8)</f>
        <v>133</v>
      </c>
      <c r="J203" s="11">
        <f t="shared" si="3"/>
        <v>133.88363197100867</v>
      </c>
    </row>
    <row r="204" spans="1:10" x14ac:dyDescent="0.25">
      <c r="A204" s="45"/>
      <c r="C204" s="5" t="s">
        <v>589</v>
      </c>
      <c r="D204" s="6">
        <f>SMALL(Banco_de_Dados!U$3:U$400,ROWS(D$17:D219))</f>
        <v>-6.4000000000000003E-3</v>
      </c>
      <c r="E204" s="42" t="str">
        <f>INDEX(Banco_de_Dados!C$2:U$400,H204,1)</f>
        <v>OPCT3</v>
      </c>
      <c r="F204" s="42" t="str">
        <f>INDEX(Banco_de_Dados!C$2:U$400,H204,2)</f>
        <v>OCEANPACT ON NM</v>
      </c>
      <c r="G204" s="43" t="str">
        <f>INDEX(Banco_de_Dados!C$2:U$400,H204,3)</f>
        <v>Petróleo, Gás e Biocombustíveis</v>
      </c>
      <c r="H204" s="42">
        <f>MATCH(D204,Banco_de_Dados!U$2:U$400,0)</f>
        <v>292</v>
      </c>
      <c r="I204" s="11">
        <f>INDEX(Banco_de_Dados!C$2:U$400,H204,8)</f>
        <v>10.9</v>
      </c>
      <c r="J204" s="11">
        <f t="shared" si="3"/>
        <v>10.970209339774557</v>
      </c>
    </row>
    <row r="205" spans="1:10" x14ac:dyDescent="0.25">
      <c r="A205" s="45"/>
      <c r="C205" s="5" t="s">
        <v>590</v>
      </c>
      <c r="D205" s="6">
        <f>SMALL(Banco_de_Dados!U$3:U$400,ROWS(D$17:D220))</f>
        <v>-6.3E-3</v>
      </c>
      <c r="E205" s="42" t="str">
        <f>INDEX(Banco_de_Dados!C$2:U$400,H205,1)</f>
        <v>PETR3</v>
      </c>
      <c r="F205" s="42" t="str">
        <f>INDEX(Banco_de_Dados!C$2:U$400,H205,2)</f>
        <v>PETROBRAS ON</v>
      </c>
      <c r="G205" s="43" t="str">
        <f>INDEX(Banco_de_Dados!C$2:U$400,H205,3)</f>
        <v>Petróleo, Gás e Biocombustíveis</v>
      </c>
      <c r="H205" s="42">
        <f>MATCH(D205,Banco_de_Dados!U$2:U$400,0)</f>
        <v>302</v>
      </c>
      <c r="I205" s="11">
        <f>INDEX(Banco_de_Dados!C$2:U$400,H205,8)</f>
        <v>22.01</v>
      </c>
      <c r="J205" s="11">
        <f t="shared" si="3"/>
        <v>22.149542115326557</v>
      </c>
    </row>
    <row r="206" spans="1:10" x14ac:dyDescent="0.25">
      <c r="A206" s="45"/>
      <c r="C206" s="5" t="s">
        <v>591</v>
      </c>
      <c r="D206" s="6">
        <f>SMALL(Banco_de_Dados!U$3:U$400,ROWS(D$17:D221))</f>
        <v>-6.3E-3</v>
      </c>
      <c r="E206" s="42" t="str">
        <f>INDEX(Banco_de_Dados!C$2:U$400,H206,1)</f>
        <v>PETR3</v>
      </c>
      <c r="F206" s="42" t="str">
        <f>INDEX(Banco_de_Dados!C$2:U$400,H206,2)</f>
        <v>PETROBRAS ON</v>
      </c>
      <c r="G206" s="43" t="str">
        <f>INDEX(Banco_de_Dados!C$2:U$400,H206,3)</f>
        <v>Petróleo, Gás e Biocombustíveis</v>
      </c>
      <c r="H206" s="42">
        <f>MATCH(D206,Banco_de_Dados!U$2:U$400,0)</f>
        <v>302</v>
      </c>
      <c r="I206" s="11">
        <f>INDEX(Banco_de_Dados!C$2:U$400,H206,8)</f>
        <v>22.01</v>
      </c>
      <c r="J206" s="11">
        <f t="shared" si="3"/>
        <v>22.149542115326557</v>
      </c>
    </row>
    <row r="207" spans="1:10" x14ac:dyDescent="0.25">
      <c r="A207" s="45"/>
      <c r="C207" s="5" t="s">
        <v>592</v>
      </c>
      <c r="D207" s="6">
        <f>SMALL(Banco_de_Dados!U$3:U$400,ROWS(D$17:D222))</f>
        <v>-6.1999999999999998E-3</v>
      </c>
      <c r="E207" s="42" t="str">
        <f>INDEX(Banco_de_Dados!C$2:U$400,H207,1)</f>
        <v>EQPA3</v>
      </c>
      <c r="F207" s="42" t="str">
        <f>INDEX(Banco_de_Dados!C$2:U$400,H207,2)</f>
        <v>EQTL PARA ON</v>
      </c>
      <c r="G207" s="43" t="str">
        <f>INDEX(Banco_de_Dados!C$2:U$400,H207,3)</f>
        <v>Energia Elétrica</v>
      </c>
      <c r="H207" s="42">
        <f>MATCH(D207,Banco_de_Dados!U$2:U$400,0)</f>
        <v>175</v>
      </c>
      <c r="I207" s="11">
        <f>INDEX(Banco_de_Dados!C$2:U$400,H207,8)</f>
        <v>3.23</v>
      </c>
      <c r="J207" s="11">
        <f t="shared" si="3"/>
        <v>3.250150935801972</v>
      </c>
    </row>
    <row r="208" spans="1:10" x14ac:dyDescent="0.25">
      <c r="A208" s="45"/>
      <c r="C208" s="5" t="s">
        <v>593</v>
      </c>
      <c r="D208" s="6">
        <f>SMALL(Banco_de_Dados!U$3:U$400,ROWS(D$17:D223))</f>
        <v>-6.1000000000000004E-3</v>
      </c>
      <c r="E208" s="42" t="str">
        <f>INDEX(Banco_de_Dados!C$2:U$400,H208,1)</f>
        <v>AMBP3</v>
      </c>
      <c r="F208" s="42" t="str">
        <f>INDEX(Banco_de_Dados!C$2:U$400,H208,2)</f>
        <v>AMBIPAR ON NM</v>
      </c>
      <c r="G208" s="43" t="str">
        <f>INDEX(Banco_de_Dados!C$2:U$400,H208,3)</f>
        <v>Água e Saneamento</v>
      </c>
      <c r="H208" s="42">
        <f>MATCH(D208,Banco_de_Dados!U$2:U$400,0)</f>
        <v>17</v>
      </c>
      <c r="I208" s="11">
        <f>INDEX(Banco_de_Dados!C$2:U$400,H208,8)</f>
        <v>22.95</v>
      </c>
      <c r="J208" s="11">
        <f t="shared" si="3"/>
        <v>23.09085421068518</v>
      </c>
    </row>
    <row r="209" spans="1:10" x14ac:dyDescent="0.25">
      <c r="A209" s="45"/>
      <c r="C209" s="5" t="s">
        <v>594</v>
      </c>
      <c r="D209" s="6">
        <f>SMALL(Banco_de_Dados!U$3:U$400,ROWS(D$17:D224))</f>
        <v>-5.7999999999999996E-3</v>
      </c>
      <c r="E209" s="42" t="str">
        <f>INDEX(Banco_de_Dados!C$2:U$400,H209,1)</f>
        <v>CAML3</v>
      </c>
      <c r="F209" s="42" t="str">
        <f>INDEX(Banco_de_Dados!C$2:U$400,H209,2)</f>
        <v>CAMIL ON NM</v>
      </c>
      <c r="G209" s="43" t="str">
        <f>INDEX(Banco_de_Dados!C$2:U$400,H209,3)</f>
        <v>Alimentos Processados</v>
      </c>
      <c r="H209" s="42">
        <f>MATCH(D209,Banco_de_Dados!U$2:U$400,0)</f>
        <v>90</v>
      </c>
      <c r="I209" s="11">
        <f>INDEX(Banco_de_Dados!C$2:U$400,H209,8)</f>
        <v>10.37</v>
      </c>
      <c r="J209" s="11">
        <f t="shared" si="3"/>
        <v>10.430496881915108</v>
      </c>
    </row>
    <row r="210" spans="1:10" x14ac:dyDescent="0.25">
      <c r="A210" s="45"/>
      <c r="C210" s="5" t="s">
        <v>595</v>
      </c>
      <c r="D210" s="6">
        <f>SMALL(Banco_de_Dados!U$3:U$400,ROWS(D$17:D225))</f>
        <v>-5.3E-3</v>
      </c>
      <c r="E210" s="42" t="str">
        <f>INDEX(Banco_de_Dados!C$2:U$400,H210,1)</f>
        <v>CSRN3</v>
      </c>
      <c r="F210" s="42" t="str">
        <f>INDEX(Banco_de_Dados!C$2:U$400,H210,2)</f>
        <v>COSERN ON</v>
      </c>
      <c r="G210" s="43" t="str">
        <f>INDEX(Banco_de_Dados!C$2:U$400,H210,3)</f>
        <v>Energia Elétrica</v>
      </c>
      <c r="H210" s="42">
        <f>MATCH(D210,Banco_de_Dados!U$2:U$400,0)</f>
        <v>135</v>
      </c>
      <c r="I210" s="11">
        <f>INDEX(Banco_de_Dados!C$2:U$400,H210,8)</f>
        <v>14.92</v>
      </c>
      <c r="J210" s="11">
        <f t="shared" si="3"/>
        <v>14.999497335880164</v>
      </c>
    </row>
    <row r="211" spans="1:10" x14ac:dyDescent="0.25">
      <c r="A211" s="45"/>
      <c r="C211" s="5" t="s">
        <v>596</v>
      </c>
      <c r="D211" s="6">
        <f>SMALL(Banco_de_Dados!U$3:U$400,ROWS(D$17:D226))</f>
        <v>-5.1999999999999998E-3</v>
      </c>
      <c r="E211" s="42" t="str">
        <f>INDEX(Banco_de_Dados!C$2:U$400,H211,1)</f>
        <v>BEEF3</v>
      </c>
      <c r="F211" s="42" t="str">
        <f>INDEX(Banco_de_Dados!C$2:U$400,H211,2)</f>
        <v>Minerva ON NM</v>
      </c>
      <c r="G211" s="43" t="str">
        <f>INDEX(Banco_de_Dados!C$2:U$400,H211,3)</f>
        <v>Alimentos Processados</v>
      </c>
      <c r="H211" s="42">
        <f>MATCH(D211,Banco_de_Dados!U$2:U$400,0)</f>
        <v>40</v>
      </c>
      <c r="I211" s="11">
        <f>INDEX(Banco_de_Dados!C$2:U$400,H211,8)</f>
        <v>9.65</v>
      </c>
      <c r="J211" s="11">
        <f t="shared" si="3"/>
        <v>9.700442299959791</v>
      </c>
    </row>
    <row r="212" spans="1:10" x14ac:dyDescent="0.25">
      <c r="A212" s="45"/>
      <c r="C212" s="5" t="s">
        <v>597</v>
      </c>
      <c r="D212" s="6">
        <f>SMALL(Banco_de_Dados!U$3:U$400,ROWS(D$17:D227))</f>
        <v>-4.5999999999999999E-3</v>
      </c>
      <c r="E212" s="42" t="str">
        <f>INDEX(Banco_de_Dados!C$2:U$400,H212,1)</f>
        <v>MOAR3</v>
      </c>
      <c r="F212" s="42" t="str">
        <f>INDEX(Banco_de_Dados!C$2:U$400,H212,2)</f>
        <v>MONTEIRO ARANHA ON</v>
      </c>
      <c r="G212" s="43" t="str">
        <f>INDEX(Banco_de_Dados!C$2:U$400,H212,3)</f>
        <v>Holdings Diversificadas</v>
      </c>
      <c r="H212" s="42">
        <f>MATCH(D212,Banco_de_Dados!U$2:U$400,0)</f>
        <v>269</v>
      </c>
      <c r="I212" s="11">
        <f>INDEX(Banco_de_Dados!C$2:U$400,H212,8)</f>
        <v>242.79</v>
      </c>
      <c r="J212" s="11">
        <f t="shared" si="3"/>
        <v>243.91199517781797</v>
      </c>
    </row>
    <row r="213" spans="1:10" x14ac:dyDescent="0.25">
      <c r="A213" s="45"/>
      <c r="C213" s="5" t="s">
        <v>598</v>
      </c>
      <c r="D213" s="6">
        <f>SMALL(Banco_de_Dados!U$3:U$400,ROWS(D$17:D228))</f>
        <v>-4.4999999999999997E-3</v>
      </c>
      <c r="E213" s="42" t="str">
        <f>INDEX(Banco_de_Dados!C$2:U$400,H213,1)</f>
        <v>BOBR4</v>
      </c>
      <c r="F213" s="42" t="str">
        <f>INDEX(Banco_de_Dados!C$2:U$400,H213,2)</f>
        <v>BOMBRIL SA PN</v>
      </c>
      <c r="G213" s="43" t="str">
        <f>INDEX(Banco_de_Dados!C$2:U$400,H213,3)</f>
        <v>Produtos de Uso Pessoal e de Limpeza</v>
      </c>
      <c r="H213" s="42">
        <f>MATCH(D213,Banco_de_Dados!U$2:U$400,0)</f>
        <v>59</v>
      </c>
      <c r="I213" s="11">
        <f>INDEX(Banco_de_Dados!C$2:U$400,H213,8)</f>
        <v>2.2200000000000002</v>
      </c>
      <c r="J213" s="11">
        <f t="shared" si="3"/>
        <v>2.2300351582119537</v>
      </c>
    </row>
    <row r="214" spans="1:10" x14ac:dyDescent="0.25">
      <c r="A214" s="45"/>
      <c r="C214" s="5" t="s">
        <v>599</v>
      </c>
      <c r="D214" s="6">
        <f>SMALL(Banco_de_Dados!U$3:U$400,ROWS(D$17:D229))</f>
        <v>-3.8E-3</v>
      </c>
      <c r="E214" s="42" t="str">
        <f>INDEX(Banco_de_Dados!C$2:U$400,H214,1)</f>
        <v>CTNM4</v>
      </c>
      <c r="F214" s="42" t="str">
        <f>INDEX(Banco_de_Dados!C$2:U$400,H214,2)</f>
        <v>COTEMINAS PN</v>
      </c>
      <c r="G214" s="43" t="str">
        <f>INDEX(Banco_de_Dados!C$2:U$400,H214,3)</f>
        <v>Tecidos, Vestuário e Calçados</v>
      </c>
      <c r="H214" s="42">
        <f>MATCH(D214,Banco_de_Dados!U$2:U$400,0)</f>
        <v>140</v>
      </c>
      <c r="I214" s="11">
        <f>INDEX(Banco_de_Dados!C$2:U$400,H214,8)</f>
        <v>5.29</v>
      </c>
      <c r="J214" s="11">
        <f t="shared" si="3"/>
        <v>5.3101786789801251</v>
      </c>
    </row>
    <row r="215" spans="1:10" x14ac:dyDescent="0.25">
      <c r="A215" s="45"/>
      <c r="C215" s="5" t="s">
        <v>600</v>
      </c>
      <c r="D215" s="6">
        <f>SMALL(Banco_de_Dados!U$3:U$400,ROWS(D$17:D230))</f>
        <v>-3.2000000000000002E-3</v>
      </c>
      <c r="E215" s="42" t="str">
        <f>INDEX(Banco_de_Dados!C$2:U$400,H215,1)</f>
        <v>BTTL3</v>
      </c>
      <c r="F215" s="42" t="str">
        <f>INDEX(Banco_de_Dados!C$2:U$400,H215,2)</f>
        <v>APABA ON</v>
      </c>
      <c r="G215" s="43" t="str">
        <f>INDEX(Banco_de_Dados!C$2:U$400,H215,3)</f>
        <v>Comércio</v>
      </c>
      <c r="H215" s="42">
        <f>MATCH(D215,Banco_de_Dados!U$2:U$400,0)</f>
        <v>88</v>
      </c>
      <c r="I215" s="11">
        <f>INDEX(Banco_de_Dados!C$2:U$400,H215,8)</f>
        <v>9.2100000000000009</v>
      </c>
      <c r="J215" s="11">
        <f t="shared" si="3"/>
        <v>9.2395666131621201</v>
      </c>
    </row>
    <row r="216" spans="1:10" x14ac:dyDescent="0.25">
      <c r="A216" s="45"/>
      <c r="C216" s="5" t="s">
        <v>601</v>
      </c>
      <c r="D216" s="6">
        <f>SMALL(Banco_de_Dados!U$3:U$400,ROWS(D$17:D231))</f>
        <v>-3.0000000000000001E-3</v>
      </c>
      <c r="E216" s="42" t="str">
        <f>INDEX(Banco_de_Dados!C$2:U$400,H216,1)</f>
        <v>ALPA3</v>
      </c>
      <c r="F216" s="42" t="str">
        <f>INDEX(Banco_de_Dados!C$2:U$400,H216,2)</f>
        <v>ALPARGATAS ON N1</v>
      </c>
      <c r="G216" s="43" t="str">
        <f>INDEX(Banco_de_Dados!C$2:U$400,H216,3)</f>
        <v>Tecidos, Vestuário e Calçados</v>
      </c>
      <c r="H216" s="42">
        <f>MATCH(D216,Banco_de_Dados!U$2:U$400,0)</f>
        <v>9</v>
      </c>
      <c r="I216" s="11">
        <f>INDEX(Banco_de_Dados!C$2:U$400,H216,8)</f>
        <v>30.16</v>
      </c>
      <c r="J216" s="11">
        <f t="shared" si="3"/>
        <v>30.250752256770312</v>
      </c>
    </row>
    <row r="217" spans="1:10" x14ac:dyDescent="0.25">
      <c r="A217" s="45"/>
      <c r="C217" s="5" t="s">
        <v>602</v>
      </c>
      <c r="D217" s="6">
        <f>SMALL(Banco_de_Dados!U$3:U$400,ROWS(D$17:D232))</f>
        <v>-2.8E-3</v>
      </c>
      <c r="E217" s="42" t="str">
        <f>INDEX(Banco_de_Dados!C$2:U$400,H217,1)</f>
        <v>CPLE3</v>
      </c>
      <c r="F217" s="42" t="str">
        <f>INDEX(Banco_de_Dados!C$2:U$400,H217,2)</f>
        <v>COPEL ON</v>
      </c>
      <c r="G217" s="43" t="str">
        <f>INDEX(Banco_de_Dados!C$2:U$400,H217,3)</f>
        <v>Energia Elétrica</v>
      </c>
      <c r="H217" s="42">
        <f>MATCH(D217,Banco_de_Dados!U$2:U$400,0)</f>
        <v>122</v>
      </c>
      <c r="I217" s="11">
        <f>INDEX(Banco_de_Dados!C$2:U$400,H217,8)</f>
        <v>57.34</v>
      </c>
      <c r="J217" s="11">
        <f t="shared" si="3"/>
        <v>57.501002807862015</v>
      </c>
    </row>
    <row r="218" spans="1:10" x14ac:dyDescent="0.25">
      <c r="A218" s="45"/>
      <c r="C218" s="5" t="s">
        <v>603</v>
      </c>
      <c r="D218" s="6">
        <f>SMALL(Banco_de_Dados!U$3:U$400,ROWS(D$17:D233))</f>
        <v>-2.7000000000000001E-3</v>
      </c>
      <c r="E218" s="42" t="str">
        <f>INDEX(Banco_de_Dados!C$2:U$400,H218,1)</f>
        <v>DTEX3</v>
      </c>
      <c r="F218" s="42" t="str">
        <f>INDEX(Banco_de_Dados!C$2:U$400,H218,2)</f>
        <v>DURATEX ON NM</v>
      </c>
      <c r="G218" s="43" t="str">
        <f>INDEX(Banco_de_Dados!C$2:U$400,H218,3)</f>
        <v>Madeira e Papel</v>
      </c>
      <c r="H218" s="42">
        <f>MATCH(D218,Banco_de_Dados!U$2:U$400,0)</f>
        <v>153</v>
      </c>
      <c r="I218" s="11">
        <f>INDEX(Banco_de_Dados!C$2:U$400,H218,8)</f>
        <v>18.36</v>
      </c>
      <c r="J218" s="11">
        <f t="shared" si="3"/>
        <v>18.409706206758248</v>
      </c>
    </row>
    <row r="219" spans="1:10" x14ac:dyDescent="0.25">
      <c r="A219" s="45"/>
      <c r="C219" s="5" t="s">
        <v>604</v>
      </c>
      <c r="D219" s="6">
        <f>SMALL(Banco_de_Dados!U$3:U$400,ROWS(D$17:D234))</f>
        <v>-2.3E-3</v>
      </c>
      <c r="E219" s="42" t="str">
        <f>INDEX(Banco_de_Dados!C$2:U$400,H219,1)</f>
        <v>CESP3</v>
      </c>
      <c r="F219" s="42" t="str">
        <f>INDEX(Banco_de_Dados!C$2:U$400,H219,2)</f>
        <v>CESP CIA ENERGETICA SAO PAULO ON</v>
      </c>
      <c r="G219" s="43" t="str">
        <f>INDEX(Banco_de_Dados!C$2:U$400,H219,3)</f>
        <v>Energia Elétrica</v>
      </c>
      <c r="H219" s="42">
        <f>MATCH(D219,Banco_de_Dados!U$2:U$400,0)</f>
        <v>105</v>
      </c>
      <c r="I219" s="11">
        <f>INDEX(Banco_de_Dados!C$2:U$400,H219,8)</f>
        <v>29.8</v>
      </c>
      <c r="J219" s="11">
        <f t="shared" si="3"/>
        <v>29.868698005412448</v>
      </c>
    </row>
    <row r="220" spans="1:10" x14ac:dyDescent="0.25">
      <c r="A220" s="45"/>
      <c r="C220" s="5" t="s">
        <v>605</v>
      </c>
      <c r="D220" s="6">
        <f>SMALL(Banco_de_Dados!U$3:U$400,ROWS(D$17:D235))</f>
        <v>-2E-3</v>
      </c>
      <c r="E220" s="42" t="str">
        <f>INDEX(Banco_de_Dados!C$2:U$400,H220,1)</f>
        <v>PGMN3</v>
      </c>
      <c r="F220" s="42" t="str">
        <f>INDEX(Banco_de_Dados!C$2:U$400,H220,2)</f>
        <v>PAGUE MENOS ON NM</v>
      </c>
      <c r="G220" s="43" t="str">
        <f>INDEX(Banco_de_Dados!C$2:U$400,H220,3)</f>
        <v>Comércio e Distribuição</v>
      </c>
      <c r="H220" s="42">
        <f>MATCH(D220,Banco_de_Dados!U$2:U$400,0)</f>
        <v>306</v>
      </c>
      <c r="I220" s="11">
        <f>INDEX(Banco_de_Dados!C$2:U$400,H220,8)</f>
        <v>9.89</v>
      </c>
      <c r="J220" s="11">
        <f t="shared" si="3"/>
        <v>9.9098196392785578</v>
      </c>
    </row>
    <row r="221" spans="1:10" x14ac:dyDescent="0.25">
      <c r="A221" s="45"/>
      <c r="C221" s="5" t="s">
        <v>606</v>
      </c>
      <c r="D221" s="6">
        <f>SMALL(Banco_de_Dados!U$3:U$400,ROWS(D$17:D236))</f>
        <v>-2E-3</v>
      </c>
      <c r="E221" s="42" t="str">
        <f>INDEX(Banco_de_Dados!C$2:U$400,H221,1)</f>
        <v>PGMN3</v>
      </c>
      <c r="F221" s="42" t="str">
        <f>INDEX(Banco_de_Dados!C$2:U$400,H221,2)</f>
        <v>PAGUE MENOS ON NM</v>
      </c>
      <c r="G221" s="43" t="str">
        <f>INDEX(Banco_de_Dados!C$2:U$400,H221,3)</f>
        <v>Comércio e Distribuição</v>
      </c>
      <c r="H221" s="42">
        <f>MATCH(D221,Banco_de_Dados!U$2:U$400,0)</f>
        <v>306</v>
      </c>
      <c r="I221" s="11">
        <f>INDEX(Banco_de_Dados!C$2:U$400,H221,8)</f>
        <v>9.89</v>
      </c>
      <c r="J221" s="11">
        <f t="shared" si="3"/>
        <v>9.9098196392785578</v>
      </c>
    </row>
    <row r="222" spans="1:10" x14ac:dyDescent="0.25">
      <c r="A222" s="45"/>
      <c r="C222" s="5" t="s">
        <v>607</v>
      </c>
      <c r="D222" s="6">
        <f>SMALL(Banco_de_Dados!U$3:U$400,ROWS(D$17:D237))</f>
        <v>-1.6999999999999999E-3</v>
      </c>
      <c r="E222" s="42" t="str">
        <f>INDEX(Banco_de_Dados!C$2:U$400,H222,1)</f>
        <v>ARZZ3</v>
      </c>
      <c r="F222" s="42" t="str">
        <f>INDEX(Banco_de_Dados!C$2:U$400,H222,2)</f>
        <v>AREZZO CO ON NM</v>
      </c>
      <c r="G222" s="43" t="str">
        <f>INDEX(Banco_de_Dados!C$2:U$400,H222,3)</f>
        <v>Comércio</v>
      </c>
      <c r="H222" s="42">
        <f>MATCH(D222,Banco_de_Dados!U$2:U$400,0)</f>
        <v>20</v>
      </c>
      <c r="I222" s="11">
        <f>INDEX(Banco_de_Dados!C$2:U$400,H222,8)</f>
        <v>71.2</v>
      </c>
      <c r="J222" s="11">
        <f t="shared" si="3"/>
        <v>71.321246118401291</v>
      </c>
    </row>
    <row r="223" spans="1:10" x14ac:dyDescent="0.25">
      <c r="A223" s="45"/>
      <c r="C223" s="5" t="s">
        <v>608</v>
      </c>
      <c r="D223" s="6">
        <f>SMALL(Banco_de_Dados!U$3:U$400,ROWS(D$17:D238))</f>
        <v>-1.6999999999999999E-3</v>
      </c>
      <c r="E223" s="42" t="str">
        <f>INDEX(Banco_de_Dados!C$2:U$400,H223,1)</f>
        <v>ARZZ3</v>
      </c>
      <c r="F223" s="42" t="str">
        <f>INDEX(Banco_de_Dados!C$2:U$400,H223,2)</f>
        <v>AREZZO CO ON NM</v>
      </c>
      <c r="G223" s="43" t="str">
        <f>INDEX(Banco_de_Dados!C$2:U$400,H223,3)</f>
        <v>Comércio</v>
      </c>
      <c r="H223" s="42">
        <f>MATCH(D223,Banco_de_Dados!U$2:U$400,0)</f>
        <v>20</v>
      </c>
      <c r="I223" s="11">
        <f>INDEX(Banco_de_Dados!C$2:U$400,H223,8)</f>
        <v>71.2</v>
      </c>
      <c r="J223" s="11">
        <f t="shared" si="3"/>
        <v>71.321246118401291</v>
      </c>
    </row>
    <row r="224" spans="1:10" x14ac:dyDescent="0.25">
      <c r="A224" s="45"/>
      <c r="C224" s="5" t="s">
        <v>609</v>
      </c>
      <c r="D224" s="6">
        <f>SMALL(Banco_de_Dados!U$3:U$400,ROWS(D$17:D239))</f>
        <v>-1.6000000000000001E-3</v>
      </c>
      <c r="E224" s="42" t="str">
        <f>INDEX(Banco_de_Dados!C$2:U$400,H224,1)</f>
        <v>EMBR3</v>
      </c>
      <c r="F224" s="42" t="str">
        <f>INDEX(Banco_de_Dados!C$2:U$400,H224,2)</f>
        <v>EMBRAER ON</v>
      </c>
      <c r="G224" s="43" t="str">
        <f>INDEX(Banco_de_Dados!C$2:U$400,H224,3)</f>
        <v>Material de Transporte</v>
      </c>
      <c r="H224" s="42">
        <f>MATCH(D224,Banco_de_Dados!U$2:U$400,0)</f>
        <v>165</v>
      </c>
      <c r="I224" s="11">
        <f>INDEX(Banco_de_Dados!C$2:U$400,H224,8)</f>
        <v>12.21</v>
      </c>
      <c r="J224" s="11">
        <f t="shared" si="3"/>
        <v>12.229567307692308</v>
      </c>
    </row>
    <row r="225" spans="1:10" x14ac:dyDescent="0.25">
      <c r="A225" s="45"/>
      <c r="C225" s="5" t="s">
        <v>610</v>
      </c>
      <c r="D225" s="6">
        <f>SMALL(Banco_de_Dados!U$3:U$400,ROWS(D$17:D240))</f>
        <v>-1.2999999999999999E-3</v>
      </c>
      <c r="E225" s="42" t="str">
        <f>INDEX(Banco_de_Dados!C$2:U$400,H225,1)</f>
        <v>CARD3</v>
      </c>
      <c r="F225" s="42" t="str">
        <f>INDEX(Banco_de_Dados!C$2:U$400,H225,2)</f>
        <v>CSU CARDSYST ON NM</v>
      </c>
      <c r="G225" s="43" t="str">
        <f>INDEX(Banco_de_Dados!C$2:U$400,H225,3)</f>
        <v>Serviços Diversos</v>
      </c>
      <c r="H225" s="42">
        <f>MATCH(D225,Banco_de_Dados!U$2:U$400,0)</f>
        <v>91</v>
      </c>
      <c r="I225" s="11">
        <f>INDEX(Banco_de_Dados!C$2:U$400,H225,8)</f>
        <v>14.98</v>
      </c>
      <c r="J225" s="11">
        <f t="shared" si="3"/>
        <v>14.999499349153901</v>
      </c>
    </row>
    <row r="226" spans="1:10" x14ac:dyDescent="0.25">
      <c r="A226" s="45"/>
      <c r="C226" s="5" t="s">
        <v>611</v>
      </c>
      <c r="D226" s="6">
        <f>SMALL(Banco_de_Dados!U$3:U$400,ROWS(D$17:D241))</f>
        <v>-1.2999999999999999E-3</v>
      </c>
      <c r="E226" s="42" t="str">
        <f>INDEX(Banco_de_Dados!C$2:U$400,H226,1)</f>
        <v>CARD3</v>
      </c>
      <c r="F226" s="42" t="str">
        <f>INDEX(Banco_de_Dados!C$2:U$400,H226,2)</f>
        <v>CSU CARDSYST ON NM</v>
      </c>
      <c r="G226" s="43" t="str">
        <f>INDEX(Banco_de_Dados!C$2:U$400,H226,3)</f>
        <v>Serviços Diversos</v>
      </c>
      <c r="H226" s="42">
        <f>MATCH(D226,Banco_de_Dados!U$2:U$400,0)</f>
        <v>91</v>
      </c>
      <c r="I226" s="11">
        <f>INDEX(Banco_de_Dados!C$2:U$400,H226,8)</f>
        <v>14.98</v>
      </c>
      <c r="J226" s="11">
        <f t="shared" si="3"/>
        <v>14.999499349153901</v>
      </c>
    </row>
    <row r="227" spans="1:10" x14ac:dyDescent="0.25">
      <c r="A227" s="45"/>
      <c r="C227" s="5" t="s">
        <v>612</v>
      </c>
      <c r="D227" s="6">
        <f>SMALL(Banco_de_Dados!U$3:U$400,ROWS(D$17:D242))</f>
        <v>-1.1000000000000001E-3</v>
      </c>
      <c r="E227" s="42" t="str">
        <f>INDEX(Banco_de_Dados!C$2:U$400,H227,1)</f>
        <v>RAIL3</v>
      </c>
      <c r="F227" s="42" t="str">
        <f>INDEX(Banco_de_Dados!C$2:U$400,H227,2)</f>
        <v>RUMO S.A. ON NM</v>
      </c>
      <c r="G227" s="43" t="str">
        <f>INDEX(Banco_de_Dados!C$2:U$400,H227,3)</f>
        <v>Transporte</v>
      </c>
      <c r="H227" s="42">
        <f>MATCH(D227,Banco_de_Dados!U$2:U$400,0)</f>
        <v>325</v>
      </c>
      <c r="I227" s="11">
        <f>INDEX(Banco_de_Dados!C$2:U$400,H227,8)</f>
        <v>18.079999999999998</v>
      </c>
      <c r="J227" s="11">
        <f t="shared" si="3"/>
        <v>18.099909900890978</v>
      </c>
    </row>
    <row r="228" spans="1:10" x14ac:dyDescent="0.25">
      <c r="A228" s="45"/>
      <c r="C228" s="5" t="s">
        <v>613</v>
      </c>
      <c r="D228" s="6">
        <f>SMALL(Banco_de_Dados!U$3:U$400,ROWS(D$17:D243))</f>
        <v>-8.9999999999999998E-4</v>
      </c>
      <c r="E228" s="42" t="str">
        <f>INDEX(Banco_de_Dados!C$2:U$400,H228,1)</f>
        <v>REDE3</v>
      </c>
      <c r="F228" s="42" t="str">
        <f>INDEX(Banco_de_Dados!C$2:U$400,H228,2)</f>
        <v>REDE EMPRESAS DE ENERGIA ELÉTRICA S.A. ON</v>
      </c>
      <c r="G228" s="43" t="str">
        <f>INDEX(Banco_de_Dados!C$2:U$400,H228,3)</f>
        <v>Energia Elétrica</v>
      </c>
      <c r="H228" s="42">
        <f>MATCH(D228,Banco_de_Dados!U$2:U$400,0)</f>
        <v>332</v>
      </c>
      <c r="I228" s="11">
        <f>INDEX(Banco_de_Dados!C$2:U$400,H228,8)</f>
        <v>11.74</v>
      </c>
      <c r="J228" s="11">
        <f t="shared" si="3"/>
        <v>11.750575517966169</v>
      </c>
    </row>
    <row r="229" spans="1:10" x14ac:dyDescent="0.25">
      <c r="A229" s="45"/>
      <c r="C229" s="5" t="s">
        <v>614</v>
      </c>
      <c r="D229" s="6">
        <f>SMALL(Banco_de_Dados!U$3:U$400,ROWS(D$17:D244))</f>
        <v>-5.0000000000000001E-4</v>
      </c>
      <c r="E229" s="42" t="str">
        <f>INDEX(Banco_de_Dados!C$2:U$400,H229,1)</f>
        <v>PARD3</v>
      </c>
      <c r="F229" s="42" t="str">
        <f>INDEX(Banco_de_Dados!C$2:U$400,H229,2)</f>
        <v>IHPARDINI ON NM</v>
      </c>
      <c r="G229" s="43" t="str">
        <f>INDEX(Banco_de_Dados!C$2:U$400,H229,3)</f>
        <v>Análises e Diagnósticos</v>
      </c>
      <c r="H229" s="42">
        <f>MATCH(D229,Banco_de_Dados!U$2:U$400,0)</f>
        <v>295</v>
      </c>
      <c r="I229" s="11">
        <f>INDEX(Banco_de_Dados!C$2:U$400,H229,8)</f>
        <v>19.989999999999998</v>
      </c>
      <c r="J229" s="11">
        <f t="shared" si="3"/>
        <v>19.999999999999996</v>
      </c>
    </row>
    <row r="230" spans="1:10" x14ac:dyDescent="0.25">
      <c r="A230" s="45"/>
      <c r="C230" s="5" t="s">
        <v>615</v>
      </c>
      <c r="D230" s="6">
        <f>SMALL(Banco_de_Dados!U$3:U$400,ROWS(D$17:D245))</f>
        <v>0</v>
      </c>
      <c r="E230" s="42" t="str">
        <f>INDEX(Banco_de_Dados!C$2:U$400,H230,1)</f>
        <v>AHEB3</v>
      </c>
      <c r="F230" s="42" t="str">
        <f>INDEX(Banco_de_Dados!C$2:U$400,H230,2)</f>
        <v>PARQUE ANHEMBI ON</v>
      </c>
      <c r="G230" s="43" t="str">
        <f>INDEX(Banco_de_Dados!C$2:U$400,H230,3)</f>
        <v>Viagens e Lazer</v>
      </c>
      <c r="H230" s="42">
        <f>MATCH(D230,Banco_de_Dados!U$2:U$400,0)</f>
        <v>8</v>
      </c>
      <c r="I230" s="11">
        <f>INDEX(Banco_de_Dados!C$2:U$400,H230,8)</f>
        <v>22.99</v>
      </c>
      <c r="J230" s="11">
        <f t="shared" si="3"/>
        <v>22.99</v>
      </c>
    </row>
    <row r="231" spans="1:10" x14ac:dyDescent="0.25">
      <c r="A231" s="45"/>
      <c r="C231" s="5" t="s">
        <v>616</v>
      </c>
      <c r="D231" s="6">
        <f>SMALL(Banco_de_Dados!U$3:U$400,ROWS(D$17:D246))</f>
        <v>0</v>
      </c>
      <c r="E231" s="42" t="str">
        <f>INDEX(Banco_de_Dados!C$2:U$400,H231,1)</f>
        <v>AHEB3</v>
      </c>
      <c r="F231" s="42" t="str">
        <f>INDEX(Banco_de_Dados!C$2:U$400,H231,2)</f>
        <v>PARQUE ANHEMBI ON</v>
      </c>
      <c r="G231" s="43" t="str">
        <f>INDEX(Banco_de_Dados!C$2:U$400,H231,3)</f>
        <v>Viagens e Lazer</v>
      </c>
      <c r="H231" s="42">
        <f>MATCH(D231,Banco_de_Dados!U$2:U$400,0)</f>
        <v>8</v>
      </c>
      <c r="I231" s="11">
        <f>INDEX(Banco_de_Dados!C$2:U$400,H231,8)</f>
        <v>22.99</v>
      </c>
      <c r="J231" s="11">
        <f t="shared" si="3"/>
        <v>22.99</v>
      </c>
    </row>
    <row r="232" spans="1:10" x14ac:dyDescent="0.25">
      <c r="A232" s="45"/>
      <c r="C232" s="5" t="s">
        <v>617</v>
      </c>
      <c r="D232" s="6">
        <f>SMALL(Banco_de_Dados!U$3:U$400,ROWS(D$17:D247))</f>
        <v>0</v>
      </c>
      <c r="E232" s="42" t="str">
        <f>INDEX(Banco_de_Dados!C$2:U$400,H232,1)</f>
        <v>AHEB3</v>
      </c>
      <c r="F232" s="42" t="str">
        <f>INDEX(Banco_de_Dados!C$2:U$400,H232,2)</f>
        <v>PARQUE ANHEMBI ON</v>
      </c>
      <c r="G232" s="43" t="str">
        <f>INDEX(Banco_de_Dados!C$2:U$400,H232,3)</f>
        <v>Viagens e Lazer</v>
      </c>
      <c r="H232" s="42">
        <f>MATCH(D232,Banco_de_Dados!U$2:U$400,0)</f>
        <v>8</v>
      </c>
      <c r="I232" s="11">
        <f>INDEX(Banco_de_Dados!C$2:U$400,H232,8)</f>
        <v>22.99</v>
      </c>
      <c r="J232" s="11">
        <f t="shared" si="3"/>
        <v>22.99</v>
      </c>
    </row>
    <row r="233" spans="1:10" x14ac:dyDescent="0.25">
      <c r="A233" s="45"/>
      <c r="C233" s="5" t="s">
        <v>618</v>
      </c>
      <c r="D233" s="6">
        <f>SMALL(Banco_de_Dados!U$3:U$400,ROWS(D$17:D248))</f>
        <v>0</v>
      </c>
      <c r="E233" s="42" t="str">
        <f>INDEX(Banco_de_Dados!C$2:U$400,H233,1)</f>
        <v>AHEB3</v>
      </c>
      <c r="F233" s="42" t="str">
        <f>INDEX(Banco_de_Dados!C$2:U$400,H233,2)</f>
        <v>PARQUE ANHEMBI ON</v>
      </c>
      <c r="G233" s="43" t="str">
        <f>INDEX(Banco_de_Dados!C$2:U$400,H233,3)</f>
        <v>Viagens e Lazer</v>
      </c>
      <c r="H233" s="42">
        <f>MATCH(D233,Banco_de_Dados!U$2:U$400,0)</f>
        <v>8</v>
      </c>
      <c r="I233" s="11">
        <f>INDEX(Banco_de_Dados!C$2:U$400,H233,8)</f>
        <v>22.99</v>
      </c>
      <c r="J233" s="11">
        <f t="shared" si="3"/>
        <v>22.99</v>
      </c>
    </row>
    <row r="234" spans="1:10" x14ac:dyDescent="0.25">
      <c r="A234" s="45"/>
      <c r="C234" s="5" t="s">
        <v>619</v>
      </c>
      <c r="D234" s="6">
        <f>SMALL(Banco_de_Dados!U$3:U$400,ROWS(D$17:D249))</f>
        <v>0</v>
      </c>
      <c r="E234" s="42" t="str">
        <f>INDEX(Banco_de_Dados!C$2:U$400,H234,1)</f>
        <v>AHEB3</v>
      </c>
      <c r="F234" s="42" t="str">
        <f>INDEX(Banco_de_Dados!C$2:U$400,H234,2)</f>
        <v>PARQUE ANHEMBI ON</v>
      </c>
      <c r="G234" s="43" t="str">
        <f>INDEX(Banco_de_Dados!C$2:U$400,H234,3)</f>
        <v>Viagens e Lazer</v>
      </c>
      <c r="H234" s="42">
        <f>MATCH(D234,Banco_de_Dados!U$2:U$400,0)</f>
        <v>8</v>
      </c>
      <c r="I234" s="11">
        <f>INDEX(Banco_de_Dados!C$2:U$400,H234,8)</f>
        <v>22.99</v>
      </c>
      <c r="J234" s="11">
        <f t="shared" si="3"/>
        <v>22.99</v>
      </c>
    </row>
    <row r="235" spans="1:10" x14ac:dyDescent="0.25">
      <c r="A235" s="45"/>
      <c r="C235" s="5" t="s">
        <v>620</v>
      </c>
      <c r="D235" s="6">
        <f>SMALL(Banco_de_Dados!U$3:U$400,ROWS(D$17:D250))</f>
        <v>0</v>
      </c>
      <c r="E235" s="42" t="str">
        <f>INDEX(Banco_de_Dados!C$2:U$400,H235,1)</f>
        <v>AHEB3</v>
      </c>
      <c r="F235" s="42" t="str">
        <f>INDEX(Banco_de_Dados!C$2:U$400,H235,2)</f>
        <v>PARQUE ANHEMBI ON</v>
      </c>
      <c r="G235" s="43" t="str">
        <f>INDEX(Banco_de_Dados!C$2:U$400,H235,3)</f>
        <v>Viagens e Lazer</v>
      </c>
      <c r="H235" s="42">
        <f>MATCH(D235,Banco_de_Dados!U$2:U$400,0)</f>
        <v>8</v>
      </c>
      <c r="I235" s="11">
        <f>INDEX(Banco_de_Dados!C$2:U$400,H235,8)</f>
        <v>22.99</v>
      </c>
      <c r="J235" s="11">
        <f t="shared" si="3"/>
        <v>22.99</v>
      </c>
    </row>
    <row r="236" spans="1:10" x14ac:dyDescent="0.25">
      <c r="A236" s="45"/>
      <c r="C236" s="5" t="s">
        <v>621</v>
      </c>
      <c r="D236" s="6">
        <f>SMALL(Banco_de_Dados!U$3:U$400,ROWS(D$17:D251))</f>
        <v>0</v>
      </c>
      <c r="E236" s="42" t="str">
        <f>INDEX(Banco_de_Dados!C$2:U$400,H236,1)</f>
        <v>AHEB3</v>
      </c>
      <c r="F236" s="42" t="str">
        <f>INDEX(Banco_de_Dados!C$2:U$400,H236,2)</f>
        <v>PARQUE ANHEMBI ON</v>
      </c>
      <c r="G236" s="43" t="str">
        <f>INDEX(Banco_de_Dados!C$2:U$400,H236,3)</f>
        <v>Viagens e Lazer</v>
      </c>
      <c r="H236" s="42">
        <f>MATCH(D236,Banco_de_Dados!U$2:U$400,0)</f>
        <v>8</v>
      </c>
      <c r="I236" s="11">
        <f>INDEX(Banco_de_Dados!C$2:U$400,H236,8)</f>
        <v>22.99</v>
      </c>
      <c r="J236" s="11">
        <f t="shared" si="3"/>
        <v>22.99</v>
      </c>
    </row>
    <row r="237" spans="1:10" x14ac:dyDescent="0.25">
      <c r="A237" s="45"/>
      <c r="C237" s="5" t="s">
        <v>622</v>
      </c>
      <c r="D237" s="6">
        <f>SMALL(Banco_de_Dados!U$3:U$400,ROWS(D$17:D252))</f>
        <v>0</v>
      </c>
      <c r="E237" s="42" t="str">
        <f>INDEX(Banco_de_Dados!C$2:U$400,H237,1)</f>
        <v>AHEB3</v>
      </c>
      <c r="F237" s="42" t="str">
        <f>INDEX(Banco_de_Dados!C$2:U$400,H237,2)</f>
        <v>PARQUE ANHEMBI ON</v>
      </c>
      <c r="G237" s="43" t="str">
        <f>INDEX(Banco_de_Dados!C$2:U$400,H237,3)</f>
        <v>Viagens e Lazer</v>
      </c>
      <c r="H237" s="42">
        <f>MATCH(D237,Banco_de_Dados!U$2:U$400,0)</f>
        <v>8</v>
      </c>
      <c r="I237" s="11">
        <f>INDEX(Banco_de_Dados!C$2:U$400,H237,8)</f>
        <v>22.99</v>
      </c>
      <c r="J237" s="11">
        <f t="shared" si="3"/>
        <v>22.99</v>
      </c>
    </row>
    <row r="238" spans="1:10" x14ac:dyDescent="0.25">
      <c r="A238" s="45"/>
      <c r="C238" s="5" t="s">
        <v>623</v>
      </c>
      <c r="D238" s="6">
        <f>SMALL(Banco_de_Dados!U$3:U$400,ROWS(D$17:D253))</f>
        <v>0</v>
      </c>
      <c r="E238" s="42" t="str">
        <f>INDEX(Banco_de_Dados!C$2:U$400,H238,1)</f>
        <v>AHEB3</v>
      </c>
      <c r="F238" s="42" t="str">
        <f>INDEX(Banco_de_Dados!C$2:U$400,H238,2)</f>
        <v>PARQUE ANHEMBI ON</v>
      </c>
      <c r="G238" s="43" t="str">
        <f>INDEX(Banco_de_Dados!C$2:U$400,H238,3)</f>
        <v>Viagens e Lazer</v>
      </c>
      <c r="H238" s="42">
        <f>MATCH(D238,Banco_de_Dados!U$2:U$400,0)</f>
        <v>8</v>
      </c>
      <c r="I238" s="11">
        <f>INDEX(Banco_de_Dados!C$2:U$400,H238,8)</f>
        <v>22.99</v>
      </c>
      <c r="J238" s="11">
        <f t="shared" si="3"/>
        <v>22.99</v>
      </c>
    </row>
    <row r="239" spans="1:10" x14ac:dyDescent="0.25">
      <c r="A239" s="45"/>
      <c r="C239" s="5" t="s">
        <v>624</v>
      </c>
      <c r="D239" s="6">
        <f>SMALL(Banco_de_Dados!U$3:U$400,ROWS(D$17:D254))</f>
        <v>0</v>
      </c>
      <c r="E239" s="42" t="str">
        <f>INDEX(Banco_de_Dados!C$2:U$400,H239,1)</f>
        <v>AHEB3</v>
      </c>
      <c r="F239" s="42" t="str">
        <f>INDEX(Banco_de_Dados!C$2:U$400,H239,2)</f>
        <v>PARQUE ANHEMBI ON</v>
      </c>
      <c r="G239" s="43" t="str">
        <f>INDEX(Banco_de_Dados!C$2:U$400,H239,3)</f>
        <v>Viagens e Lazer</v>
      </c>
      <c r="H239" s="42">
        <f>MATCH(D239,Banco_de_Dados!U$2:U$400,0)</f>
        <v>8</v>
      </c>
      <c r="I239" s="11">
        <f>INDEX(Banco_de_Dados!C$2:U$400,H239,8)</f>
        <v>22.99</v>
      </c>
      <c r="J239" s="11">
        <f t="shared" si="3"/>
        <v>22.99</v>
      </c>
    </row>
    <row r="240" spans="1:10" x14ac:dyDescent="0.25">
      <c r="A240" s="45"/>
      <c r="C240" s="5" t="s">
        <v>625</v>
      </c>
      <c r="D240" s="6">
        <f>SMALL(Banco_de_Dados!U$3:U$400,ROWS(D$17:D255))</f>
        <v>0</v>
      </c>
      <c r="E240" s="42" t="str">
        <f>INDEX(Banco_de_Dados!C$2:U$400,H240,1)</f>
        <v>AHEB3</v>
      </c>
      <c r="F240" s="42" t="str">
        <f>INDEX(Banco_de_Dados!C$2:U$400,H240,2)</f>
        <v>PARQUE ANHEMBI ON</v>
      </c>
      <c r="G240" s="43" t="str">
        <f>INDEX(Banco_de_Dados!C$2:U$400,H240,3)</f>
        <v>Viagens e Lazer</v>
      </c>
      <c r="H240" s="42">
        <f>MATCH(D240,Banco_de_Dados!U$2:U$400,0)</f>
        <v>8</v>
      </c>
      <c r="I240" s="11">
        <f>INDEX(Banco_de_Dados!C$2:U$400,H240,8)</f>
        <v>22.99</v>
      </c>
      <c r="J240" s="11">
        <f t="shared" si="3"/>
        <v>22.99</v>
      </c>
    </row>
    <row r="241" spans="1:10" x14ac:dyDescent="0.25">
      <c r="A241" s="45"/>
      <c r="C241" s="5" t="s">
        <v>626</v>
      </c>
      <c r="D241" s="6">
        <f>SMALL(Banco_de_Dados!U$3:U$400,ROWS(D$17:D256))</f>
        <v>0</v>
      </c>
      <c r="E241" s="42" t="str">
        <f>INDEX(Banco_de_Dados!C$2:U$400,H241,1)</f>
        <v>AHEB3</v>
      </c>
      <c r="F241" s="42" t="str">
        <f>INDEX(Banco_de_Dados!C$2:U$400,H241,2)</f>
        <v>PARQUE ANHEMBI ON</v>
      </c>
      <c r="G241" s="43" t="str">
        <f>INDEX(Banco_de_Dados!C$2:U$400,H241,3)</f>
        <v>Viagens e Lazer</v>
      </c>
      <c r="H241" s="42">
        <f>MATCH(D241,Banco_de_Dados!U$2:U$400,0)</f>
        <v>8</v>
      </c>
      <c r="I241" s="11">
        <f>INDEX(Banco_de_Dados!C$2:U$400,H241,8)</f>
        <v>22.99</v>
      </c>
      <c r="J241" s="11">
        <f t="shared" si="3"/>
        <v>22.99</v>
      </c>
    </row>
    <row r="242" spans="1:10" x14ac:dyDescent="0.25">
      <c r="A242" s="45"/>
      <c r="C242" s="5" t="s">
        <v>627</v>
      </c>
      <c r="D242" s="6">
        <f>SMALL(Banco_de_Dados!U$3:U$400,ROWS(D$17:D257))</f>
        <v>0</v>
      </c>
      <c r="E242" s="42" t="str">
        <f>INDEX(Banco_de_Dados!C$2:U$400,H242,1)</f>
        <v>AHEB3</v>
      </c>
      <c r="F242" s="42" t="str">
        <f>INDEX(Banco_de_Dados!C$2:U$400,H242,2)</f>
        <v>PARQUE ANHEMBI ON</v>
      </c>
      <c r="G242" s="43" t="str">
        <f>INDEX(Banco_de_Dados!C$2:U$400,H242,3)</f>
        <v>Viagens e Lazer</v>
      </c>
      <c r="H242" s="42">
        <f>MATCH(D242,Banco_de_Dados!U$2:U$400,0)</f>
        <v>8</v>
      </c>
      <c r="I242" s="11">
        <f>INDEX(Banco_de_Dados!C$2:U$400,H242,8)</f>
        <v>22.99</v>
      </c>
      <c r="J242" s="11">
        <f t="shared" si="3"/>
        <v>22.99</v>
      </c>
    </row>
    <row r="243" spans="1:10" x14ac:dyDescent="0.25">
      <c r="A243" s="45"/>
      <c r="C243" s="5" t="s">
        <v>628</v>
      </c>
      <c r="D243" s="6">
        <f>SMALL(Banco_de_Dados!U$3:U$400,ROWS(D$17:D258))</f>
        <v>0</v>
      </c>
      <c r="E243" s="42" t="str">
        <f>INDEX(Banco_de_Dados!C$2:U$400,H243,1)</f>
        <v>AHEB3</v>
      </c>
      <c r="F243" s="42" t="str">
        <f>INDEX(Banco_de_Dados!C$2:U$400,H243,2)</f>
        <v>PARQUE ANHEMBI ON</v>
      </c>
      <c r="G243" s="43" t="str">
        <f>INDEX(Banco_de_Dados!C$2:U$400,H243,3)</f>
        <v>Viagens e Lazer</v>
      </c>
      <c r="H243" s="42">
        <f>MATCH(D243,Banco_de_Dados!U$2:U$400,0)</f>
        <v>8</v>
      </c>
      <c r="I243" s="11">
        <f>INDEX(Banco_de_Dados!C$2:U$400,H243,8)</f>
        <v>22.99</v>
      </c>
      <c r="J243" s="11">
        <f t="shared" si="3"/>
        <v>22.99</v>
      </c>
    </row>
    <row r="244" spans="1:10" x14ac:dyDescent="0.25">
      <c r="A244" s="45"/>
      <c r="C244" s="5" t="s">
        <v>629</v>
      </c>
      <c r="D244" s="6">
        <f>SMALL(Banco_de_Dados!U$3:U$400,ROWS(D$17:D259))</f>
        <v>0</v>
      </c>
      <c r="E244" s="42" t="str">
        <f>INDEX(Banco_de_Dados!C$2:U$400,H244,1)</f>
        <v>AHEB3</v>
      </c>
      <c r="F244" s="42" t="str">
        <f>INDEX(Banco_de_Dados!C$2:U$400,H244,2)</f>
        <v>PARQUE ANHEMBI ON</v>
      </c>
      <c r="G244" s="43" t="str">
        <f>INDEX(Banco_de_Dados!C$2:U$400,H244,3)</f>
        <v>Viagens e Lazer</v>
      </c>
      <c r="H244" s="42">
        <f>MATCH(D244,Banco_de_Dados!U$2:U$400,0)</f>
        <v>8</v>
      </c>
      <c r="I244" s="11">
        <f>INDEX(Banco_de_Dados!C$2:U$400,H244,8)</f>
        <v>22.99</v>
      </c>
      <c r="J244" s="11">
        <f t="shared" si="3"/>
        <v>22.99</v>
      </c>
    </row>
    <row r="245" spans="1:10" x14ac:dyDescent="0.25">
      <c r="A245" s="45"/>
      <c r="C245" s="5" t="s">
        <v>630</v>
      </c>
      <c r="D245" s="6">
        <f>SMALL(Banco_de_Dados!U$3:U$400,ROWS(D$17:D260))</f>
        <v>0</v>
      </c>
      <c r="E245" s="42" t="str">
        <f>INDEX(Banco_de_Dados!C$2:U$400,H245,1)</f>
        <v>AHEB3</v>
      </c>
      <c r="F245" s="42" t="str">
        <f>INDEX(Banco_de_Dados!C$2:U$400,H245,2)</f>
        <v>PARQUE ANHEMBI ON</v>
      </c>
      <c r="G245" s="43" t="str">
        <f>INDEX(Banco_de_Dados!C$2:U$400,H245,3)</f>
        <v>Viagens e Lazer</v>
      </c>
      <c r="H245" s="42">
        <f>MATCH(D245,Banco_de_Dados!U$2:U$400,0)</f>
        <v>8</v>
      </c>
      <c r="I245" s="11">
        <f>INDEX(Banco_de_Dados!C$2:U$400,H245,8)</f>
        <v>22.99</v>
      </c>
      <c r="J245" s="11">
        <f t="shared" si="3"/>
        <v>22.99</v>
      </c>
    </row>
    <row r="246" spans="1:10" x14ac:dyDescent="0.25">
      <c r="A246" s="45"/>
      <c r="C246" s="5" t="s">
        <v>631</v>
      </c>
      <c r="D246" s="6">
        <f>SMALL(Banco_de_Dados!U$3:U$400,ROWS(D$17:D261))</f>
        <v>0</v>
      </c>
      <c r="E246" s="42" t="str">
        <f>INDEX(Banco_de_Dados!C$2:U$400,H246,1)</f>
        <v>AHEB3</v>
      </c>
      <c r="F246" s="42" t="str">
        <f>INDEX(Banco_de_Dados!C$2:U$400,H246,2)</f>
        <v>PARQUE ANHEMBI ON</v>
      </c>
      <c r="G246" s="43" t="str">
        <f>INDEX(Banco_de_Dados!C$2:U$400,H246,3)</f>
        <v>Viagens e Lazer</v>
      </c>
      <c r="H246" s="42">
        <f>MATCH(D246,Banco_de_Dados!U$2:U$400,0)</f>
        <v>8</v>
      </c>
      <c r="I246" s="11">
        <f>INDEX(Banco_de_Dados!C$2:U$400,H246,8)</f>
        <v>22.99</v>
      </c>
      <c r="J246" s="11">
        <f t="shared" si="3"/>
        <v>22.99</v>
      </c>
    </row>
    <row r="247" spans="1:10" x14ac:dyDescent="0.25">
      <c r="A247" s="45"/>
      <c r="C247" s="5" t="s">
        <v>632</v>
      </c>
      <c r="D247" s="6">
        <f>SMALL(Banco_de_Dados!U$3:U$400,ROWS(D$17:D262))</f>
        <v>0</v>
      </c>
      <c r="E247" s="42" t="str">
        <f>INDEX(Banco_de_Dados!C$2:U$400,H247,1)</f>
        <v>AHEB3</v>
      </c>
      <c r="F247" s="42" t="str">
        <f>INDEX(Banco_de_Dados!C$2:U$400,H247,2)</f>
        <v>PARQUE ANHEMBI ON</v>
      </c>
      <c r="G247" s="43" t="str">
        <f>INDEX(Banco_de_Dados!C$2:U$400,H247,3)</f>
        <v>Viagens e Lazer</v>
      </c>
      <c r="H247" s="42">
        <f>MATCH(D247,Banco_de_Dados!U$2:U$400,0)</f>
        <v>8</v>
      </c>
      <c r="I247" s="11">
        <f>INDEX(Banco_de_Dados!C$2:U$400,H247,8)</f>
        <v>22.99</v>
      </c>
      <c r="J247" s="11">
        <f t="shared" si="3"/>
        <v>22.99</v>
      </c>
    </row>
    <row r="248" spans="1:10" x14ac:dyDescent="0.25">
      <c r="A248" s="45"/>
      <c r="C248" s="5" t="s">
        <v>633</v>
      </c>
      <c r="D248" s="6">
        <f>SMALL(Banco_de_Dados!U$3:U$400,ROWS(D$17:D263))</f>
        <v>0</v>
      </c>
      <c r="E248" s="42" t="str">
        <f>INDEX(Banco_de_Dados!C$2:U$400,H248,1)</f>
        <v>AHEB3</v>
      </c>
      <c r="F248" s="42" t="str">
        <f>INDEX(Banco_de_Dados!C$2:U$400,H248,2)</f>
        <v>PARQUE ANHEMBI ON</v>
      </c>
      <c r="G248" s="43" t="str">
        <f>INDEX(Banco_de_Dados!C$2:U$400,H248,3)</f>
        <v>Viagens e Lazer</v>
      </c>
      <c r="H248" s="42">
        <f>MATCH(D248,Banco_de_Dados!U$2:U$400,0)</f>
        <v>8</v>
      </c>
      <c r="I248" s="11">
        <f>INDEX(Banco_de_Dados!C$2:U$400,H248,8)</f>
        <v>22.99</v>
      </c>
      <c r="J248" s="11">
        <f t="shared" si="3"/>
        <v>22.99</v>
      </c>
    </row>
    <row r="249" spans="1:10" x14ac:dyDescent="0.25">
      <c r="A249" s="45"/>
      <c r="C249" s="5" t="s">
        <v>634</v>
      </c>
      <c r="D249" s="6">
        <f>SMALL(Banco_de_Dados!U$3:U$400,ROWS(D$17:D264))</f>
        <v>0</v>
      </c>
      <c r="E249" s="42" t="str">
        <f>INDEX(Banco_de_Dados!C$2:U$400,H249,1)</f>
        <v>AHEB3</v>
      </c>
      <c r="F249" s="42" t="str">
        <f>INDEX(Banco_de_Dados!C$2:U$400,H249,2)</f>
        <v>PARQUE ANHEMBI ON</v>
      </c>
      <c r="G249" s="43" t="str">
        <f>INDEX(Banco_de_Dados!C$2:U$400,H249,3)</f>
        <v>Viagens e Lazer</v>
      </c>
      <c r="H249" s="42">
        <f>MATCH(D249,Banco_de_Dados!U$2:U$400,0)</f>
        <v>8</v>
      </c>
      <c r="I249" s="11">
        <f>INDEX(Banco_de_Dados!C$2:U$400,H249,8)</f>
        <v>22.99</v>
      </c>
      <c r="J249" s="11">
        <f t="shared" si="3"/>
        <v>22.99</v>
      </c>
    </row>
    <row r="250" spans="1:10" x14ac:dyDescent="0.25">
      <c r="A250" s="45"/>
      <c r="C250" s="5" t="s">
        <v>635</v>
      </c>
      <c r="D250" s="6">
        <f>SMALL(Banco_de_Dados!U$3:U$400,ROWS(D$17:D265))</f>
        <v>0</v>
      </c>
      <c r="E250" s="42" t="str">
        <f>INDEX(Banco_de_Dados!C$2:U$400,H250,1)</f>
        <v>AHEB3</v>
      </c>
      <c r="F250" s="42" t="str">
        <f>INDEX(Banco_de_Dados!C$2:U$400,H250,2)</f>
        <v>PARQUE ANHEMBI ON</v>
      </c>
      <c r="G250" s="43" t="str">
        <f>INDEX(Banco_de_Dados!C$2:U$400,H250,3)</f>
        <v>Viagens e Lazer</v>
      </c>
      <c r="H250" s="42">
        <f>MATCH(D250,Banco_de_Dados!U$2:U$400,0)</f>
        <v>8</v>
      </c>
      <c r="I250" s="11">
        <f>INDEX(Banco_de_Dados!C$2:U$400,H250,8)</f>
        <v>22.99</v>
      </c>
      <c r="J250" s="11">
        <f t="shared" si="3"/>
        <v>22.99</v>
      </c>
    </row>
    <row r="251" spans="1:10" x14ac:dyDescent="0.25">
      <c r="A251" s="45"/>
      <c r="C251" s="5" t="s">
        <v>636</v>
      </c>
      <c r="D251" s="6">
        <f>SMALL(Banco_de_Dados!U$3:U$400,ROWS(D$17:D266))</f>
        <v>0</v>
      </c>
      <c r="E251" s="42" t="str">
        <f>INDEX(Banco_de_Dados!C$2:U$400,H251,1)</f>
        <v>AHEB3</v>
      </c>
      <c r="F251" s="42" t="str">
        <f>INDEX(Banco_de_Dados!C$2:U$400,H251,2)</f>
        <v>PARQUE ANHEMBI ON</v>
      </c>
      <c r="G251" s="43" t="str">
        <f>INDEX(Banco_de_Dados!C$2:U$400,H251,3)</f>
        <v>Viagens e Lazer</v>
      </c>
      <c r="H251" s="42">
        <f>MATCH(D251,Banco_de_Dados!U$2:U$400,0)</f>
        <v>8</v>
      </c>
      <c r="I251" s="11">
        <f>INDEX(Banco_de_Dados!C$2:U$400,H251,8)</f>
        <v>22.99</v>
      </c>
      <c r="J251" s="11">
        <f t="shared" si="3"/>
        <v>22.99</v>
      </c>
    </row>
    <row r="252" spans="1:10" x14ac:dyDescent="0.25">
      <c r="A252" s="45"/>
      <c r="C252" s="5" t="s">
        <v>637</v>
      </c>
      <c r="D252" s="6">
        <f>SMALL(Banco_de_Dados!U$3:U$400,ROWS(D$17:D267))</f>
        <v>0</v>
      </c>
      <c r="E252" s="42" t="str">
        <f>INDEX(Banco_de_Dados!C$2:U$400,H252,1)</f>
        <v>AHEB3</v>
      </c>
      <c r="F252" s="42" t="str">
        <f>INDEX(Banco_de_Dados!C$2:U$400,H252,2)</f>
        <v>PARQUE ANHEMBI ON</v>
      </c>
      <c r="G252" s="43" t="str">
        <f>INDEX(Banco_de_Dados!C$2:U$400,H252,3)</f>
        <v>Viagens e Lazer</v>
      </c>
      <c r="H252" s="42">
        <f>MATCH(D252,Banco_de_Dados!U$2:U$400,0)</f>
        <v>8</v>
      </c>
      <c r="I252" s="11">
        <f>INDEX(Banco_de_Dados!C$2:U$400,H252,8)</f>
        <v>22.99</v>
      </c>
      <c r="J252" s="11">
        <f t="shared" si="3"/>
        <v>22.99</v>
      </c>
    </row>
    <row r="253" spans="1:10" x14ac:dyDescent="0.25">
      <c r="A253" s="45"/>
      <c r="C253" s="5" t="s">
        <v>638</v>
      </c>
      <c r="D253" s="6">
        <f>SMALL(Banco_de_Dados!U$3:U$400,ROWS(D$17:D268))</f>
        <v>0</v>
      </c>
      <c r="E253" s="42" t="str">
        <f>INDEX(Banco_de_Dados!C$2:U$400,H253,1)</f>
        <v>AHEB3</v>
      </c>
      <c r="F253" s="42" t="str">
        <f>INDEX(Banco_de_Dados!C$2:U$400,H253,2)</f>
        <v>PARQUE ANHEMBI ON</v>
      </c>
      <c r="G253" s="43" t="str">
        <f>INDEX(Banco_de_Dados!C$2:U$400,H253,3)</f>
        <v>Viagens e Lazer</v>
      </c>
      <c r="H253" s="42">
        <f>MATCH(D253,Banco_de_Dados!U$2:U$400,0)</f>
        <v>8</v>
      </c>
      <c r="I253" s="11">
        <f>INDEX(Banco_de_Dados!C$2:U$400,H253,8)</f>
        <v>22.99</v>
      </c>
      <c r="J253" s="11">
        <f t="shared" si="3"/>
        <v>22.99</v>
      </c>
    </row>
    <row r="254" spans="1:10" x14ac:dyDescent="0.25">
      <c r="A254" s="45"/>
      <c r="C254" s="5" t="s">
        <v>639</v>
      </c>
      <c r="D254" s="6">
        <f>SMALL(Banco_de_Dados!U$3:U$400,ROWS(D$17:D269))</f>
        <v>0</v>
      </c>
      <c r="E254" s="42" t="str">
        <f>INDEX(Banco_de_Dados!C$2:U$400,H254,1)</f>
        <v>AHEB3</v>
      </c>
      <c r="F254" s="42" t="str">
        <f>INDEX(Banco_de_Dados!C$2:U$400,H254,2)</f>
        <v>PARQUE ANHEMBI ON</v>
      </c>
      <c r="G254" s="43" t="str">
        <f>INDEX(Banco_de_Dados!C$2:U$400,H254,3)</f>
        <v>Viagens e Lazer</v>
      </c>
      <c r="H254" s="42">
        <f>MATCH(D254,Banco_de_Dados!U$2:U$400,0)</f>
        <v>8</v>
      </c>
      <c r="I254" s="11">
        <f>INDEX(Banco_de_Dados!C$2:U$400,H254,8)</f>
        <v>22.99</v>
      </c>
      <c r="J254" s="11">
        <f t="shared" si="3"/>
        <v>22.99</v>
      </c>
    </row>
    <row r="255" spans="1:10" x14ac:dyDescent="0.25">
      <c r="A255" s="45"/>
      <c r="C255" s="5" t="s">
        <v>640</v>
      </c>
      <c r="D255" s="6">
        <f>SMALL(Banco_de_Dados!U$3:U$400,ROWS(D$17:D270))</f>
        <v>0</v>
      </c>
      <c r="E255" s="42" t="str">
        <f>INDEX(Banco_de_Dados!C$2:U$400,H255,1)</f>
        <v>AHEB3</v>
      </c>
      <c r="F255" s="42" t="str">
        <f>INDEX(Banco_de_Dados!C$2:U$400,H255,2)</f>
        <v>PARQUE ANHEMBI ON</v>
      </c>
      <c r="G255" s="43" t="str">
        <f>INDEX(Banco_de_Dados!C$2:U$400,H255,3)</f>
        <v>Viagens e Lazer</v>
      </c>
      <c r="H255" s="42">
        <f>MATCH(D255,Banco_de_Dados!U$2:U$400,0)</f>
        <v>8</v>
      </c>
      <c r="I255" s="11">
        <f>INDEX(Banco_de_Dados!C$2:U$400,H255,8)</f>
        <v>22.99</v>
      </c>
      <c r="J255" s="11">
        <f t="shared" si="3"/>
        <v>22.99</v>
      </c>
    </row>
    <row r="256" spans="1:10" x14ac:dyDescent="0.25">
      <c r="A256" s="45"/>
      <c r="C256" s="5" t="s">
        <v>641</v>
      </c>
      <c r="D256" s="6">
        <f>SMALL(Banco_de_Dados!U$3:U$400,ROWS(D$17:D271))</f>
        <v>0</v>
      </c>
      <c r="E256" s="42" t="str">
        <f>INDEX(Banco_de_Dados!C$2:U$400,H256,1)</f>
        <v>AHEB3</v>
      </c>
      <c r="F256" s="42" t="str">
        <f>INDEX(Banco_de_Dados!C$2:U$400,H256,2)</f>
        <v>PARQUE ANHEMBI ON</v>
      </c>
      <c r="G256" s="43" t="str">
        <f>INDEX(Banco_de_Dados!C$2:U$400,H256,3)</f>
        <v>Viagens e Lazer</v>
      </c>
      <c r="H256" s="42">
        <f>MATCH(D256,Banco_de_Dados!U$2:U$400,0)</f>
        <v>8</v>
      </c>
      <c r="I256" s="11">
        <f>INDEX(Banco_de_Dados!C$2:U$400,H256,8)</f>
        <v>22.99</v>
      </c>
      <c r="J256" s="11">
        <f t="shared" si="3"/>
        <v>22.99</v>
      </c>
    </row>
    <row r="257" spans="1:10" x14ac:dyDescent="0.25">
      <c r="A257" s="45"/>
      <c r="C257" s="5" t="s">
        <v>642</v>
      </c>
      <c r="D257" s="6">
        <f>SMALL(Banco_de_Dados!U$3:U$400,ROWS(D$17:D272))</f>
        <v>0</v>
      </c>
      <c r="E257" s="42" t="str">
        <f>INDEX(Banco_de_Dados!C$2:U$400,H257,1)</f>
        <v>AHEB3</v>
      </c>
      <c r="F257" s="42" t="str">
        <f>INDEX(Banco_de_Dados!C$2:U$400,H257,2)</f>
        <v>PARQUE ANHEMBI ON</v>
      </c>
      <c r="G257" s="43" t="str">
        <f>INDEX(Banco_de_Dados!C$2:U$400,H257,3)</f>
        <v>Viagens e Lazer</v>
      </c>
      <c r="H257" s="42">
        <f>MATCH(D257,Banco_de_Dados!U$2:U$400,0)</f>
        <v>8</v>
      </c>
      <c r="I257" s="11">
        <f>INDEX(Banco_de_Dados!C$2:U$400,H257,8)</f>
        <v>22.99</v>
      </c>
      <c r="J257" s="11">
        <f t="shared" si="3"/>
        <v>22.99</v>
      </c>
    </row>
    <row r="258" spans="1:10" x14ac:dyDescent="0.25">
      <c r="A258" s="45"/>
      <c r="C258" s="5" t="s">
        <v>643</v>
      </c>
      <c r="D258" s="6">
        <f>SMALL(Banco_de_Dados!U$3:U$400,ROWS(D$17:D273))</f>
        <v>0</v>
      </c>
      <c r="E258" s="42" t="str">
        <f>INDEX(Banco_de_Dados!C$2:U$400,H258,1)</f>
        <v>AHEB3</v>
      </c>
      <c r="F258" s="42" t="str">
        <f>INDEX(Banco_de_Dados!C$2:U$400,H258,2)</f>
        <v>PARQUE ANHEMBI ON</v>
      </c>
      <c r="G258" s="43" t="str">
        <f>INDEX(Banco_de_Dados!C$2:U$400,H258,3)</f>
        <v>Viagens e Lazer</v>
      </c>
      <c r="H258" s="42">
        <f>MATCH(D258,Banco_de_Dados!U$2:U$400,0)</f>
        <v>8</v>
      </c>
      <c r="I258" s="11">
        <f>INDEX(Banco_de_Dados!C$2:U$400,H258,8)</f>
        <v>22.99</v>
      </c>
      <c r="J258" s="11">
        <f t="shared" si="3"/>
        <v>22.99</v>
      </c>
    </row>
    <row r="259" spans="1:10" x14ac:dyDescent="0.25">
      <c r="A259" s="45"/>
      <c r="C259" s="5" t="s">
        <v>644</v>
      </c>
      <c r="D259" s="6">
        <f>SMALL(Banco_de_Dados!U$3:U$400,ROWS(D$17:D274))</f>
        <v>0</v>
      </c>
      <c r="E259" s="42" t="str">
        <f>INDEX(Banco_de_Dados!C$2:U$400,H259,1)</f>
        <v>AHEB3</v>
      </c>
      <c r="F259" s="42" t="str">
        <f>INDEX(Banco_de_Dados!C$2:U$400,H259,2)</f>
        <v>PARQUE ANHEMBI ON</v>
      </c>
      <c r="G259" s="43" t="str">
        <f>INDEX(Banco_de_Dados!C$2:U$400,H259,3)</f>
        <v>Viagens e Lazer</v>
      </c>
      <c r="H259" s="42">
        <f>MATCH(D259,Banco_de_Dados!U$2:U$400,0)</f>
        <v>8</v>
      </c>
      <c r="I259" s="11">
        <f>INDEX(Banco_de_Dados!C$2:U$400,H259,8)</f>
        <v>22.99</v>
      </c>
      <c r="J259" s="11">
        <f t="shared" ref="J259:J289" si="4">-I259*1/(-1-D259)</f>
        <v>22.99</v>
      </c>
    </row>
    <row r="260" spans="1:10" x14ac:dyDescent="0.25">
      <c r="A260" s="45"/>
      <c r="C260" s="5" t="s">
        <v>645</v>
      </c>
      <c r="D260" s="6">
        <f>SMALL(Banco_de_Dados!U$3:U$400,ROWS(D$17:D275))</f>
        <v>0</v>
      </c>
      <c r="E260" s="42" t="str">
        <f>INDEX(Banco_de_Dados!C$2:U$400,H260,1)</f>
        <v>AHEB3</v>
      </c>
      <c r="F260" s="42" t="str">
        <f>INDEX(Banco_de_Dados!C$2:U$400,H260,2)</f>
        <v>PARQUE ANHEMBI ON</v>
      </c>
      <c r="G260" s="43" t="str">
        <f>INDEX(Banco_de_Dados!C$2:U$400,H260,3)</f>
        <v>Viagens e Lazer</v>
      </c>
      <c r="H260" s="42">
        <f>MATCH(D260,Banco_de_Dados!U$2:U$400,0)</f>
        <v>8</v>
      </c>
      <c r="I260" s="11">
        <f>INDEX(Banco_de_Dados!C$2:U$400,H260,8)</f>
        <v>22.99</v>
      </c>
      <c r="J260" s="11">
        <f t="shared" si="4"/>
        <v>22.99</v>
      </c>
    </row>
    <row r="261" spans="1:10" x14ac:dyDescent="0.25">
      <c r="A261" s="45"/>
      <c r="C261" s="5" t="s">
        <v>646</v>
      </c>
      <c r="D261" s="6">
        <f>SMALL(Banco_de_Dados!U$3:U$400,ROWS(D$17:D276))</f>
        <v>0</v>
      </c>
      <c r="E261" s="42" t="str">
        <f>INDEX(Banco_de_Dados!C$2:U$400,H261,1)</f>
        <v>AHEB3</v>
      </c>
      <c r="F261" s="42" t="str">
        <f>INDEX(Banco_de_Dados!C$2:U$400,H261,2)</f>
        <v>PARQUE ANHEMBI ON</v>
      </c>
      <c r="G261" s="43" t="str">
        <f>INDEX(Banco_de_Dados!C$2:U$400,H261,3)</f>
        <v>Viagens e Lazer</v>
      </c>
      <c r="H261" s="42">
        <f>MATCH(D261,Banco_de_Dados!U$2:U$400,0)</f>
        <v>8</v>
      </c>
      <c r="I261" s="11">
        <f>INDEX(Banco_de_Dados!C$2:U$400,H261,8)</f>
        <v>22.99</v>
      </c>
      <c r="J261" s="11">
        <f t="shared" si="4"/>
        <v>22.99</v>
      </c>
    </row>
    <row r="262" spans="1:10" x14ac:dyDescent="0.25">
      <c r="A262" s="45"/>
      <c r="C262" s="5" t="s">
        <v>647</v>
      </c>
      <c r="D262" s="6">
        <f>SMALL(Banco_de_Dados!U$3:U$400,ROWS(D$17:D277))</f>
        <v>0</v>
      </c>
      <c r="E262" s="42" t="str">
        <f>INDEX(Banco_de_Dados!C$2:U$400,H262,1)</f>
        <v>AHEB3</v>
      </c>
      <c r="F262" s="42" t="str">
        <f>INDEX(Banco_de_Dados!C$2:U$400,H262,2)</f>
        <v>PARQUE ANHEMBI ON</v>
      </c>
      <c r="G262" s="43" t="str">
        <f>INDEX(Banco_de_Dados!C$2:U$400,H262,3)</f>
        <v>Viagens e Lazer</v>
      </c>
      <c r="H262" s="42">
        <f>MATCH(D262,Banco_de_Dados!U$2:U$400,0)</f>
        <v>8</v>
      </c>
      <c r="I262" s="11">
        <f>INDEX(Banco_de_Dados!C$2:U$400,H262,8)</f>
        <v>22.99</v>
      </c>
      <c r="J262" s="11">
        <f t="shared" si="4"/>
        <v>22.99</v>
      </c>
    </row>
    <row r="263" spans="1:10" x14ac:dyDescent="0.25">
      <c r="A263" s="45"/>
      <c r="C263" s="5" t="s">
        <v>648</v>
      </c>
      <c r="D263" s="6">
        <f>SMALL(Banco_de_Dados!U$3:U$400,ROWS(D$17:D278))</f>
        <v>0</v>
      </c>
      <c r="E263" s="42" t="str">
        <f>INDEX(Banco_de_Dados!C$2:U$400,H263,1)</f>
        <v>AHEB3</v>
      </c>
      <c r="F263" s="42" t="str">
        <f>INDEX(Banco_de_Dados!C$2:U$400,H263,2)</f>
        <v>PARQUE ANHEMBI ON</v>
      </c>
      <c r="G263" s="43" t="str">
        <f>INDEX(Banco_de_Dados!C$2:U$400,H263,3)</f>
        <v>Viagens e Lazer</v>
      </c>
      <c r="H263" s="42">
        <f>MATCH(D263,Banco_de_Dados!U$2:U$400,0)</f>
        <v>8</v>
      </c>
      <c r="I263" s="11">
        <f>INDEX(Banco_de_Dados!C$2:U$400,H263,8)</f>
        <v>22.99</v>
      </c>
      <c r="J263" s="11">
        <f t="shared" si="4"/>
        <v>22.99</v>
      </c>
    </row>
    <row r="264" spans="1:10" x14ac:dyDescent="0.25">
      <c r="A264" s="45"/>
      <c r="C264" s="5" t="s">
        <v>649</v>
      </c>
      <c r="D264" s="6">
        <f>SMALL(Banco_de_Dados!U$3:U$400,ROWS(D$17:D279))</f>
        <v>0</v>
      </c>
      <c r="E264" s="42" t="str">
        <f>INDEX(Banco_de_Dados!C$2:U$400,H264,1)</f>
        <v>AHEB3</v>
      </c>
      <c r="F264" s="42" t="str">
        <f>INDEX(Banco_de_Dados!C$2:U$400,H264,2)</f>
        <v>PARQUE ANHEMBI ON</v>
      </c>
      <c r="G264" s="43" t="str">
        <f>INDEX(Banco_de_Dados!C$2:U$400,H264,3)</f>
        <v>Viagens e Lazer</v>
      </c>
      <c r="H264" s="42">
        <f>MATCH(D264,Banco_de_Dados!U$2:U$400,0)</f>
        <v>8</v>
      </c>
      <c r="I264" s="11">
        <f>INDEX(Banco_de_Dados!C$2:U$400,H264,8)</f>
        <v>22.99</v>
      </c>
      <c r="J264" s="11">
        <f t="shared" si="4"/>
        <v>22.99</v>
      </c>
    </row>
    <row r="265" spans="1:10" x14ac:dyDescent="0.25">
      <c r="A265" s="45"/>
      <c r="C265" s="5" t="s">
        <v>650</v>
      </c>
      <c r="D265" s="6">
        <f>SMALL(Banco_de_Dados!U$3:U$400,ROWS(D$17:D280))</f>
        <v>0</v>
      </c>
      <c r="E265" s="42" t="str">
        <f>INDEX(Banco_de_Dados!C$2:U$400,H265,1)</f>
        <v>AHEB3</v>
      </c>
      <c r="F265" s="42" t="str">
        <f>INDEX(Banco_de_Dados!C$2:U$400,H265,2)</f>
        <v>PARQUE ANHEMBI ON</v>
      </c>
      <c r="G265" s="43" t="str">
        <f>INDEX(Banco_de_Dados!C$2:U$400,H265,3)</f>
        <v>Viagens e Lazer</v>
      </c>
      <c r="H265" s="42">
        <f>MATCH(D265,Banco_de_Dados!U$2:U$400,0)</f>
        <v>8</v>
      </c>
      <c r="I265" s="11">
        <f>INDEX(Banco_de_Dados!C$2:U$400,H265,8)</f>
        <v>22.99</v>
      </c>
      <c r="J265" s="11">
        <f t="shared" si="4"/>
        <v>22.99</v>
      </c>
    </row>
    <row r="266" spans="1:10" x14ac:dyDescent="0.25">
      <c r="A266" s="45"/>
      <c r="C266" s="5" t="s">
        <v>651</v>
      </c>
      <c r="D266" s="6">
        <f>SMALL(Banco_de_Dados!U$3:U$400,ROWS(D$17:D281))</f>
        <v>0</v>
      </c>
      <c r="E266" s="42" t="str">
        <f>INDEX(Banco_de_Dados!C$2:U$400,H266,1)</f>
        <v>AHEB3</v>
      </c>
      <c r="F266" s="42" t="str">
        <f>INDEX(Banco_de_Dados!C$2:U$400,H266,2)</f>
        <v>PARQUE ANHEMBI ON</v>
      </c>
      <c r="G266" s="43" t="str">
        <f>INDEX(Banco_de_Dados!C$2:U$400,H266,3)</f>
        <v>Viagens e Lazer</v>
      </c>
      <c r="H266" s="42">
        <f>MATCH(D266,Banco_de_Dados!U$2:U$400,0)</f>
        <v>8</v>
      </c>
      <c r="I266" s="11">
        <f>INDEX(Banco_de_Dados!C$2:U$400,H266,8)</f>
        <v>22.99</v>
      </c>
      <c r="J266" s="11">
        <f t="shared" si="4"/>
        <v>22.99</v>
      </c>
    </row>
    <row r="267" spans="1:10" x14ac:dyDescent="0.25">
      <c r="A267" s="45"/>
      <c r="C267" s="5" t="s">
        <v>652</v>
      </c>
      <c r="D267" s="6">
        <f>SMALL(Banco_de_Dados!U$3:U$400,ROWS(D$17:D282))</f>
        <v>0</v>
      </c>
      <c r="E267" s="42" t="str">
        <f>INDEX(Banco_de_Dados!C$2:U$400,H267,1)</f>
        <v>AHEB3</v>
      </c>
      <c r="F267" s="42" t="str">
        <f>INDEX(Banco_de_Dados!C$2:U$400,H267,2)</f>
        <v>PARQUE ANHEMBI ON</v>
      </c>
      <c r="G267" s="43" t="str">
        <f>INDEX(Banco_de_Dados!C$2:U$400,H267,3)</f>
        <v>Viagens e Lazer</v>
      </c>
      <c r="H267" s="42">
        <f>MATCH(D267,Banco_de_Dados!U$2:U$400,0)</f>
        <v>8</v>
      </c>
      <c r="I267" s="11">
        <f>INDEX(Banco_de_Dados!C$2:U$400,H267,8)</f>
        <v>22.99</v>
      </c>
      <c r="J267" s="11">
        <f t="shared" si="4"/>
        <v>22.99</v>
      </c>
    </row>
    <row r="268" spans="1:10" x14ac:dyDescent="0.25">
      <c r="A268" s="45"/>
      <c r="C268" s="5" t="s">
        <v>653</v>
      </c>
      <c r="D268" s="6">
        <f>SMALL(Banco_de_Dados!U$3:U$400,ROWS(D$17:D283))</f>
        <v>0</v>
      </c>
      <c r="E268" s="42" t="str">
        <f>INDEX(Banco_de_Dados!C$2:U$400,H268,1)</f>
        <v>AHEB3</v>
      </c>
      <c r="F268" s="42" t="str">
        <f>INDEX(Banco_de_Dados!C$2:U$400,H268,2)</f>
        <v>PARQUE ANHEMBI ON</v>
      </c>
      <c r="G268" s="43" t="str">
        <f>INDEX(Banco_de_Dados!C$2:U$400,H268,3)</f>
        <v>Viagens e Lazer</v>
      </c>
      <c r="H268" s="42">
        <f>MATCH(D268,Banco_de_Dados!U$2:U$400,0)</f>
        <v>8</v>
      </c>
      <c r="I268" s="11">
        <f>INDEX(Banco_de_Dados!C$2:U$400,H268,8)</f>
        <v>22.99</v>
      </c>
      <c r="J268" s="11">
        <f t="shared" si="4"/>
        <v>22.99</v>
      </c>
    </row>
    <row r="269" spans="1:10" x14ac:dyDescent="0.25">
      <c r="A269" s="45"/>
      <c r="C269" s="5" t="s">
        <v>654</v>
      </c>
      <c r="D269" s="6">
        <f>SMALL(Banco_de_Dados!U$3:U$400,ROWS(D$17:D284))</f>
        <v>0</v>
      </c>
      <c r="E269" s="42" t="str">
        <f>INDEX(Banco_de_Dados!C$2:U$400,H269,1)</f>
        <v>AHEB3</v>
      </c>
      <c r="F269" s="42" t="str">
        <f>INDEX(Banco_de_Dados!C$2:U$400,H269,2)</f>
        <v>PARQUE ANHEMBI ON</v>
      </c>
      <c r="G269" s="43" t="str">
        <f>INDEX(Banco_de_Dados!C$2:U$400,H269,3)</f>
        <v>Viagens e Lazer</v>
      </c>
      <c r="H269" s="42">
        <f>MATCH(D269,Banco_de_Dados!U$2:U$400,0)</f>
        <v>8</v>
      </c>
      <c r="I269" s="11">
        <f>INDEX(Banco_de_Dados!C$2:U$400,H269,8)</f>
        <v>22.99</v>
      </c>
      <c r="J269" s="11">
        <f t="shared" si="4"/>
        <v>22.99</v>
      </c>
    </row>
    <row r="270" spans="1:10" x14ac:dyDescent="0.25">
      <c r="A270" s="45"/>
      <c r="C270" s="5" t="s">
        <v>655</v>
      </c>
      <c r="D270" s="6">
        <f>SMALL(Banco_de_Dados!U$3:U$400,ROWS(D$17:D285))</f>
        <v>0</v>
      </c>
      <c r="E270" s="42" t="str">
        <f>INDEX(Banco_de_Dados!C$2:U$400,H270,1)</f>
        <v>AHEB3</v>
      </c>
      <c r="F270" s="42" t="str">
        <f>INDEX(Banco_de_Dados!C$2:U$400,H270,2)</f>
        <v>PARQUE ANHEMBI ON</v>
      </c>
      <c r="G270" s="43" t="str">
        <f>INDEX(Banco_de_Dados!C$2:U$400,H270,3)</f>
        <v>Viagens e Lazer</v>
      </c>
      <c r="H270" s="42">
        <f>MATCH(D270,Banco_de_Dados!U$2:U$400,0)</f>
        <v>8</v>
      </c>
      <c r="I270" s="11">
        <f>INDEX(Banco_de_Dados!C$2:U$400,H270,8)</f>
        <v>22.99</v>
      </c>
      <c r="J270" s="11">
        <f t="shared" si="4"/>
        <v>22.99</v>
      </c>
    </row>
    <row r="271" spans="1:10" x14ac:dyDescent="0.25">
      <c r="A271" s="45"/>
      <c r="C271" s="5" t="s">
        <v>656</v>
      </c>
      <c r="D271" s="6">
        <f>SMALL(Banco_de_Dados!U$3:U$400,ROWS(D$17:D286))</f>
        <v>0</v>
      </c>
      <c r="E271" s="42" t="str">
        <f>INDEX(Banco_de_Dados!C$2:U$400,H271,1)</f>
        <v>AHEB3</v>
      </c>
      <c r="F271" s="42" t="str">
        <f>INDEX(Banco_de_Dados!C$2:U$400,H271,2)</f>
        <v>PARQUE ANHEMBI ON</v>
      </c>
      <c r="G271" s="43" t="str">
        <f>INDEX(Banco_de_Dados!C$2:U$400,H271,3)</f>
        <v>Viagens e Lazer</v>
      </c>
      <c r="H271" s="42">
        <f>MATCH(D271,Banco_de_Dados!U$2:U$400,0)</f>
        <v>8</v>
      </c>
      <c r="I271" s="11">
        <f>INDEX(Banco_de_Dados!C$2:U$400,H271,8)</f>
        <v>22.99</v>
      </c>
      <c r="J271" s="11">
        <f t="shared" si="4"/>
        <v>22.99</v>
      </c>
    </row>
    <row r="272" spans="1:10" x14ac:dyDescent="0.25">
      <c r="A272" s="45"/>
      <c r="C272" s="5" t="s">
        <v>657</v>
      </c>
      <c r="D272" s="6">
        <f>SMALL(Banco_de_Dados!U$3:U$400,ROWS(D$17:D287))</f>
        <v>0</v>
      </c>
      <c r="E272" s="42" t="str">
        <f>INDEX(Banco_de_Dados!C$2:U$400,H272,1)</f>
        <v>AHEB3</v>
      </c>
      <c r="F272" s="42" t="str">
        <f>INDEX(Banco_de_Dados!C$2:U$400,H272,2)</f>
        <v>PARQUE ANHEMBI ON</v>
      </c>
      <c r="G272" s="43" t="str">
        <f>INDEX(Banco_de_Dados!C$2:U$400,H272,3)</f>
        <v>Viagens e Lazer</v>
      </c>
      <c r="H272" s="42">
        <f>MATCH(D272,Banco_de_Dados!U$2:U$400,0)</f>
        <v>8</v>
      </c>
      <c r="I272" s="11">
        <f>INDEX(Banco_de_Dados!C$2:U$400,H272,8)</f>
        <v>22.99</v>
      </c>
      <c r="J272" s="11">
        <f t="shared" si="4"/>
        <v>22.99</v>
      </c>
    </row>
    <row r="273" spans="1:10" x14ac:dyDescent="0.25">
      <c r="A273" s="45"/>
      <c r="C273" s="5" t="s">
        <v>658</v>
      </c>
      <c r="D273" s="6">
        <f>SMALL(Banco_de_Dados!U$3:U$400,ROWS(D$17:D288))</f>
        <v>0</v>
      </c>
      <c r="E273" s="42" t="str">
        <f>INDEX(Banco_de_Dados!C$2:U$400,H273,1)</f>
        <v>AHEB3</v>
      </c>
      <c r="F273" s="42" t="str">
        <f>INDEX(Banco_de_Dados!C$2:U$400,H273,2)</f>
        <v>PARQUE ANHEMBI ON</v>
      </c>
      <c r="G273" s="43" t="str">
        <f>INDEX(Banco_de_Dados!C$2:U$400,H273,3)</f>
        <v>Viagens e Lazer</v>
      </c>
      <c r="H273" s="42">
        <f>MATCH(D273,Banco_de_Dados!U$2:U$400,0)</f>
        <v>8</v>
      </c>
      <c r="I273" s="11">
        <f>INDEX(Banco_de_Dados!C$2:U$400,H273,8)</f>
        <v>22.99</v>
      </c>
      <c r="J273" s="11">
        <f t="shared" si="4"/>
        <v>22.99</v>
      </c>
    </row>
    <row r="274" spans="1:10" x14ac:dyDescent="0.25">
      <c r="A274" s="45"/>
      <c r="C274" s="5" t="s">
        <v>659</v>
      </c>
      <c r="D274" s="6">
        <f>SMALL(Banco_de_Dados!U$3:U$400,ROWS(D$17:D289))</f>
        <v>0</v>
      </c>
      <c r="E274" s="42" t="str">
        <f>INDEX(Banco_de_Dados!C$2:U$400,H274,1)</f>
        <v>AHEB3</v>
      </c>
      <c r="F274" s="42" t="str">
        <f>INDEX(Banco_de_Dados!C$2:U$400,H274,2)</f>
        <v>PARQUE ANHEMBI ON</v>
      </c>
      <c r="G274" s="43" t="str">
        <f>INDEX(Banco_de_Dados!C$2:U$400,H274,3)</f>
        <v>Viagens e Lazer</v>
      </c>
      <c r="H274" s="42">
        <f>MATCH(D274,Banco_de_Dados!U$2:U$400,0)</f>
        <v>8</v>
      </c>
      <c r="I274" s="11">
        <f>INDEX(Banco_de_Dados!C$2:U$400,H274,8)</f>
        <v>22.99</v>
      </c>
      <c r="J274" s="11">
        <f t="shared" si="4"/>
        <v>22.99</v>
      </c>
    </row>
    <row r="275" spans="1:10" x14ac:dyDescent="0.25">
      <c r="A275" s="45"/>
      <c r="C275" s="5" t="s">
        <v>660</v>
      </c>
      <c r="D275" s="6">
        <f>SMALL(Banco_de_Dados!U$3:U$400,ROWS(D$17:D290))</f>
        <v>2.0000000000000001E-4</v>
      </c>
      <c r="E275" s="42" t="str">
        <f>INDEX(Banco_de_Dados!C$2:U$400,H275,1)</f>
        <v>EQMA3B</v>
      </c>
      <c r="F275" s="42" t="str">
        <f>INDEX(Banco_de_Dados!C$2:U$400,H275,2)</f>
        <v>CEMAR ON MB</v>
      </c>
      <c r="G275" s="43" t="str">
        <f>INDEX(Banco_de_Dados!C$2:U$400,H275,3)</f>
        <v>Energia Elétrica</v>
      </c>
      <c r="H275" s="42">
        <f>MATCH(D275,Banco_de_Dados!U$2:U$400,0)</f>
        <v>174</v>
      </c>
      <c r="I275" s="11">
        <f>INDEX(Banco_de_Dados!C$2:U$400,H275,8)</f>
        <v>43</v>
      </c>
      <c r="J275" s="11">
        <f t="shared" si="4"/>
        <v>42.991401719656068</v>
      </c>
    </row>
    <row r="276" spans="1:10" x14ac:dyDescent="0.25">
      <c r="A276" s="45"/>
      <c r="C276" s="5" t="s">
        <v>661</v>
      </c>
      <c r="D276" s="6">
        <f>SMALL(Banco_de_Dados!U$3:U$400,ROWS(D$17:D291))</f>
        <v>2.9999999999999997E-4</v>
      </c>
      <c r="E276" s="42" t="str">
        <f>INDEX(Banco_de_Dados!C$2:U$400,H276,1)</f>
        <v>LINX3</v>
      </c>
      <c r="F276" s="42" t="str">
        <f>INDEX(Banco_de_Dados!C$2:U$400,H276,2)</f>
        <v>LINX ON NM</v>
      </c>
      <c r="G276" s="43" t="str">
        <f>INDEX(Banco_de_Dados!C$2:U$400,H276,3)</f>
        <v>Programas e Serviços</v>
      </c>
      <c r="H276" s="42">
        <f>MATCH(D276,Banco_de_Dados!U$2:U$400,0)</f>
        <v>245</v>
      </c>
      <c r="I276" s="11">
        <f>INDEX(Banco_de_Dados!C$2:U$400,H276,8)</f>
        <v>38.67</v>
      </c>
      <c r="J276" s="11">
        <f t="shared" si="4"/>
        <v>38.658402479256225</v>
      </c>
    </row>
    <row r="277" spans="1:10" x14ac:dyDescent="0.25">
      <c r="A277" s="45"/>
      <c r="C277" s="5" t="s">
        <v>662</v>
      </c>
      <c r="D277" s="6">
        <f>SMALL(Banco_de_Dados!U$3:U$400,ROWS(D$17:D292))</f>
        <v>5.0000000000000001E-4</v>
      </c>
      <c r="E277" s="42" t="str">
        <f>INDEX(Banco_de_Dados!C$2:U$400,H277,1)</f>
        <v>TASA3</v>
      </c>
      <c r="F277" s="42" t="str">
        <f>INDEX(Banco_de_Dados!C$2:U$400,H277,2)</f>
        <v>TAURUS ARMAS ON</v>
      </c>
      <c r="G277" s="43" t="str">
        <f>INDEX(Banco_de_Dados!C$2:U$400,H277,3)</f>
        <v>Máquinas e Equipamentos</v>
      </c>
      <c r="H277" s="42">
        <f>MATCH(D277,Banco_de_Dados!U$2:U$400,0)</f>
        <v>377</v>
      </c>
      <c r="I277" s="11">
        <f>INDEX(Banco_de_Dados!C$2:U$400,H277,8)</f>
        <v>19</v>
      </c>
      <c r="J277" s="11">
        <f t="shared" si="4"/>
        <v>18.990504747626186</v>
      </c>
    </row>
    <row r="278" spans="1:10" x14ac:dyDescent="0.25">
      <c r="A278" s="45"/>
      <c r="C278" s="5" t="s">
        <v>663</v>
      </c>
      <c r="D278" s="6">
        <f>SMALL(Banco_de_Dados!U$3:U$400,ROWS(D$17:D293))</f>
        <v>6.9999999999999999E-4</v>
      </c>
      <c r="E278" s="42" t="str">
        <f>INDEX(Banco_de_Dados!C$2:U$400,H278,1)</f>
        <v>MDIA3</v>
      </c>
      <c r="F278" s="42" t="str">
        <f>INDEX(Banco_de_Dados!C$2:U$400,H278,2)</f>
        <v>M.DIASBRANCO ON NM</v>
      </c>
      <c r="G278" s="43" t="str">
        <f>INDEX(Banco_de_Dados!C$2:U$400,H278,3)</f>
        <v>Alimentos Processados</v>
      </c>
      <c r="H278" s="42">
        <f>MATCH(D278,Banco_de_Dados!U$2:U$400,0)</f>
        <v>257</v>
      </c>
      <c r="I278" s="11">
        <f>INDEX(Banco_de_Dados!C$2:U$400,H278,8)</f>
        <v>28.65</v>
      </c>
      <c r="J278" s="11">
        <f t="shared" si="4"/>
        <v>28.629959028679924</v>
      </c>
    </row>
    <row r="279" spans="1:10" x14ac:dyDescent="0.25">
      <c r="A279" s="45"/>
      <c r="C279" s="5" t="s">
        <v>664</v>
      </c>
      <c r="D279" s="6">
        <f>SMALL(Banco_de_Dados!U$3:U$400,ROWS(D$17:D294))</f>
        <v>8.9999999999999998E-4</v>
      </c>
      <c r="E279" s="42" t="str">
        <f>INDEX(Banco_de_Dados!C$2:U$400,H279,1)</f>
        <v>B3SA3</v>
      </c>
      <c r="F279" s="42" t="str">
        <f>INDEX(Banco_de_Dados!C$2:U$400,H279,2)</f>
        <v>B3 ON</v>
      </c>
      <c r="G279" s="43" t="str">
        <f>INDEX(Banco_de_Dados!C$2:U$400,H279,3)</f>
        <v>Serviços Financeiros Diversos</v>
      </c>
      <c r="H279" s="42">
        <f>MATCH(D279,Banco_de_Dados!U$2:U$400,0)</f>
        <v>28</v>
      </c>
      <c r="I279" s="11">
        <f>INDEX(Banco_de_Dados!C$2:U$400,H279,8)</f>
        <v>54.35</v>
      </c>
      <c r="J279" s="11">
        <f t="shared" si="4"/>
        <v>54.301128983914481</v>
      </c>
    </row>
    <row r="280" spans="1:10" x14ac:dyDescent="0.25">
      <c r="A280" s="45"/>
      <c r="C280" s="5" t="s">
        <v>665</v>
      </c>
      <c r="D280" s="6">
        <f>SMALL(Banco_de_Dados!U$3:U$400,ROWS(D$17:D295))</f>
        <v>1E-3</v>
      </c>
      <c r="E280" s="42" t="str">
        <f>INDEX(Banco_de_Dados!C$2:U$400,H280,1)</f>
        <v>CESP5</v>
      </c>
      <c r="F280" s="42" t="str">
        <f>INDEX(Banco_de_Dados!C$2:U$400,H280,2)</f>
        <v>CESP CIA ENERGETICA SAO PAULO PNA</v>
      </c>
      <c r="G280" s="43" t="str">
        <f>INDEX(Banco_de_Dados!C$2:U$400,H280,3)</f>
        <v>Energia Elétrica</v>
      </c>
      <c r="H280" s="42">
        <f>MATCH(D280,Banco_de_Dados!U$2:U$400,0)</f>
        <v>106</v>
      </c>
      <c r="I280" s="11">
        <f>INDEX(Banco_de_Dados!C$2:U$400,H280,8)</f>
        <v>38.65</v>
      </c>
      <c r="J280" s="11">
        <f t="shared" si="4"/>
        <v>38.611388611388612</v>
      </c>
    </row>
    <row r="281" spans="1:10" x14ac:dyDescent="0.25">
      <c r="A281" s="45"/>
      <c r="C281" s="5" t="s">
        <v>666</v>
      </c>
      <c r="D281" s="6">
        <f>SMALL(Banco_de_Dados!U$3:U$400,ROWS(D$17:D296))</f>
        <v>2E-3</v>
      </c>
      <c r="E281" s="42" t="str">
        <f>INDEX(Banco_de_Dados!C$2:U$400,H281,1)</f>
        <v>AMAR3</v>
      </c>
      <c r="F281" s="42" t="str">
        <f>INDEX(Banco_de_Dados!C$2:U$400,H281,2)</f>
        <v>LOJAS MARISA ON NM</v>
      </c>
      <c r="G281" s="43" t="str">
        <f>INDEX(Banco_de_Dados!C$2:U$400,H281,3)</f>
        <v>Comércio</v>
      </c>
      <c r="H281" s="42">
        <f>MATCH(D281,Banco_de_Dados!U$2:U$400,0)</f>
        <v>16</v>
      </c>
      <c r="I281" s="11">
        <f>INDEX(Banco_de_Dados!C$2:U$400,H281,8)</f>
        <v>5.08</v>
      </c>
      <c r="J281" s="11">
        <f t="shared" si="4"/>
        <v>5.0698602794411176</v>
      </c>
    </row>
    <row r="282" spans="1:10" x14ac:dyDescent="0.25">
      <c r="A282" s="45"/>
      <c r="C282" s="5" t="s">
        <v>667</v>
      </c>
      <c r="D282" s="6">
        <f>SMALL(Banco_de_Dados!U$3:U$400,ROWS(D$17:D297))</f>
        <v>2E-3</v>
      </c>
      <c r="E282" s="42" t="str">
        <f>INDEX(Banco_de_Dados!C$2:U$400,H282,1)</f>
        <v>AMAR3</v>
      </c>
      <c r="F282" s="42" t="str">
        <f>INDEX(Banco_de_Dados!C$2:U$400,H282,2)</f>
        <v>LOJAS MARISA ON NM</v>
      </c>
      <c r="G282" s="43" t="str">
        <f>INDEX(Banco_de_Dados!C$2:U$400,H282,3)</f>
        <v>Comércio</v>
      </c>
      <c r="H282" s="42">
        <f>MATCH(D282,Banco_de_Dados!U$2:U$400,0)</f>
        <v>16</v>
      </c>
      <c r="I282" s="11">
        <f>INDEX(Banco_de_Dados!C$2:U$400,H282,8)</f>
        <v>5.08</v>
      </c>
      <c r="J282" s="11">
        <f t="shared" si="4"/>
        <v>5.0698602794411176</v>
      </c>
    </row>
    <row r="283" spans="1:10" x14ac:dyDescent="0.25">
      <c r="A283" s="45"/>
      <c r="C283" s="5" t="s">
        <v>668</v>
      </c>
      <c r="D283" s="6">
        <f>SMALL(Banco_de_Dados!U$3:U$400,ROWS(D$17:D298))</f>
        <v>2.0999999999999999E-3</v>
      </c>
      <c r="E283" s="42" t="str">
        <f>INDEX(Banco_de_Dados!C$2:U$400,H283,1)</f>
        <v>APER3</v>
      </c>
      <c r="F283" s="42" t="str">
        <f>INDEX(Banco_de_Dados!C$2:U$400,H283,2)</f>
        <v>ALPER S.A. ON</v>
      </c>
      <c r="G283" s="43" t="str">
        <f>INDEX(Banco_de_Dados!C$2:U$400,H283,3)</f>
        <v>Previdência e Seguros</v>
      </c>
      <c r="H283" s="42">
        <f>MATCH(D283,Banco_de_Dados!U$2:U$400,0)</f>
        <v>19</v>
      </c>
      <c r="I283" s="11">
        <f>INDEX(Banco_de_Dados!C$2:U$400,H283,8)</f>
        <v>43.18</v>
      </c>
      <c r="J283" s="11">
        <f t="shared" si="4"/>
        <v>43.089512024748032</v>
      </c>
    </row>
    <row r="284" spans="1:10" x14ac:dyDescent="0.25">
      <c r="A284" s="45"/>
      <c r="C284" s="5" t="s">
        <v>669</v>
      </c>
      <c r="D284" s="6">
        <f>SMALL(Banco_de_Dados!U$3:U$400,ROWS(D$17:D299))</f>
        <v>2.2000000000000001E-3</v>
      </c>
      <c r="E284" s="42" t="str">
        <f>INDEX(Banco_de_Dados!C$2:U$400,H284,1)</f>
        <v>AALR3</v>
      </c>
      <c r="F284" s="42" t="str">
        <f>INDEX(Banco_de_Dados!C$2:U$400,H284,2)</f>
        <v>ALLIAR ON NM</v>
      </c>
      <c r="G284" s="43" t="str">
        <f>INDEX(Banco_de_Dados!C$2:U$400,H284,3)</f>
        <v>Análises e Diagnósticos</v>
      </c>
      <c r="H284" s="42">
        <f>MATCH(D284,Banco_de_Dados!U$2:U$400,0)</f>
        <v>2</v>
      </c>
      <c r="I284" s="11">
        <f>INDEX(Banco_de_Dados!C$2:U$400,H284,8)</f>
        <v>9.0299999999999994</v>
      </c>
      <c r="J284" s="11">
        <f t="shared" si="4"/>
        <v>9.0101776092596282</v>
      </c>
    </row>
    <row r="285" spans="1:10" x14ac:dyDescent="0.25">
      <c r="A285" s="45"/>
      <c r="C285" s="5" t="s">
        <v>670</v>
      </c>
      <c r="D285" s="6">
        <f>SMALL(Banco_de_Dados!U$3:U$400,ROWS(D$17:D300))</f>
        <v>2.2000000000000001E-3</v>
      </c>
      <c r="E285" s="42" t="str">
        <f>INDEX(Banco_de_Dados!C$2:U$400,H285,1)</f>
        <v>AALR3</v>
      </c>
      <c r="F285" s="42" t="str">
        <f>INDEX(Banco_de_Dados!C$2:U$400,H285,2)</f>
        <v>ALLIAR ON NM</v>
      </c>
      <c r="G285" s="43" t="str">
        <f>INDEX(Banco_de_Dados!C$2:U$400,H285,3)</f>
        <v>Análises e Diagnósticos</v>
      </c>
      <c r="H285" s="42">
        <f>MATCH(D285,Banco_de_Dados!U$2:U$400,0)</f>
        <v>2</v>
      </c>
      <c r="I285" s="11">
        <f>INDEX(Banco_de_Dados!C$2:U$400,H285,8)</f>
        <v>9.0299999999999994</v>
      </c>
      <c r="J285" s="11">
        <f t="shared" si="4"/>
        <v>9.0101776092596282</v>
      </c>
    </row>
    <row r="286" spans="1:10" x14ac:dyDescent="0.25">
      <c r="A286" s="45"/>
      <c r="C286" s="5" t="s">
        <v>671</v>
      </c>
      <c r="D286" s="6">
        <f>SMALL(Banco_de_Dados!U$3:U$400,ROWS(D$17:D301))</f>
        <v>2.5999999999999999E-3</v>
      </c>
      <c r="E286" s="42" t="str">
        <f>INDEX(Banco_de_Dados!C$2:U$400,H286,1)</f>
        <v>CRFB3</v>
      </c>
      <c r="F286" s="42" t="str">
        <f>INDEX(Banco_de_Dados!C$2:U$400,H286,2)</f>
        <v>CARREFOUR BR ON NM</v>
      </c>
      <c r="G286" s="43" t="str">
        <f>INDEX(Banco_de_Dados!C$2:U$400,H286,3)</f>
        <v>Comércio e Distribuição</v>
      </c>
      <c r="H286" s="42">
        <f>MATCH(D286,Banco_de_Dados!U$2:U$400,0)</f>
        <v>125</v>
      </c>
      <c r="I286" s="11">
        <f>INDEX(Banco_de_Dados!C$2:U$400,H286,8)</f>
        <v>19.059999999999999</v>
      </c>
      <c r="J286" s="11">
        <f t="shared" si="4"/>
        <v>19.010572511470176</v>
      </c>
    </row>
    <row r="287" spans="1:10" x14ac:dyDescent="0.25">
      <c r="A287" s="45"/>
      <c r="C287" s="5" t="s">
        <v>672</v>
      </c>
      <c r="D287" s="6">
        <f>SMALL(Banco_de_Dados!U$3:U$400,ROWS(D$17:D302))</f>
        <v>2.8E-3</v>
      </c>
      <c r="E287" s="42" t="str">
        <f>INDEX(Banco_de_Dados!C$2:U$400,H287,1)</f>
        <v>BRFS3</v>
      </c>
      <c r="F287" s="42" t="str">
        <f>INDEX(Banco_de_Dados!C$2:U$400,H287,2)</f>
        <v>BRF Foods ON NM</v>
      </c>
      <c r="G287" s="43" t="str">
        <f>INDEX(Banco_de_Dados!C$2:U$400,H287,3)</f>
        <v>Alimentos Processados</v>
      </c>
      <c r="H287" s="42">
        <f>MATCH(D287,Banco_de_Dados!U$2:U$400,0)</f>
        <v>67</v>
      </c>
      <c r="I287" s="11">
        <f>INDEX(Banco_de_Dados!C$2:U$400,H287,8)</f>
        <v>21.7</v>
      </c>
      <c r="J287" s="11">
        <f t="shared" si="4"/>
        <v>21.639409652971679</v>
      </c>
    </row>
    <row r="288" spans="1:10" x14ac:dyDescent="0.25">
      <c r="A288" s="45"/>
      <c r="C288" s="5" t="s">
        <v>673</v>
      </c>
      <c r="D288" s="6">
        <f>SMALL(Banco_de_Dados!U$3:U$400,ROWS(D$17:D303))</f>
        <v>3.0999999999999999E-3</v>
      </c>
      <c r="E288" s="42" t="str">
        <f>INDEX(Banco_de_Dados!C$2:U$400,H288,1)</f>
        <v>CLSC4</v>
      </c>
      <c r="F288" s="42" t="str">
        <f>INDEX(Banco_de_Dados!C$2:U$400,H288,2)</f>
        <v>CELESC PN N2</v>
      </c>
      <c r="G288" s="43" t="str">
        <f>INDEX(Banco_de_Dados!C$2:U$400,H288,3)</f>
        <v>Energia Elétrica</v>
      </c>
      <c r="H288" s="42">
        <f>MATCH(D288,Banco_de_Dados!U$2:U$400,0)</f>
        <v>114</v>
      </c>
      <c r="I288" s="11">
        <f>INDEX(Banco_de_Dados!C$2:U$400,H288,8)</f>
        <v>48.68</v>
      </c>
      <c r="J288" s="11">
        <f t="shared" si="4"/>
        <v>48.52955836905592</v>
      </c>
    </row>
    <row r="289" spans="1:10" x14ac:dyDescent="0.25">
      <c r="A289" s="45"/>
      <c r="C289" s="5" t="s">
        <v>674</v>
      </c>
      <c r="D289" s="6">
        <f>SMALL(Banco_de_Dados!U$3:U$400,ROWS(D$17:D304))</f>
        <v>3.2000000000000002E-3</v>
      </c>
      <c r="E289" s="42" t="str">
        <f>INDEX(Banco_de_Dados!C$2:U$400,H289,1)</f>
        <v>TOTS3</v>
      </c>
      <c r="F289" s="42" t="str">
        <f>INDEX(Banco_de_Dados!C$2:U$400,H289,2)</f>
        <v>TOTVS ON NM</v>
      </c>
      <c r="G289" s="43" t="str">
        <f>INDEX(Banco_de_Dados!C$2:U$400,H289,3)</f>
        <v>Programas e Serviços</v>
      </c>
      <c r="H289" s="42">
        <f>MATCH(D289,Banco_de_Dados!U$2:U$400,0)</f>
        <v>396</v>
      </c>
      <c r="I289" s="11">
        <f>INDEX(Banco_de_Dados!C$2:U$400,H289,8)</f>
        <v>31.48</v>
      </c>
      <c r="J289" s="11">
        <f t="shared" si="4"/>
        <v>31.379585326953745</v>
      </c>
    </row>
    <row r="290" spans="1:10" x14ac:dyDescent="0.25">
      <c r="A290" s="45"/>
    </row>
    <row r="291" spans="1:10" x14ac:dyDescent="0.25">
      <c r="A291" s="45"/>
    </row>
    <row r="292" spans="1:10" x14ac:dyDescent="0.25">
      <c r="A292" s="45"/>
    </row>
    <row r="293" spans="1:10" x14ac:dyDescent="0.25">
      <c r="A293" s="45"/>
    </row>
    <row r="294" spans="1:10" x14ac:dyDescent="0.25">
      <c r="A294" s="45"/>
    </row>
    <row r="295" spans="1:10" x14ac:dyDescent="0.25">
      <c r="A295" s="45"/>
    </row>
    <row r="296" spans="1:10" x14ac:dyDescent="0.25">
      <c r="A296" s="45"/>
    </row>
    <row r="297" spans="1:10" x14ac:dyDescent="0.25">
      <c r="A297" s="45"/>
    </row>
    <row r="298" spans="1:10" x14ac:dyDescent="0.25">
      <c r="A298" s="45"/>
    </row>
    <row r="299" spans="1:10" x14ac:dyDescent="0.25">
      <c r="A299" s="45"/>
    </row>
    <row r="300" spans="1:10" x14ac:dyDescent="0.25">
      <c r="A300" s="45"/>
    </row>
    <row r="301" spans="1:10" x14ac:dyDescent="0.25">
      <c r="A301" s="45"/>
    </row>
    <row r="302" spans="1:10" x14ac:dyDescent="0.25">
      <c r="A302" s="45"/>
    </row>
    <row r="303" spans="1:10" x14ac:dyDescent="0.25">
      <c r="A303" s="45"/>
    </row>
    <row r="304" spans="1:10" x14ac:dyDescent="0.25">
      <c r="A304" s="45"/>
    </row>
    <row r="305" spans="1:1" x14ac:dyDescent="0.25">
      <c r="A305" s="45"/>
    </row>
    <row r="306" spans="1:1" x14ac:dyDescent="0.25">
      <c r="A306" s="45"/>
    </row>
    <row r="307" spans="1:1" x14ac:dyDescent="0.25">
      <c r="A307" s="45"/>
    </row>
    <row r="308" spans="1:1" x14ac:dyDescent="0.25">
      <c r="A308" s="45"/>
    </row>
    <row r="309" spans="1:1" x14ac:dyDescent="0.25">
      <c r="A309" s="45"/>
    </row>
    <row r="310" spans="1:1" x14ac:dyDescent="0.25">
      <c r="A310" s="45"/>
    </row>
    <row r="311" spans="1:1" x14ac:dyDescent="0.25">
      <c r="A311" s="45"/>
    </row>
    <row r="312" spans="1:1" x14ac:dyDescent="0.25">
      <c r="A312" s="45"/>
    </row>
    <row r="313" spans="1:1" x14ac:dyDescent="0.25">
      <c r="A313" s="45"/>
    </row>
    <row r="314" spans="1:1" x14ac:dyDescent="0.25">
      <c r="A314" s="45"/>
    </row>
    <row r="315" spans="1:1" x14ac:dyDescent="0.25">
      <c r="A315" s="45"/>
    </row>
    <row r="316" spans="1:1" x14ac:dyDescent="0.25">
      <c r="A316" s="45"/>
    </row>
    <row r="317" spans="1:1" x14ac:dyDescent="0.25">
      <c r="A317" s="45"/>
    </row>
    <row r="318" spans="1:1" x14ac:dyDescent="0.25">
      <c r="A318" s="45"/>
    </row>
    <row r="319" spans="1:1" x14ac:dyDescent="0.25">
      <c r="A319" s="45"/>
    </row>
    <row r="320" spans="1:1" x14ac:dyDescent="0.25">
      <c r="A320" s="45"/>
    </row>
    <row r="321" spans="1:1" x14ac:dyDescent="0.25">
      <c r="A321" s="45"/>
    </row>
    <row r="322" spans="1:1" x14ac:dyDescent="0.25">
      <c r="A322" s="45"/>
    </row>
    <row r="323" spans="1:1" x14ac:dyDescent="0.25">
      <c r="A323" s="45"/>
    </row>
    <row r="324" spans="1:1" x14ac:dyDescent="0.25">
      <c r="A324" s="45"/>
    </row>
    <row r="325" spans="1:1" x14ac:dyDescent="0.25">
      <c r="A325" s="45"/>
    </row>
    <row r="326" spans="1:1" x14ac:dyDescent="0.25">
      <c r="A326" s="45"/>
    </row>
    <row r="327" spans="1:1" x14ac:dyDescent="0.25">
      <c r="A327" s="45"/>
    </row>
    <row r="328" spans="1:1" x14ac:dyDescent="0.25">
      <c r="A328" s="45"/>
    </row>
    <row r="329" spans="1:1" x14ac:dyDescent="0.25">
      <c r="A329" s="45"/>
    </row>
    <row r="330" spans="1:1" x14ac:dyDescent="0.25">
      <c r="A330" s="45"/>
    </row>
    <row r="331" spans="1:1" x14ac:dyDescent="0.25">
      <c r="A331" s="45"/>
    </row>
    <row r="332" spans="1:1" x14ac:dyDescent="0.25">
      <c r="A332" s="45"/>
    </row>
    <row r="333" spans="1:1" x14ac:dyDescent="0.25">
      <c r="A333" s="45"/>
    </row>
    <row r="334" spans="1:1" x14ac:dyDescent="0.25">
      <c r="A334" s="45"/>
    </row>
    <row r="335" spans="1:1" x14ac:dyDescent="0.25">
      <c r="A335" s="45"/>
    </row>
    <row r="336" spans="1:1" x14ac:dyDescent="0.25">
      <c r="A336" s="45"/>
    </row>
    <row r="337" spans="1:1" x14ac:dyDescent="0.25">
      <c r="A337" s="45"/>
    </row>
    <row r="338" spans="1:1" x14ac:dyDescent="0.25">
      <c r="A338" s="45"/>
    </row>
    <row r="339" spans="1:1" x14ac:dyDescent="0.25">
      <c r="A339" s="45"/>
    </row>
    <row r="340" spans="1:1" x14ac:dyDescent="0.25">
      <c r="A340" s="45"/>
    </row>
    <row r="341" spans="1:1" x14ac:dyDescent="0.25">
      <c r="A341" s="45"/>
    </row>
    <row r="342" spans="1:1" x14ac:dyDescent="0.25">
      <c r="A342" s="45"/>
    </row>
    <row r="343" spans="1:1" x14ac:dyDescent="0.25">
      <c r="A343" s="45"/>
    </row>
    <row r="344" spans="1:1" x14ac:dyDescent="0.25">
      <c r="A344" s="45"/>
    </row>
    <row r="345" spans="1:1" x14ac:dyDescent="0.25">
      <c r="A345" s="45"/>
    </row>
    <row r="346" spans="1:1" x14ac:dyDescent="0.25">
      <c r="A346" s="45"/>
    </row>
    <row r="347" spans="1:1" x14ac:dyDescent="0.25">
      <c r="A347" s="45"/>
    </row>
    <row r="348" spans="1:1" x14ac:dyDescent="0.25">
      <c r="A348" s="45"/>
    </row>
    <row r="349" spans="1:1" x14ac:dyDescent="0.25">
      <c r="A349" s="45"/>
    </row>
    <row r="350" spans="1:1" x14ac:dyDescent="0.25">
      <c r="A350" s="45"/>
    </row>
    <row r="351" spans="1:1" x14ac:dyDescent="0.25">
      <c r="A351" s="45"/>
    </row>
    <row r="352" spans="1:1" x14ac:dyDescent="0.25">
      <c r="A352" s="45"/>
    </row>
    <row r="353" spans="1:1" x14ac:dyDescent="0.25">
      <c r="A353" s="45"/>
    </row>
    <row r="354" spans="1:1" x14ac:dyDescent="0.25">
      <c r="A354" s="45"/>
    </row>
    <row r="355" spans="1:1" x14ac:dyDescent="0.25">
      <c r="A355" s="45"/>
    </row>
    <row r="356" spans="1:1" x14ac:dyDescent="0.25">
      <c r="A356" s="45"/>
    </row>
    <row r="357" spans="1:1" x14ac:dyDescent="0.25">
      <c r="A357" s="45"/>
    </row>
    <row r="358" spans="1:1" x14ac:dyDescent="0.25">
      <c r="A358" s="45"/>
    </row>
    <row r="359" spans="1:1" x14ac:dyDescent="0.25">
      <c r="A359" s="45"/>
    </row>
    <row r="360" spans="1:1" x14ac:dyDescent="0.25">
      <c r="A360" s="45"/>
    </row>
    <row r="361" spans="1:1" x14ac:dyDescent="0.25">
      <c r="A361" s="45"/>
    </row>
    <row r="362" spans="1:1" x14ac:dyDescent="0.25">
      <c r="A362" s="45"/>
    </row>
    <row r="363" spans="1:1" x14ac:dyDescent="0.25">
      <c r="A363" s="45"/>
    </row>
    <row r="364" spans="1:1" x14ac:dyDescent="0.25">
      <c r="A364" s="45"/>
    </row>
    <row r="365" spans="1:1" x14ac:dyDescent="0.25">
      <c r="A365" s="45"/>
    </row>
    <row r="366" spans="1:1" x14ac:dyDescent="0.25">
      <c r="A366" s="45"/>
    </row>
    <row r="367" spans="1:1" x14ac:dyDescent="0.25">
      <c r="A367" s="45"/>
    </row>
    <row r="368" spans="1:1" x14ac:dyDescent="0.25">
      <c r="A368" s="45"/>
    </row>
    <row r="369" spans="1:1" x14ac:dyDescent="0.25">
      <c r="A369" s="45"/>
    </row>
    <row r="370" spans="1:1" x14ac:dyDescent="0.25">
      <c r="A370" s="45"/>
    </row>
    <row r="371" spans="1:1" x14ac:dyDescent="0.25">
      <c r="A371" s="45"/>
    </row>
    <row r="372" spans="1:1" x14ac:dyDescent="0.25">
      <c r="A372" s="45"/>
    </row>
    <row r="373" spans="1:1" x14ac:dyDescent="0.25">
      <c r="A373" s="45"/>
    </row>
    <row r="374" spans="1:1" x14ac:dyDescent="0.25">
      <c r="A374" s="45"/>
    </row>
    <row r="375" spans="1:1" x14ac:dyDescent="0.25">
      <c r="A375" s="45"/>
    </row>
    <row r="376" spans="1:1" x14ac:dyDescent="0.25">
      <c r="A376" s="45"/>
    </row>
    <row r="377" spans="1:1" x14ac:dyDescent="0.25">
      <c r="A377" s="45"/>
    </row>
    <row r="378" spans="1:1" x14ac:dyDescent="0.25">
      <c r="A378" s="45"/>
    </row>
    <row r="379" spans="1:1" x14ac:dyDescent="0.25">
      <c r="A379" s="45"/>
    </row>
    <row r="380" spans="1:1" x14ac:dyDescent="0.25">
      <c r="A380" s="45"/>
    </row>
    <row r="381" spans="1:1" x14ac:dyDescent="0.25">
      <c r="A381" s="45"/>
    </row>
    <row r="382" spans="1:1" x14ac:dyDescent="0.25">
      <c r="A382" s="45"/>
    </row>
    <row r="383" spans="1:1" x14ac:dyDescent="0.25">
      <c r="A383" s="45"/>
    </row>
    <row r="384" spans="1:1" x14ac:dyDescent="0.25">
      <c r="A384" s="45"/>
    </row>
    <row r="385" spans="1:1" x14ac:dyDescent="0.25">
      <c r="A385" s="45"/>
    </row>
    <row r="386" spans="1:1" x14ac:dyDescent="0.25">
      <c r="A386" s="45"/>
    </row>
    <row r="387" spans="1:1" x14ac:dyDescent="0.25">
      <c r="A387" s="45"/>
    </row>
    <row r="388" spans="1:1" x14ac:dyDescent="0.25">
      <c r="A388" s="45"/>
    </row>
    <row r="389" spans="1:1" x14ac:dyDescent="0.25">
      <c r="A389" s="45"/>
    </row>
    <row r="390" spans="1:1" x14ac:dyDescent="0.25">
      <c r="A390" s="45"/>
    </row>
    <row r="391" spans="1:1" x14ac:dyDescent="0.25">
      <c r="A391" s="45"/>
    </row>
    <row r="392" spans="1:1" x14ac:dyDescent="0.25">
      <c r="A392" s="45"/>
    </row>
    <row r="393" spans="1:1" x14ac:dyDescent="0.25">
      <c r="A393" s="45"/>
    </row>
    <row r="394" spans="1:1" x14ac:dyDescent="0.25">
      <c r="A394" s="45"/>
    </row>
    <row r="395" spans="1:1" x14ac:dyDescent="0.25">
      <c r="A395" s="45"/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4B47-0DD1-48CB-95EF-30EE604BD387}">
  <sheetPr>
    <tabColor theme="4"/>
  </sheetPr>
  <dimension ref="A1:K395"/>
  <sheetViews>
    <sheetView showGridLines="0" showRowColHeaders="0" zoomScale="85" zoomScaleNormal="85" workbookViewId="0">
      <selection activeCell="E3" sqref="E3"/>
    </sheetView>
  </sheetViews>
  <sheetFormatPr defaultRowHeight="15" x14ac:dyDescent="0.25"/>
  <cols>
    <col min="1" max="1" width="56.7109375" style="44" customWidth="1"/>
    <col min="2" max="2" width="1.7109375" style="44" customWidth="1"/>
    <col min="3" max="3" width="9.140625" style="12" customWidth="1"/>
    <col min="4" max="4" width="9.140625" style="12" hidden="1" customWidth="1"/>
    <col min="5" max="5" width="13.42578125" style="12" customWidth="1"/>
    <col min="6" max="6" width="8.28515625" style="12" customWidth="1"/>
    <col min="7" max="7" width="18.42578125" style="46" bestFit="1" customWidth="1"/>
    <col min="8" max="8" width="30.28515625" style="12" bestFit="1" customWidth="1"/>
    <col min="9" max="9" width="9.140625" style="13" hidden="1" customWidth="1"/>
    <col min="10" max="10" width="22.7109375" style="13" bestFit="1" customWidth="1"/>
    <col min="11" max="11" width="22.28515625" style="13" bestFit="1" customWidth="1"/>
    <col min="12" max="16384" width="9.140625" style="13"/>
  </cols>
  <sheetData>
    <row r="1" spans="1:11" ht="15.75" customHeight="1" thickBot="1" x14ac:dyDescent="0.3">
      <c r="A1" s="45"/>
      <c r="C1" s="14"/>
      <c r="D1" s="14"/>
      <c r="E1" s="61" t="s">
        <v>675</v>
      </c>
      <c r="F1" s="61"/>
      <c r="G1" s="61"/>
      <c r="H1" s="61"/>
      <c r="I1" s="15"/>
      <c r="J1" s="15"/>
      <c r="K1" s="15"/>
    </row>
    <row r="2" spans="1:11" ht="15.75" customHeight="1" thickBot="1" x14ac:dyDescent="0.3">
      <c r="A2" s="45"/>
      <c r="C2" s="22"/>
      <c r="D2" s="22"/>
      <c r="E2" s="22" t="s">
        <v>677</v>
      </c>
      <c r="F2" s="22" t="s">
        <v>378</v>
      </c>
      <c r="G2" s="22" t="s">
        <v>691</v>
      </c>
      <c r="H2" s="22" t="s">
        <v>2</v>
      </c>
      <c r="I2" s="23"/>
      <c r="J2" s="24" t="s">
        <v>676</v>
      </c>
      <c r="K2" s="24" t="s">
        <v>678</v>
      </c>
    </row>
    <row r="3" spans="1:11" x14ac:dyDescent="0.25">
      <c r="A3" s="45"/>
      <c r="C3" s="5" t="s">
        <v>382</v>
      </c>
      <c r="D3" s="5" t="str">
        <f>E3&amp;"-"&amp;COUNTIF($E$3:E3,E3)</f>
        <v>0.705-1</v>
      </c>
      <c r="E3" s="6">
        <f>LARGE(Banco_de_Dados!S$3:S$400,ROWS($C$3:C3))</f>
        <v>0.70499999999999996</v>
      </c>
      <c r="F3" s="12" t="str">
        <f>INDEX(Banco_de_Dados!C$2:P$400,Rank_Div_Yield!I3,1)</f>
        <v>CRDE3</v>
      </c>
      <c r="G3" s="48">
        <f>INDEX(Banco_de_Dados!C$2:P$400,Rank_Div_Yield!I3,4)</f>
        <v>20.12</v>
      </c>
      <c r="H3" s="12" t="str">
        <f>INDEX(Banco_de_Dados!C$2:P$400,Rank_Div_Yield!I3,3)</f>
        <v>Construção Civil</v>
      </c>
      <c r="I3" s="13">
        <f>MATCH(D3,Banco_de_Dados!AF$2:AF$400,0)</f>
        <v>124</v>
      </c>
      <c r="J3" s="1" t="str">
        <f>INDEX(Banco_de_Dados!C$2:AE$400,Rank_Div_Yield!I3,10)</f>
        <v>26/02/2021</v>
      </c>
      <c r="K3" s="1" t="str">
        <f>INDEX(Banco_de_Dados!C$2:AF$400,Rank_Div_Yield!I3,28)</f>
        <v>30/09/2020</v>
      </c>
    </row>
    <row r="4" spans="1:11" x14ac:dyDescent="0.25">
      <c r="A4" s="45"/>
      <c r="C4" s="5" t="s">
        <v>383</v>
      </c>
      <c r="D4" s="5" t="str">
        <f>E4&amp;"-"&amp;COUNTIF($E$3:E4,E4)</f>
        <v>0.609-1</v>
      </c>
      <c r="E4" s="6">
        <f>LARGE(Banco_de_Dados!S$3:S$400,ROWS($C$3:C4))</f>
        <v>0.60899999999999999</v>
      </c>
      <c r="F4" s="50" t="str">
        <f>INDEX(Banco_de_Dados!C$2:P$400,Rank_Div_Yield!I4,1)</f>
        <v>PEAB4</v>
      </c>
      <c r="G4" s="48">
        <f>INDEX(Banco_de_Dados!C$2:P$400,Rank_Div_Yield!I4,4)</f>
        <v>58</v>
      </c>
      <c r="H4" s="50" t="str">
        <f>INDEX(Banco_de_Dados!C$2:P$400,Rank_Div_Yield!I4,3)</f>
        <v>Holdings Diversificadas</v>
      </c>
      <c r="I4" s="51">
        <f>MATCH(D4,Banco_de_Dados!AF$2:AF$400,0)</f>
        <v>301</v>
      </c>
      <c r="J4" s="1" t="str">
        <f>INDEX(Banco_de_Dados!C$2:AE$400,Rank_Div_Yield!I4,10)</f>
        <v>23/02/2021</v>
      </c>
      <c r="K4" s="1" t="str">
        <f>INDEX(Banco_de_Dados!C$2:AF$400,Rank_Div_Yield!I4,28)</f>
        <v>30/09/2020</v>
      </c>
    </row>
    <row r="5" spans="1:11" x14ac:dyDescent="0.25">
      <c r="A5" s="45"/>
      <c r="C5" s="5" t="s">
        <v>384</v>
      </c>
      <c r="D5" s="5" t="str">
        <f>E5&amp;"-"&amp;COUNTIF($E$3:E5,E5)</f>
        <v>0.202-1</v>
      </c>
      <c r="E5" s="6">
        <f>LARGE(Banco_de_Dados!S$3:S$400,ROWS($C$3:C5))</f>
        <v>0.20200000000000001</v>
      </c>
      <c r="F5" s="50" t="str">
        <f>INDEX(Banco_de_Dados!C$2:P$400,Rank_Div_Yield!I5,1)</f>
        <v>CSMG3</v>
      </c>
      <c r="G5" s="48">
        <f>INDEX(Banco_de_Dados!C$2:P$400,Rank_Div_Yield!I5,4)</f>
        <v>13.38</v>
      </c>
      <c r="H5" s="50" t="str">
        <f>INDEX(Banco_de_Dados!C$2:P$400,Rank_Div_Yield!I5,3)</f>
        <v>Água e Saneamento</v>
      </c>
      <c r="I5" s="51">
        <f>MATCH(D5,Banco_de_Dados!AF$2:AF$400,0)</f>
        <v>133</v>
      </c>
      <c r="J5" s="1" t="str">
        <f>INDEX(Banco_de_Dados!C$2:AE$400,Rank_Div_Yield!I5,10)</f>
        <v>01/03/2021</v>
      </c>
      <c r="K5" s="1" t="str">
        <f>INDEX(Banco_de_Dados!C$2:AF$400,Rank_Div_Yield!I5,28)</f>
        <v>31/12/2020</v>
      </c>
    </row>
    <row r="6" spans="1:11" x14ac:dyDescent="0.25">
      <c r="A6" s="45"/>
      <c r="C6" s="5" t="s">
        <v>385</v>
      </c>
      <c r="D6" s="5" t="str">
        <f>E6&amp;"-"&amp;COUNTIF($E$3:E6,E6)</f>
        <v>0.151-1</v>
      </c>
      <c r="E6" s="6">
        <f>LARGE(Banco_de_Dados!S$3:S$400,ROWS($C$3:C6))</f>
        <v>0.151</v>
      </c>
      <c r="F6" s="50" t="str">
        <f>INDEX(Banco_de_Dados!C$2:P$400,Rank_Div_Yield!I6,1)</f>
        <v>EMAE4</v>
      </c>
      <c r="G6" s="48">
        <f>INDEX(Banco_de_Dados!C$2:P$400,Rank_Div_Yield!I6,4)</f>
        <v>49.9</v>
      </c>
      <c r="H6" s="50" t="str">
        <f>INDEX(Banco_de_Dados!C$2:P$400,Rank_Div_Yield!I6,3)</f>
        <v>Energia Elétrica</v>
      </c>
      <c r="I6" s="51">
        <f>MATCH(D6,Banco_de_Dados!AF$2:AF$400,0)</f>
        <v>164</v>
      </c>
      <c r="J6" s="1" t="str">
        <f>INDEX(Banco_de_Dados!C$2:AE$400,Rank_Div_Yield!I6,10)</f>
        <v>01/03/2021</v>
      </c>
      <c r="K6" s="1" t="str">
        <f>INDEX(Banco_de_Dados!C$2:AF$400,Rank_Div_Yield!I6,28)</f>
        <v>30/09/2020</v>
      </c>
    </row>
    <row r="7" spans="1:11" x14ac:dyDescent="0.25">
      <c r="A7" s="45"/>
      <c r="C7" s="5" t="s">
        <v>386</v>
      </c>
      <c r="D7" s="5" t="str">
        <f>E7&amp;"-"&amp;COUNTIF($E$3:E7,E7)</f>
        <v>0.106-1</v>
      </c>
      <c r="E7" s="6">
        <f>LARGE(Banco_de_Dados!S$3:S$400,ROWS($C$3:C7))</f>
        <v>0.106</v>
      </c>
      <c r="F7" s="50" t="str">
        <f>INDEX(Banco_de_Dados!C$2:P$400,Rank_Div_Yield!I7,1)</f>
        <v>TAEE11</v>
      </c>
      <c r="G7" s="48">
        <f>INDEX(Banco_de_Dados!C$2:P$400,Rank_Div_Yield!I7,4)</f>
        <v>29.94</v>
      </c>
      <c r="H7" s="50" t="str">
        <f>INDEX(Banco_de_Dados!C$2:P$400,Rank_Div_Yield!I7,3)</f>
        <v>Energia Elétrica</v>
      </c>
      <c r="I7" s="51">
        <f>MATCH(D7,Banco_de_Dados!AF$2:AF$400,0)</f>
        <v>374</v>
      </c>
      <c r="J7" s="1" t="str">
        <f>INDEX(Banco_de_Dados!C$2:AE$400,Rank_Div_Yield!I7,10)</f>
        <v>01/03/2021</v>
      </c>
      <c r="K7" s="1" t="str">
        <f>INDEX(Banco_de_Dados!C$2:AF$400,Rank_Div_Yield!I7,28)</f>
        <v>30/09/2020</v>
      </c>
    </row>
    <row r="8" spans="1:11" x14ac:dyDescent="0.25">
      <c r="A8" s="45"/>
      <c r="C8" s="5" t="s">
        <v>387</v>
      </c>
      <c r="D8" s="5" t="str">
        <f>E8&amp;"-"&amp;COUNTIF($E$3:E8,E8)</f>
        <v>0.106-2</v>
      </c>
      <c r="E8" s="6">
        <f>LARGE(Banco_de_Dados!S$3:S$400,ROWS($C$3:C8))</f>
        <v>0.106</v>
      </c>
      <c r="F8" s="50" t="str">
        <f>INDEX(Banco_de_Dados!C$2:P$400,Rank_Div_Yield!I8,1)</f>
        <v>TAEE3</v>
      </c>
      <c r="G8" s="48">
        <f>INDEX(Banco_de_Dados!C$2:P$400,Rank_Div_Yield!I8,4)</f>
        <v>9.9600000000000009</v>
      </c>
      <c r="H8" s="50" t="str">
        <f>INDEX(Banco_de_Dados!C$2:P$400,Rank_Div_Yield!I8,3)</f>
        <v>Energia Elétrica</v>
      </c>
      <c r="I8" s="51">
        <f>MATCH(D8,Banco_de_Dados!AF$2:AF$400,0)</f>
        <v>375</v>
      </c>
      <c r="J8" s="1" t="str">
        <f>INDEX(Banco_de_Dados!C$2:AE$400,Rank_Div_Yield!I8,10)</f>
        <v>01/03/2021</v>
      </c>
      <c r="K8" s="1" t="str">
        <f>INDEX(Banco_de_Dados!C$2:AF$400,Rank_Div_Yield!I8,28)</f>
        <v>30/09/2020</v>
      </c>
    </row>
    <row r="9" spans="1:11" x14ac:dyDescent="0.25">
      <c r="A9" s="45"/>
      <c r="C9" s="5" t="s">
        <v>388</v>
      </c>
      <c r="D9" s="5" t="str">
        <f>E9&amp;"-"&amp;COUNTIF($E$3:E9,E9)</f>
        <v>0.106-3</v>
      </c>
      <c r="E9" s="6">
        <f>LARGE(Banco_de_Dados!S$3:S$400,ROWS($C$3:C9))</f>
        <v>0.106</v>
      </c>
      <c r="F9" s="50" t="str">
        <f>INDEX(Banco_de_Dados!C$2:P$400,Rank_Div_Yield!I9,1)</f>
        <v>TAEE4</v>
      </c>
      <c r="G9" s="48">
        <f>INDEX(Banco_de_Dados!C$2:P$400,Rank_Div_Yield!I9,4)</f>
        <v>10.02</v>
      </c>
      <c r="H9" s="50" t="str">
        <f>INDEX(Banco_de_Dados!C$2:P$400,Rank_Div_Yield!I9,3)</f>
        <v>Energia Elétrica</v>
      </c>
      <c r="I9" s="51">
        <f>MATCH(D9,Banco_de_Dados!AF$2:AF$400,0)</f>
        <v>376</v>
      </c>
      <c r="J9" s="1" t="str">
        <f>INDEX(Banco_de_Dados!C$2:AE$400,Rank_Div_Yield!I9,10)</f>
        <v>01/03/2021</v>
      </c>
      <c r="K9" s="1" t="str">
        <f>INDEX(Banco_de_Dados!C$2:AF$400,Rank_Div_Yield!I9,28)</f>
        <v>30/09/2020</v>
      </c>
    </row>
    <row r="10" spans="1:11" x14ac:dyDescent="0.25">
      <c r="A10" s="45"/>
      <c r="C10" s="5" t="s">
        <v>389</v>
      </c>
      <c r="D10" s="5" t="str">
        <f>E10&amp;"-"&amp;COUNTIF($E$3:E10,E10)</f>
        <v>0.105-1</v>
      </c>
      <c r="E10" s="6">
        <f>LARGE(Banco_de_Dados!S$3:S$400,ROWS($C$3:C10))</f>
        <v>0.105</v>
      </c>
      <c r="F10" s="50" t="str">
        <f>INDEX(Banco_de_Dados!C$2:P$400,Rank_Div_Yield!I10,1)</f>
        <v>BMIN4</v>
      </c>
      <c r="G10" s="48">
        <f>INDEX(Banco_de_Dados!C$2:P$400,Rank_Div_Yield!I10,4)</f>
        <v>26.58</v>
      </c>
      <c r="H10" s="50" t="str">
        <f>INDEX(Banco_de_Dados!C$2:P$400,Rank_Div_Yield!I10,3)</f>
        <v>Intermediários Financeiros</v>
      </c>
      <c r="I10" s="51">
        <f>MATCH(D10,Banco_de_Dados!AF$2:AF$400,0)</f>
        <v>54</v>
      </c>
      <c r="J10" s="1" t="str">
        <f>INDEX(Banco_de_Dados!C$2:AE$400,Rank_Div_Yield!I10,10)</f>
        <v>01/03/2021</v>
      </c>
      <c r="K10" s="1" t="str">
        <f>INDEX(Banco_de_Dados!C$2:AF$400,Rank_Div_Yield!I10,28)</f>
        <v>31/12/2020</v>
      </c>
    </row>
    <row r="11" spans="1:11" x14ac:dyDescent="0.25">
      <c r="A11" s="45"/>
      <c r="C11" s="5" t="s">
        <v>390</v>
      </c>
      <c r="D11" s="5" t="str">
        <f>E11&amp;"-"&amp;COUNTIF($E$3:E11,E11)</f>
        <v>0.105-2</v>
      </c>
      <c r="E11" s="6">
        <f>LARGE(Banco_de_Dados!S$3:S$400,ROWS($C$3:C11))</f>
        <v>0.105</v>
      </c>
      <c r="F11" s="50" t="str">
        <f>INDEX(Banco_de_Dados!C$2:P$400,Rank_Div_Yield!I11,1)</f>
        <v>ELET6</v>
      </c>
      <c r="G11" s="48">
        <f>INDEX(Banco_de_Dados!C$2:P$400,Rank_Div_Yield!I11,4)</f>
        <v>30.41</v>
      </c>
      <c r="H11" s="50" t="str">
        <f>INDEX(Banco_de_Dados!C$2:P$400,Rank_Div_Yield!I11,3)</f>
        <v>Energia Elétrica</v>
      </c>
      <c r="I11" s="51">
        <f>MATCH(D11,Banco_de_Dados!AF$2:AF$400,0)</f>
        <v>162</v>
      </c>
      <c r="J11" s="1" t="str">
        <f>INDEX(Banco_de_Dados!C$2:AE$400,Rank_Div_Yield!I11,10)</f>
        <v>01/03/2021</v>
      </c>
      <c r="K11" s="1" t="str">
        <f>INDEX(Banco_de_Dados!C$2:AF$400,Rank_Div_Yield!I11,28)</f>
        <v>30/09/2020</v>
      </c>
    </row>
    <row r="12" spans="1:11" x14ac:dyDescent="0.25">
      <c r="A12" s="45"/>
      <c r="C12" s="5" t="s">
        <v>391</v>
      </c>
      <c r="D12" s="5" t="str">
        <f>E12&amp;"-"&amp;COUNTIF($E$3:E12,E12)</f>
        <v>0.097-1</v>
      </c>
      <c r="E12" s="6">
        <f>LARGE(Banco_de_Dados!S$3:S$400,ROWS($C$3:C12))</f>
        <v>9.7000000000000003E-2</v>
      </c>
      <c r="F12" s="50" t="str">
        <f>INDEX(Banco_de_Dados!C$2:P$400,Rank_Div_Yield!I12,1)</f>
        <v>ELET3</v>
      </c>
      <c r="G12" s="48">
        <f>INDEX(Banco_de_Dados!C$2:P$400,Rank_Div_Yield!I12,4)</f>
        <v>29.95</v>
      </c>
      <c r="H12" s="50" t="str">
        <f>INDEX(Banco_de_Dados!C$2:P$400,Rank_Div_Yield!I12,3)</f>
        <v>Energia Elétrica</v>
      </c>
      <c r="I12" s="51">
        <f>MATCH(D12,Banco_de_Dados!AF$2:AF$400,0)</f>
        <v>160</v>
      </c>
      <c r="J12" s="1" t="str">
        <f>INDEX(Banco_de_Dados!C$2:AE$400,Rank_Div_Yield!I12,10)</f>
        <v>01/03/2021</v>
      </c>
      <c r="K12" s="1" t="str">
        <f>INDEX(Banco_de_Dados!C$2:AF$400,Rank_Div_Yield!I12,28)</f>
        <v>30/09/2020</v>
      </c>
    </row>
    <row r="13" spans="1:11" x14ac:dyDescent="0.25">
      <c r="A13" s="45"/>
      <c r="C13" s="5" t="s">
        <v>397</v>
      </c>
      <c r="D13" s="5" t="str">
        <f>E13&amp;"-"&amp;COUNTIF($E$3:E13,E13)</f>
        <v>0.096-1</v>
      </c>
      <c r="E13" s="6">
        <f>LARGE(Banco_de_Dados!S$3:S$400,ROWS($C$3:C13))</f>
        <v>9.6000000000000002E-2</v>
      </c>
      <c r="F13" s="50" t="str">
        <f>INDEX(Banco_de_Dados!C$2:P$400,Rank_Div_Yield!I13,1)</f>
        <v>BAZA3</v>
      </c>
      <c r="G13" s="48">
        <f>INDEX(Banco_de_Dados!C$2:P$400,Rank_Div_Yield!I13,4)</f>
        <v>37.25</v>
      </c>
      <c r="H13" s="50" t="str">
        <f>INDEX(Banco_de_Dados!C$2:P$400,Rank_Div_Yield!I13,3)</f>
        <v>Intermediários Financeiros</v>
      </c>
      <c r="I13" s="51">
        <f>MATCH(D13,Banco_de_Dados!AF$2:AF$400,0)</f>
        <v>33</v>
      </c>
      <c r="J13" s="1" t="str">
        <f>INDEX(Banco_de_Dados!C$2:AE$400,Rank_Div_Yield!I13,10)</f>
        <v>01/03/2021</v>
      </c>
      <c r="K13" s="1" t="str">
        <f>INDEX(Banco_de_Dados!C$2:AF$400,Rank_Div_Yield!I13,28)</f>
        <v>30/09/2020</v>
      </c>
    </row>
    <row r="14" spans="1:11" x14ac:dyDescent="0.25">
      <c r="A14" s="45"/>
      <c r="C14" s="5" t="s">
        <v>398</v>
      </c>
      <c r="D14" s="5" t="str">
        <f>E14&amp;"-"&amp;COUNTIF($E$3:E14,E14)</f>
        <v>0.095-1</v>
      </c>
      <c r="E14" s="6">
        <f>LARGE(Banco_de_Dados!S$3:S$400,ROWS($C$3:C14))</f>
        <v>9.5000000000000001E-2</v>
      </c>
      <c r="F14" s="50" t="str">
        <f>INDEX(Banco_de_Dados!C$2:P$400,Rank_Div_Yield!I14,1)</f>
        <v>CESP5</v>
      </c>
      <c r="G14" s="48">
        <f>INDEX(Banco_de_Dados!C$2:P$400,Rank_Div_Yield!I14,4)</f>
        <v>38.65</v>
      </c>
      <c r="H14" s="50" t="str">
        <f>INDEX(Banco_de_Dados!C$2:P$400,Rank_Div_Yield!I14,3)</f>
        <v>Energia Elétrica</v>
      </c>
      <c r="I14" s="51">
        <f>MATCH(D14,Banco_de_Dados!AF$2:AF$400,0)</f>
        <v>106</v>
      </c>
      <c r="J14" s="1" t="str">
        <f>INDEX(Banco_de_Dados!C$2:AE$400,Rank_Div_Yield!I14,10)</f>
        <v>01/03/2021</v>
      </c>
      <c r="K14" s="1" t="str">
        <f>INDEX(Banco_de_Dados!C$2:AF$400,Rank_Div_Yield!I14,28)</f>
        <v>31/12/2020</v>
      </c>
    </row>
    <row r="15" spans="1:11" x14ac:dyDescent="0.25">
      <c r="A15" s="45"/>
      <c r="C15" s="5" t="s">
        <v>399</v>
      </c>
      <c r="D15" s="5" t="str">
        <f>E15&amp;"-"&amp;COUNTIF($E$3:E15,E15)</f>
        <v>0.088-1</v>
      </c>
      <c r="E15" s="6">
        <f>LARGE(Banco_de_Dados!S$3:S$400,ROWS($C$3:C15))</f>
        <v>8.7999999999999995E-2</v>
      </c>
      <c r="F15" s="50" t="str">
        <f>INDEX(Banco_de_Dados!C$2:P$400,Rank_Div_Yield!I15,1)</f>
        <v>CCPR3</v>
      </c>
      <c r="G15" s="48">
        <f>INDEX(Banco_de_Dados!C$2:P$400,Rank_Div_Yield!I15,4)</f>
        <v>10.69</v>
      </c>
      <c r="H15" s="50" t="str">
        <f>INDEX(Banco_de_Dados!C$2:P$400,Rank_Div_Yield!I15,3)</f>
        <v>Exploração de Imóveis</v>
      </c>
      <c r="I15" s="51">
        <f>MATCH(D15,Banco_de_Dados!AF$2:AF$400,0)</f>
        <v>94</v>
      </c>
      <c r="J15" s="1" t="str">
        <f>INDEX(Banco_de_Dados!C$2:AE$400,Rank_Div_Yield!I15,10)</f>
        <v>01/03/2021</v>
      </c>
      <c r="K15" s="1" t="str">
        <f>INDEX(Banco_de_Dados!C$2:AF$400,Rank_Div_Yield!I15,28)</f>
        <v>31/12/2020</v>
      </c>
    </row>
    <row r="16" spans="1:11" x14ac:dyDescent="0.25">
      <c r="A16" s="45"/>
      <c r="C16" s="5" t="s">
        <v>400</v>
      </c>
      <c r="D16" s="5" t="str">
        <f>E16&amp;"-"&amp;COUNTIF($E$3:E16,E16)</f>
        <v>0.088-2</v>
      </c>
      <c r="E16" s="6">
        <f>LARGE(Banco_de_Dados!S$3:S$400,ROWS($C$3:C16))</f>
        <v>8.7999999999999995E-2</v>
      </c>
      <c r="F16" s="50" t="e">
        <f>INDEX(Banco_de_Dados!C$2:P$400,Rank_Div_Yield!I16,1)</f>
        <v>#N/A</v>
      </c>
      <c r="G16" s="48" t="e">
        <f>INDEX(Banco_de_Dados!C$2:P$400,Rank_Div_Yield!I16,4)</f>
        <v>#N/A</v>
      </c>
      <c r="H16" s="50" t="e">
        <f>INDEX(Banco_de_Dados!C$2:P$400,Rank_Div_Yield!I16,3)</f>
        <v>#N/A</v>
      </c>
      <c r="I16" s="51" t="e">
        <f>MATCH(D16,Banco_de_Dados!AF$2:AF$400,0)</f>
        <v>#N/A</v>
      </c>
      <c r="J16" s="1" t="e">
        <f>INDEX(Banco_de_Dados!C$2:AE$400,Rank_Div_Yield!I16,10)</f>
        <v>#N/A</v>
      </c>
      <c r="K16" s="1" t="e">
        <f>INDEX(Banco_de_Dados!C$2:AF$400,Rank_Div_Yield!I16,28)</f>
        <v>#N/A</v>
      </c>
    </row>
    <row r="17" spans="1:11" x14ac:dyDescent="0.25">
      <c r="A17" s="45"/>
      <c r="C17" s="5" t="s">
        <v>401</v>
      </c>
      <c r="D17" s="5" t="str">
        <f>E17&amp;"-"&amp;COUNTIF($E$3:E17,E17)</f>
        <v>0.087-1</v>
      </c>
      <c r="E17" s="6">
        <f>LARGE(Banco_de_Dados!S$3:S$400,ROWS($C$3:C17))</f>
        <v>8.6999999999999994E-2</v>
      </c>
      <c r="F17" s="50" t="str">
        <f>INDEX(Banco_de_Dados!C$2:P$400,Rank_Div_Yield!I17,1)</f>
        <v>EQPA3</v>
      </c>
      <c r="G17" s="48">
        <f>INDEX(Banco_de_Dados!C$2:P$400,Rank_Div_Yield!I17,4)</f>
        <v>3.22</v>
      </c>
      <c r="H17" s="50" t="str">
        <f>INDEX(Banco_de_Dados!C$2:P$400,Rank_Div_Yield!I17,3)</f>
        <v>Energia Elétrica</v>
      </c>
      <c r="I17" s="51">
        <f>MATCH(D17,Banco_de_Dados!AF$2:AF$400,0)</f>
        <v>175</v>
      </c>
      <c r="J17" s="1" t="str">
        <f>INDEX(Banco_de_Dados!C$2:AE$400,Rank_Div_Yield!I17,10)</f>
        <v>01/03/2021</v>
      </c>
      <c r="K17" s="1" t="str">
        <f>INDEX(Banco_de_Dados!C$2:AF$400,Rank_Div_Yield!I17,28)</f>
        <v>30/09/2020</v>
      </c>
    </row>
    <row r="18" spans="1:11" x14ac:dyDescent="0.25">
      <c r="A18" s="45"/>
      <c r="C18" s="5" t="s">
        <v>402</v>
      </c>
      <c r="D18" s="5" t="str">
        <f>E18&amp;"-"&amp;COUNTIF($E$3:E18,E18)</f>
        <v>0.086-1</v>
      </c>
      <c r="E18" s="6">
        <f>LARGE(Banco_de_Dados!S$3:S$400,ROWS($C$3:C18))</f>
        <v>8.5999999999999993E-2</v>
      </c>
      <c r="F18" s="50" t="str">
        <f>INDEX(Banco_de_Dados!C$2:P$400,Rank_Div_Yield!I18,1)</f>
        <v>CESP6</v>
      </c>
      <c r="G18" s="48">
        <f>INDEX(Banco_de_Dados!C$2:P$400,Rank_Div_Yield!I18,4)</f>
        <v>25.85</v>
      </c>
      <c r="H18" s="50" t="str">
        <f>INDEX(Banco_de_Dados!C$2:P$400,Rank_Div_Yield!I18,3)</f>
        <v>Energia Elétrica</v>
      </c>
      <c r="I18" s="51">
        <f>MATCH(D18,Banco_de_Dados!AF$2:AF$400,0)</f>
        <v>107</v>
      </c>
      <c r="J18" s="1" t="str">
        <f>INDEX(Banco_de_Dados!C$2:AE$400,Rank_Div_Yield!I18,10)</f>
        <v>01/03/2021</v>
      </c>
      <c r="K18" s="1" t="str">
        <f>INDEX(Banco_de_Dados!C$2:AF$400,Rank_Div_Yield!I18,28)</f>
        <v>31/12/2020</v>
      </c>
    </row>
    <row r="19" spans="1:11" x14ac:dyDescent="0.25">
      <c r="A19" s="45"/>
      <c r="C19" s="5" t="s">
        <v>403</v>
      </c>
      <c r="D19" s="5" t="str">
        <f>E19&amp;"-"&amp;COUNTIF($E$3:E19,E19)</f>
        <v>0.086-2</v>
      </c>
      <c r="E19" s="6">
        <f>LARGE(Banco_de_Dados!S$3:S$400,ROWS($C$3:C19))</f>
        <v>8.5999999999999993E-2</v>
      </c>
      <c r="F19" s="50" t="str">
        <f>INDEX(Banco_de_Dados!C$2:P$400,Rank_Div_Yield!I19,1)</f>
        <v>DOHL4</v>
      </c>
      <c r="G19" s="48">
        <f>INDEX(Banco_de_Dados!C$2:P$400,Rank_Div_Yield!I19,4)</f>
        <v>4.8499999999999996</v>
      </c>
      <c r="H19" s="50" t="str">
        <f>INDEX(Banco_de_Dados!C$2:P$400,Rank_Div_Yield!I19,3)</f>
        <v>Tecidos, Vestuário e Calçados</v>
      </c>
      <c r="I19" s="51">
        <f>MATCH(D19,Banco_de_Dados!AF$2:AF$400,0)</f>
        <v>151</v>
      </c>
      <c r="J19" s="1" t="str">
        <f>INDEX(Banco_de_Dados!C$2:AE$400,Rank_Div_Yield!I19,10)</f>
        <v>01/03/2021</v>
      </c>
      <c r="K19" s="1" t="str">
        <f>INDEX(Banco_de_Dados!C$2:AF$400,Rank_Div_Yield!I19,28)</f>
        <v>30/09/2020</v>
      </c>
    </row>
    <row r="20" spans="1:11" x14ac:dyDescent="0.25">
      <c r="A20" s="45"/>
      <c r="C20" s="5" t="s">
        <v>404</v>
      </c>
      <c r="D20" s="5" t="str">
        <f>E20&amp;"-"&amp;COUNTIF($E$3:E20,E20)</f>
        <v>0.082-1</v>
      </c>
      <c r="E20" s="6">
        <f>LARGE(Banco_de_Dados!S$3:S$400,ROWS($C$3:C20))</f>
        <v>8.2000000000000003E-2</v>
      </c>
      <c r="F20" s="50" t="str">
        <f>INDEX(Banco_de_Dados!C$2:P$400,Rank_Div_Yield!I20,1)</f>
        <v>ENAT3</v>
      </c>
      <c r="G20" s="48">
        <f>INDEX(Banco_de_Dados!C$2:P$400,Rank_Div_Yield!I20,4)</f>
        <v>13.88</v>
      </c>
      <c r="H20" s="50" t="str">
        <f>INDEX(Banco_de_Dados!C$2:P$400,Rank_Div_Yield!I20,3)</f>
        <v>Petróleo, Gás e Biocombustíveis</v>
      </c>
      <c r="I20" s="51">
        <f>MATCH(D20,Banco_de_Dados!AF$2:AF$400,0)</f>
        <v>166</v>
      </c>
      <c r="J20" s="1" t="str">
        <f>INDEX(Banco_de_Dados!C$2:AE$400,Rank_Div_Yield!I20,10)</f>
        <v>01/03/2021</v>
      </c>
      <c r="K20" s="1" t="str">
        <f>INDEX(Banco_de_Dados!C$2:AF$400,Rank_Div_Yield!I20,28)</f>
        <v>30/09/2020</v>
      </c>
    </row>
    <row r="21" spans="1:11" x14ac:dyDescent="0.25">
      <c r="A21" s="45"/>
      <c r="C21" s="5" t="s">
        <v>405</v>
      </c>
      <c r="D21" s="5" t="str">
        <f>E21&amp;"-"&amp;COUNTIF($E$3:E21,E21)</f>
        <v>0.081-1</v>
      </c>
      <c r="E21" s="6">
        <f>LARGE(Banco_de_Dados!S$3:S$400,ROWS($C$3:C21))</f>
        <v>8.1000000000000003E-2</v>
      </c>
      <c r="F21" s="50" t="str">
        <f>INDEX(Banco_de_Dados!C$2:P$400,Rank_Div_Yield!I21,1)</f>
        <v>AFLT3</v>
      </c>
      <c r="G21" s="48">
        <f>INDEX(Banco_de_Dados!C$2:P$400,Rank_Div_Yield!I21,4)</f>
        <v>9.2799999999999994</v>
      </c>
      <c r="H21" s="50" t="str">
        <f>INDEX(Banco_de_Dados!C$2:P$400,Rank_Div_Yield!I21,3)</f>
        <v>Energia Elétrica</v>
      </c>
      <c r="I21" s="51">
        <f>MATCH(D21,Banco_de_Dados!AF$2:AF$400,0)</f>
        <v>6</v>
      </c>
      <c r="J21" s="1" t="str">
        <f>INDEX(Banco_de_Dados!C$2:AE$400,Rank_Div_Yield!I21,10)</f>
        <v>01/03/2021</v>
      </c>
      <c r="K21" s="1" t="str">
        <f>INDEX(Banco_de_Dados!C$2:AF$400,Rank_Div_Yield!I21,28)</f>
        <v>31/12/2020</v>
      </c>
    </row>
    <row r="22" spans="1:11" x14ac:dyDescent="0.25">
      <c r="A22" s="45"/>
      <c r="C22" s="5" t="s">
        <v>406</v>
      </c>
      <c r="D22" s="5" t="str">
        <f>E22&amp;"-"&amp;COUNTIF($E$3:E22,E22)</f>
        <v>0.078-1</v>
      </c>
      <c r="E22" s="6">
        <f>LARGE(Banco_de_Dados!S$3:S$400,ROWS($C$3:C22))</f>
        <v>7.8E-2</v>
      </c>
      <c r="F22" s="50" t="str">
        <f>INDEX(Banco_de_Dados!C$2:P$400,Rank_Div_Yield!I22,1)</f>
        <v>ROMI3</v>
      </c>
      <c r="G22" s="48">
        <f>INDEX(Banco_de_Dados!C$2:P$400,Rank_Div_Yield!I22,4)</f>
        <v>27.52</v>
      </c>
      <c r="H22" s="50" t="str">
        <f>INDEX(Banco_de_Dados!C$2:P$400,Rank_Div_Yield!I22,3)</f>
        <v>Máquinas e Equipamentos</v>
      </c>
      <c r="I22" s="51">
        <f>MATCH(D22,Banco_de_Dados!AF$2:AF$400,0)</f>
        <v>338</v>
      </c>
      <c r="J22" s="1" t="str">
        <f>INDEX(Banco_de_Dados!C$2:AE$400,Rank_Div_Yield!I22,10)</f>
        <v>01/03/2021</v>
      </c>
      <c r="K22" s="1" t="str">
        <f>INDEX(Banco_de_Dados!C$2:AF$400,Rank_Div_Yield!I22,28)</f>
        <v>31/12/2020</v>
      </c>
    </row>
    <row r="23" spans="1:11" x14ac:dyDescent="0.25">
      <c r="A23" s="45"/>
      <c r="C23" s="5" t="s">
        <v>407</v>
      </c>
      <c r="D23" s="5" t="str">
        <f>E23&amp;"-"&amp;COUNTIF($E$3:E23,E23)</f>
        <v>0.076-1</v>
      </c>
      <c r="E23" s="6">
        <f>LARGE(Banco_de_Dados!S$3:S$400,ROWS($C$3:C23))</f>
        <v>7.5999999999999998E-2</v>
      </c>
      <c r="F23" s="50" t="str">
        <f>INDEX(Banco_de_Dados!C$2:P$400,Rank_Div_Yield!I23,1)</f>
        <v>CESP3</v>
      </c>
      <c r="G23" s="48">
        <f>INDEX(Banco_de_Dados!C$2:P$400,Rank_Div_Yield!I23,4)</f>
        <v>29</v>
      </c>
      <c r="H23" s="50" t="str">
        <f>INDEX(Banco_de_Dados!C$2:P$400,Rank_Div_Yield!I23,3)</f>
        <v>Energia Elétrica</v>
      </c>
      <c r="I23" s="51">
        <f>MATCH(D23,Banco_de_Dados!AF$2:AF$400,0)</f>
        <v>105</v>
      </c>
      <c r="J23" s="1" t="str">
        <f>INDEX(Banco_de_Dados!C$2:AE$400,Rank_Div_Yield!I23,10)</f>
        <v>01/03/2021</v>
      </c>
      <c r="K23" s="1" t="str">
        <f>INDEX(Banco_de_Dados!C$2:AF$400,Rank_Div_Yield!I23,28)</f>
        <v>31/12/2020</v>
      </c>
    </row>
    <row r="24" spans="1:11" x14ac:dyDescent="0.25">
      <c r="A24" s="45"/>
      <c r="C24" s="5" t="s">
        <v>408</v>
      </c>
      <c r="D24" s="5" t="str">
        <f>E24&amp;"-"&amp;COUNTIF($E$3:E24,E24)</f>
        <v>0.074-1</v>
      </c>
      <c r="E24" s="6">
        <f>LARGE(Banco_de_Dados!S$3:S$400,ROWS($C$3:C24))</f>
        <v>7.3999999999999996E-2</v>
      </c>
      <c r="F24" s="50" t="str">
        <f>INDEX(Banco_de_Dados!C$2:P$400,Rank_Div_Yield!I24,1)</f>
        <v>CYRE3</v>
      </c>
      <c r="G24" s="48">
        <f>INDEX(Banco_de_Dados!C$2:P$400,Rank_Div_Yield!I24,4)</f>
        <v>23.37</v>
      </c>
      <c r="H24" s="50" t="str">
        <f>INDEX(Banco_de_Dados!C$2:P$400,Rank_Div_Yield!I24,3)</f>
        <v>Construção Civil</v>
      </c>
      <c r="I24" s="51">
        <f>MATCH(D24,Banco_de_Dados!AF$2:AF$400,0)</f>
        <v>145</v>
      </c>
      <c r="J24" s="1" t="str">
        <f>INDEX(Banco_de_Dados!C$2:AE$400,Rank_Div_Yield!I24,10)</f>
        <v>01/03/2021</v>
      </c>
      <c r="K24" s="1" t="str">
        <f>INDEX(Banco_de_Dados!C$2:AF$400,Rank_Div_Yield!I24,28)</f>
        <v>30/09/2020</v>
      </c>
    </row>
    <row r="25" spans="1:11" x14ac:dyDescent="0.25">
      <c r="A25" s="45"/>
      <c r="C25" s="5" t="s">
        <v>409</v>
      </c>
      <c r="D25" s="5" t="str">
        <f>E25&amp;"-"&amp;COUNTIF($E$3:E25,E25)</f>
        <v>0.069-1</v>
      </c>
      <c r="E25" s="6">
        <f>LARGE(Banco_de_Dados!S$3:S$400,ROWS($C$3:C25))</f>
        <v>6.9000000000000006E-2</v>
      </c>
      <c r="F25" s="50" t="str">
        <f>INDEX(Banco_de_Dados!C$2:P$400,Rank_Div_Yield!I25,1)</f>
        <v>LUXM4</v>
      </c>
      <c r="G25" s="48">
        <f>INDEX(Banco_de_Dados!C$2:P$400,Rank_Div_Yield!I25,4)</f>
        <v>67.989999999999995</v>
      </c>
      <c r="H25" s="50" t="str">
        <f>INDEX(Banco_de_Dados!C$2:P$400,Rank_Div_Yield!I25,3)</f>
        <v>Transporte</v>
      </c>
      <c r="I25" s="51">
        <f>MATCH(D25,Banco_de_Dados!AF$2:AF$400,0)</f>
        <v>254</v>
      </c>
      <c r="J25" s="1" t="str">
        <f>INDEX(Banco_de_Dados!C$2:AE$400,Rank_Div_Yield!I25,10)</f>
        <v>25/02/2021</v>
      </c>
      <c r="K25" s="1" t="str">
        <f>INDEX(Banco_de_Dados!C$2:AF$400,Rank_Div_Yield!I25,28)</f>
        <v>30/09/2020</v>
      </c>
    </row>
    <row r="26" spans="1:11" x14ac:dyDescent="0.25">
      <c r="A26" s="45"/>
      <c r="C26" s="5" t="s">
        <v>410</v>
      </c>
      <c r="D26" s="5" t="str">
        <f>E26&amp;"-"&amp;COUNTIF($E$3:E26,E26)</f>
        <v>0.069-2</v>
      </c>
      <c r="E26" s="6">
        <f>LARGE(Banco_de_Dados!S$3:S$400,ROWS($C$3:C26))</f>
        <v>6.9000000000000006E-2</v>
      </c>
      <c r="F26" s="50" t="str">
        <f>INDEX(Banco_de_Dados!C$2:P$400,Rank_Div_Yield!I26,1)</f>
        <v>TIET11</v>
      </c>
      <c r="G26" s="48">
        <f>INDEX(Banco_de_Dados!C$2:P$400,Rank_Div_Yield!I26,4)</f>
        <v>15.24</v>
      </c>
      <c r="H26" s="50" t="str">
        <f>INDEX(Banco_de_Dados!C$2:P$400,Rank_Div_Yield!I26,3)</f>
        <v>Energia Elétrica</v>
      </c>
      <c r="I26" s="51">
        <f>MATCH(D26,Banco_de_Dados!AF$2:AF$400,0)</f>
        <v>391</v>
      </c>
      <c r="J26" s="1" t="str">
        <f>INDEX(Banco_de_Dados!C$2:AE$400,Rank_Div_Yield!I26,10)</f>
        <v>01/03/2021</v>
      </c>
      <c r="K26" s="1" t="str">
        <f>INDEX(Banco_de_Dados!C$2:AF$400,Rank_Div_Yield!I26,28)</f>
        <v>31/12/2020</v>
      </c>
    </row>
    <row r="27" spans="1:11" x14ac:dyDescent="0.25">
      <c r="A27" s="45"/>
      <c r="C27" s="5" t="s">
        <v>411</v>
      </c>
      <c r="D27" s="5" t="str">
        <f>E27&amp;"-"&amp;COUNTIF($E$3:E27,E27)</f>
        <v>0.069-3</v>
      </c>
      <c r="E27" s="6">
        <f>LARGE(Banco_de_Dados!S$3:S$400,ROWS($C$3:C27))</f>
        <v>6.9000000000000006E-2</v>
      </c>
      <c r="F27" s="50" t="str">
        <f>INDEX(Banco_de_Dados!C$2:P$400,Rank_Div_Yield!I27,1)</f>
        <v>TIET3</v>
      </c>
      <c r="G27" s="48">
        <f>INDEX(Banco_de_Dados!C$2:P$400,Rank_Div_Yield!I27,4)</f>
        <v>3.05</v>
      </c>
      <c r="H27" s="50" t="str">
        <f>INDEX(Banco_de_Dados!C$2:P$400,Rank_Div_Yield!I27,3)</f>
        <v>Energia Elétrica</v>
      </c>
      <c r="I27" s="51">
        <f>MATCH(D27,Banco_de_Dados!AF$2:AF$400,0)</f>
        <v>392</v>
      </c>
      <c r="J27" s="1" t="str">
        <f>INDEX(Banco_de_Dados!C$2:AE$400,Rank_Div_Yield!I27,10)</f>
        <v>01/03/2021</v>
      </c>
      <c r="K27" s="1" t="str">
        <f>INDEX(Banco_de_Dados!C$2:AF$400,Rank_Div_Yield!I27,28)</f>
        <v>31/12/2020</v>
      </c>
    </row>
    <row r="28" spans="1:11" x14ac:dyDescent="0.25">
      <c r="A28" s="45"/>
      <c r="C28" s="5" t="s">
        <v>412</v>
      </c>
      <c r="D28" s="5" t="str">
        <f>E28&amp;"-"&amp;COUNTIF($E$3:E28,E28)</f>
        <v>0.068-1</v>
      </c>
      <c r="E28" s="6">
        <f>LARGE(Banco_de_Dados!S$3:S$400,ROWS($C$3:C28))</f>
        <v>6.8000000000000005E-2</v>
      </c>
      <c r="F28" s="50" t="str">
        <f>INDEX(Banco_de_Dados!C$2:P$400,Rank_Div_Yield!I28,1)</f>
        <v>CRIV4</v>
      </c>
      <c r="G28" s="48">
        <f>INDEX(Banco_de_Dados!C$2:P$400,Rank_Div_Yield!I28,4)</f>
        <v>6.33</v>
      </c>
      <c r="H28" s="50" t="str">
        <f>INDEX(Banco_de_Dados!C$2:P$400,Rank_Div_Yield!I28,3)</f>
        <v>Intermediários Financeiros</v>
      </c>
      <c r="I28" s="51">
        <f>MATCH(D28,Banco_de_Dados!AF$2:AF$400,0)</f>
        <v>127</v>
      </c>
      <c r="J28" s="1" t="str">
        <f>INDEX(Banco_de_Dados!C$2:AE$400,Rank_Div_Yield!I28,10)</f>
        <v>01/03/2021</v>
      </c>
      <c r="K28" s="1" t="str">
        <f>INDEX(Banco_de_Dados!C$2:AF$400,Rank_Div_Yield!I28,28)</f>
        <v>31/12/2020</v>
      </c>
    </row>
    <row r="29" spans="1:11" x14ac:dyDescent="0.25">
      <c r="A29" s="45"/>
      <c r="C29" s="5" t="s">
        <v>413</v>
      </c>
      <c r="D29" s="5" t="str">
        <f>E29&amp;"-"&amp;COUNTIF($E$3:E29,E29)</f>
        <v>0.068-2</v>
      </c>
      <c r="E29" s="6">
        <f>LARGE(Banco_de_Dados!S$3:S$400,ROWS($C$3:C29))</f>
        <v>6.8000000000000005E-2</v>
      </c>
      <c r="F29" s="50" t="str">
        <f>INDEX(Banco_de_Dados!C$2:P$400,Rank_Div_Yield!I29,1)</f>
        <v>EQMA3B</v>
      </c>
      <c r="G29" s="48">
        <f>INDEX(Banco_de_Dados!C$2:P$400,Rank_Div_Yield!I29,4)</f>
        <v>43</v>
      </c>
      <c r="H29" s="50" t="str">
        <f>INDEX(Banco_de_Dados!C$2:P$400,Rank_Div_Yield!I29,3)</f>
        <v>Energia Elétrica</v>
      </c>
      <c r="I29" s="51">
        <f>MATCH(D29,Banco_de_Dados!AF$2:AF$400,0)</f>
        <v>174</v>
      </c>
      <c r="J29" s="1" t="str">
        <f>INDEX(Banco_de_Dados!C$2:AE$400,Rank_Div_Yield!I29,10)</f>
        <v>01/03/2021</v>
      </c>
      <c r="K29" s="1" t="str">
        <f>INDEX(Banco_de_Dados!C$2:AF$400,Rank_Div_Yield!I29,28)</f>
        <v>30/09/2020</v>
      </c>
    </row>
    <row r="30" spans="1:11" x14ac:dyDescent="0.25">
      <c r="A30" s="45"/>
      <c r="C30" s="5" t="s">
        <v>414</v>
      </c>
      <c r="D30" s="5" t="str">
        <f>E30&amp;"-"&amp;COUNTIF($E$3:E30,E30)</f>
        <v>0.068-3</v>
      </c>
      <c r="E30" s="6">
        <f>LARGE(Banco_de_Dados!S$3:S$400,ROWS($C$3:C30))</f>
        <v>6.8000000000000005E-2</v>
      </c>
      <c r="F30" s="50" t="str">
        <f>INDEX(Banco_de_Dados!C$2:P$400,Rank_Div_Yield!I30,1)</f>
        <v>TIET4</v>
      </c>
      <c r="G30" s="48">
        <f>INDEX(Banco_de_Dados!C$2:P$400,Rank_Div_Yield!I30,4)</f>
        <v>3.04</v>
      </c>
      <c r="H30" s="50" t="str">
        <f>INDEX(Banco_de_Dados!C$2:P$400,Rank_Div_Yield!I30,3)</f>
        <v>Energia Elétrica</v>
      </c>
      <c r="I30" s="51">
        <f>MATCH(D30,Banco_de_Dados!AF$2:AF$400,0)</f>
        <v>393</v>
      </c>
      <c r="J30" s="1" t="str">
        <f>INDEX(Banco_de_Dados!C$2:AE$400,Rank_Div_Yield!I30,10)</f>
        <v>01/03/2021</v>
      </c>
      <c r="K30" s="1" t="str">
        <f>INDEX(Banco_de_Dados!C$2:AF$400,Rank_Div_Yield!I30,28)</f>
        <v>31/12/2020</v>
      </c>
    </row>
    <row r="31" spans="1:11" x14ac:dyDescent="0.25">
      <c r="A31" s="45"/>
      <c r="C31" s="5" t="s">
        <v>415</v>
      </c>
      <c r="D31" s="5" t="str">
        <f>E31&amp;"-"&amp;COUNTIF($E$3:E31,E31)</f>
        <v>0.067-1</v>
      </c>
      <c r="E31" s="6">
        <f>LARGE(Banco_de_Dados!S$3:S$400,ROWS($C$3:C31))</f>
        <v>6.7000000000000004E-2</v>
      </c>
      <c r="F31" s="50" t="str">
        <f>INDEX(Banco_de_Dados!C$2:P$400,Rank_Div_Yield!I31,1)</f>
        <v>CEPE5</v>
      </c>
      <c r="G31" s="48">
        <f>INDEX(Banco_de_Dados!C$2:P$400,Rank_Div_Yield!I31,4)</f>
        <v>29.9</v>
      </c>
      <c r="H31" s="50" t="str">
        <f>INDEX(Banco_de_Dados!C$2:P$400,Rank_Div_Yield!I31,3)</f>
        <v>Energia Elétrica</v>
      </c>
      <c r="I31" s="51">
        <f>MATCH(D31,Banco_de_Dados!AF$2:AF$400,0)</f>
        <v>104</v>
      </c>
      <c r="J31" s="1" t="str">
        <f>INDEX(Banco_de_Dados!C$2:AE$400,Rank_Div_Yield!I31,10)</f>
        <v>26/02/2021</v>
      </c>
      <c r="K31" s="1" t="str">
        <f>INDEX(Banco_de_Dados!C$2:AF$400,Rank_Div_Yield!I31,28)</f>
        <v>31/12/2020</v>
      </c>
    </row>
    <row r="32" spans="1:11" x14ac:dyDescent="0.25">
      <c r="A32" s="45"/>
      <c r="C32" s="5" t="s">
        <v>416</v>
      </c>
      <c r="D32" s="5" t="str">
        <f>E32&amp;"-"&amp;COUNTIF($E$3:E32,E32)</f>
        <v>0.066-1</v>
      </c>
      <c r="E32" s="6">
        <f>LARGE(Banco_de_Dados!S$3:S$400,ROWS($C$3:C32))</f>
        <v>6.6000000000000003E-2</v>
      </c>
      <c r="F32" s="50" t="str">
        <f>INDEX(Banco_de_Dados!C$2:P$400,Rank_Div_Yield!I32,1)</f>
        <v>CSAB4</v>
      </c>
      <c r="G32" s="48">
        <f>INDEX(Banco_de_Dados!C$2:P$400,Rank_Div_Yield!I32,4)</f>
        <v>51.7</v>
      </c>
      <c r="H32" s="50" t="str">
        <f>INDEX(Banco_de_Dados!C$2:P$400,Rank_Div_Yield!I32,3)</f>
        <v>Previdência e Seguros</v>
      </c>
      <c r="I32" s="51">
        <f>MATCH(D32,Banco_de_Dados!AF$2:AF$400,0)</f>
        <v>130</v>
      </c>
      <c r="J32" s="1" t="str">
        <f>INDEX(Banco_de_Dados!C$2:AE$400,Rank_Div_Yield!I32,10)</f>
        <v>26/02/2021</v>
      </c>
      <c r="K32" s="1" t="str">
        <f>INDEX(Banco_de_Dados!C$2:AF$400,Rank_Div_Yield!I32,28)</f>
        <v>31/12/2020</v>
      </c>
    </row>
    <row r="33" spans="1:11" x14ac:dyDescent="0.25">
      <c r="A33" s="45"/>
      <c r="C33" s="5" t="s">
        <v>417</v>
      </c>
      <c r="D33" s="5" t="str">
        <f>E33&amp;"-"&amp;COUNTIF($E$3:E33,E33)</f>
        <v>0.064-1</v>
      </c>
      <c r="E33" s="6">
        <f>LARGE(Banco_de_Dados!S$3:S$400,ROWS($C$3:C33))</f>
        <v>6.4000000000000001E-2</v>
      </c>
      <c r="F33" s="50" t="str">
        <f>INDEX(Banco_de_Dados!C$2:P$400,Rank_Div_Yield!I33,1)</f>
        <v>BRIV4</v>
      </c>
      <c r="G33" s="48">
        <f>INDEX(Banco_de_Dados!C$2:P$400,Rank_Div_Yield!I33,4)</f>
        <v>9.34</v>
      </c>
      <c r="H33" s="50" t="str">
        <f>INDEX(Banco_de_Dados!C$2:P$400,Rank_Div_Yield!I33,3)</f>
        <v>Intermediários Financeiros</v>
      </c>
      <c r="I33" s="51">
        <f>MATCH(D33,Banco_de_Dados!AF$2:AF$400,0)</f>
        <v>75</v>
      </c>
      <c r="J33" s="1" t="str">
        <f>INDEX(Banco_de_Dados!C$2:AE$400,Rank_Div_Yield!I33,10)</f>
        <v>01/03/2021</v>
      </c>
      <c r="K33" s="1" t="str">
        <f>INDEX(Banco_de_Dados!C$2:AF$400,Rank_Div_Yield!I33,28)</f>
        <v>31/12/2020</v>
      </c>
    </row>
    <row r="34" spans="1:11" x14ac:dyDescent="0.25">
      <c r="A34" s="45"/>
      <c r="C34" s="5" t="s">
        <v>418</v>
      </c>
      <c r="D34" s="5" t="str">
        <f>E34&amp;"-"&amp;COUNTIF($E$3:E34,E34)</f>
        <v>0.064-2</v>
      </c>
      <c r="E34" s="6">
        <f>LARGE(Banco_de_Dados!S$3:S$400,ROWS($C$3:C34))</f>
        <v>6.4000000000000001E-2</v>
      </c>
      <c r="F34" s="50" t="str">
        <f>INDEX(Banco_de_Dados!C$2:P$400,Rank_Div_Yield!I34,1)</f>
        <v>CPFE3</v>
      </c>
      <c r="G34" s="48">
        <f>INDEX(Banco_de_Dados!C$2:P$400,Rank_Div_Yield!I34,4)</f>
        <v>27.42</v>
      </c>
      <c r="H34" s="50" t="str">
        <f>INDEX(Banco_de_Dados!C$2:P$400,Rank_Div_Yield!I34,3)</f>
        <v>Energia Elétrica</v>
      </c>
      <c r="I34" s="51">
        <f>MATCH(D34,Banco_de_Dados!AF$2:AF$400,0)</f>
        <v>121</v>
      </c>
      <c r="J34" s="1" t="str">
        <f>INDEX(Banco_de_Dados!C$2:AE$400,Rank_Div_Yield!I34,10)</f>
        <v>01/03/2021</v>
      </c>
      <c r="K34" s="1" t="str">
        <f>INDEX(Banco_de_Dados!C$2:AF$400,Rank_Div_Yield!I34,28)</f>
        <v>30/09/2020</v>
      </c>
    </row>
    <row r="35" spans="1:11" x14ac:dyDescent="0.25">
      <c r="A35" s="45"/>
      <c r="C35" s="5" t="s">
        <v>419</v>
      </c>
      <c r="D35" s="5" t="str">
        <f>E35&amp;"-"&amp;COUNTIF($E$3:E35,E35)</f>
        <v>0.064-3</v>
      </c>
      <c r="E35" s="6">
        <f>LARGE(Banco_de_Dados!S$3:S$400,ROWS($C$3:C35))</f>
        <v>6.4000000000000001E-2</v>
      </c>
      <c r="F35" s="50" t="str">
        <f>INDEX(Banco_de_Dados!C$2:P$400,Rank_Div_Yield!I35,1)</f>
        <v>DIRR3</v>
      </c>
      <c r="G35" s="48">
        <f>INDEX(Banco_de_Dados!C$2:P$400,Rank_Div_Yield!I35,4)</f>
        <v>12.12</v>
      </c>
      <c r="H35" s="50" t="str">
        <f>INDEX(Banco_de_Dados!C$2:P$400,Rank_Div_Yield!I35,3)</f>
        <v>Construção Civil</v>
      </c>
      <c r="I35" s="51">
        <f>MATCH(D35,Banco_de_Dados!AF$2:AF$400,0)</f>
        <v>147</v>
      </c>
      <c r="J35" s="1" t="str">
        <f>INDEX(Banco_de_Dados!C$2:AE$400,Rank_Div_Yield!I35,10)</f>
        <v>01/03/2021</v>
      </c>
      <c r="K35" s="1" t="str">
        <f>INDEX(Banco_de_Dados!C$2:AF$400,Rank_Div_Yield!I35,28)</f>
        <v>30/09/2020</v>
      </c>
    </row>
    <row r="36" spans="1:11" x14ac:dyDescent="0.25">
      <c r="A36" s="45"/>
      <c r="C36" s="5" t="s">
        <v>420</v>
      </c>
      <c r="D36" s="5" t="str">
        <f>E36&amp;"-"&amp;COUNTIF($E$3:E36,E36)</f>
        <v>0.064-4</v>
      </c>
      <c r="E36" s="6">
        <f>LARGE(Banco_de_Dados!S$3:S$400,ROWS($C$3:C36))</f>
        <v>6.4000000000000001E-2</v>
      </c>
      <c r="F36" s="50" t="str">
        <f>INDEX(Banco_de_Dados!C$2:P$400,Rank_Div_Yield!I36,1)</f>
        <v>SULA4</v>
      </c>
      <c r="G36" s="48">
        <f>INDEX(Banco_de_Dados!C$2:P$400,Rank_Div_Yield!I36,4)</f>
        <v>9.9499999999999993</v>
      </c>
      <c r="H36" s="50" t="str">
        <f>INDEX(Banco_de_Dados!C$2:P$400,Rank_Div_Yield!I36,3)</f>
        <v>Previdência e Seguros</v>
      </c>
      <c r="I36" s="51">
        <f>MATCH(D36,Banco_de_Dados!AF$2:AF$400,0)</f>
        <v>372</v>
      </c>
      <c r="J36" s="1" t="str">
        <f>INDEX(Banco_de_Dados!C$2:AE$400,Rank_Div_Yield!I36,10)</f>
        <v>01/03/2021</v>
      </c>
      <c r="K36" s="1" t="str">
        <f>INDEX(Banco_de_Dados!C$2:AF$400,Rank_Div_Yield!I36,28)</f>
        <v>31/12/2020</v>
      </c>
    </row>
    <row r="37" spans="1:11" x14ac:dyDescent="0.25">
      <c r="A37" s="45"/>
      <c r="C37" s="5" t="s">
        <v>421</v>
      </c>
      <c r="D37" s="5" t="str">
        <f>E37&amp;"-"&amp;COUNTIF($E$3:E37,E37)</f>
        <v>0.063-1</v>
      </c>
      <c r="E37" s="6">
        <f>LARGE(Banco_de_Dados!S$3:S$400,ROWS($C$3:C37))</f>
        <v>6.3E-2</v>
      </c>
      <c r="F37" s="50" t="str">
        <f>INDEX(Banco_de_Dados!C$2:P$400,Rank_Div_Yield!I37,1)</f>
        <v>CGAS5</v>
      </c>
      <c r="G37" s="48">
        <f>INDEX(Banco_de_Dados!C$2:P$400,Rank_Div_Yield!I37,4)</f>
        <v>146.5</v>
      </c>
      <c r="H37" s="50" t="str">
        <f>INDEX(Banco_de_Dados!C$2:P$400,Rank_Div_Yield!I37,3)</f>
        <v>Gás</v>
      </c>
      <c r="I37" s="51">
        <f>MATCH(D37,Banco_de_Dados!AF$2:AF$400,0)</f>
        <v>109</v>
      </c>
      <c r="J37" s="1" t="str">
        <f>INDEX(Banco_de_Dados!C$2:AE$400,Rank_Div_Yield!I37,10)</f>
        <v>01/03/2021</v>
      </c>
      <c r="K37" s="1" t="str">
        <f>INDEX(Banco_de_Dados!C$2:AF$400,Rank_Div_Yield!I37,28)</f>
        <v>31/12/2020</v>
      </c>
    </row>
    <row r="38" spans="1:11" x14ac:dyDescent="0.25">
      <c r="A38" s="45"/>
      <c r="C38" s="5" t="s">
        <v>422</v>
      </c>
      <c r="D38" s="5" t="str">
        <f>E38&amp;"-"&amp;COUNTIF($E$3:E38,E38)</f>
        <v>0.062-1</v>
      </c>
      <c r="E38" s="6">
        <f>LARGE(Banco_de_Dados!S$3:S$400,ROWS($C$3:C38))</f>
        <v>6.2E-2</v>
      </c>
      <c r="F38" s="50" t="str">
        <f>INDEX(Banco_de_Dados!C$2:P$400,Rank_Div_Yield!I38,1)</f>
        <v>SMLS3</v>
      </c>
      <c r="G38" s="48">
        <f>INDEX(Banco_de_Dados!C$2:P$400,Rank_Div_Yield!I38,4)</f>
        <v>19.8</v>
      </c>
      <c r="H38" s="50" t="str">
        <f>INDEX(Banco_de_Dados!C$2:P$400,Rank_Div_Yield!I38,3)</f>
        <v>Diversos</v>
      </c>
      <c r="I38" s="51">
        <f>MATCH(D38,Banco_de_Dados!AF$2:AF$400,0)</f>
        <v>363</v>
      </c>
      <c r="J38" s="1" t="str">
        <f>INDEX(Banco_de_Dados!C$2:AE$400,Rank_Div_Yield!I38,10)</f>
        <v>01/03/2021</v>
      </c>
      <c r="K38" s="1" t="str">
        <f>INDEX(Banco_de_Dados!C$2:AF$400,Rank_Div_Yield!I38,28)</f>
        <v>30/09/2020</v>
      </c>
    </row>
    <row r="39" spans="1:11" x14ac:dyDescent="0.25">
      <c r="A39" s="45"/>
      <c r="C39" s="5" t="s">
        <v>423</v>
      </c>
      <c r="D39" s="5" t="str">
        <f>E39&amp;"-"&amp;COUNTIF($E$3:E39,E39)</f>
        <v>0.06-1</v>
      </c>
      <c r="E39" s="6">
        <f>LARGE(Banco_de_Dados!S$3:S$400,ROWS($C$3:C39))</f>
        <v>0.06</v>
      </c>
      <c r="F39" s="50" t="str">
        <f>INDEX(Banco_de_Dados!C$2:P$400,Rank_Div_Yield!I39,1)</f>
        <v>SULA11</v>
      </c>
      <c r="G39" s="48">
        <f>INDEX(Banco_de_Dados!C$2:P$400,Rank_Div_Yield!I39,4)</f>
        <v>31.87</v>
      </c>
      <c r="H39" s="50" t="str">
        <f>INDEX(Banco_de_Dados!C$2:P$400,Rank_Div_Yield!I39,3)</f>
        <v>Previdência e Seguros</v>
      </c>
      <c r="I39" s="51">
        <f>MATCH(D39,Banco_de_Dados!AF$2:AF$400,0)</f>
        <v>370</v>
      </c>
      <c r="J39" s="1" t="str">
        <f>INDEX(Banco_de_Dados!C$2:AE$400,Rank_Div_Yield!I39,10)</f>
        <v>01/03/2021</v>
      </c>
      <c r="K39" s="1" t="str">
        <f>INDEX(Banco_de_Dados!C$2:AF$400,Rank_Div_Yield!I39,28)</f>
        <v>31/12/2020</v>
      </c>
    </row>
    <row r="40" spans="1:11" x14ac:dyDescent="0.25">
      <c r="A40" s="45"/>
      <c r="C40" s="5" t="s">
        <v>424</v>
      </c>
      <c r="D40" s="5" t="str">
        <f>E40&amp;"-"&amp;COUNTIF($E$3:E40,E40)</f>
        <v>0.059-1</v>
      </c>
      <c r="E40" s="6">
        <f>LARGE(Banco_de_Dados!S$3:S$400,ROWS($C$3:C40))</f>
        <v>5.8999999999999997E-2</v>
      </c>
      <c r="F40" s="50" t="str">
        <f>INDEX(Banco_de_Dados!C$2:P$400,Rank_Div_Yield!I40,1)</f>
        <v>RPAD5</v>
      </c>
      <c r="G40" s="48">
        <f>INDEX(Banco_de_Dados!C$2:P$400,Rank_Div_Yield!I40,4)</f>
        <v>9.2899999999999991</v>
      </c>
      <c r="H40" s="50" t="str">
        <f>INDEX(Banco_de_Dados!C$2:P$400,Rank_Div_Yield!I40,3)</f>
        <v>Intermediários Financeiros</v>
      </c>
      <c r="I40" s="51">
        <f>MATCH(D40,Banco_de_Dados!AF$2:AF$400,0)</f>
        <v>340</v>
      </c>
      <c r="J40" s="1" t="str">
        <f>INDEX(Banco_de_Dados!C$2:AE$400,Rank_Div_Yield!I40,10)</f>
        <v>24/02/2021</v>
      </c>
      <c r="K40" s="1" t="str">
        <f>INDEX(Banco_de_Dados!C$2:AF$400,Rank_Div_Yield!I40,28)</f>
        <v>31/12/2020</v>
      </c>
    </row>
    <row r="41" spans="1:11" x14ac:dyDescent="0.25">
      <c r="A41" s="45"/>
      <c r="C41" s="5" t="s">
        <v>425</v>
      </c>
      <c r="D41" s="5" t="str">
        <f>E41&amp;"-"&amp;COUNTIF($E$3:E41,E41)</f>
        <v>0.056-1</v>
      </c>
      <c r="E41" s="6">
        <f>LARGE(Banco_de_Dados!S$3:S$400,ROWS($C$3:C41))</f>
        <v>5.6000000000000001E-2</v>
      </c>
      <c r="F41" s="50" t="str">
        <f>INDEX(Banco_de_Dados!C$2:P$400,Rank_Div_Yield!I41,1)</f>
        <v>EQPA7</v>
      </c>
      <c r="G41" s="48">
        <f>INDEX(Banco_de_Dados!C$2:P$400,Rank_Div_Yield!I41,4)</f>
        <v>5</v>
      </c>
      <c r="H41" s="50" t="str">
        <f>INDEX(Banco_de_Dados!C$2:P$400,Rank_Div_Yield!I41,3)</f>
        <v>Energia Elétrica</v>
      </c>
      <c r="I41" s="51">
        <f>MATCH(D41,Banco_de_Dados!AF$2:AF$400,0)</f>
        <v>177</v>
      </c>
      <c r="J41" s="1" t="str">
        <f>INDEX(Banco_de_Dados!C$2:AE$400,Rank_Div_Yield!I41,10)</f>
        <v>26/02/2021</v>
      </c>
      <c r="K41" s="1" t="str">
        <f>INDEX(Banco_de_Dados!C$2:AF$400,Rank_Div_Yield!I41,28)</f>
        <v>30/09/2020</v>
      </c>
    </row>
    <row r="42" spans="1:11" x14ac:dyDescent="0.25">
      <c r="A42" s="45"/>
      <c r="C42" s="5" t="s">
        <v>426</v>
      </c>
      <c r="D42" s="5" t="str">
        <f>E42&amp;"-"&amp;COUNTIF($E$3:E42,E42)</f>
        <v>0.055-1</v>
      </c>
      <c r="E42" s="6">
        <f>LARGE(Banco_de_Dados!S$3:S$400,ROWS($C$3:C42))</f>
        <v>5.5E-2</v>
      </c>
      <c r="F42" s="50" t="str">
        <f>INDEX(Banco_de_Dados!C$2:P$400,Rank_Div_Yield!I42,1)</f>
        <v>BRSR6</v>
      </c>
      <c r="G42" s="48">
        <f>INDEX(Banco_de_Dados!C$2:P$400,Rank_Div_Yield!I42,4)</f>
        <v>11.73</v>
      </c>
      <c r="H42" s="50" t="str">
        <f>INDEX(Banco_de_Dados!C$2:P$400,Rank_Div_Yield!I42,3)</f>
        <v>Intermediários Financeiros</v>
      </c>
      <c r="I42" s="51">
        <f>MATCH(D42,Banco_de_Dados!AF$2:AF$400,0)</f>
        <v>83</v>
      </c>
      <c r="J42" s="1" t="str">
        <f>INDEX(Banco_de_Dados!C$2:AE$400,Rank_Div_Yield!I42,10)</f>
        <v>01/03/2021</v>
      </c>
      <c r="K42" s="1" t="str">
        <f>INDEX(Banco_de_Dados!C$2:AF$400,Rank_Div_Yield!I42,28)</f>
        <v>31/12/2020</v>
      </c>
    </row>
    <row r="43" spans="1:11" x14ac:dyDescent="0.25">
      <c r="A43" s="45"/>
      <c r="C43" s="5" t="s">
        <v>427</v>
      </c>
      <c r="D43" s="5" t="str">
        <f>E43&amp;"-"&amp;COUNTIF($E$3:E43,E43)</f>
        <v>0.055-2</v>
      </c>
      <c r="E43" s="6">
        <f>LARGE(Banco_de_Dados!S$3:S$400,ROWS($C$3:C43))</f>
        <v>5.5E-2</v>
      </c>
      <c r="F43" s="50" t="str">
        <f>INDEX(Banco_de_Dados!C$2:P$400,Rank_Div_Yield!I43,1)</f>
        <v>CGAS3</v>
      </c>
      <c r="G43" s="48">
        <f>INDEX(Banco_de_Dados!C$2:P$400,Rank_Div_Yield!I43,4)</f>
        <v>153.30000000000001</v>
      </c>
      <c r="H43" s="50" t="str">
        <f>INDEX(Banco_de_Dados!C$2:P$400,Rank_Div_Yield!I43,3)</f>
        <v>Gás</v>
      </c>
      <c r="I43" s="51">
        <f>MATCH(D43,Banco_de_Dados!AF$2:AF$400,0)</f>
        <v>108</v>
      </c>
      <c r="J43" s="1" t="str">
        <f>INDEX(Banco_de_Dados!C$2:AE$400,Rank_Div_Yield!I43,10)</f>
        <v>26/02/2021</v>
      </c>
      <c r="K43" s="1" t="str">
        <f>INDEX(Banco_de_Dados!C$2:AF$400,Rank_Div_Yield!I43,28)</f>
        <v>31/12/2020</v>
      </c>
    </row>
    <row r="44" spans="1:11" x14ac:dyDescent="0.25">
      <c r="A44" s="45"/>
      <c r="C44" s="5" t="s">
        <v>428</v>
      </c>
      <c r="D44" s="5" t="str">
        <f>E44&amp;"-"&amp;COUNTIF($E$3:E44,E44)</f>
        <v>0.054-1</v>
      </c>
      <c r="E44" s="6">
        <f>LARGE(Banco_de_Dados!S$3:S$400,ROWS($C$3:C44))</f>
        <v>5.3999999999999999E-2</v>
      </c>
      <c r="F44" s="50" t="str">
        <f>INDEX(Banco_de_Dados!C$2:P$400,Rank_Div_Yield!I44,1)</f>
        <v>BBSE3</v>
      </c>
      <c r="G44" s="48">
        <f>INDEX(Banco_de_Dados!C$2:P$400,Rank_Div_Yield!I44,4)</f>
        <v>24.08</v>
      </c>
      <c r="H44" s="50" t="str">
        <f>INDEX(Banco_de_Dados!C$2:P$400,Rank_Div_Yield!I44,3)</f>
        <v>Previdência e Seguros</v>
      </c>
      <c r="I44" s="51">
        <f>MATCH(D44,Banco_de_Dados!AF$2:AF$400,0)</f>
        <v>38</v>
      </c>
      <c r="J44" s="1" t="str">
        <f>INDEX(Banco_de_Dados!C$2:AE$400,Rank_Div_Yield!I44,10)</f>
        <v>01/03/2021</v>
      </c>
      <c r="K44" s="1" t="str">
        <f>INDEX(Banco_de_Dados!C$2:AF$400,Rank_Div_Yield!I44,28)</f>
        <v>31/12/2020</v>
      </c>
    </row>
    <row r="45" spans="1:11" x14ac:dyDescent="0.25">
      <c r="A45" s="45"/>
      <c r="C45" s="5" t="s">
        <v>429</v>
      </c>
      <c r="D45" s="5" t="str">
        <f>E45&amp;"-"&amp;COUNTIF($E$3:E45,E45)</f>
        <v>0.054-2</v>
      </c>
      <c r="E45" s="6">
        <f>LARGE(Banco_de_Dados!S$3:S$400,ROWS($C$3:C45))</f>
        <v>5.3999999999999999E-2</v>
      </c>
      <c r="F45" s="50" t="str">
        <f>INDEX(Banco_de_Dados!C$2:P$400,Rank_Div_Yield!I45,1)</f>
        <v>CLSC4</v>
      </c>
      <c r="G45" s="48">
        <f>INDEX(Banco_de_Dados!C$2:P$400,Rank_Div_Yield!I45,4)</f>
        <v>48.1</v>
      </c>
      <c r="H45" s="50" t="str">
        <f>INDEX(Banco_de_Dados!C$2:P$400,Rank_Div_Yield!I45,3)</f>
        <v>Energia Elétrica</v>
      </c>
      <c r="I45" s="51">
        <f>MATCH(D45,Banco_de_Dados!AF$2:AF$400,0)</f>
        <v>114</v>
      </c>
      <c r="J45" s="1" t="str">
        <f>INDEX(Banco_de_Dados!C$2:AE$400,Rank_Div_Yield!I45,10)</f>
        <v>01/03/2021</v>
      </c>
      <c r="K45" s="1" t="str">
        <f>INDEX(Banco_de_Dados!C$2:AF$400,Rank_Div_Yield!I45,28)</f>
        <v>30/09/2020</v>
      </c>
    </row>
    <row r="46" spans="1:11" x14ac:dyDescent="0.25">
      <c r="A46" s="45"/>
      <c r="C46" s="5" t="s">
        <v>430</v>
      </c>
      <c r="D46" s="5" t="str">
        <f>E46&amp;"-"&amp;COUNTIF($E$3:E46,E46)</f>
        <v>0.054-3</v>
      </c>
      <c r="E46" s="6">
        <f>LARGE(Banco_de_Dados!S$3:S$400,ROWS($C$3:C46))</f>
        <v>5.3999999999999999E-2</v>
      </c>
      <c r="F46" s="50" t="str">
        <f>INDEX(Banco_de_Dados!C$2:P$400,Rank_Div_Yield!I46,1)</f>
        <v>MYPK3</v>
      </c>
      <c r="G46" s="48">
        <f>INDEX(Banco_de_Dados!C$2:P$400,Rank_Div_Yield!I46,4)</f>
        <v>11.97</v>
      </c>
      <c r="H46" s="50" t="str">
        <f>INDEX(Banco_de_Dados!C$2:P$400,Rank_Div_Yield!I46,3)</f>
        <v>Automóveis e Motocicletas</v>
      </c>
      <c r="I46" s="51">
        <f>MATCH(D46,Banco_de_Dados!AF$2:AF$400,0)</f>
        <v>282</v>
      </c>
      <c r="J46" s="1" t="str">
        <f>INDEX(Banco_de_Dados!C$2:AE$400,Rank_Div_Yield!I46,10)</f>
        <v>01/03/2021</v>
      </c>
      <c r="K46" s="1" t="str">
        <f>INDEX(Banco_de_Dados!C$2:AF$400,Rank_Div_Yield!I46,28)</f>
        <v>30/09/2020</v>
      </c>
    </row>
    <row r="47" spans="1:11" x14ac:dyDescent="0.25">
      <c r="A47" s="45"/>
      <c r="C47" s="5" t="s">
        <v>431</v>
      </c>
      <c r="D47" s="5" t="str">
        <f>E47&amp;"-"&amp;COUNTIF($E$3:E47,E47)</f>
        <v>0.053-1</v>
      </c>
      <c r="E47" s="6">
        <f>LARGE(Banco_de_Dados!S$3:S$400,ROWS($C$3:C47))</f>
        <v>5.2999999999999999E-2</v>
      </c>
      <c r="F47" s="50" t="str">
        <f>INDEX(Banco_de_Dados!C$2:P$400,Rank_Div_Yield!I47,1)</f>
        <v>BBAS3</v>
      </c>
      <c r="G47" s="48">
        <f>INDEX(Banco_de_Dados!C$2:P$400,Rank_Div_Yield!I47,4)</f>
        <v>27.32</v>
      </c>
      <c r="H47" s="50" t="str">
        <f>INDEX(Banco_de_Dados!C$2:P$400,Rank_Div_Yield!I47,3)</f>
        <v>Intermediários Financeiros</v>
      </c>
      <c r="I47" s="51">
        <f>MATCH(D47,Banco_de_Dados!AF$2:AF$400,0)</f>
        <v>34</v>
      </c>
      <c r="J47" s="1" t="str">
        <f>INDEX(Banco_de_Dados!C$2:AE$400,Rank_Div_Yield!I47,10)</f>
        <v>01/03/2021</v>
      </c>
      <c r="K47" s="1" t="str">
        <f>INDEX(Banco_de_Dados!C$2:AF$400,Rank_Div_Yield!I47,28)</f>
        <v>31/12/2020</v>
      </c>
    </row>
    <row r="48" spans="1:11" x14ac:dyDescent="0.25">
      <c r="A48" s="45"/>
      <c r="C48" s="5" t="s">
        <v>432</v>
      </c>
      <c r="D48" s="5" t="str">
        <f>E48&amp;"-"&amp;COUNTIF($E$3:E48,E48)</f>
        <v>0.053-2</v>
      </c>
      <c r="E48" s="6">
        <f>LARGE(Banco_de_Dados!S$3:S$400,ROWS($C$3:C48))</f>
        <v>5.2999999999999999E-2</v>
      </c>
      <c r="F48" s="50" t="str">
        <f>INDEX(Banco_de_Dados!C$2:P$400,Rank_Div_Yield!I48,1)</f>
        <v>BMEB4</v>
      </c>
      <c r="G48" s="48">
        <f>INDEX(Banco_de_Dados!C$2:P$400,Rank_Div_Yield!I48,4)</f>
        <v>15.96</v>
      </c>
      <c r="H48" s="50" t="str">
        <f>INDEX(Banco_de_Dados!C$2:P$400,Rank_Div_Yield!I48,3)</f>
        <v>Intermediários Financeiros</v>
      </c>
      <c r="I48" s="51">
        <f>MATCH(D48,Banco_de_Dados!AF$2:AF$400,0)</f>
        <v>51</v>
      </c>
      <c r="J48" s="1" t="str">
        <f>INDEX(Banco_de_Dados!C$2:AE$400,Rank_Div_Yield!I48,10)</f>
        <v>01/03/2021</v>
      </c>
      <c r="K48" s="1" t="str">
        <f>INDEX(Banco_de_Dados!C$2:AF$400,Rank_Div_Yield!I48,28)</f>
        <v>31/12/2020</v>
      </c>
    </row>
    <row r="49" spans="1:11" x14ac:dyDescent="0.25">
      <c r="A49" s="45"/>
      <c r="C49" s="5" t="s">
        <v>433</v>
      </c>
      <c r="D49" s="5" t="str">
        <f>E49&amp;"-"&amp;COUNTIF($E$3:E49,E49)</f>
        <v>0.053-3</v>
      </c>
      <c r="E49" s="6">
        <f>LARGE(Banco_de_Dados!S$3:S$400,ROWS($C$3:C49))</f>
        <v>5.2999999999999999E-2</v>
      </c>
      <c r="F49" s="50" t="str">
        <f>INDEX(Banco_de_Dados!C$2:P$400,Rank_Div_Yield!I49,1)</f>
        <v>CPLE6</v>
      </c>
      <c r="G49" s="48">
        <f>INDEX(Banco_de_Dados!C$2:P$400,Rank_Div_Yield!I49,4)</f>
        <v>57.95</v>
      </c>
      <c r="H49" s="50" t="str">
        <f>INDEX(Banco_de_Dados!C$2:P$400,Rank_Div_Yield!I49,3)</f>
        <v>Energia Elétrica</v>
      </c>
      <c r="I49" s="51">
        <f>MATCH(D49,Banco_de_Dados!AF$2:AF$400,0)</f>
        <v>123</v>
      </c>
      <c r="J49" s="1" t="str">
        <f>INDEX(Banco_de_Dados!C$2:AE$400,Rank_Div_Yield!I49,10)</f>
        <v>01/03/2021</v>
      </c>
      <c r="K49" s="1" t="str">
        <f>INDEX(Banco_de_Dados!C$2:AF$400,Rank_Div_Yield!I49,28)</f>
        <v>30/09/2020</v>
      </c>
    </row>
    <row r="50" spans="1:11" x14ac:dyDescent="0.25">
      <c r="A50" s="45"/>
      <c r="C50" s="5" t="s">
        <v>434</v>
      </c>
      <c r="D50" s="5" t="str">
        <f>E50&amp;"-"&amp;COUNTIF($E$3:E50,E50)</f>
        <v>0.053-4</v>
      </c>
      <c r="E50" s="6">
        <f>LARGE(Banco_de_Dados!S$3:S$400,ROWS($C$3:C50))</f>
        <v>5.2999999999999999E-2</v>
      </c>
      <c r="F50" s="50" t="str">
        <f>INDEX(Banco_de_Dados!C$2:P$400,Rank_Div_Yield!I50,1)</f>
        <v>SULA3</v>
      </c>
      <c r="G50" s="48">
        <f>INDEX(Banco_de_Dados!C$2:P$400,Rank_Div_Yield!I50,4)</f>
        <v>11.99</v>
      </c>
      <c r="H50" s="50" t="str">
        <f>INDEX(Banco_de_Dados!C$2:P$400,Rank_Div_Yield!I50,3)</f>
        <v>Previdência e Seguros</v>
      </c>
      <c r="I50" s="51">
        <f>MATCH(D50,Banco_de_Dados!AF$2:AF$400,0)</f>
        <v>371</v>
      </c>
      <c r="J50" s="1" t="str">
        <f>INDEX(Banco_de_Dados!C$2:AE$400,Rank_Div_Yield!I50,10)</f>
        <v>01/03/2021</v>
      </c>
      <c r="K50" s="1" t="str">
        <f>INDEX(Banco_de_Dados!C$2:AF$400,Rank_Div_Yield!I50,28)</f>
        <v>31/12/2020</v>
      </c>
    </row>
    <row r="51" spans="1:11" x14ac:dyDescent="0.25">
      <c r="A51" s="45"/>
      <c r="C51" s="5" t="s">
        <v>435</v>
      </c>
      <c r="D51" s="5" t="str">
        <f>E51&amp;"-"&amp;COUNTIF($E$3:E51,E51)</f>
        <v>0.052-1</v>
      </c>
      <c r="E51" s="6">
        <f>LARGE(Banco_de_Dados!S$3:S$400,ROWS($C$3:C51))</f>
        <v>5.1999999999999998E-2</v>
      </c>
      <c r="F51" s="50" t="str">
        <f>INDEX(Banco_de_Dados!C$2:P$400,Rank_Div_Yield!I51,1)</f>
        <v>CAML3</v>
      </c>
      <c r="G51" s="48">
        <f>INDEX(Banco_de_Dados!C$2:P$400,Rank_Div_Yield!I51,4)</f>
        <v>10.24</v>
      </c>
      <c r="H51" s="50" t="str">
        <f>INDEX(Banco_de_Dados!C$2:P$400,Rank_Div_Yield!I51,3)</f>
        <v>Alimentos Processados</v>
      </c>
      <c r="I51" s="51">
        <f>MATCH(D51,Banco_de_Dados!AF$2:AF$400,0)</f>
        <v>90</v>
      </c>
      <c r="J51" s="1" t="str">
        <f>INDEX(Banco_de_Dados!C$2:AE$400,Rank_Div_Yield!I51,10)</f>
        <v>01/03/2021</v>
      </c>
      <c r="K51" s="1" t="str">
        <f>INDEX(Banco_de_Dados!C$2:AF$400,Rank_Div_Yield!I51,28)</f>
        <v>30/11/2020</v>
      </c>
    </row>
    <row r="52" spans="1:11" x14ac:dyDescent="0.25">
      <c r="A52" s="45"/>
      <c r="C52" s="5" t="s">
        <v>436</v>
      </c>
      <c r="D52" s="5" t="str">
        <f>E52&amp;"-"&amp;COUNTIF($E$3:E52,E52)</f>
        <v>0.052-2</v>
      </c>
      <c r="E52" s="6">
        <f>LARGE(Banco_de_Dados!S$3:S$400,ROWS($C$3:C52))</f>
        <v>5.1999999999999998E-2</v>
      </c>
      <c r="F52" s="50" t="str">
        <f>INDEX(Banco_de_Dados!C$2:P$400,Rank_Div_Yield!I52,1)</f>
        <v>CGRA3</v>
      </c>
      <c r="G52" s="48">
        <f>INDEX(Banco_de_Dados!C$2:P$400,Rank_Div_Yield!I52,4)</f>
        <v>33</v>
      </c>
      <c r="H52" s="50" t="str">
        <f>INDEX(Banco_de_Dados!C$2:P$400,Rank_Div_Yield!I52,3)</f>
        <v>Comércio</v>
      </c>
      <c r="I52" s="51">
        <f>MATCH(D52,Banco_de_Dados!AF$2:AF$400,0)</f>
        <v>110</v>
      </c>
      <c r="J52" s="1" t="str">
        <f>INDEX(Banco_de_Dados!C$2:AE$400,Rank_Div_Yield!I52,10)</f>
        <v>01/03/2021</v>
      </c>
      <c r="K52" s="1" t="str">
        <f>INDEX(Banco_de_Dados!C$2:AF$400,Rank_Div_Yield!I52,28)</f>
        <v>30/09/2020</v>
      </c>
    </row>
    <row r="53" spans="1:11" x14ac:dyDescent="0.25">
      <c r="A53" s="45"/>
    </row>
    <row r="54" spans="1:11" x14ac:dyDescent="0.25">
      <c r="A54" s="45"/>
    </row>
    <row r="55" spans="1:11" x14ac:dyDescent="0.25">
      <c r="A55" s="45"/>
    </row>
    <row r="56" spans="1:11" x14ac:dyDescent="0.25">
      <c r="A56" s="45"/>
    </row>
    <row r="57" spans="1:11" x14ac:dyDescent="0.25">
      <c r="A57" s="45"/>
    </row>
    <row r="58" spans="1:11" x14ac:dyDescent="0.25">
      <c r="A58" s="45"/>
    </row>
    <row r="59" spans="1:11" x14ac:dyDescent="0.25">
      <c r="A59" s="45"/>
    </row>
    <row r="60" spans="1:11" x14ac:dyDescent="0.25">
      <c r="A60" s="45"/>
    </row>
    <row r="61" spans="1:11" x14ac:dyDescent="0.25">
      <c r="A61" s="45"/>
    </row>
    <row r="62" spans="1:11" x14ac:dyDescent="0.25">
      <c r="A62" s="45"/>
    </row>
    <row r="63" spans="1:11" x14ac:dyDescent="0.25">
      <c r="A63" s="45"/>
    </row>
    <row r="64" spans="1:11" x14ac:dyDescent="0.25">
      <c r="A64" s="45"/>
    </row>
    <row r="65" spans="1:1" x14ac:dyDescent="0.25">
      <c r="A65" s="45"/>
    </row>
    <row r="66" spans="1:1" x14ac:dyDescent="0.25">
      <c r="A66" s="45"/>
    </row>
    <row r="67" spans="1:1" x14ac:dyDescent="0.25">
      <c r="A67" s="45"/>
    </row>
    <row r="68" spans="1:1" x14ac:dyDescent="0.25">
      <c r="A68" s="45"/>
    </row>
    <row r="69" spans="1:1" x14ac:dyDescent="0.25">
      <c r="A69" s="45"/>
    </row>
    <row r="70" spans="1:1" x14ac:dyDescent="0.25">
      <c r="A70" s="45"/>
    </row>
    <row r="71" spans="1:1" x14ac:dyDescent="0.25">
      <c r="A71" s="45"/>
    </row>
    <row r="72" spans="1:1" x14ac:dyDescent="0.25">
      <c r="A72" s="45"/>
    </row>
    <row r="73" spans="1:1" x14ac:dyDescent="0.25">
      <c r="A73" s="45"/>
    </row>
    <row r="74" spans="1:1" x14ac:dyDescent="0.25">
      <c r="A74" s="45"/>
    </row>
    <row r="75" spans="1:1" x14ac:dyDescent="0.25">
      <c r="A75" s="45"/>
    </row>
    <row r="76" spans="1:1" x14ac:dyDescent="0.25">
      <c r="A76" s="45"/>
    </row>
    <row r="77" spans="1:1" x14ac:dyDescent="0.25">
      <c r="A77" s="45"/>
    </row>
    <row r="78" spans="1:1" x14ac:dyDescent="0.25">
      <c r="A78" s="45"/>
    </row>
    <row r="79" spans="1:1" x14ac:dyDescent="0.25">
      <c r="A79" s="45"/>
    </row>
    <row r="80" spans="1:1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1" x14ac:dyDescent="0.25">
      <c r="A97" s="45"/>
    </row>
    <row r="98" spans="1:1" x14ac:dyDescent="0.25">
      <c r="A98" s="45"/>
    </row>
    <row r="99" spans="1:1" x14ac:dyDescent="0.25">
      <c r="A99" s="45"/>
    </row>
    <row r="100" spans="1:1" x14ac:dyDescent="0.25">
      <c r="A100" s="45"/>
    </row>
    <row r="101" spans="1:1" x14ac:dyDescent="0.25">
      <c r="A101" s="45"/>
    </row>
    <row r="102" spans="1:1" x14ac:dyDescent="0.25">
      <c r="A102" s="45"/>
    </row>
    <row r="103" spans="1:1" x14ac:dyDescent="0.25">
      <c r="A103" s="45"/>
    </row>
    <row r="104" spans="1:1" x14ac:dyDescent="0.25">
      <c r="A104" s="45"/>
    </row>
    <row r="105" spans="1:1" x14ac:dyDescent="0.25">
      <c r="A105" s="45"/>
    </row>
    <row r="106" spans="1:1" x14ac:dyDescent="0.25">
      <c r="A106" s="45"/>
    </row>
    <row r="107" spans="1:1" x14ac:dyDescent="0.25">
      <c r="A107" s="45"/>
    </row>
    <row r="108" spans="1:1" x14ac:dyDescent="0.25">
      <c r="A108" s="45"/>
    </row>
    <row r="109" spans="1:1" x14ac:dyDescent="0.25">
      <c r="A109" s="45"/>
    </row>
    <row r="110" spans="1:1" x14ac:dyDescent="0.25">
      <c r="A110" s="45"/>
    </row>
    <row r="111" spans="1:1" x14ac:dyDescent="0.25">
      <c r="A111" s="45"/>
    </row>
    <row r="112" spans="1:1" x14ac:dyDescent="0.25">
      <c r="A112" s="45"/>
    </row>
    <row r="113" spans="1:1" x14ac:dyDescent="0.25">
      <c r="A113" s="45"/>
    </row>
    <row r="114" spans="1:1" x14ac:dyDescent="0.25">
      <c r="A114" s="45"/>
    </row>
    <row r="115" spans="1:1" x14ac:dyDescent="0.25">
      <c r="A115" s="45"/>
    </row>
    <row r="116" spans="1:1" x14ac:dyDescent="0.25">
      <c r="A116" s="45"/>
    </row>
    <row r="117" spans="1:1" x14ac:dyDescent="0.25">
      <c r="A117" s="45"/>
    </row>
    <row r="118" spans="1:1" x14ac:dyDescent="0.25">
      <c r="A118" s="45"/>
    </row>
    <row r="119" spans="1:1" x14ac:dyDescent="0.25">
      <c r="A119" s="45"/>
    </row>
    <row r="120" spans="1:1" x14ac:dyDescent="0.25">
      <c r="A120" s="45"/>
    </row>
    <row r="121" spans="1:1" x14ac:dyDescent="0.25">
      <c r="A121" s="45"/>
    </row>
    <row r="122" spans="1:1" x14ac:dyDescent="0.25">
      <c r="A122" s="45"/>
    </row>
    <row r="123" spans="1:1" x14ac:dyDescent="0.25">
      <c r="A123" s="45"/>
    </row>
    <row r="124" spans="1:1" x14ac:dyDescent="0.25">
      <c r="A124" s="45"/>
    </row>
    <row r="125" spans="1:1" x14ac:dyDescent="0.25">
      <c r="A125" s="45"/>
    </row>
    <row r="126" spans="1:1" x14ac:dyDescent="0.25">
      <c r="A126" s="45"/>
    </row>
    <row r="127" spans="1:1" x14ac:dyDescent="0.25">
      <c r="A127" s="45"/>
    </row>
    <row r="128" spans="1:1" x14ac:dyDescent="0.25">
      <c r="A128" s="45"/>
    </row>
    <row r="129" spans="1:1" x14ac:dyDescent="0.25">
      <c r="A129" s="45"/>
    </row>
    <row r="130" spans="1:1" x14ac:dyDescent="0.25">
      <c r="A130" s="45"/>
    </row>
    <row r="131" spans="1:1" x14ac:dyDescent="0.25">
      <c r="A131" s="45"/>
    </row>
    <row r="132" spans="1:1" x14ac:dyDescent="0.25">
      <c r="A132" s="45"/>
    </row>
    <row r="133" spans="1:1" x14ac:dyDescent="0.25">
      <c r="A133" s="45"/>
    </row>
    <row r="134" spans="1:1" x14ac:dyDescent="0.25">
      <c r="A134" s="45"/>
    </row>
    <row r="135" spans="1:1" x14ac:dyDescent="0.25">
      <c r="A135" s="45"/>
    </row>
    <row r="136" spans="1:1" x14ac:dyDescent="0.25">
      <c r="A136" s="45"/>
    </row>
    <row r="137" spans="1:1" x14ac:dyDescent="0.25">
      <c r="A137" s="45"/>
    </row>
    <row r="138" spans="1:1" x14ac:dyDescent="0.25">
      <c r="A138" s="45"/>
    </row>
    <row r="139" spans="1:1" x14ac:dyDescent="0.25">
      <c r="A139" s="45"/>
    </row>
    <row r="140" spans="1:1" x14ac:dyDescent="0.25">
      <c r="A140" s="45"/>
    </row>
    <row r="141" spans="1:1" x14ac:dyDescent="0.25">
      <c r="A141" s="45"/>
    </row>
    <row r="142" spans="1:1" x14ac:dyDescent="0.25">
      <c r="A142" s="45"/>
    </row>
    <row r="143" spans="1:1" x14ac:dyDescent="0.25">
      <c r="A143" s="45"/>
    </row>
    <row r="144" spans="1:1" x14ac:dyDescent="0.25">
      <c r="A144" s="45"/>
    </row>
    <row r="145" spans="1:1" x14ac:dyDescent="0.25">
      <c r="A145" s="45"/>
    </row>
    <row r="146" spans="1:1" x14ac:dyDescent="0.25">
      <c r="A146" s="45"/>
    </row>
    <row r="147" spans="1:1" x14ac:dyDescent="0.25">
      <c r="A147" s="45"/>
    </row>
    <row r="148" spans="1:1" x14ac:dyDescent="0.25">
      <c r="A148" s="45"/>
    </row>
    <row r="149" spans="1:1" x14ac:dyDescent="0.25">
      <c r="A149" s="45"/>
    </row>
    <row r="150" spans="1:1" x14ac:dyDescent="0.25">
      <c r="A150" s="45"/>
    </row>
    <row r="151" spans="1:1" x14ac:dyDescent="0.25">
      <c r="A151" s="45"/>
    </row>
    <row r="152" spans="1:1" x14ac:dyDescent="0.25">
      <c r="A152" s="45"/>
    </row>
    <row r="153" spans="1:1" x14ac:dyDescent="0.25">
      <c r="A153" s="45"/>
    </row>
    <row r="154" spans="1:1" x14ac:dyDescent="0.25">
      <c r="A154" s="45"/>
    </row>
    <row r="155" spans="1:1" x14ac:dyDescent="0.25">
      <c r="A155" s="45"/>
    </row>
    <row r="156" spans="1:1" x14ac:dyDescent="0.25">
      <c r="A156" s="45"/>
    </row>
    <row r="157" spans="1:1" x14ac:dyDescent="0.25">
      <c r="A157" s="45"/>
    </row>
    <row r="158" spans="1:1" x14ac:dyDescent="0.25">
      <c r="A158" s="45"/>
    </row>
    <row r="159" spans="1:1" x14ac:dyDescent="0.25">
      <c r="A159" s="45"/>
    </row>
    <row r="160" spans="1:1" x14ac:dyDescent="0.25">
      <c r="A160" s="45"/>
    </row>
    <row r="161" spans="1:1" x14ac:dyDescent="0.25">
      <c r="A161" s="45"/>
    </row>
    <row r="162" spans="1:1" x14ac:dyDescent="0.25">
      <c r="A162" s="45"/>
    </row>
    <row r="163" spans="1:1" x14ac:dyDescent="0.25">
      <c r="A163" s="45"/>
    </row>
    <row r="164" spans="1:1" x14ac:dyDescent="0.25">
      <c r="A164" s="45"/>
    </row>
    <row r="165" spans="1:1" x14ac:dyDescent="0.25">
      <c r="A165" s="45"/>
    </row>
    <row r="166" spans="1:1" x14ac:dyDescent="0.25">
      <c r="A166" s="45"/>
    </row>
    <row r="167" spans="1:1" x14ac:dyDescent="0.25">
      <c r="A167" s="45"/>
    </row>
    <row r="168" spans="1:1" x14ac:dyDescent="0.25">
      <c r="A168" s="45"/>
    </row>
    <row r="169" spans="1:1" x14ac:dyDescent="0.25">
      <c r="A169" s="45"/>
    </row>
    <row r="170" spans="1:1" x14ac:dyDescent="0.25">
      <c r="A170" s="45"/>
    </row>
    <row r="171" spans="1:1" x14ac:dyDescent="0.25">
      <c r="A171" s="45"/>
    </row>
    <row r="172" spans="1:1" x14ac:dyDescent="0.25">
      <c r="A172" s="45"/>
    </row>
    <row r="173" spans="1:1" x14ac:dyDescent="0.25">
      <c r="A173" s="45"/>
    </row>
    <row r="174" spans="1:1" x14ac:dyDescent="0.25">
      <c r="A174" s="45"/>
    </row>
    <row r="175" spans="1:1" x14ac:dyDescent="0.25">
      <c r="A175" s="45"/>
    </row>
    <row r="176" spans="1:1" x14ac:dyDescent="0.25">
      <c r="A176" s="45"/>
    </row>
    <row r="177" spans="1:1" x14ac:dyDescent="0.25">
      <c r="A177" s="45"/>
    </row>
    <row r="178" spans="1:1" x14ac:dyDescent="0.25">
      <c r="A178" s="45"/>
    </row>
    <row r="179" spans="1:1" x14ac:dyDescent="0.25">
      <c r="A179" s="45"/>
    </row>
    <row r="180" spans="1:1" x14ac:dyDescent="0.25">
      <c r="A180" s="45"/>
    </row>
    <row r="181" spans="1:1" x14ac:dyDescent="0.25">
      <c r="A181" s="45"/>
    </row>
    <row r="182" spans="1:1" x14ac:dyDescent="0.25">
      <c r="A182" s="45"/>
    </row>
    <row r="183" spans="1:1" x14ac:dyDescent="0.25">
      <c r="A183" s="45"/>
    </row>
    <row r="184" spans="1:1" x14ac:dyDescent="0.25">
      <c r="A184" s="45"/>
    </row>
    <row r="185" spans="1:1" x14ac:dyDescent="0.25">
      <c r="A185" s="45"/>
    </row>
    <row r="186" spans="1:1" x14ac:dyDescent="0.25">
      <c r="A186" s="45"/>
    </row>
    <row r="187" spans="1:1" x14ac:dyDescent="0.25">
      <c r="A187" s="45"/>
    </row>
    <row r="188" spans="1:1" x14ac:dyDescent="0.25">
      <c r="A188" s="45"/>
    </row>
    <row r="189" spans="1:1" x14ac:dyDescent="0.25">
      <c r="A189" s="45"/>
    </row>
    <row r="190" spans="1:1" x14ac:dyDescent="0.25">
      <c r="A190" s="45"/>
    </row>
    <row r="191" spans="1:1" x14ac:dyDescent="0.25">
      <c r="A191" s="45"/>
    </row>
    <row r="192" spans="1:1" x14ac:dyDescent="0.25">
      <c r="A192" s="45"/>
    </row>
    <row r="193" spans="1:1" x14ac:dyDescent="0.25">
      <c r="A193" s="45"/>
    </row>
    <row r="194" spans="1:1" x14ac:dyDescent="0.25">
      <c r="A194" s="45"/>
    </row>
    <row r="195" spans="1:1" x14ac:dyDescent="0.25">
      <c r="A195" s="45"/>
    </row>
    <row r="196" spans="1:1" x14ac:dyDescent="0.25">
      <c r="A196" s="45"/>
    </row>
    <row r="197" spans="1:1" x14ac:dyDescent="0.25">
      <c r="A197" s="45"/>
    </row>
    <row r="198" spans="1:1" x14ac:dyDescent="0.25">
      <c r="A198" s="45"/>
    </row>
    <row r="199" spans="1:1" x14ac:dyDescent="0.25">
      <c r="A199" s="45"/>
    </row>
    <row r="200" spans="1:1" x14ac:dyDescent="0.25">
      <c r="A200" s="45"/>
    </row>
    <row r="201" spans="1:1" x14ac:dyDescent="0.25">
      <c r="A201" s="45"/>
    </row>
    <row r="202" spans="1:1" x14ac:dyDescent="0.25">
      <c r="A202" s="45"/>
    </row>
    <row r="203" spans="1:1" x14ac:dyDescent="0.25">
      <c r="A203" s="45"/>
    </row>
    <row r="204" spans="1:1" x14ac:dyDescent="0.25">
      <c r="A204" s="45"/>
    </row>
    <row r="205" spans="1:1" x14ac:dyDescent="0.25">
      <c r="A205" s="45"/>
    </row>
    <row r="206" spans="1:1" x14ac:dyDescent="0.25">
      <c r="A206" s="45"/>
    </row>
    <row r="207" spans="1:1" x14ac:dyDescent="0.25">
      <c r="A207" s="45"/>
    </row>
    <row r="208" spans="1:1" x14ac:dyDescent="0.25">
      <c r="A208" s="45"/>
    </row>
    <row r="209" spans="1:1" x14ac:dyDescent="0.25">
      <c r="A209" s="45"/>
    </row>
    <row r="210" spans="1:1" x14ac:dyDescent="0.25">
      <c r="A210" s="45"/>
    </row>
    <row r="211" spans="1:1" x14ac:dyDescent="0.25">
      <c r="A211" s="45"/>
    </row>
    <row r="212" spans="1:1" x14ac:dyDescent="0.25">
      <c r="A212" s="45"/>
    </row>
    <row r="213" spans="1:1" x14ac:dyDescent="0.25">
      <c r="A213" s="45"/>
    </row>
    <row r="214" spans="1:1" x14ac:dyDescent="0.25">
      <c r="A214" s="45"/>
    </row>
    <row r="215" spans="1:1" x14ac:dyDescent="0.25">
      <c r="A215" s="45"/>
    </row>
    <row r="216" spans="1:1" x14ac:dyDescent="0.25">
      <c r="A216" s="45"/>
    </row>
    <row r="217" spans="1:1" x14ac:dyDescent="0.25">
      <c r="A217" s="45"/>
    </row>
    <row r="218" spans="1:1" x14ac:dyDescent="0.25">
      <c r="A218" s="45"/>
    </row>
    <row r="219" spans="1:1" x14ac:dyDescent="0.25">
      <c r="A219" s="45"/>
    </row>
    <row r="220" spans="1:1" x14ac:dyDescent="0.25">
      <c r="A220" s="45"/>
    </row>
    <row r="221" spans="1:1" x14ac:dyDescent="0.25">
      <c r="A221" s="45"/>
    </row>
    <row r="222" spans="1:1" x14ac:dyDescent="0.25">
      <c r="A222" s="45"/>
    </row>
    <row r="223" spans="1:1" x14ac:dyDescent="0.25">
      <c r="A223" s="45"/>
    </row>
    <row r="224" spans="1:1" x14ac:dyDescent="0.25">
      <c r="A224" s="45"/>
    </row>
    <row r="225" spans="1:1" x14ac:dyDescent="0.25">
      <c r="A225" s="45"/>
    </row>
    <row r="226" spans="1:1" x14ac:dyDescent="0.25">
      <c r="A226" s="45"/>
    </row>
    <row r="227" spans="1:1" x14ac:dyDescent="0.25">
      <c r="A227" s="45"/>
    </row>
    <row r="228" spans="1:1" x14ac:dyDescent="0.25">
      <c r="A228" s="45"/>
    </row>
    <row r="229" spans="1:1" x14ac:dyDescent="0.25">
      <c r="A229" s="45"/>
    </row>
    <row r="230" spans="1:1" x14ac:dyDescent="0.25">
      <c r="A230" s="45"/>
    </row>
    <row r="231" spans="1:1" x14ac:dyDescent="0.25">
      <c r="A231" s="45"/>
    </row>
    <row r="232" spans="1:1" x14ac:dyDescent="0.25">
      <c r="A232" s="45"/>
    </row>
    <row r="233" spans="1:1" x14ac:dyDescent="0.25">
      <c r="A233" s="45"/>
    </row>
    <row r="234" spans="1:1" x14ac:dyDescent="0.25">
      <c r="A234" s="45"/>
    </row>
    <row r="235" spans="1:1" x14ac:dyDescent="0.25">
      <c r="A235" s="45"/>
    </row>
    <row r="236" spans="1:1" x14ac:dyDescent="0.25">
      <c r="A236" s="45"/>
    </row>
    <row r="237" spans="1:1" x14ac:dyDescent="0.25">
      <c r="A237" s="45"/>
    </row>
    <row r="238" spans="1:1" x14ac:dyDescent="0.25">
      <c r="A238" s="45"/>
    </row>
    <row r="239" spans="1:1" x14ac:dyDescent="0.25">
      <c r="A239" s="45"/>
    </row>
    <row r="240" spans="1:1" x14ac:dyDescent="0.25">
      <c r="A240" s="45"/>
    </row>
    <row r="241" spans="1:1" x14ac:dyDescent="0.25">
      <c r="A241" s="45"/>
    </row>
    <row r="242" spans="1:1" x14ac:dyDescent="0.25">
      <c r="A242" s="45"/>
    </row>
    <row r="243" spans="1:1" x14ac:dyDescent="0.25">
      <c r="A243" s="45"/>
    </row>
    <row r="244" spans="1:1" x14ac:dyDescent="0.25">
      <c r="A244" s="45"/>
    </row>
    <row r="245" spans="1:1" x14ac:dyDescent="0.25">
      <c r="A245" s="45"/>
    </row>
    <row r="246" spans="1:1" x14ac:dyDescent="0.25">
      <c r="A246" s="45"/>
    </row>
    <row r="247" spans="1:1" x14ac:dyDescent="0.25">
      <c r="A247" s="45"/>
    </row>
    <row r="248" spans="1:1" x14ac:dyDescent="0.25">
      <c r="A248" s="45"/>
    </row>
    <row r="249" spans="1:1" x14ac:dyDescent="0.25">
      <c r="A249" s="45"/>
    </row>
    <row r="250" spans="1:1" x14ac:dyDescent="0.25">
      <c r="A250" s="45"/>
    </row>
    <row r="251" spans="1:1" x14ac:dyDescent="0.25">
      <c r="A251" s="45"/>
    </row>
    <row r="252" spans="1:1" x14ac:dyDescent="0.25">
      <c r="A252" s="45"/>
    </row>
    <row r="253" spans="1:1" x14ac:dyDescent="0.25">
      <c r="A253" s="45"/>
    </row>
    <row r="254" spans="1:1" x14ac:dyDescent="0.25">
      <c r="A254" s="45"/>
    </row>
    <row r="255" spans="1:1" x14ac:dyDescent="0.25">
      <c r="A255" s="45"/>
    </row>
    <row r="256" spans="1:1" x14ac:dyDescent="0.25">
      <c r="A256" s="45"/>
    </row>
    <row r="257" spans="1:1" x14ac:dyDescent="0.25">
      <c r="A257" s="45"/>
    </row>
    <row r="258" spans="1:1" x14ac:dyDescent="0.25">
      <c r="A258" s="45"/>
    </row>
    <row r="259" spans="1:1" x14ac:dyDescent="0.25">
      <c r="A259" s="45"/>
    </row>
    <row r="260" spans="1:1" x14ac:dyDescent="0.25">
      <c r="A260" s="45"/>
    </row>
    <row r="261" spans="1:1" x14ac:dyDescent="0.25">
      <c r="A261" s="45"/>
    </row>
    <row r="262" spans="1:1" x14ac:dyDescent="0.25">
      <c r="A262" s="45"/>
    </row>
    <row r="263" spans="1:1" x14ac:dyDescent="0.25">
      <c r="A263" s="45"/>
    </row>
    <row r="264" spans="1:1" x14ac:dyDescent="0.25">
      <c r="A264" s="45"/>
    </row>
    <row r="265" spans="1:1" x14ac:dyDescent="0.25">
      <c r="A265" s="45"/>
    </row>
    <row r="266" spans="1:1" x14ac:dyDescent="0.25">
      <c r="A266" s="45"/>
    </row>
    <row r="267" spans="1:1" x14ac:dyDescent="0.25">
      <c r="A267" s="45"/>
    </row>
    <row r="268" spans="1:1" x14ac:dyDescent="0.25">
      <c r="A268" s="45"/>
    </row>
    <row r="269" spans="1:1" x14ac:dyDescent="0.25">
      <c r="A269" s="45"/>
    </row>
    <row r="270" spans="1:1" x14ac:dyDescent="0.25">
      <c r="A270" s="45"/>
    </row>
    <row r="271" spans="1:1" x14ac:dyDescent="0.25">
      <c r="A271" s="45"/>
    </row>
    <row r="272" spans="1:1" x14ac:dyDescent="0.25">
      <c r="A272" s="45"/>
    </row>
    <row r="273" spans="1:1" x14ac:dyDescent="0.25">
      <c r="A273" s="45"/>
    </row>
    <row r="274" spans="1:1" x14ac:dyDescent="0.25">
      <c r="A274" s="45"/>
    </row>
    <row r="275" spans="1:1" x14ac:dyDescent="0.25">
      <c r="A275" s="45"/>
    </row>
    <row r="276" spans="1:1" x14ac:dyDescent="0.25">
      <c r="A276" s="45"/>
    </row>
    <row r="277" spans="1:1" x14ac:dyDescent="0.25">
      <c r="A277" s="45"/>
    </row>
    <row r="278" spans="1:1" x14ac:dyDescent="0.25">
      <c r="A278" s="45"/>
    </row>
    <row r="279" spans="1:1" x14ac:dyDescent="0.25">
      <c r="A279" s="45"/>
    </row>
    <row r="280" spans="1:1" x14ac:dyDescent="0.25">
      <c r="A280" s="45"/>
    </row>
    <row r="281" spans="1:1" x14ac:dyDescent="0.25">
      <c r="A281" s="45"/>
    </row>
    <row r="282" spans="1:1" x14ac:dyDescent="0.25">
      <c r="A282" s="45"/>
    </row>
    <row r="283" spans="1:1" x14ac:dyDescent="0.25">
      <c r="A283" s="45"/>
    </row>
    <row r="284" spans="1:1" x14ac:dyDescent="0.25">
      <c r="A284" s="45"/>
    </row>
    <row r="285" spans="1:1" x14ac:dyDescent="0.25">
      <c r="A285" s="45"/>
    </row>
    <row r="286" spans="1:1" x14ac:dyDescent="0.25">
      <c r="A286" s="45"/>
    </row>
    <row r="287" spans="1:1" x14ac:dyDescent="0.25">
      <c r="A287" s="45"/>
    </row>
    <row r="288" spans="1:1" x14ac:dyDescent="0.25">
      <c r="A288" s="45"/>
    </row>
    <row r="289" spans="1:1" x14ac:dyDescent="0.25">
      <c r="A289" s="45"/>
    </row>
    <row r="290" spans="1:1" x14ac:dyDescent="0.25">
      <c r="A290" s="45"/>
    </row>
    <row r="291" spans="1:1" x14ac:dyDescent="0.25">
      <c r="A291" s="45"/>
    </row>
    <row r="292" spans="1:1" x14ac:dyDescent="0.25">
      <c r="A292" s="45"/>
    </row>
    <row r="293" spans="1:1" x14ac:dyDescent="0.25">
      <c r="A293" s="45"/>
    </row>
    <row r="294" spans="1:1" x14ac:dyDescent="0.25">
      <c r="A294" s="45"/>
    </row>
    <row r="295" spans="1:1" x14ac:dyDescent="0.25">
      <c r="A295" s="45"/>
    </row>
    <row r="296" spans="1:1" x14ac:dyDescent="0.25">
      <c r="A296" s="45"/>
    </row>
    <row r="297" spans="1:1" x14ac:dyDescent="0.25">
      <c r="A297" s="45"/>
    </row>
    <row r="298" spans="1:1" x14ac:dyDescent="0.25">
      <c r="A298" s="45"/>
    </row>
    <row r="299" spans="1:1" x14ac:dyDescent="0.25">
      <c r="A299" s="45"/>
    </row>
    <row r="300" spans="1:1" x14ac:dyDescent="0.25">
      <c r="A300" s="45"/>
    </row>
    <row r="301" spans="1:1" x14ac:dyDescent="0.25">
      <c r="A301" s="45"/>
    </row>
    <row r="302" spans="1:1" x14ac:dyDescent="0.25">
      <c r="A302" s="45"/>
    </row>
    <row r="303" spans="1:1" x14ac:dyDescent="0.25">
      <c r="A303" s="45"/>
    </row>
    <row r="304" spans="1:1" x14ac:dyDescent="0.25">
      <c r="A304" s="45"/>
    </row>
    <row r="305" spans="1:1" x14ac:dyDescent="0.25">
      <c r="A305" s="45"/>
    </row>
    <row r="306" spans="1:1" x14ac:dyDescent="0.25">
      <c r="A306" s="45"/>
    </row>
    <row r="307" spans="1:1" x14ac:dyDescent="0.25">
      <c r="A307" s="45"/>
    </row>
    <row r="308" spans="1:1" x14ac:dyDescent="0.25">
      <c r="A308" s="45"/>
    </row>
    <row r="309" spans="1:1" x14ac:dyDescent="0.25">
      <c r="A309" s="45"/>
    </row>
    <row r="310" spans="1:1" x14ac:dyDescent="0.25">
      <c r="A310" s="45"/>
    </row>
    <row r="311" spans="1:1" x14ac:dyDescent="0.25">
      <c r="A311" s="45"/>
    </row>
    <row r="312" spans="1:1" x14ac:dyDescent="0.25">
      <c r="A312" s="45"/>
    </row>
    <row r="313" spans="1:1" x14ac:dyDescent="0.25">
      <c r="A313" s="45"/>
    </row>
    <row r="314" spans="1:1" x14ac:dyDescent="0.25">
      <c r="A314" s="45"/>
    </row>
    <row r="315" spans="1:1" x14ac:dyDescent="0.25">
      <c r="A315" s="45"/>
    </row>
    <row r="316" spans="1:1" x14ac:dyDescent="0.25">
      <c r="A316" s="45"/>
    </row>
    <row r="317" spans="1:1" x14ac:dyDescent="0.25">
      <c r="A317" s="45"/>
    </row>
    <row r="318" spans="1:1" x14ac:dyDescent="0.25">
      <c r="A318" s="45"/>
    </row>
    <row r="319" spans="1:1" x14ac:dyDescent="0.25">
      <c r="A319" s="45"/>
    </row>
    <row r="320" spans="1:1" x14ac:dyDescent="0.25">
      <c r="A320" s="45"/>
    </row>
    <row r="321" spans="1:1" x14ac:dyDescent="0.25">
      <c r="A321" s="45"/>
    </row>
    <row r="322" spans="1:1" x14ac:dyDescent="0.25">
      <c r="A322" s="45"/>
    </row>
    <row r="323" spans="1:1" x14ac:dyDescent="0.25">
      <c r="A323" s="45"/>
    </row>
    <row r="324" spans="1:1" x14ac:dyDescent="0.25">
      <c r="A324" s="45"/>
    </row>
    <row r="325" spans="1:1" x14ac:dyDescent="0.25">
      <c r="A325" s="45"/>
    </row>
    <row r="326" spans="1:1" x14ac:dyDescent="0.25">
      <c r="A326" s="45"/>
    </row>
    <row r="327" spans="1:1" x14ac:dyDescent="0.25">
      <c r="A327" s="45"/>
    </row>
    <row r="328" spans="1:1" x14ac:dyDescent="0.25">
      <c r="A328" s="45"/>
    </row>
    <row r="329" spans="1:1" x14ac:dyDescent="0.25">
      <c r="A329" s="45"/>
    </row>
    <row r="330" spans="1:1" x14ac:dyDescent="0.25">
      <c r="A330" s="45"/>
    </row>
    <row r="331" spans="1:1" x14ac:dyDescent="0.25">
      <c r="A331" s="45"/>
    </row>
    <row r="332" spans="1:1" x14ac:dyDescent="0.25">
      <c r="A332" s="45"/>
    </row>
    <row r="333" spans="1:1" x14ac:dyDescent="0.25">
      <c r="A333" s="45"/>
    </row>
    <row r="334" spans="1:1" x14ac:dyDescent="0.25">
      <c r="A334" s="45"/>
    </row>
    <row r="335" spans="1:1" x14ac:dyDescent="0.25">
      <c r="A335" s="45"/>
    </row>
    <row r="336" spans="1:1" x14ac:dyDescent="0.25">
      <c r="A336" s="45"/>
    </row>
    <row r="337" spans="1:1" x14ac:dyDescent="0.25">
      <c r="A337" s="45"/>
    </row>
    <row r="338" spans="1:1" x14ac:dyDescent="0.25">
      <c r="A338" s="45"/>
    </row>
    <row r="339" spans="1:1" x14ac:dyDescent="0.25">
      <c r="A339" s="45"/>
    </row>
    <row r="340" spans="1:1" x14ac:dyDescent="0.25">
      <c r="A340" s="45"/>
    </row>
    <row r="341" spans="1:1" x14ac:dyDescent="0.25">
      <c r="A341" s="45"/>
    </row>
    <row r="342" spans="1:1" x14ac:dyDescent="0.25">
      <c r="A342" s="45"/>
    </row>
    <row r="343" spans="1:1" x14ac:dyDescent="0.25">
      <c r="A343" s="45"/>
    </row>
    <row r="344" spans="1:1" x14ac:dyDescent="0.25">
      <c r="A344" s="45"/>
    </row>
    <row r="345" spans="1:1" x14ac:dyDescent="0.25">
      <c r="A345" s="45"/>
    </row>
    <row r="346" spans="1:1" x14ac:dyDescent="0.25">
      <c r="A346" s="45"/>
    </row>
    <row r="347" spans="1:1" x14ac:dyDescent="0.25">
      <c r="A347" s="45"/>
    </row>
    <row r="348" spans="1:1" x14ac:dyDescent="0.25">
      <c r="A348" s="45"/>
    </row>
    <row r="349" spans="1:1" x14ac:dyDescent="0.25">
      <c r="A349" s="45"/>
    </row>
    <row r="350" spans="1:1" x14ac:dyDescent="0.25">
      <c r="A350" s="45"/>
    </row>
    <row r="351" spans="1:1" x14ac:dyDescent="0.25">
      <c r="A351" s="45"/>
    </row>
    <row r="352" spans="1:1" x14ac:dyDescent="0.25">
      <c r="A352" s="45"/>
    </row>
    <row r="353" spans="1:1" x14ac:dyDescent="0.25">
      <c r="A353" s="45"/>
    </row>
    <row r="354" spans="1:1" x14ac:dyDescent="0.25">
      <c r="A354" s="45"/>
    </row>
    <row r="355" spans="1:1" x14ac:dyDescent="0.25">
      <c r="A355" s="45"/>
    </row>
    <row r="356" spans="1:1" x14ac:dyDescent="0.25">
      <c r="A356" s="45"/>
    </row>
    <row r="357" spans="1:1" x14ac:dyDescent="0.25">
      <c r="A357" s="45"/>
    </row>
    <row r="358" spans="1:1" x14ac:dyDescent="0.25">
      <c r="A358" s="45"/>
    </row>
    <row r="359" spans="1:1" x14ac:dyDescent="0.25">
      <c r="A359" s="45"/>
    </row>
    <row r="360" spans="1:1" x14ac:dyDescent="0.25">
      <c r="A360" s="45"/>
    </row>
    <row r="361" spans="1:1" x14ac:dyDescent="0.25">
      <c r="A361" s="45"/>
    </row>
    <row r="362" spans="1:1" x14ac:dyDescent="0.25">
      <c r="A362" s="45"/>
    </row>
    <row r="363" spans="1:1" x14ac:dyDescent="0.25">
      <c r="A363" s="45"/>
    </row>
    <row r="364" spans="1:1" x14ac:dyDescent="0.25">
      <c r="A364" s="45"/>
    </row>
    <row r="365" spans="1:1" x14ac:dyDescent="0.25">
      <c r="A365" s="45"/>
    </row>
    <row r="366" spans="1:1" x14ac:dyDescent="0.25">
      <c r="A366" s="45"/>
    </row>
    <row r="367" spans="1:1" x14ac:dyDescent="0.25">
      <c r="A367" s="45"/>
    </row>
    <row r="368" spans="1:1" x14ac:dyDescent="0.25">
      <c r="A368" s="45"/>
    </row>
    <row r="369" spans="1:1" x14ac:dyDescent="0.25">
      <c r="A369" s="45"/>
    </row>
    <row r="370" spans="1:1" x14ac:dyDescent="0.25">
      <c r="A370" s="45"/>
    </row>
    <row r="371" spans="1:1" x14ac:dyDescent="0.25">
      <c r="A371" s="45"/>
    </row>
    <row r="372" spans="1:1" x14ac:dyDescent="0.25">
      <c r="A372" s="45"/>
    </row>
    <row r="373" spans="1:1" x14ac:dyDescent="0.25">
      <c r="A373" s="45"/>
    </row>
    <row r="374" spans="1:1" x14ac:dyDescent="0.25">
      <c r="A374" s="45"/>
    </row>
    <row r="375" spans="1:1" x14ac:dyDescent="0.25">
      <c r="A375" s="45"/>
    </row>
    <row r="376" spans="1:1" x14ac:dyDescent="0.25">
      <c r="A376" s="45"/>
    </row>
    <row r="377" spans="1:1" x14ac:dyDescent="0.25">
      <c r="A377" s="45"/>
    </row>
    <row r="378" spans="1:1" x14ac:dyDescent="0.25">
      <c r="A378" s="45"/>
    </row>
    <row r="379" spans="1:1" x14ac:dyDescent="0.25">
      <c r="A379" s="45"/>
    </row>
    <row r="380" spans="1:1" x14ac:dyDescent="0.25">
      <c r="A380" s="45"/>
    </row>
    <row r="381" spans="1:1" x14ac:dyDescent="0.25">
      <c r="A381" s="45"/>
    </row>
    <row r="382" spans="1:1" x14ac:dyDescent="0.25">
      <c r="A382" s="45"/>
    </row>
    <row r="383" spans="1:1" x14ac:dyDescent="0.25">
      <c r="A383" s="45"/>
    </row>
    <row r="384" spans="1:1" x14ac:dyDescent="0.25">
      <c r="A384" s="45"/>
    </row>
    <row r="385" spans="1:1" x14ac:dyDescent="0.25">
      <c r="A385" s="45"/>
    </row>
    <row r="386" spans="1:1" x14ac:dyDescent="0.25">
      <c r="A386" s="45"/>
    </row>
    <row r="387" spans="1:1" x14ac:dyDescent="0.25">
      <c r="A387" s="45"/>
    </row>
    <row r="388" spans="1:1" x14ac:dyDescent="0.25">
      <c r="A388" s="45"/>
    </row>
    <row r="389" spans="1:1" x14ac:dyDescent="0.25">
      <c r="A389" s="45"/>
    </row>
    <row r="390" spans="1:1" x14ac:dyDescent="0.25">
      <c r="A390" s="45"/>
    </row>
    <row r="391" spans="1:1" x14ac:dyDescent="0.25">
      <c r="A391" s="45"/>
    </row>
    <row r="392" spans="1:1" x14ac:dyDescent="0.25">
      <c r="A392" s="45"/>
    </row>
    <row r="393" spans="1:1" x14ac:dyDescent="0.25">
      <c r="A393" s="45"/>
    </row>
    <row r="394" spans="1:1" x14ac:dyDescent="0.25">
      <c r="A394" s="45"/>
    </row>
    <row r="395" spans="1:1" x14ac:dyDescent="0.25">
      <c r="A395" s="45"/>
    </row>
  </sheetData>
  <mergeCells count="1">
    <mergeCell ref="E1:H1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5CC9-3528-4168-A0CB-E9B1BCAB5436}">
  <sheetPr>
    <tabColor theme="5"/>
  </sheetPr>
  <dimension ref="A1:E395"/>
  <sheetViews>
    <sheetView showGridLines="0" workbookViewId="0">
      <selection activeCell="F7" sqref="F7"/>
    </sheetView>
  </sheetViews>
  <sheetFormatPr defaultRowHeight="15" x14ac:dyDescent="0.25"/>
  <cols>
    <col min="1" max="1" width="56.7109375" style="47" customWidth="1"/>
    <col min="2" max="2" width="1.7109375" style="47" customWidth="1"/>
    <col min="3" max="3" width="9.140625" style="26"/>
    <col min="4" max="4" width="11.140625" style="26" bestFit="1" customWidth="1"/>
    <col min="5" max="5" width="11.42578125" style="26" bestFit="1" customWidth="1"/>
    <col min="6" max="16384" width="9.140625" style="26"/>
  </cols>
  <sheetData>
    <row r="1" spans="1:5" x14ac:dyDescent="0.25">
      <c r="A1" s="45"/>
      <c r="C1" s="47"/>
      <c r="D1" s="47"/>
      <c r="E1" s="47"/>
    </row>
    <row r="2" spans="1:5" x14ac:dyDescent="0.25">
      <c r="A2" s="45"/>
      <c r="C2" s="29" t="s">
        <v>0</v>
      </c>
      <c r="D2" s="29" t="s">
        <v>4</v>
      </c>
      <c r="E2" s="35" t="s">
        <v>5</v>
      </c>
    </row>
    <row r="3" spans="1:5" x14ac:dyDescent="0.25">
      <c r="A3" s="45"/>
      <c r="C3" s="41" t="s">
        <v>57</v>
      </c>
      <c r="D3" s="36">
        <f>VLOOKUP(C3,Table_0__2[[Papel]:[Var (%)]],2,TRUE)</f>
        <v>55</v>
      </c>
      <c r="E3" s="37">
        <f>VLOOKUP(C3,Table_0__2[[Papel]:[Var (%)]],3,TRUE)/100</f>
        <v>-1.5700000000000002E-2</v>
      </c>
    </row>
    <row r="4" spans="1:5" x14ac:dyDescent="0.25">
      <c r="A4" s="45"/>
      <c r="C4" s="38" t="s">
        <v>75</v>
      </c>
      <c r="D4" s="39">
        <f>VLOOKUP(C4,Table_0__2[[Papel]:[Var (%)]],2,TRUE)</f>
        <v>21.25</v>
      </c>
      <c r="E4" s="40">
        <f>VLOOKUP(C4,Table_0__2[[Papel]:[Var (%)]],3,TRUE)/100</f>
        <v>-2.07E-2</v>
      </c>
    </row>
    <row r="5" spans="1:5" x14ac:dyDescent="0.25">
      <c r="A5" s="45"/>
      <c r="C5" s="41" t="s">
        <v>137</v>
      </c>
      <c r="D5" s="36">
        <f>VLOOKUP(C5,Table_0__2[[Papel]:[Var (%)]],2,TRUE)</f>
        <v>17.61</v>
      </c>
      <c r="E5" s="37">
        <f>VLOOKUP(C5,Table_0__2[[Papel]:[Var (%)]],3,TRUE)/100</f>
        <v>0</v>
      </c>
    </row>
    <row r="6" spans="1:5" x14ac:dyDescent="0.25">
      <c r="A6" s="45"/>
      <c r="C6" s="38" t="s">
        <v>139</v>
      </c>
      <c r="D6" s="39">
        <f>VLOOKUP(C6,Table_0__2[[Papel]:[Var (%)]],2,TRUE)</f>
        <v>5.22</v>
      </c>
      <c r="E6" s="40">
        <f>VLOOKUP(C6,Table_0__2[[Papel]:[Var (%)]],3,TRUE)/100</f>
        <v>-1.32E-2</v>
      </c>
    </row>
    <row r="7" spans="1:5" x14ac:dyDescent="0.25">
      <c r="A7" s="45"/>
      <c r="C7" s="41" t="s">
        <v>194</v>
      </c>
      <c r="D7" s="36">
        <f>VLOOKUP(C7,Table_0__2[[Papel]:[Var (%)]],2,TRUE)</f>
        <v>48.65</v>
      </c>
      <c r="E7" s="37">
        <f>VLOOKUP(C7,Table_0__2[[Papel]:[Var (%)]],3,TRUE)/100</f>
        <v>0</v>
      </c>
    </row>
    <row r="8" spans="1:5" x14ac:dyDescent="0.25">
      <c r="A8" s="45"/>
      <c r="C8" s="38" t="s">
        <v>214</v>
      </c>
      <c r="D8" s="39">
        <f>VLOOKUP(C8,Table_0__2[[Papel]:[Var (%)]],2,TRUE)</f>
        <v>6.35</v>
      </c>
      <c r="E8" s="40">
        <f>VLOOKUP(C8,Table_0__2[[Papel]:[Var (%)]],3,TRUE)/100</f>
        <v>-2.76E-2</v>
      </c>
    </row>
    <row r="9" spans="1:5" x14ac:dyDescent="0.25">
      <c r="A9" s="45"/>
      <c r="C9" s="41" t="s">
        <v>240</v>
      </c>
      <c r="D9" s="36">
        <f>VLOOKUP(C9,Table_0__2[[Papel]:[Var (%)]],2,TRUE)</f>
        <v>4.99</v>
      </c>
      <c r="E9" s="37">
        <f>VLOOKUP(C9,Table_0__2[[Papel]:[Var (%)]],3,TRUE)/100</f>
        <v>-2.5399999999999999E-2</v>
      </c>
    </row>
    <row r="10" spans="1:5" x14ac:dyDescent="0.25">
      <c r="A10" s="45"/>
      <c r="C10" s="38" t="s">
        <v>267</v>
      </c>
      <c r="D10" s="39">
        <f>VLOOKUP(C10,Table_0__2[[Papel]:[Var (%)]],2,TRUE)</f>
        <v>20.92</v>
      </c>
      <c r="E10" s="40">
        <f>VLOOKUP(C10,Table_0__2[[Papel]:[Var (%)]],3,TRUE)/100</f>
        <v>-4.9100000000000005E-2</v>
      </c>
    </row>
    <row r="11" spans="1:5" x14ac:dyDescent="0.25">
      <c r="A11" s="45"/>
      <c r="C11" s="41" t="s">
        <v>277</v>
      </c>
      <c r="D11" s="36">
        <f>VLOOKUP(C11,Table_0__2[[Papel]:[Var (%)]],2,TRUE)</f>
        <v>87.74</v>
      </c>
      <c r="E11" s="37">
        <f>VLOOKUP(C11,Table_0__2[[Papel]:[Var (%)]],3,TRUE)/100</f>
        <v>-5.6000000000000008E-3</v>
      </c>
    </row>
    <row r="12" spans="1:5" x14ac:dyDescent="0.25">
      <c r="A12" s="45"/>
      <c r="C12" s="38" t="s">
        <v>293</v>
      </c>
      <c r="D12" s="39">
        <f>VLOOKUP(C12,Table_0__2[[Papel]:[Var (%)]],2,TRUE)</f>
        <v>19.690000000000001</v>
      </c>
      <c r="E12" s="40">
        <f>VLOOKUP(C12,Table_0__2[[Papel]:[Var (%)]],3,TRUE)/100</f>
        <v>-3.1E-2</v>
      </c>
    </row>
    <row r="13" spans="1:5" x14ac:dyDescent="0.25">
      <c r="A13" s="45"/>
      <c r="C13" s="41" t="s">
        <v>349</v>
      </c>
      <c r="D13" s="36">
        <f>VLOOKUP(C13,Table_0__2[[Papel]:[Var (%)]],2,TRUE)</f>
        <v>8.89</v>
      </c>
      <c r="E13" s="37">
        <f>VLOOKUP(C13,Table_0__2[[Papel]:[Var (%)]],3,TRUE)/100</f>
        <v>-3.1600000000000003E-2</v>
      </c>
    </row>
    <row r="14" spans="1:5" x14ac:dyDescent="0.25">
      <c r="A14" s="45"/>
      <c r="C14" s="38" t="s">
        <v>206</v>
      </c>
      <c r="D14" s="39">
        <f>VLOOKUP(C14,Table_0__2[[Papel]:[Var (%)]],2,TRUE)</f>
        <v>5.69</v>
      </c>
      <c r="E14" s="40">
        <f>VLOOKUP(C14,Table_0__2[[Papel]:[Var (%)]],3,TRUE)/100</f>
        <v>-2.4E-2</v>
      </c>
    </row>
    <row r="15" spans="1:5" x14ac:dyDescent="0.25">
      <c r="A15" s="45"/>
      <c r="C15" s="41" t="s">
        <v>142</v>
      </c>
      <c r="D15" s="36">
        <f>VLOOKUP(C15,Table_0__2[[Papel]:[Var (%)]],2,TRUE)</f>
        <v>14.96</v>
      </c>
      <c r="E15" s="37">
        <f>VLOOKUP(C15,Table_0__2[[Papel]:[Var (%)]],3,TRUE)/100</f>
        <v>-6.2699999999999992E-2</v>
      </c>
    </row>
    <row r="16" spans="1:5" x14ac:dyDescent="0.25">
      <c r="A16" s="45"/>
      <c r="C16" s="38" t="s">
        <v>38</v>
      </c>
      <c r="D16" s="39">
        <f>VLOOKUP(C16,Table_0__2[[Papel]:[Var (%)]],2,TRUE)</f>
        <v>38.270000000000003</v>
      </c>
      <c r="E16" s="40">
        <f>VLOOKUP(C16,Table_0__2[[Papel]:[Var (%)]],3,TRUE)/100</f>
        <v>-4.4400000000000002E-2</v>
      </c>
    </row>
    <row r="17" spans="1:5" x14ac:dyDescent="0.25">
      <c r="A17" s="45"/>
      <c r="C17" s="41" t="s">
        <v>190</v>
      </c>
      <c r="D17" s="36">
        <f>VLOOKUP(C17,Table_0__2[[Papel]:[Var (%)]],2,TRUE)</f>
        <v>20.28</v>
      </c>
      <c r="E17" s="37">
        <f>VLOOKUP(C17,Table_0__2[[Papel]:[Var (%)]],3,TRUE)/100</f>
        <v>-5.0999999999999997E-2</v>
      </c>
    </row>
    <row r="18" spans="1:5" x14ac:dyDescent="0.25">
      <c r="A18" s="45"/>
      <c r="C18" s="38" t="s">
        <v>266</v>
      </c>
      <c r="D18" s="39">
        <f>VLOOKUP(C18,Table_0__2[[Papel]:[Var (%)]],2,TRUE)</f>
        <v>21.02</v>
      </c>
      <c r="E18" s="40">
        <f>VLOOKUP(C18,Table_0__2[[Papel]:[Var (%)]],3,TRUE)/100</f>
        <v>-4.4999999999999998E-2</v>
      </c>
    </row>
    <row r="19" spans="1:5" x14ac:dyDescent="0.25">
      <c r="A19" s="45"/>
      <c r="C19" s="41" t="s">
        <v>115</v>
      </c>
      <c r="D19" s="36">
        <f>VLOOKUP(C19,Table_0__2[[Papel]:[Var (%)]],2,TRUE)</f>
        <v>3.27</v>
      </c>
      <c r="E19" s="37">
        <f>VLOOKUP(C19,Table_0__2[[Papel]:[Var (%)]],3,TRUE)/100</f>
        <v>-3.2500000000000001E-2</v>
      </c>
    </row>
    <row r="20" spans="1:5" x14ac:dyDescent="0.25">
      <c r="A20" s="45"/>
    </row>
    <row r="21" spans="1:5" x14ac:dyDescent="0.25">
      <c r="A21" s="45"/>
    </row>
    <row r="22" spans="1:5" x14ac:dyDescent="0.25">
      <c r="A22" s="45"/>
    </row>
    <row r="23" spans="1:5" x14ac:dyDescent="0.25">
      <c r="A23" s="45"/>
    </row>
    <row r="24" spans="1:5" x14ac:dyDescent="0.25">
      <c r="A24" s="45"/>
    </row>
    <row r="25" spans="1:5" x14ac:dyDescent="0.25">
      <c r="A25" s="45"/>
    </row>
    <row r="26" spans="1:5" x14ac:dyDescent="0.25">
      <c r="A26" s="45"/>
    </row>
    <row r="27" spans="1:5" x14ac:dyDescent="0.25">
      <c r="A27" s="45"/>
    </row>
    <row r="28" spans="1:5" x14ac:dyDescent="0.25">
      <c r="A28" s="45"/>
    </row>
    <row r="29" spans="1:5" x14ac:dyDescent="0.25">
      <c r="A29" s="45"/>
    </row>
    <row r="30" spans="1:5" x14ac:dyDescent="0.25">
      <c r="A30" s="45"/>
    </row>
    <row r="31" spans="1:5" x14ac:dyDescent="0.25">
      <c r="A31" s="45"/>
    </row>
    <row r="32" spans="1:5" x14ac:dyDescent="0.25">
      <c r="A32" s="45"/>
    </row>
    <row r="33" spans="1:1" x14ac:dyDescent="0.25">
      <c r="A33" s="45"/>
    </row>
    <row r="34" spans="1:1" x14ac:dyDescent="0.25">
      <c r="A34" s="45"/>
    </row>
    <row r="35" spans="1:1" x14ac:dyDescent="0.25">
      <c r="A35" s="45"/>
    </row>
    <row r="36" spans="1:1" x14ac:dyDescent="0.25">
      <c r="A36" s="45"/>
    </row>
    <row r="37" spans="1:1" x14ac:dyDescent="0.25">
      <c r="A37" s="45"/>
    </row>
    <row r="38" spans="1:1" x14ac:dyDescent="0.25">
      <c r="A38" s="45"/>
    </row>
    <row r="39" spans="1:1" x14ac:dyDescent="0.25">
      <c r="A39" s="45"/>
    </row>
    <row r="40" spans="1:1" x14ac:dyDescent="0.25">
      <c r="A40" s="45"/>
    </row>
    <row r="41" spans="1:1" x14ac:dyDescent="0.25">
      <c r="A41" s="45"/>
    </row>
    <row r="42" spans="1:1" x14ac:dyDescent="0.25">
      <c r="A42" s="45"/>
    </row>
    <row r="43" spans="1:1" x14ac:dyDescent="0.25">
      <c r="A43" s="45"/>
    </row>
    <row r="44" spans="1:1" x14ac:dyDescent="0.25">
      <c r="A44" s="45"/>
    </row>
    <row r="45" spans="1:1" x14ac:dyDescent="0.25">
      <c r="A45" s="45"/>
    </row>
    <row r="46" spans="1:1" x14ac:dyDescent="0.25">
      <c r="A46" s="45"/>
    </row>
    <row r="47" spans="1:1" x14ac:dyDescent="0.25">
      <c r="A47" s="45"/>
    </row>
    <row r="48" spans="1:1" x14ac:dyDescent="0.25">
      <c r="A48" s="45"/>
    </row>
    <row r="49" spans="1:1" x14ac:dyDescent="0.25">
      <c r="A49" s="45"/>
    </row>
    <row r="50" spans="1:1" x14ac:dyDescent="0.25">
      <c r="A50" s="45"/>
    </row>
    <row r="51" spans="1:1" x14ac:dyDescent="0.25">
      <c r="A51" s="45"/>
    </row>
    <row r="52" spans="1:1" x14ac:dyDescent="0.25">
      <c r="A52" s="45"/>
    </row>
    <row r="53" spans="1:1" x14ac:dyDescent="0.25">
      <c r="A53" s="45"/>
    </row>
    <row r="54" spans="1:1" x14ac:dyDescent="0.25">
      <c r="A54" s="45"/>
    </row>
    <row r="55" spans="1:1" x14ac:dyDescent="0.25">
      <c r="A55" s="45"/>
    </row>
    <row r="56" spans="1:1" x14ac:dyDescent="0.25">
      <c r="A56" s="45"/>
    </row>
    <row r="57" spans="1:1" x14ac:dyDescent="0.25">
      <c r="A57" s="45"/>
    </row>
    <row r="58" spans="1:1" x14ac:dyDescent="0.25">
      <c r="A58" s="45"/>
    </row>
    <row r="59" spans="1:1" x14ac:dyDescent="0.25">
      <c r="A59" s="45"/>
    </row>
    <row r="60" spans="1:1" x14ac:dyDescent="0.25">
      <c r="A60" s="45"/>
    </row>
    <row r="61" spans="1:1" x14ac:dyDescent="0.25">
      <c r="A61" s="45"/>
    </row>
    <row r="62" spans="1:1" x14ac:dyDescent="0.25">
      <c r="A62" s="45"/>
    </row>
    <row r="63" spans="1:1" x14ac:dyDescent="0.25">
      <c r="A63" s="45"/>
    </row>
    <row r="64" spans="1:1" x14ac:dyDescent="0.25">
      <c r="A64" s="45"/>
    </row>
    <row r="65" spans="1:1" x14ac:dyDescent="0.25">
      <c r="A65" s="45"/>
    </row>
    <row r="66" spans="1:1" x14ac:dyDescent="0.25">
      <c r="A66" s="45"/>
    </row>
    <row r="67" spans="1:1" x14ac:dyDescent="0.25">
      <c r="A67" s="45"/>
    </row>
    <row r="68" spans="1:1" x14ac:dyDescent="0.25">
      <c r="A68" s="45"/>
    </row>
    <row r="69" spans="1:1" x14ac:dyDescent="0.25">
      <c r="A69" s="45"/>
    </row>
    <row r="70" spans="1:1" x14ac:dyDescent="0.25">
      <c r="A70" s="45"/>
    </row>
    <row r="71" spans="1:1" x14ac:dyDescent="0.25">
      <c r="A71" s="45"/>
    </row>
    <row r="72" spans="1:1" x14ac:dyDescent="0.25">
      <c r="A72" s="45"/>
    </row>
    <row r="73" spans="1:1" x14ac:dyDescent="0.25">
      <c r="A73" s="45"/>
    </row>
    <row r="74" spans="1:1" x14ac:dyDescent="0.25">
      <c r="A74" s="45"/>
    </row>
    <row r="75" spans="1:1" x14ac:dyDescent="0.25">
      <c r="A75" s="45"/>
    </row>
    <row r="76" spans="1:1" x14ac:dyDescent="0.25">
      <c r="A76" s="45"/>
    </row>
    <row r="77" spans="1:1" x14ac:dyDescent="0.25">
      <c r="A77" s="45"/>
    </row>
    <row r="78" spans="1:1" x14ac:dyDescent="0.25">
      <c r="A78" s="45"/>
    </row>
    <row r="79" spans="1:1" x14ac:dyDescent="0.25">
      <c r="A79" s="45"/>
    </row>
    <row r="80" spans="1:1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1" x14ac:dyDescent="0.25">
      <c r="A97" s="45"/>
    </row>
    <row r="98" spans="1:1" x14ac:dyDescent="0.25">
      <c r="A98" s="45"/>
    </row>
    <row r="99" spans="1:1" x14ac:dyDescent="0.25">
      <c r="A99" s="45"/>
    </row>
    <row r="100" spans="1:1" x14ac:dyDescent="0.25">
      <c r="A100" s="45"/>
    </row>
    <row r="101" spans="1:1" x14ac:dyDescent="0.25">
      <c r="A101" s="45"/>
    </row>
    <row r="102" spans="1:1" x14ac:dyDescent="0.25">
      <c r="A102" s="45"/>
    </row>
    <row r="103" spans="1:1" x14ac:dyDescent="0.25">
      <c r="A103" s="45"/>
    </row>
    <row r="104" spans="1:1" x14ac:dyDescent="0.25">
      <c r="A104" s="45"/>
    </row>
    <row r="105" spans="1:1" x14ac:dyDescent="0.25">
      <c r="A105" s="45"/>
    </row>
    <row r="106" spans="1:1" x14ac:dyDescent="0.25">
      <c r="A106" s="45"/>
    </row>
    <row r="107" spans="1:1" x14ac:dyDescent="0.25">
      <c r="A107" s="45"/>
    </row>
    <row r="108" spans="1:1" x14ac:dyDescent="0.25">
      <c r="A108" s="45"/>
    </row>
    <row r="109" spans="1:1" x14ac:dyDescent="0.25">
      <c r="A109" s="45"/>
    </row>
    <row r="110" spans="1:1" x14ac:dyDescent="0.25">
      <c r="A110" s="45"/>
    </row>
    <row r="111" spans="1:1" x14ac:dyDescent="0.25">
      <c r="A111" s="45"/>
    </row>
    <row r="112" spans="1:1" x14ac:dyDescent="0.25">
      <c r="A112" s="45"/>
    </row>
    <row r="113" spans="1:1" x14ac:dyDescent="0.25">
      <c r="A113" s="45"/>
    </row>
    <row r="114" spans="1:1" x14ac:dyDescent="0.25">
      <c r="A114" s="45"/>
    </row>
    <row r="115" spans="1:1" x14ac:dyDescent="0.25">
      <c r="A115" s="45"/>
    </row>
    <row r="116" spans="1:1" x14ac:dyDescent="0.25">
      <c r="A116" s="45"/>
    </row>
    <row r="117" spans="1:1" x14ac:dyDescent="0.25">
      <c r="A117" s="45"/>
    </row>
    <row r="118" spans="1:1" x14ac:dyDescent="0.25">
      <c r="A118" s="45"/>
    </row>
    <row r="119" spans="1:1" x14ac:dyDescent="0.25">
      <c r="A119" s="45"/>
    </row>
    <row r="120" spans="1:1" x14ac:dyDescent="0.25">
      <c r="A120" s="45"/>
    </row>
    <row r="121" spans="1:1" x14ac:dyDescent="0.25">
      <c r="A121" s="45"/>
    </row>
    <row r="122" spans="1:1" x14ac:dyDescent="0.25">
      <c r="A122" s="45"/>
    </row>
    <row r="123" spans="1:1" x14ac:dyDescent="0.25">
      <c r="A123" s="45"/>
    </row>
    <row r="124" spans="1:1" x14ac:dyDescent="0.25">
      <c r="A124" s="45"/>
    </row>
    <row r="125" spans="1:1" x14ac:dyDescent="0.25">
      <c r="A125" s="45"/>
    </row>
    <row r="126" spans="1:1" x14ac:dyDescent="0.25">
      <c r="A126" s="45"/>
    </row>
    <row r="127" spans="1:1" x14ac:dyDescent="0.25">
      <c r="A127" s="45"/>
    </row>
    <row r="128" spans="1:1" x14ac:dyDescent="0.25">
      <c r="A128" s="45"/>
    </row>
    <row r="129" spans="1:1" x14ac:dyDescent="0.25">
      <c r="A129" s="45"/>
    </row>
    <row r="130" spans="1:1" x14ac:dyDescent="0.25">
      <c r="A130" s="45"/>
    </row>
    <row r="131" spans="1:1" x14ac:dyDescent="0.25">
      <c r="A131" s="45"/>
    </row>
    <row r="132" spans="1:1" x14ac:dyDescent="0.25">
      <c r="A132" s="45"/>
    </row>
    <row r="133" spans="1:1" x14ac:dyDescent="0.25">
      <c r="A133" s="45"/>
    </row>
    <row r="134" spans="1:1" x14ac:dyDescent="0.25">
      <c r="A134" s="45"/>
    </row>
    <row r="135" spans="1:1" x14ac:dyDescent="0.25">
      <c r="A135" s="45"/>
    </row>
    <row r="136" spans="1:1" x14ac:dyDescent="0.25">
      <c r="A136" s="45"/>
    </row>
    <row r="137" spans="1:1" x14ac:dyDescent="0.25">
      <c r="A137" s="45"/>
    </row>
    <row r="138" spans="1:1" x14ac:dyDescent="0.25">
      <c r="A138" s="45"/>
    </row>
    <row r="139" spans="1:1" x14ac:dyDescent="0.25">
      <c r="A139" s="45"/>
    </row>
    <row r="140" spans="1:1" x14ac:dyDescent="0.25">
      <c r="A140" s="45"/>
    </row>
    <row r="141" spans="1:1" x14ac:dyDescent="0.25">
      <c r="A141" s="45"/>
    </row>
    <row r="142" spans="1:1" x14ac:dyDescent="0.25">
      <c r="A142" s="45"/>
    </row>
    <row r="143" spans="1:1" x14ac:dyDescent="0.25">
      <c r="A143" s="45"/>
    </row>
    <row r="144" spans="1:1" x14ac:dyDescent="0.25">
      <c r="A144" s="45"/>
    </row>
    <row r="145" spans="1:1" x14ac:dyDescent="0.25">
      <c r="A145" s="45"/>
    </row>
    <row r="146" spans="1:1" x14ac:dyDescent="0.25">
      <c r="A146" s="45"/>
    </row>
    <row r="147" spans="1:1" x14ac:dyDescent="0.25">
      <c r="A147" s="45"/>
    </row>
    <row r="148" spans="1:1" x14ac:dyDescent="0.25">
      <c r="A148" s="45"/>
    </row>
    <row r="149" spans="1:1" x14ac:dyDescent="0.25">
      <c r="A149" s="45"/>
    </row>
    <row r="150" spans="1:1" x14ac:dyDescent="0.25">
      <c r="A150" s="45"/>
    </row>
    <row r="151" spans="1:1" x14ac:dyDescent="0.25">
      <c r="A151" s="45"/>
    </row>
    <row r="152" spans="1:1" x14ac:dyDescent="0.25">
      <c r="A152" s="45"/>
    </row>
    <row r="153" spans="1:1" x14ac:dyDescent="0.25">
      <c r="A153" s="45"/>
    </row>
    <row r="154" spans="1:1" x14ac:dyDescent="0.25">
      <c r="A154" s="45"/>
    </row>
    <row r="155" spans="1:1" x14ac:dyDescent="0.25">
      <c r="A155" s="45"/>
    </row>
    <row r="156" spans="1:1" x14ac:dyDescent="0.25">
      <c r="A156" s="45"/>
    </row>
    <row r="157" spans="1:1" x14ac:dyDescent="0.25">
      <c r="A157" s="45"/>
    </row>
    <row r="158" spans="1:1" x14ac:dyDescent="0.25">
      <c r="A158" s="45"/>
    </row>
    <row r="159" spans="1:1" x14ac:dyDescent="0.25">
      <c r="A159" s="45"/>
    </row>
    <row r="160" spans="1:1" x14ac:dyDescent="0.25">
      <c r="A160" s="45"/>
    </row>
    <row r="161" spans="1:1" x14ac:dyDescent="0.25">
      <c r="A161" s="45"/>
    </row>
    <row r="162" spans="1:1" x14ac:dyDescent="0.25">
      <c r="A162" s="45"/>
    </row>
    <row r="163" spans="1:1" x14ac:dyDescent="0.25">
      <c r="A163" s="45"/>
    </row>
    <row r="164" spans="1:1" x14ac:dyDescent="0.25">
      <c r="A164" s="45"/>
    </row>
    <row r="165" spans="1:1" x14ac:dyDescent="0.25">
      <c r="A165" s="45"/>
    </row>
    <row r="166" spans="1:1" x14ac:dyDescent="0.25">
      <c r="A166" s="45"/>
    </row>
    <row r="167" spans="1:1" x14ac:dyDescent="0.25">
      <c r="A167" s="45"/>
    </row>
    <row r="168" spans="1:1" x14ac:dyDescent="0.25">
      <c r="A168" s="45"/>
    </row>
    <row r="169" spans="1:1" x14ac:dyDescent="0.25">
      <c r="A169" s="45"/>
    </row>
    <row r="170" spans="1:1" x14ac:dyDescent="0.25">
      <c r="A170" s="45"/>
    </row>
    <row r="171" spans="1:1" x14ac:dyDescent="0.25">
      <c r="A171" s="45"/>
    </row>
    <row r="172" spans="1:1" x14ac:dyDescent="0.25">
      <c r="A172" s="45"/>
    </row>
    <row r="173" spans="1:1" x14ac:dyDescent="0.25">
      <c r="A173" s="45"/>
    </row>
    <row r="174" spans="1:1" x14ac:dyDescent="0.25">
      <c r="A174" s="45"/>
    </row>
    <row r="175" spans="1:1" x14ac:dyDescent="0.25">
      <c r="A175" s="45"/>
    </row>
    <row r="176" spans="1:1" x14ac:dyDescent="0.25">
      <c r="A176" s="45"/>
    </row>
    <row r="177" spans="1:1" x14ac:dyDescent="0.25">
      <c r="A177" s="45"/>
    </row>
    <row r="178" spans="1:1" x14ac:dyDescent="0.25">
      <c r="A178" s="45"/>
    </row>
    <row r="179" spans="1:1" x14ac:dyDescent="0.25">
      <c r="A179" s="45"/>
    </row>
    <row r="180" spans="1:1" x14ac:dyDescent="0.25">
      <c r="A180" s="45"/>
    </row>
    <row r="181" spans="1:1" x14ac:dyDescent="0.25">
      <c r="A181" s="45"/>
    </row>
    <row r="182" spans="1:1" x14ac:dyDescent="0.25">
      <c r="A182" s="45"/>
    </row>
    <row r="183" spans="1:1" x14ac:dyDescent="0.25">
      <c r="A183" s="45"/>
    </row>
    <row r="184" spans="1:1" x14ac:dyDescent="0.25">
      <c r="A184" s="45"/>
    </row>
    <row r="185" spans="1:1" x14ac:dyDescent="0.25">
      <c r="A185" s="45"/>
    </row>
    <row r="186" spans="1:1" x14ac:dyDescent="0.25">
      <c r="A186" s="45"/>
    </row>
    <row r="187" spans="1:1" x14ac:dyDescent="0.25">
      <c r="A187" s="45"/>
    </row>
    <row r="188" spans="1:1" x14ac:dyDescent="0.25">
      <c r="A188" s="45"/>
    </row>
    <row r="189" spans="1:1" x14ac:dyDescent="0.25">
      <c r="A189" s="45"/>
    </row>
    <row r="190" spans="1:1" x14ac:dyDescent="0.25">
      <c r="A190" s="45"/>
    </row>
    <row r="191" spans="1:1" x14ac:dyDescent="0.25">
      <c r="A191" s="45"/>
    </row>
    <row r="192" spans="1:1" x14ac:dyDescent="0.25">
      <c r="A192" s="45"/>
    </row>
    <row r="193" spans="1:1" x14ac:dyDescent="0.25">
      <c r="A193" s="45"/>
    </row>
    <row r="194" spans="1:1" x14ac:dyDescent="0.25">
      <c r="A194" s="45"/>
    </row>
    <row r="195" spans="1:1" x14ac:dyDescent="0.25">
      <c r="A195" s="45"/>
    </row>
    <row r="196" spans="1:1" x14ac:dyDescent="0.25">
      <c r="A196" s="45"/>
    </row>
    <row r="197" spans="1:1" x14ac:dyDescent="0.25">
      <c r="A197" s="45"/>
    </row>
    <row r="198" spans="1:1" x14ac:dyDescent="0.25">
      <c r="A198" s="45"/>
    </row>
    <row r="199" spans="1:1" x14ac:dyDescent="0.25">
      <c r="A199" s="45"/>
    </row>
    <row r="200" spans="1:1" x14ac:dyDescent="0.25">
      <c r="A200" s="45"/>
    </row>
    <row r="201" spans="1:1" x14ac:dyDescent="0.25">
      <c r="A201" s="45"/>
    </row>
    <row r="202" spans="1:1" x14ac:dyDescent="0.25">
      <c r="A202" s="45"/>
    </row>
    <row r="203" spans="1:1" x14ac:dyDescent="0.25">
      <c r="A203" s="45"/>
    </row>
    <row r="204" spans="1:1" x14ac:dyDescent="0.25">
      <c r="A204" s="45"/>
    </row>
    <row r="205" spans="1:1" x14ac:dyDescent="0.25">
      <c r="A205" s="45"/>
    </row>
    <row r="206" spans="1:1" x14ac:dyDescent="0.25">
      <c r="A206" s="45"/>
    </row>
    <row r="207" spans="1:1" x14ac:dyDescent="0.25">
      <c r="A207" s="45"/>
    </row>
    <row r="208" spans="1:1" x14ac:dyDescent="0.25">
      <c r="A208" s="45"/>
    </row>
    <row r="209" spans="1:1" x14ac:dyDescent="0.25">
      <c r="A209" s="45"/>
    </row>
    <row r="210" spans="1:1" x14ac:dyDescent="0.25">
      <c r="A210" s="45"/>
    </row>
    <row r="211" spans="1:1" x14ac:dyDescent="0.25">
      <c r="A211" s="45"/>
    </row>
    <row r="212" spans="1:1" x14ac:dyDescent="0.25">
      <c r="A212" s="45"/>
    </row>
    <row r="213" spans="1:1" x14ac:dyDescent="0.25">
      <c r="A213" s="45"/>
    </row>
    <row r="214" spans="1:1" x14ac:dyDescent="0.25">
      <c r="A214" s="45"/>
    </row>
    <row r="215" spans="1:1" x14ac:dyDescent="0.25">
      <c r="A215" s="45"/>
    </row>
    <row r="216" spans="1:1" x14ac:dyDescent="0.25">
      <c r="A216" s="45"/>
    </row>
    <row r="217" spans="1:1" x14ac:dyDescent="0.25">
      <c r="A217" s="45"/>
    </row>
    <row r="218" spans="1:1" x14ac:dyDescent="0.25">
      <c r="A218" s="45"/>
    </row>
    <row r="219" spans="1:1" x14ac:dyDescent="0.25">
      <c r="A219" s="45"/>
    </row>
    <row r="220" spans="1:1" x14ac:dyDescent="0.25">
      <c r="A220" s="45"/>
    </row>
    <row r="221" spans="1:1" x14ac:dyDescent="0.25">
      <c r="A221" s="45"/>
    </row>
    <row r="222" spans="1:1" x14ac:dyDescent="0.25">
      <c r="A222" s="45"/>
    </row>
    <row r="223" spans="1:1" x14ac:dyDescent="0.25">
      <c r="A223" s="45"/>
    </row>
    <row r="224" spans="1:1" x14ac:dyDescent="0.25">
      <c r="A224" s="45"/>
    </row>
    <row r="225" spans="1:1" x14ac:dyDescent="0.25">
      <c r="A225" s="45"/>
    </row>
    <row r="226" spans="1:1" x14ac:dyDescent="0.25">
      <c r="A226" s="45"/>
    </row>
    <row r="227" spans="1:1" x14ac:dyDescent="0.25">
      <c r="A227" s="45"/>
    </row>
    <row r="228" spans="1:1" x14ac:dyDescent="0.25">
      <c r="A228" s="45"/>
    </row>
    <row r="229" spans="1:1" x14ac:dyDescent="0.25">
      <c r="A229" s="45"/>
    </row>
    <row r="230" spans="1:1" x14ac:dyDescent="0.25">
      <c r="A230" s="45"/>
    </row>
    <row r="231" spans="1:1" x14ac:dyDescent="0.25">
      <c r="A231" s="45"/>
    </row>
    <row r="232" spans="1:1" x14ac:dyDescent="0.25">
      <c r="A232" s="45"/>
    </row>
    <row r="233" spans="1:1" x14ac:dyDescent="0.25">
      <c r="A233" s="45"/>
    </row>
    <row r="234" spans="1:1" x14ac:dyDescent="0.25">
      <c r="A234" s="45"/>
    </row>
    <row r="235" spans="1:1" x14ac:dyDescent="0.25">
      <c r="A235" s="45"/>
    </row>
    <row r="236" spans="1:1" x14ac:dyDescent="0.25">
      <c r="A236" s="45"/>
    </row>
    <row r="237" spans="1:1" x14ac:dyDescent="0.25">
      <c r="A237" s="45"/>
    </row>
    <row r="238" spans="1:1" x14ac:dyDescent="0.25">
      <c r="A238" s="45"/>
    </row>
    <row r="239" spans="1:1" x14ac:dyDescent="0.25">
      <c r="A239" s="45"/>
    </row>
    <row r="240" spans="1:1" x14ac:dyDescent="0.25">
      <c r="A240" s="45"/>
    </row>
    <row r="241" spans="1:1" x14ac:dyDescent="0.25">
      <c r="A241" s="45"/>
    </row>
    <row r="242" spans="1:1" x14ac:dyDescent="0.25">
      <c r="A242" s="45"/>
    </row>
    <row r="243" spans="1:1" x14ac:dyDescent="0.25">
      <c r="A243" s="45"/>
    </row>
    <row r="244" spans="1:1" x14ac:dyDescent="0.25">
      <c r="A244" s="45"/>
    </row>
    <row r="245" spans="1:1" x14ac:dyDescent="0.25">
      <c r="A245" s="45"/>
    </row>
    <row r="246" spans="1:1" x14ac:dyDescent="0.25">
      <c r="A246" s="45"/>
    </row>
    <row r="247" spans="1:1" x14ac:dyDescent="0.25">
      <c r="A247" s="45"/>
    </row>
    <row r="248" spans="1:1" x14ac:dyDescent="0.25">
      <c r="A248" s="45"/>
    </row>
    <row r="249" spans="1:1" x14ac:dyDescent="0.25">
      <c r="A249" s="45"/>
    </row>
    <row r="250" spans="1:1" x14ac:dyDescent="0.25">
      <c r="A250" s="45"/>
    </row>
    <row r="251" spans="1:1" x14ac:dyDescent="0.25">
      <c r="A251" s="45"/>
    </row>
    <row r="252" spans="1:1" x14ac:dyDescent="0.25">
      <c r="A252" s="45"/>
    </row>
    <row r="253" spans="1:1" x14ac:dyDescent="0.25">
      <c r="A253" s="45"/>
    </row>
    <row r="254" spans="1:1" x14ac:dyDescent="0.25">
      <c r="A254" s="45"/>
    </row>
    <row r="255" spans="1:1" x14ac:dyDescent="0.25">
      <c r="A255" s="45"/>
    </row>
    <row r="256" spans="1:1" x14ac:dyDescent="0.25">
      <c r="A256" s="45"/>
    </row>
    <row r="257" spans="1:1" x14ac:dyDescent="0.25">
      <c r="A257" s="45"/>
    </row>
    <row r="258" spans="1:1" x14ac:dyDescent="0.25">
      <c r="A258" s="45"/>
    </row>
    <row r="259" spans="1:1" x14ac:dyDescent="0.25">
      <c r="A259" s="45"/>
    </row>
    <row r="260" spans="1:1" x14ac:dyDescent="0.25">
      <c r="A260" s="45"/>
    </row>
    <row r="261" spans="1:1" x14ac:dyDescent="0.25">
      <c r="A261" s="45"/>
    </row>
    <row r="262" spans="1:1" x14ac:dyDescent="0.25">
      <c r="A262" s="45"/>
    </row>
    <row r="263" spans="1:1" x14ac:dyDescent="0.25">
      <c r="A263" s="45"/>
    </row>
    <row r="264" spans="1:1" x14ac:dyDescent="0.25">
      <c r="A264" s="45"/>
    </row>
    <row r="265" spans="1:1" x14ac:dyDescent="0.25">
      <c r="A265" s="45"/>
    </row>
    <row r="266" spans="1:1" x14ac:dyDescent="0.25">
      <c r="A266" s="45"/>
    </row>
    <row r="267" spans="1:1" x14ac:dyDescent="0.25">
      <c r="A267" s="45"/>
    </row>
    <row r="268" spans="1:1" x14ac:dyDescent="0.25">
      <c r="A268" s="45"/>
    </row>
    <row r="269" spans="1:1" x14ac:dyDescent="0.25">
      <c r="A269" s="45"/>
    </row>
    <row r="270" spans="1:1" x14ac:dyDescent="0.25">
      <c r="A270" s="45"/>
    </row>
    <row r="271" spans="1:1" x14ac:dyDescent="0.25">
      <c r="A271" s="45"/>
    </row>
    <row r="272" spans="1:1" x14ac:dyDescent="0.25">
      <c r="A272" s="45"/>
    </row>
    <row r="273" spans="1:1" x14ac:dyDescent="0.25">
      <c r="A273" s="45"/>
    </row>
    <row r="274" spans="1:1" x14ac:dyDescent="0.25">
      <c r="A274" s="45"/>
    </row>
    <row r="275" spans="1:1" x14ac:dyDescent="0.25">
      <c r="A275" s="45"/>
    </row>
    <row r="276" spans="1:1" x14ac:dyDescent="0.25">
      <c r="A276" s="45"/>
    </row>
    <row r="277" spans="1:1" x14ac:dyDescent="0.25">
      <c r="A277" s="45"/>
    </row>
    <row r="278" spans="1:1" x14ac:dyDescent="0.25">
      <c r="A278" s="45"/>
    </row>
    <row r="279" spans="1:1" x14ac:dyDescent="0.25">
      <c r="A279" s="45"/>
    </row>
    <row r="280" spans="1:1" x14ac:dyDescent="0.25">
      <c r="A280" s="45"/>
    </row>
    <row r="281" spans="1:1" x14ac:dyDescent="0.25">
      <c r="A281" s="45"/>
    </row>
    <row r="282" spans="1:1" x14ac:dyDescent="0.25">
      <c r="A282" s="45"/>
    </row>
    <row r="283" spans="1:1" x14ac:dyDescent="0.25">
      <c r="A283" s="45"/>
    </row>
    <row r="284" spans="1:1" x14ac:dyDescent="0.25">
      <c r="A284" s="45"/>
    </row>
    <row r="285" spans="1:1" x14ac:dyDescent="0.25">
      <c r="A285" s="45"/>
    </row>
    <row r="286" spans="1:1" x14ac:dyDescent="0.25">
      <c r="A286" s="45"/>
    </row>
    <row r="287" spans="1:1" x14ac:dyDescent="0.25">
      <c r="A287" s="45"/>
    </row>
    <row r="288" spans="1:1" x14ac:dyDescent="0.25">
      <c r="A288" s="45"/>
    </row>
    <row r="289" spans="1:1" x14ac:dyDescent="0.25">
      <c r="A289" s="45"/>
    </row>
    <row r="290" spans="1:1" x14ac:dyDescent="0.25">
      <c r="A290" s="45"/>
    </row>
    <row r="291" spans="1:1" x14ac:dyDescent="0.25">
      <c r="A291" s="45"/>
    </row>
    <row r="292" spans="1:1" x14ac:dyDescent="0.25">
      <c r="A292" s="45"/>
    </row>
    <row r="293" spans="1:1" x14ac:dyDescent="0.25">
      <c r="A293" s="45"/>
    </row>
    <row r="294" spans="1:1" x14ac:dyDescent="0.25">
      <c r="A294" s="45"/>
    </row>
    <row r="295" spans="1:1" x14ac:dyDescent="0.25">
      <c r="A295" s="45"/>
    </row>
    <row r="296" spans="1:1" x14ac:dyDescent="0.25">
      <c r="A296" s="45"/>
    </row>
    <row r="297" spans="1:1" x14ac:dyDescent="0.25">
      <c r="A297" s="45"/>
    </row>
    <row r="298" spans="1:1" x14ac:dyDescent="0.25">
      <c r="A298" s="45"/>
    </row>
    <row r="299" spans="1:1" x14ac:dyDescent="0.25">
      <c r="A299" s="45"/>
    </row>
    <row r="300" spans="1:1" x14ac:dyDescent="0.25">
      <c r="A300" s="45"/>
    </row>
    <row r="301" spans="1:1" x14ac:dyDescent="0.25">
      <c r="A301" s="45"/>
    </row>
    <row r="302" spans="1:1" x14ac:dyDescent="0.25">
      <c r="A302" s="45"/>
    </row>
    <row r="303" spans="1:1" x14ac:dyDescent="0.25">
      <c r="A303" s="45"/>
    </row>
    <row r="304" spans="1:1" x14ac:dyDescent="0.25">
      <c r="A304" s="45"/>
    </row>
    <row r="305" spans="1:1" x14ac:dyDescent="0.25">
      <c r="A305" s="45"/>
    </row>
    <row r="306" spans="1:1" x14ac:dyDescent="0.25">
      <c r="A306" s="45"/>
    </row>
    <row r="307" spans="1:1" x14ac:dyDescent="0.25">
      <c r="A307" s="45"/>
    </row>
    <row r="308" spans="1:1" x14ac:dyDescent="0.25">
      <c r="A308" s="45"/>
    </row>
    <row r="309" spans="1:1" x14ac:dyDescent="0.25">
      <c r="A309" s="45"/>
    </row>
    <row r="310" spans="1:1" x14ac:dyDescent="0.25">
      <c r="A310" s="45"/>
    </row>
    <row r="311" spans="1:1" x14ac:dyDescent="0.25">
      <c r="A311" s="45"/>
    </row>
    <row r="312" spans="1:1" x14ac:dyDescent="0.25">
      <c r="A312" s="45"/>
    </row>
    <row r="313" spans="1:1" x14ac:dyDescent="0.25">
      <c r="A313" s="45"/>
    </row>
    <row r="314" spans="1:1" x14ac:dyDescent="0.25">
      <c r="A314" s="45"/>
    </row>
    <row r="315" spans="1:1" x14ac:dyDescent="0.25">
      <c r="A315" s="45"/>
    </row>
    <row r="316" spans="1:1" x14ac:dyDescent="0.25">
      <c r="A316" s="45"/>
    </row>
    <row r="317" spans="1:1" x14ac:dyDescent="0.25">
      <c r="A317" s="45"/>
    </row>
    <row r="318" spans="1:1" x14ac:dyDescent="0.25">
      <c r="A318" s="45"/>
    </row>
    <row r="319" spans="1:1" x14ac:dyDescent="0.25">
      <c r="A319" s="45"/>
    </row>
    <row r="320" spans="1:1" x14ac:dyDescent="0.25">
      <c r="A320" s="45"/>
    </row>
    <row r="321" spans="1:1" x14ac:dyDescent="0.25">
      <c r="A321" s="45"/>
    </row>
    <row r="322" spans="1:1" x14ac:dyDescent="0.25">
      <c r="A322" s="45"/>
    </row>
    <row r="323" spans="1:1" x14ac:dyDescent="0.25">
      <c r="A323" s="45"/>
    </row>
    <row r="324" spans="1:1" x14ac:dyDescent="0.25">
      <c r="A324" s="45"/>
    </row>
    <row r="325" spans="1:1" x14ac:dyDescent="0.25">
      <c r="A325" s="45"/>
    </row>
    <row r="326" spans="1:1" x14ac:dyDescent="0.25">
      <c r="A326" s="45"/>
    </row>
    <row r="327" spans="1:1" x14ac:dyDescent="0.25">
      <c r="A327" s="45"/>
    </row>
    <row r="328" spans="1:1" x14ac:dyDescent="0.25">
      <c r="A328" s="45"/>
    </row>
    <row r="329" spans="1:1" x14ac:dyDescent="0.25">
      <c r="A329" s="45"/>
    </row>
    <row r="330" spans="1:1" x14ac:dyDescent="0.25">
      <c r="A330" s="45"/>
    </row>
    <row r="331" spans="1:1" x14ac:dyDescent="0.25">
      <c r="A331" s="45"/>
    </row>
    <row r="332" spans="1:1" x14ac:dyDescent="0.25">
      <c r="A332" s="45"/>
    </row>
    <row r="333" spans="1:1" x14ac:dyDescent="0.25">
      <c r="A333" s="45"/>
    </row>
    <row r="334" spans="1:1" x14ac:dyDescent="0.25">
      <c r="A334" s="45"/>
    </row>
    <row r="335" spans="1:1" x14ac:dyDescent="0.25">
      <c r="A335" s="45"/>
    </row>
    <row r="336" spans="1:1" x14ac:dyDescent="0.25">
      <c r="A336" s="45"/>
    </row>
    <row r="337" spans="1:1" x14ac:dyDescent="0.25">
      <c r="A337" s="45"/>
    </row>
    <row r="338" spans="1:1" x14ac:dyDescent="0.25">
      <c r="A338" s="45"/>
    </row>
    <row r="339" spans="1:1" x14ac:dyDescent="0.25">
      <c r="A339" s="45"/>
    </row>
    <row r="340" spans="1:1" x14ac:dyDescent="0.25">
      <c r="A340" s="45"/>
    </row>
    <row r="341" spans="1:1" x14ac:dyDescent="0.25">
      <c r="A341" s="45"/>
    </row>
    <row r="342" spans="1:1" x14ac:dyDescent="0.25">
      <c r="A342" s="45"/>
    </row>
    <row r="343" spans="1:1" x14ac:dyDescent="0.25">
      <c r="A343" s="45"/>
    </row>
    <row r="344" spans="1:1" x14ac:dyDescent="0.25">
      <c r="A344" s="45"/>
    </row>
    <row r="345" spans="1:1" x14ac:dyDescent="0.25">
      <c r="A345" s="45"/>
    </row>
    <row r="346" spans="1:1" x14ac:dyDescent="0.25">
      <c r="A346" s="45"/>
    </row>
    <row r="347" spans="1:1" x14ac:dyDescent="0.25">
      <c r="A347" s="45"/>
    </row>
    <row r="348" spans="1:1" x14ac:dyDescent="0.25">
      <c r="A348" s="45"/>
    </row>
    <row r="349" spans="1:1" x14ac:dyDescent="0.25">
      <c r="A349" s="45"/>
    </row>
    <row r="350" spans="1:1" x14ac:dyDescent="0.25">
      <c r="A350" s="45"/>
    </row>
    <row r="351" spans="1:1" x14ac:dyDescent="0.25">
      <c r="A351" s="45"/>
    </row>
    <row r="352" spans="1:1" x14ac:dyDescent="0.25">
      <c r="A352" s="45"/>
    </row>
    <row r="353" spans="1:1" x14ac:dyDescent="0.25">
      <c r="A353" s="45"/>
    </row>
    <row r="354" spans="1:1" x14ac:dyDescent="0.25">
      <c r="A354" s="45"/>
    </row>
    <row r="355" spans="1:1" x14ac:dyDescent="0.25">
      <c r="A355" s="45"/>
    </row>
    <row r="356" spans="1:1" x14ac:dyDescent="0.25">
      <c r="A356" s="45"/>
    </row>
    <row r="357" spans="1:1" x14ac:dyDescent="0.25">
      <c r="A357" s="45"/>
    </row>
    <row r="358" spans="1:1" x14ac:dyDescent="0.25">
      <c r="A358" s="45"/>
    </row>
    <row r="359" spans="1:1" x14ac:dyDescent="0.25">
      <c r="A359" s="45"/>
    </row>
    <row r="360" spans="1:1" x14ac:dyDescent="0.25">
      <c r="A360" s="45"/>
    </row>
    <row r="361" spans="1:1" x14ac:dyDescent="0.25">
      <c r="A361" s="45"/>
    </row>
    <row r="362" spans="1:1" x14ac:dyDescent="0.25">
      <c r="A362" s="45"/>
    </row>
    <row r="363" spans="1:1" x14ac:dyDescent="0.25">
      <c r="A363" s="45"/>
    </row>
    <row r="364" spans="1:1" x14ac:dyDescent="0.25">
      <c r="A364" s="45"/>
    </row>
    <row r="365" spans="1:1" x14ac:dyDescent="0.25">
      <c r="A365" s="45"/>
    </row>
    <row r="366" spans="1:1" x14ac:dyDescent="0.25">
      <c r="A366" s="45"/>
    </row>
    <row r="367" spans="1:1" x14ac:dyDescent="0.25">
      <c r="A367" s="45"/>
    </row>
    <row r="368" spans="1:1" x14ac:dyDescent="0.25">
      <c r="A368" s="45"/>
    </row>
    <row r="369" spans="1:1" x14ac:dyDescent="0.25">
      <c r="A369" s="45"/>
    </row>
    <row r="370" spans="1:1" x14ac:dyDescent="0.25">
      <c r="A370" s="45"/>
    </row>
    <row r="371" spans="1:1" x14ac:dyDescent="0.25">
      <c r="A371" s="45"/>
    </row>
    <row r="372" spans="1:1" x14ac:dyDescent="0.25">
      <c r="A372" s="45"/>
    </row>
    <row r="373" spans="1:1" x14ac:dyDescent="0.25">
      <c r="A373" s="45"/>
    </row>
    <row r="374" spans="1:1" x14ac:dyDescent="0.25">
      <c r="A374" s="45"/>
    </row>
    <row r="375" spans="1:1" x14ac:dyDescent="0.25">
      <c r="A375" s="45"/>
    </row>
    <row r="376" spans="1:1" x14ac:dyDescent="0.25">
      <c r="A376" s="45"/>
    </row>
    <row r="377" spans="1:1" x14ac:dyDescent="0.25">
      <c r="A377" s="45"/>
    </row>
    <row r="378" spans="1:1" x14ac:dyDescent="0.25">
      <c r="A378" s="45"/>
    </row>
    <row r="379" spans="1:1" x14ac:dyDescent="0.25">
      <c r="A379" s="45"/>
    </row>
    <row r="380" spans="1:1" x14ac:dyDescent="0.25">
      <c r="A380" s="45"/>
    </row>
    <row r="381" spans="1:1" x14ac:dyDescent="0.25">
      <c r="A381" s="45"/>
    </row>
    <row r="382" spans="1:1" x14ac:dyDescent="0.25">
      <c r="A382" s="45"/>
    </row>
    <row r="383" spans="1:1" x14ac:dyDescent="0.25">
      <c r="A383" s="45"/>
    </row>
    <row r="384" spans="1:1" x14ac:dyDescent="0.25">
      <c r="A384" s="45"/>
    </row>
    <row r="385" spans="1:1" x14ac:dyDescent="0.25">
      <c r="A385" s="45"/>
    </row>
    <row r="386" spans="1:1" x14ac:dyDescent="0.25">
      <c r="A386" s="45"/>
    </row>
    <row r="387" spans="1:1" x14ac:dyDescent="0.25">
      <c r="A387" s="45"/>
    </row>
    <row r="388" spans="1:1" x14ac:dyDescent="0.25">
      <c r="A388" s="45"/>
    </row>
    <row r="389" spans="1:1" x14ac:dyDescent="0.25">
      <c r="A389" s="45"/>
    </row>
    <row r="390" spans="1:1" x14ac:dyDescent="0.25">
      <c r="A390" s="45"/>
    </row>
    <row r="391" spans="1:1" x14ac:dyDescent="0.25">
      <c r="A391" s="45"/>
    </row>
    <row r="392" spans="1:1" x14ac:dyDescent="0.25">
      <c r="A392" s="45"/>
    </row>
    <row r="393" spans="1:1" x14ac:dyDescent="0.25">
      <c r="A393" s="45"/>
    </row>
    <row r="394" spans="1:1" x14ac:dyDescent="0.25">
      <c r="A394" s="45"/>
    </row>
    <row r="395" spans="1:1" x14ac:dyDescent="0.25">
      <c r="A395" s="4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ABD7-3D05-449D-9926-40F54B9E1DC7}">
  <sheetPr>
    <tabColor theme="7" tint="-0.499984740745262"/>
  </sheetPr>
  <dimension ref="A1:I395"/>
  <sheetViews>
    <sheetView showGridLines="0" workbookViewId="0"/>
  </sheetViews>
  <sheetFormatPr defaultRowHeight="15" x14ac:dyDescent="0.25"/>
  <cols>
    <col min="1" max="1" width="56.7109375" style="49" customWidth="1"/>
    <col min="2" max="2" width="1.7109375" style="49" customWidth="1"/>
    <col min="3" max="3" width="9.140625" style="49"/>
    <col min="4" max="4" width="11.140625" style="49" bestFit="1" customWidth="1"/>
    <col min="5" max="5" width="11.42578125" style="49" bestFit="1" customWidth="1"/>
    <col min="6" max="6" width="9.140625" style="49"/>
    <col min="7" max="7" width="15.28515625" style="49" bestFit="1" customWidth="1"/>
    <col min="8" max="8" width="9" style="49" bestFit="1" customWidth="1"/>
    <col min="9" max="9" width="10.5703125" style="49" bestFit="1" customWidth="1"/>
    <col min="10" max="16384" width="9.140625" style="49"/>
  </cols>
  <sheetData>
    <row r="1" spans="1:9" x14ac:dyDescent="0.25">
      <c r="A1" s="45"/>
    </row>
    <row r="2" spans="1:9" x14ac:dyDescent="0.25">
      <c r="A2" s="45"/>
      <c r="C2" s="29" t="s">
        <v>0</v>
      </c>
      <c r="D2" s="29" t="s">
        <v>4</v>
      </c>
      <c r="E2" s="35" t="s">
        <v>5</v>
      </c>
      <c r="G2" s="29" t="s">
        <v>694</v>
      </c>
      <c r="H2" s="29" t="s">
        <v>695</v>
      </c>
      <c r="I2" s="29" t="s">
        <v>696</v>
      </c>
    </row>
    <row r="3" spans="1:9" x14ac:dyDescent="0.25">
      <c r="A3" s="45"/>
      <c r="C3" s="41" t="s">
        <v>21</v>
      </c>
      <c r="D3" s="36">
        <f>VLOOKUP(C3,Table_0__2[[Papel]:[Alta]],2,TRUE)</f>
        <v>13.48</v>
      </c>
      <c r="E3" s="37">
        <f>VLOOKUP(C3,Table_0__2[[Papel]:[Alta]],3,TRUE)/100</f>
        <v>-2.1099999999999997E-2</v>
      </c>
      <c r="G3" s="49" t="s">
        <v>698</v>
      </c>
      <c r="H3" s="49">
        <f>VLOOKUP(G3,Dados_Correntes!$I$2:$K$4,2,FALSE)</f>
        <v>107605.88</v>
      </c>
      <c r="I3" s="53">
        <f>VLOOKUP(G3,Dados_Correntes!$I$2:$K$4,3,FALSE)/100</f>
        <v>-2.4700000000000003E-2</v>
      </c>
    </row>
    <row r="4" spans="1:9" x14ac:dyDescent="0.25">
      <c r="A4" s="45"/>
      <c r="C4" s="38" t="s">
        <v>38</v>
      </c>
      <c r="D4" s="39">
        <f>VLOOKUP(C4,Table_0__2[[Papel]:[Alta]],2,TRUE)</f>
        <v>38.270000000000003</v>
      </c>
      <c r="E4" s="40">
        <f>VLOOKUP(C4,Table_0__2[[Papel]:[Alta]],3,TRUE)/100</f>
        <v>-4.4400000000000002E-2</v>
      </c>
      <c r="G4" s="49" t="s">
        <v>700</v>
      </c>
      <c r="H4" s="52">
        <f>VLOOKUP(G4,Dados_Correntes!$I$2:$K$4,2,FALSE)</f>
        <v>13588.83</v>
      </c>
      <c r="I4" s="53">
        <f>VLOOKUP(G4,Dados_Correntes!$I$2:$K$4,3,FALSE)/100</f>
        <v>3.0099999999999998E-2</v>
      </c>
    </row>
    <row r="5" spans="1:9" x14ac:dyDescent="0.25">
      <c r="A5" s="45"/>
      <c r="C5" s="41" t="s">
        <v>39</v>
      </c>
      <c r="D5" s="36">
        <f>VLOOKUP(C5,Table_0__2[[Papel]:[Alta]],2,TRUE)</f>
        <v>52.9</v>
      </c>
      <c r="E5" s="37">
        <f>VLOOKUP(C5,Table_0__2[[Papel]:[Alta]],3,TRUE)/100</f>
        <v>-2.6699999999999998E-2</v>
      </c>
      <c r="G5" s="49" t="s">
        <v>702</v>
      </c>
      <c r="H5" s="52">
        <f>VLOOKUP(G5,Dados_Correntes!$I$2:$K$4,2,FALSE)</f>
        <v>31535.51</v>
      </c>
      <c r="I5" s="53">
        <f>VLOOKUP(G5,Dados_Correntes!$I$2:$K$4,3,FALSE)/100</f>
        <v>0</v>
      </c>
    </row>
    <row r="6" spans="1:9" x14ac:dyDescent="0.25">
      <c r="A6" s="45"/>
      <c r="C6" s="38" t="s">
        <v>45</v>
      </c>
      <c r="D6" s="39">
        <f>VLOOKUP(C6,Table_0__2[[Papel]:[Alta]],2,TRUE)</f>
        <v>27.32</v>
      </c>
      <c r="E6" s="40">
        <f>VLOOKUP(C6,Table_0__2[[Papel]:[Alta]],3,TRUE)/100</f>
        <v>-1.9400000000000001E-2</v>
      </c>
    </row>
    <row r="7" spans="1:9" x14ac:dyDescent="0.25">
      <c r="A7" s="45"/>
      <c r="C7" s="41" t="s">
        <v>46</v>
      </c>
      <c r="D7" s="36">
        <f>VLOOKUP(C7,Table_0__2[[Papel]:[Alta]],2,TRUE)</f>
        <v>19.309999999999999</v>
      </c>
      <c r="E7" s="37">
        <f>VLOOKUP(C7,Table_0__2[[Papel]:[Alta]],3,TRUE)/100</f>
        <v>-2.9900000000000003E-2</v>
      </c>
    </row>
    <row r="8" spans="1:9" x14ac:dyDescent="0.25">
      <c r="A8" s="45"/>
      <c r="C8" s="38" t="s">
        <v>47</v>
      </c>
      <c r="D8" s="39">
        <f>VLOOKUP(C8,Table_0__2[[Papel]:[Alta]],2,TRUE)</f>
        <v>21.66</v>
      </c>
      <c r="E8" s="40">
        <f>VLOOKUP(C8,Table_0__2[[Papel]:[Alta]],3,TRUE)/100</f>
        <v>-2.5399999999999999E-2</v>
      </c>
    </row>
    <row r="9" spans="1:9" x14ac:dyDescent="0.25">
      <c r="A9" s="45"/>
      <c r="C9" s="41" t="s">
        <v>49</v>
      </c>
      <c r="D9" s="36">
        <f>VLOOKUP(C9,Table_0__2[[Papel]:[Alta]],2,TRUE)</f>
        <v>24.08</v>
      </c>
      <c r="E9" s="37">
        <f>VLOOKUP(C9,Table_0__2[[Papel]:[Alta]],3,TRUE)/100</f>
        <v>-2.8999999999999998E-2</v>
      </c>
    </row>
    <row r="10" spans="1:9" x14ac:dyDescent="0.25">
      <c r="A10" s="45"/>
      <c r="C10" s="38" t="s">
        <v>51</v>
      </c>
      <c r="D10" s="39">
        <f>VLOOKUP(C10,Table_0__2[[Papel]:[Alta]],2,TRUE)</f>
        <v>9.6</v>
      </c>
      <c r="E10" s="40">
        <f>VLOOKUP(C10,Table_0__2[[Papel]:[Alta]],3,TRUE)/100</f>
        <v>-5.1999999999999998E-3</v>
      </c>
    </row>
    <row r="11" spans="1:9" x14ac:dyDescent="0.25">
      <c r="A11" s="45"/>
      <c r="C11" s="41" t="s">
        <v>68</v>
      </c>
      <c r="D11" s="36">
        <f>VLOOKUP(C11,Table_0__2[[Papel]:[Alta]],2,TRUE)</f>
        <v>98.42</v>
      </c>
      <c r="E11" s="37">
        <f>VLOOKUP(C11,Table_0__2[[Papel]:[Alta]],3,TRUE)/100</f>
        <v>-3.0099999999999998E-2</v>
      </c>
    </row>
    <row r="12" spans="1:9" x14ac:dyDescent="0.25">
      <c r="A12" s="45"/>
      <c r="C12" s="38" t="s">
        <v>73</v>
      </c>
      <c r="D12" s="39">
        <f>VLOOKUP(C12,Table_0__2[[Papel]:[Alta]],2,TRUE)</f>
        <v>63.9</v>
      </c>
      <c r="E12" s="40">
        <f>VLOOKUP(C12,Table_0__2[[Papel]:[Alta]],3,TRUE)/100</f>
        <v>-1.0500000000000001E-2</v>
      </c>
    </row>
    <row r="13" spans="1:9" x14ac:dyDescent="0.25">
      <c r="A13" s="45"/>
      <c r="C13" s="41" t="s">
        <v>74</v>
      </c>
      <c r="D13" s="36">
        <f>VLOOKUP(C13,Table_0__2[[Papel]:[Alta]],2,TRUE)</f>
        <v>19.03</v>
      </c>
      <c r="E13" s="37">
        <f>VLOOKUP(C13,Table_0__2[[Papel]:[Alta]],3,TRUE)/100</f>
        <v>-3.3500000000000002E-2</v>
      </c>
    </row>
    <row r="14" spans="1:9" x14ac:dyDescent="0.25">
      <c r="A14" s="45"/>
      <c r="C14" s="38" t="s">
        <v>75</v>
      </c>
      <c r="D14" s="39">
        <f>VLOOKUP(C14,Table_0__2[[Papel]:[Alta]],2,TRUE)</f>
        <v>21.25</v>
      </c>
      <c r="E14" s="40">
        <f>VLOOKUP(C14,Table_0__2[[Papel]:[Alta]],3,TRUE)/100</f>
        <v>-2.07E-2</v>
      </c>
    </row>
    <row r="15" spans="1:9" x14ac:dyDescent="0.25">
      <c r="A15" s="45"/>
      <c r="C15" s="41" t="s">
        <v>83</v>
      </c>
      <c r="D15" s="36">
        <f>VLOOKUP(C15,Table_0__2[[Papel]:[Alta]],2,TRUE)</f>
        <v>30.24</v>
      </c>
      <c r="E15" s="37">
        <f>VLOOKUP(C15,Table_0__2[[Papel]:[Alta]],3,TRUE)/100</f>
        <v>-4.8499999999999995E-2</v>
      </c>
    </row>
    <row r="16" spans="1:9" x14ac:dyDescent="0.25">
      <c r="A16" s="45"/>
      <c r="C16" s="38" t="s">
        <v>85</v>
      </c>
      <c r="D16" s="39">
        <f>VLOOKUP(C16,Table_0__2[[Papel]:[Alta]],2,TRUE)</f>
        <v>7.9</v>
      </c>
      <c r="E16" s="40">
        <f>VLOOKUP(C16,Table_0__2[[Papel]:[Alta]],3,TRUE)/100</f>
        <v>-3.3000000000000002E-2</v>
      </c>
    </row>
    <row r="17" spans="1:5" x14ac:dyDescent="0.25">
      <c r="A17" s="45"/>
      <c r="C17" s="41" t="s">
        <v>91</v>
      </c>
      <c r="D17" s="36">
        <f>VLOOKUP(C17,Table_0__2[[Papel]:[Alta]],2,TRUE)</f>
        <v>77.540000000000006</v>
      </c>
      <c r="E17" s="37">
        <f>VLOOKUP(C17,Table_0__2[[Papel]:[Alta]],3,TRUE)/100</f>
        <v>-3.95E-2</v>
      </c>
    </row>
    <row r="18" spans="1:5" x14ac:dyDescent="0.25">
      <c r="A18" s="45"/>
      <c r="C18" s="38" t="s">
        <v>98</v>
      </c>
      <c r="D18" s="39">
        <f>VLOOKUP(C18,Table_0__2[[Papel]:[Alta]],2,TRUE)</f>
        <v>10.53</v>
      </c>
      <c r="E18" s="40">
        <f>VLOOKUP(C18,Table_0__2[[Papel]:[Alta]],3,TRUE)/100</f>
        <v>-3.5699999999999996E-2</v>
      </c>
    </row>
    <row r="19" spans="1:5" x14ac:dyDescent="0.25">
      <c r="A19" s="45"/>
      <c r="C19" s="41" t="s">
        <v>115</v>
      </c>
      <c r="D19" s="36">
        <f>VLOOKUP(C19,Table_0__2[[Papel]:[Alta]],2,TRUE)</f>
        <v>3.27</v>
      </c>
      <c r="E19" s="37">
        <f>VLOOKUP(C19,Table_0__2[[Papel]:[Alta]],3,TRUE)/100</f>
        <v>-3.2500000000000001E-2</v>
      </c>
    </row>
    <row r="20" spans="1:5" x14ac:dyDescent="0.25">
      <c r="A20" s="45"/>
      <c r="C20" s="38" t="s">
        <v>118</v>
      </c>
      <c r="D20" s="39">
        <f>VLOOKUP(C20,Table_0__2[[Papel]:[Alta]],2,TRUE)</f>
        <v>11.16</v>
      </c>
      <c r="E20" s="40">
        <f>VLOOKUP(C20,Table_0__2[[Papel]:[Alta]],3,TRUE)/100</f>
        <v>-3.2099999999999997E-2</v>
      </c>
    </row>
    <row r="21" spans="1:5" x14ac:dyDescent="0.25">
      <c r="A21" s="45"/>
      <c r="C21" s="41" t="s">
        <v>121</v>
      </c>
      <c r="D21" s="36">
        <f>VLOOKUP(C21,Table_0__2[[Papel]:[Alta]],2,TRUE)</f>
        <v>3.48</v>
      </c>
      <c r="E21" s="37">
        <f>VLOOKUP(C21,Table_0__2[[Papel]:[Alta]],3,TRUE)/100</f>
        <v>-3.6000000000000004E-2</v>
      </c>
    </row>
    <row r="22" spans="1:5" x14ac:dyDescent="0.25">
      <c r="A22" s="45"/>
      <c r="C22" s="38" t="s">
        <v>122</v>
      </c>
      <c r="D22" s="39">
        <f>VLOOKUP(C22,Table_0__2[[Papel]:[Alta]],2,TRUE)</f>
        <v>27.42</v>
      </c>
      <c r="E22" s="40">
        <f>VLOOKUP(C22,Table_0__2[[Papel]:[Alta]],3,TRUE)/100</f>
        <v>-2.2499999999999999E-2</v>
      </c>
    </row>
    <row r="23" spans="1:5" x14ac:dyDescent="0.25">
      <c r="A23" s="45"/>
      <c r="C23" s="41" t="s">
        <v>126</v>
      </c>
      <c r="D23" s="36">
        <f>VLOOKUP(C23,Table_0__2[[Papel]:[Alta]],2,TRUE)</f>
        <v>18.670000000000002</v>
      </c>
      <c r="E23" s="37">
        <f>VLOOKUP(C23,Table_0__2[[Papel]:[Alta]],3,TRUE)/100</f>
        <v>-2.0499999999999997E-2</v>
      </c>
    </row>
    <row r="24" spans="1:5" x14ac:dyDescent="0.25">
      <c r="A24" s="45"/>
      <c r="C24" s="38" t="s">
        <v>132</v>
      </c>
      <c r="D24" s="39">
        <f>VLOOKUP(C24,Table_0__2[[Papel]:[Alta]],2,TRUE)</f>
        <v>79.64</v>
      </c>
      <c r="E24" s="40">
        <f>VLOOKUP(C24,Table_0__2[[Papel]:[Alta]],3,TRUE)/100</f>
        <v>-3.3500000000000002E-2</v>
      </c>
    </row>
    <row r="25" spans="1:5" x14ac:dyDescent="0.25">
      <c r="A25" s="45"/>
      <c r="C25" s="41" t="s">
        <v>134</v>
      </c>
      <c r="D25" s="36">
        <f>VLOOKUP(C25,Table_0__2[[Papel]:[Alta]],2,TRUE)</f>
        <v>33.35</v>
      </c>
      <c r="E25" s="37">
        <f>VLOOKUP(C25,Table_0__2[[Papel]:[Alta]],3,TRUE)/100</f>
        <v>-1.83E-2</v>
      </c>
    </row>
    <row r="26" spans="1:5" x14ac:dyDescent="0.25">
      <c r="A26" s="45"/>
      <c r="C26" s="38" t="s">
        <v>142</v>
      </c>
      <c r="D26" s="39">
        <f>VLOOKUP(C26,Table_0__2[[Papel]:[Alta]],2,TRUE)</f>
        <v>14.96</v>
      </c>
      <c r="E26" s="40">
        <f>VLOOKUP(C26,Table_0__2[[Papel]:[Alta]],3,TRUE)/100</f>
        <v>-6.2699999999999992E-2</v>
      </c>
    </row>
    <row r="27" spans="1:5" x14ac:dyDescent="0.25">
      <c r="A27" s="45"/>
      <c r="C27" s="41" t="s">
        <v>143</v>
      </c>
      <c r="D27" s="36">
        <f>VLOOKUP(C27,Table_0__2[[Papel]:[Alta]],2,TRUE)</f>
        <v>23.37</v>
      </c>
      <c r="E27" s="37">
        <f>VLOOKUP(C27,Table_0__2[[Papel]:[Alta]],3,TRUE)/100</f>
        <v>-4.5700000000000005E-2</v>
      </c>
    </row>
    <row r="28" spans="1:5" x14ac:dyDescent="0.25">
      <c r="A28" s="45"/>
      <c r="C28" s="38" t="s">
        <v>152</v>
      </c>
      <c r="D28" s="39">
        <f>VLOOKUP(C28,Table_0__2[[Papel]:[Alta]],2,TRUE)</f>
        <v>10.23</v>
      </c>
      <c r="E28" s="40">
        <f>VLOOKUP(C28,Table_0__2[[Papel]:[Alta]],3,TRUE)/100</f>
        <v>-3.9399999999999998E-2</v>
      </c>
    </row>
    <row r="29" spans="1:5" x14ac:dyDescent="0.25">
      <c r="A29" s="45"/>
      <c r="C29" s="41" t="s">
        <v>153</v>
      </c>
      <c r="D29" s="36">
        <f>VLOOKUP(C29,Table_0__2[[Papel]:[Alta]],2,TRUE)</f>
        <v>39.04</v>
      </c>
      <c r="E29" s="37">
        <f>VLOOKUP(C29,Table_0__2[[Papel]:[Alta]],3,TRUE)/100</f>
        <v>-2.76E-2</v>
      </c>
    </row>
    <row r="30" spans="1:5" x14ac:dyDescent="0.25">
      <c r="A30" s="45"/>
      <c r="C30" s="38" t="s">
        <v>155</v>
      </c>
      <c r="D30" s="39">
        <f>VLOOKUP(C30,Table_0__2[[Papel]:[Alta]],2,TRUE)</f>
        <v>29.95</v>
      </c>
      <c r="E30" s="40">
        <f>VLOOKUP(C30,Table_0__2[[Papel]:[Alta]],3,TRUE)/100</f>
        <v>-5.04E-2</v>
      </c>
    </row>
    <row r="31" spans="1:5" x14ac:dyDescent="0.25">
      <c r="A31" s="45"/>
      <c r="C31" s="41" t="s">
        <v>156</v>
      </c>
      <c r="D31" s="36">
        <f>VLOOKUP(C31,Table_0__2[[Papel]:[Alta]],2,TRUE)</f>
        <v>30.41</v>
      </c>
      <c r="E31" s="37">
        <f>VLOOKUP(C31,Table_0__2[[Papel]:[Alta]],3,TRUE)/100</f>
        <v>-5.0300000000000004E-2</v>
      </c>
    </row>
    <row r="32" spans="1:5" x14ac:dyDescent="0.25">
      <c r="A32" s="45"/>
      <c r="C32" s="38" t="s">
        <v>158</v>
      </c>
      <c r="D32" s="39">
        <f>VLOOKUP(C32,Table_0__2[[Papel]:[Alta]],2,TRUE)</f>
        <v>11.66</v>
      </c>
      <c r="E32" s="40">
        <f>VLOOKUP(C32,Table_0__2[[Papel]:[Alta]],3,TRUE)/100</f>
        <v>-4.4999999999999998E-2</v>
      </c>
    </row>
    <row r="33" spans="1:5" x14ac:dyDescent="0.25">
      <c r="A33" s="45"/>
      <c r="C33" s="41" t="s">
        <v>160</v>
      </c>
      <c r="D33" s="36">
        <f>VLOOKUP(C33,Table_0__2[[Papel]:[Alta]],2,TRUE)</f>
        <v>17.170000000000002</v>
      </c>
      <c r="E33" s="37">
        <f>VLOOKUP(C33,Table_0__2[[Papel]:[Alta]],3,TRUE)/100</f>
        <v>-2.3900000000000001E-2</v>
      </c>
    </row>
    <row r="34" spans="1:5" x14ac:dyDescent="0.25">
      <c r="A34" s="45"/>
      <c r="C34" s="38" t="s">
        <v>162</v>
      </c>
      <c r="D34" s="39">
        <f>VLOOKUP(C34,Table_0__2[[Papel]:[Alta]],2,TRUE)</f>
        <v>40.950000000000003</v>
      </c>
      <c r="E34" s="40">
        <f>VLOOKUP(C34,Table_0__2[[Papel]:[Alta]],3,TRUE)/100</f>
        <v>-4.1200000000000001E-2</v>
      </c>
    </row>
    <row r="35" spans="1:5" x14ac:dyDescent="0.25">
      <c r="A35" s="45"/>
      <c r="C35" s="41" t="s">
        <v>169</v>
      </c>
      <c r="D35" s="36">
        <f>VLOOKUP(C35,Table_0__2[[Papel]:[Alta]],2,TRUE)</f>
        <v>19.260000000000002</v>
      </c>
      <c r="E35" s="37">
        <f>VLOOKUP(C35,Table_0__2[[Papel]:[Alta]],3,TRUE)/100</f>
        <v>-3.0699999999999998E-2</v>
      </c>
    </row>
    <row r="36" spans="1:5" x14ac:dyDescent="0.25">
      <c r="A36" s="45"/>
      <c r="C36" s="38" t="s">
        <v>178</v>
      </c>
      <c r="D36" s="39">
        <f>VLOOKUP(C36,Table_0__2[[Papel]:[Alta]],2,TRUE)</f>
        <v>25.25</v>
      </c>
      <c r="E36" s="40">
        <f>VLOOKUP(C36,Table_0__2[[Papel]:[Alta]],3,TRUE)/100</f>
        <v>-2.58E-2</v>
      </c>
    </row>
    <row r="37" spans="1:5" x14ac:dyDescent="0.25">
      <c r="A37" s="45"/>
      <c r="C37" s="41" t="s">
        <v>186</v>
      </c>
      <c r="D37" s="36">
        <f>VLOOKUP(C37,Table_0__2[[Papel]:[Alta]],2,TRUE)</f>
        <v>26.24</v>
      </c>
      <c r="E37" s="37">
        <f>VLOOKUP(C37,Table_0__2[[Papel]:[Alta]],3,TRUE)/100</f>
        <v>-1.61E-2</v>
      </c>
    </row>
    <row r="38" spans="1:5" x14ac:dyDescent="0.25">
      <c r="A38" s="45"/>
      <c r="C38" s="38" t="s">
        <v>187</v>
      </c>
      <c r="D38" s="39">
        <f>VLOOKUP(C38,Table_0__2[[Papel]:[Alta]],2,TRUE)</f>
        <v>87.6</v>
      </c>
      <c r="E38" s="40">
        <f>VLOOKUP(C38,Table_0__2[[Papel]:[Alta]],3,TRUE)/100</f>
        <v>-2.3199999999999998E-2</v>
      </c>
    </row>
    <row r="39" spans="1:5" x14ac:dyDescent="0.25">
      <c r="A39" s="45"/>
      <c r="C39" s="41" t="s">
        <v>189</v>
      </c>
      <c r="D39" s="36">
        <f>VLOOKUP(C39,Table_0__2[[Papel]:[Alta]],2,TRUE)</f>
        <v>11.68</v>
      </c>
      <c r="E39" s="37">
        <f>VLOOKUP(C39,Table_0__2[[Papel]:[Alta]],3,TRUE)/100</f>
        <v>-1.9299999999999998E-2</v>
      </c>
    </row>
    <row r="40" spans="1:5" x14ac:dyDescent="0.25">
      <c r="A40" s="45"/>
      <c r="C40" s="38" t="s">
        <v>190</v>
      </c>
      <c r="D40" s="39">
        <f>VLOOKUP(C40,Table_0__2[[Papel]:[Alta]],2,TRUE)</f>
        <v>20.28</v>
      </c>
      <c r="E40" s="40">
        <f>VLOOKUP(C40,Table_0__2[[Papel]:[Alta]],3,TRUE)/100</f>
        <v>-5.0999999999999997E-2</v>
      </c>
    </row>
    <row r="41" spans="1:5" x14ac:dyDescent="0.25">
      <c r="A41" s="45"/>
      <c r="C41" s="41" t="s">
        <v>197</v>
      </c>
      <c r="D41" s="36">
        <f>VLOOKUP(C41,Table_0__2[[Papel]:[Alta]],2,TRUE)</f>
        <v>15.98</v>
      </c>
      <c r="E41" s="37">
        <f>VLOOKUP(C41,Table_0__2[[Papel]:[Alta]],3,TRUE)/100</f>
        <v>-2.0799999999999999E-2</v>
      </c>
    </row>
    <row r="42" spans="1:5" x14ac:dyDescent="0.25">
      <c r="A42" s="45"/>
      <c r="C42" s="38" t="s">
        <v>200</v>
      </c>
      <c r="D42" s="39">
        <f>VLOOKUP(C42,Table_0__2[[Papel]:[Alta]],2,TRUE)</f>
        <v>14.19</v>
      </c>
      <c r="E42" s="40">
        <f>VLOOKUP(C42,Table_0__2[[Papel]:[Alta]],3,TRUE)/100</f>
        <v>-3.9300000000000002E-2</v>
      </c>
    </row>
    <row r="43" spans="1:5" x14ac:dyDescent="0.25">
      <c r="A43" s="45"/>
      <c r="C43" s="41" t="s">
        <v>202</v>
      </c>
      <c r="D43" s="36">
        <f>VLOOKUP(C43,Table_0__2[[Papel]:[Alta]],2,TRUE)</f>
        <v>30.26</v>
      </c>
      <c r="E43" s="37">
        <f>VLOOKUP(C43,Table_0__2[[Papel]:[Alta]],3,TRUE)/100</f>
        <v>-3.78E-2</v>
      </c>
    </row>
    <row r="44" spans="1:5" x14ac:dyDescent="0.25">
      <c r="A44" s="45"/>
      <c r="C44" s="38" t="s">
        <v>204</v>
      </c>
      <c r="D44" s="39">
        <f>VLOOKUP(C44,Table_0__2[[Papel]:[Alta]],2,TRUE)</f>
        <v>29.48</v>
      </c>
      <c r="E44" s="40">
        <f>VLOOKUP(C44,Table_0__2[[Papel]:[Alta]],3,TRUE)/100</f>
        <v>-3.7499999999999999E-2</v>
      </c>
    </row>
    <row r="45" spans="1:5" x14ac:dyDescent="0.25">
      <c r="A45" s="45"/>
      <c r="C45" s="41" t="s">
        <v>206</v>
      </c>
      <c r="D45" s="36">
        <f>VLOOKUP(C45,Table_0__2[[Papel]:[Alta]],2,TRUE)</f>
        <v>5.69</v>
      </c>
      <c r="E45" s="37">
        <f>VLOOKUP(C45,Table_0__2[[Papel]:[Alta]],3,TRUE)/100</f>
        <v>-2.4E-2</v>
      </c>
    </row>
    <row r="46" spans="1:5" x14ac:dyDescent="0.25">
      <c r="A46" s="45"/>
      <c r="C46" s="38" t="s">
        <v>208</v>
      </c>
      <c r="D46" s="39">
        <f>VLOOKUP(C46,Table_0__2[[Papel]:[Alta]],2,TRUE)</f>
        <v>9.43</v>
      </c>
      <c r="E46" s="40">
        <f>VLOOKUP(C46,Table_0__2[[Papel]:[Alta]],3,TRUE)/100</f>
        <v>-1.9799999999999998E-2</v>
      </c>
    </row>
    <row r="47" spans="1:5" x14ac:dyDescent="0.25">
      <c r="A47" s="45"/>
      <c r="C47" s="41" t="s">
        <v>210</v>
      </c>
      <c r="D47" s="36">
        <f>VLOOKUP(C47,Table_0__2[[Papel]:[Alta]],2,TRUE)</f>
        <v>24.22</v>
      </c>
      <c r="E47" s="37">
        <f>VLOOKUP(C47,Table_0__2[[Papel]:[Alta]],3,TRUE)/100</f>
        <v>-2.2200000000000001E-2</v>
      </c>
    </row>
    <row r="48" spans="1:5" x14ac:dyDescent="0.25">
      <c r="A48" s="45"/>
      <c r="C48" s="38" t="s">
        <v>213</v>
      </c>
      <c r="D48" s="39">
        <f>VLOOKUP(C48,Table_0__2[[Papel]:[Alta]],2,TRUE)</f>
        <v>26.67</v>
      </c>
      <c r="E48" s="40">
        <f>VLOOKUP(C48,Table_0__2[[Papel]:[Alta]],3,TRUE)/100</f>
        <v>-6.0000000000000001E-3</v>
      </c>
    </row>
    <row r="49" spans="1:5" x14ac:dyDescent="0.25">
      <c r="A49" s="45"/>
      <c r="C49" s="41" t="s">
        <v>218</v>
      </c>
      <c r="D49" s="36">
        <f>VLOOKUP(C49,Table_0__2[[Papel]:[Alta]],2,TRUE)</f>
        <v>30.64</v>
      </c>
      <c r="E49" s="37">
        <f>VLOOKUP(C49,Table_0__2[[Papel]:[Alta]],3,TRUE)/100</f>
        <v>-3.9000000000000003E-3</v>
      </c>
    </row>
    <row r="50" spans="1:5" x14ac:dyDescent="0.25">
      <c r="A50" s="45"/>
      <c r="C50" s="38" t="s">
        <v>222</v>
      </c>
      <c r="D50" s="39">
        <f>VLOOKUP(C50,Table_0__2[[Papel]:[Alta]],2,TRUE)</f>
        <v>23.98</v>
      </c>
      <c r="E50" s="40">
        <f>VLOOKUP(C50,Table_0__2[[Papel]:[Alta]],3,TRUE)/100</f>
        <v>-2.8399999999999998E-2</v>
      </c>
    </row>
    <row r="51" spans="1:5" x14ac:dyDescent="0.25">
      <c r="A51" s="45"/>
      <c r="C51" s="41" t="s">
        <v>231</v>
      </c>
      <c r="D51" s="36">
        <f>VLOOKUP(C51,Table_0__2[[Papel]:[Alta]],2,TRUE)</f>
        <v>36.28</v>
      </c>
      <c r="E51" s="37">
        <f>VLOOKUP(C51,Table_0__2[[Papel]:[Alta]],3,TRUE)/100</f>
        <v>-2.3900000000000001E-2</v>
      </c>
    </row>
    <row r="52" spans="1:5" x14ac:dyDescent="0.25">
      <c r="A52" s="45"/>
      <c r="C52" s="38" t="s">
        <v>239</v>
      </c>
      <c r="D52" s="39">
        <f>VLOOKUP(C52,Table_0__2[[Papel]:[Alta]],2,TRUE)</f>
        <v>23.95</v>
      </c>
      <c r="E52" s="40">
        <f>VLOOKUP(C52,Table_0__2[[Papel]:[Alta]],3,TRUE)/100</f>
        <v>-2.4399999999999998E-2</v>
      </c>
    </row>
    <row r="53" spans="1:5" x14ac:dyDescent="0.25">
      <c r="A53" s="45"/>
      <c r="C53" s="41" t="s">
        <v>246</v>
      </c>
      <c r="D53" s="36">
        <f>VLOOKUP(C53,Table_0__2[[Papel]:[Alta]],2,TRUE)</f>
        <v>14.3</v>
      </c>
      <c r="E53" s="37">
        <f>VLOOKUP(C53,Table_0__2[[Papel]:[Alta]],3,TRUE)/100</f>
        <v>-7.000000000000001E-4</v>
      </c>
    </row>
    <row r="54" spans="1:5" x14ac:dyDescent="0.25">
      <c r="A54" s="45"/>
      <c r="C54" s="38" t="s">
        <v>247</v>
      </c>
      <c r="D54" s="39">
        <f>VLOOKUP(C54,Table_0__2[[Papel]:[Alta]],2,TRUE)</f>
        <v>15.92</v>
      </c>
      <c r="E54" s="40">
        <f>VLOOKUP(C54,Table_0__2[[Papel]:[Alta]],3,TRUE)/100</f>
        <v>-3.6900000000000002E-2</v>
      </c>
    </row>
    <row r="55" spans="1:5" x14ac:dyDescent="0.25">
      <c r="A55" s="45"/>
      <c r="C55" s="41" t="s">
        <v>250</v>
      </c>
      <c r="D55" s="36">
        <f>VLOOKUP(C55,Table_0__2[[Papel]:[Alta]],2,TRUE)</f>
        <v>18.8</v>
      </c>
      <c r="E55" s="37">
        <f>VLOOKUP(C55,Table_0__2[[Papel]:[Alta]],3,TRUE)/100</f>
        <v>-2.9900000000000003E-2</v>
      </c>
    </row>
    <row r="56" spans="1:5" x14ac:dyDescent="0.25">
      <c r="A56" s="45"/>
      <c r="C56" s="38" t="s">
        <v>255</v>
      </c>
      <c r="D56" s="39">
        <f>VLOOKUP(C56,Table_0__2[[Papel]:[Alta]],2,TRUE)</f>
        <v>45.21</v>
      </c>
      <c r="E56" s="40">
        <f>VLOOKUP(C56,Table_0__2[[Papel]:[Alta]],3,TRUE)/100</f>
        <v>-2.46E-2</v>
      </c>
    </row>
    <row r="57" spans="1:5" x14ac:dyDescent="0.25">
      <c r="A57" s="45"/>
      <c r="C57" s="41" t="s">
        <v>264</v>
      </c>
      <c r="D57" s="36">
        <f>VLOOKUP(C57,Table_0__2[[Papel]:[Alta]],2,TRUE)</f>
        <v>22.88</v>
      </c>
      <c r="E57" s="37">
        <f>VLOOKUP(C57,Table_0__2[[Papel]:[Alta]],3,TRUE)/100</f>
        <v>-1.9299999999999998E-2</v>
      </c>
    </row>
    <row r="58" spans="1:5" x14ac:dyDescent="0.25">
      <c r="A58" s="45"/>
      <c r="C58" s="38" t="s">
        <v>266</v>
      </c>
      <c r="D58" s="39">
        <f>VLOOKUP(C58,Table_0__2[[Papel]:[Alta]],2,TRUE)</f>
        <v>21.02</v>
      </c>
      <c r="E58" s="40">
        <f>VLOOKUP(C58,Table_0__2[[Papel]:[Alta]],3,TRUE)/100</f>
        <v>-4.4999999999999998E-2</v>
      </c>
    </row>
    <row r="59" spans="1:5" x14ac:dyDescent="0.25">
      <c r="A59" s="45"/>
      <c r="C59" s="41" t="s">
        <v>267</v>
      </c>
      <c r="D59" s="36">
        <f>VLOOKUP(C59,Table_0__2[[Papel]:[Alta]],2,TRUE)</f>
        <v>20.92</v>
      </c>
      <c r="E59" s="37">
        <f>VLOOKUP(C59,Table_0__2[[Papel]:[Alta]],3,TRUE)/100</f>
        <v>-4.9100000000000005E-2</v>
      </c>
    </row>
    <row r="60" spans="1:5" x14ac:dyDescent="0.25">
      <c r="A60" s="45"/>
      <c r="C60" s="38" t="s">
        <v>283</v>
      </c>
      <c r="D60" s="39">
        <f>VLOOKUP(C60,Table_0__2[[Papel]:[Alta]],2,TRUE)</f>
        <v>31.44</v>
      </c>
      <c r="E60" s="40">
        <f>VLOOKUP(C60,Table_0__2[[Papel]:[Alta]],3,TRUE)/100</f>
        <v>-1.1299999999999999E-2</v>
      </c>
    </row>
    <row r="61" spans="1:5" x14ac:dyDescent="0.25">
      <c r="A61" s="45"/>
      <c r="C61" s="41" t="s">
        <v>284</v>
      </c>
      <c r="D61" s="36">
        <f>VLOOKUP(C61,Table_0__2[[Papel]:[Alta]],2,TRUE)</f>
        <v>22.26</v>
      </c>
      <c r="E61" s="37">
        <f>VLOOKUP(C61,Table_0__2[[Papel]:[Alta]],3,TRUE)/100</f>
        <v>-2.2799999999999997E-2</v>
      </c>
    </row>
    <row r="62" spans="1:5" x14ac:dyDescent="0.25">
      <c r="A62" s="45"/>
      <c r="C62" s="38" t="s">
        <v>285</v>
      </c>
      <c r="D62" s="39">
        <f>VLOOKUP(C62,Table_0__2[[Papel]:[Alta]],2,TRUE)</f>
        <v>17.73</v>
      </c>
      <c r="E62" s="40">
        <f>VLOOKUP(C62,Table_0__2[[Papel]:[Alta]],3,TRUE)/100</f>
        <v>-1.9400000000000001E-2</v>
      </c>
    </row>
    <row r="63" spans="1:5" x14ac:dyDescent="0.25">
      <c r="A63" s="45"/>
      <c r="C63" s="41" t="s">
        <v>292</v>
      </c>
      <c r="D63" s="36">
        <f>VLOOKUP(C63,Table_0__2[[Papel]:[Alta]],2,TRUE)</f>
        <v>57.26</v>
      </c>
      <c r="E63" s="37">
        <f>VLOOKUP(C63,Table_0__2[[Papel]:[Alta]],3,TRUE)/100</f>
        <v>-3.2099999999999997E-2</v>
      </c>
    </row>
    <row r="64" spans="1:5" x14ac:dyDescent="0.25">
      <c r="A64" s="45"/>
      <c r="C64" s="38" t="s">
        <v>304</v>
      </c>
      <c r="D64" s="39">
        <f>VLOOKUP(C64,Table_0__2[[Papel]:[Alta]],2,TRUE)</f>
        <v>35.68</v>
      </c>
      <c r="E64" s="40">
        <f>VLOOKUP(C64,Table_0__2[[Papel]:[Alta]],3,TRUE)/100</f>
        <v>-3.44E-2</v>
      </c>
    </row>
    <row r="65" spans="1:5" x14ac:dyDescent="0.25">
      <c r="A65" s="45"/>
      <c r="C65" s="41" t="s">
        <v>310</v>
      </c>
      <c r="D65" s="36">
        <f>VLOOKUP(C65,Table_0__2[[Papel]:[Alta]],2,TRUE)</f>
        <v>34.24</v>
      </c>
      <c r="E65" s="37">
        <f>VLOOKUP(C65,Table_0__2[[Papel]:[Alta]],3,TRUE)/100</f>
        <v>-3.3599999999999998E-2</v>
      </c>
    </row>
    <row r="66" spans="1:5" x14ac:dyDescent="0.25">
      <c r="A66" s="45"/>
      <c r="C66" s="38" t="s">
        <v>323</v>
      </c>
      <c r="D66" s="39">
        <f>VLOOKUP(C66,Table_0__2[[Papel]:[Alta]],2,TRUE)</f>
        <v>31.87</v>
      </c>
      <c r="E66" s="40">
        <f>VLOOKUP(C66,Table_0__2[[Papel]:[Alta]],3,TRUE)/100</f>
        <v>-2.7799999999999998E-2</v>
      </c>
    </row>
    <row r="67" spans="1:5" x14ac:dyDescent="0.25">
      <c r="A67" s="45"/>
      <c r="C67" s="41" t="s">
        <v>326</v>
      </c>
      <c r="D67" s="36">
        <f>VLOOKUP(C67,Table_0__2[[Papel]:[Alta]],2,TRUE)</f>
        <v>74.87</v>
      </c>
      <c r="E67" s="37">
        <f>VLOOKUP(C67,Table_0__2[[Papel]:[Alta]],3,TRUE)/100</f>
        <v>5.1000000000000004E-3</v>
      </c>
    </row>
    <row r="68" spans="1:5" x14ac:dyDescent="0.25">
      <c r="A68" s="45"/>
      <c r="C68" s="38" t="s">
        <v>327</v>
      </c>
      <c r="D68" s="39">
        <f>VLOOKUP(C68,Table_0__2[[Papel]:[Alta]],2,TRUE)</f>
        <v>29.94</v>
      </c>
      <c r="E68" s="40">
        <f>VLOOKUP(C68,Table_0__2[[Papel]:[Alta]],3,TRUE)/100</f>
        <v>-8.3000000000000001E-3</v>
      </c>
    </row>
    <row r="69" spans="1:5" x14ac:dyDescent="0.25">
      <c r="A69" s="45"/>
      <c r="C69" s="41" t="s">
        <v>346</v>
      </c>
      <c r="D69" s="36">
        <f>VLOOKUP(C69,Table_0__2[[Papel]:[Alta]],2,TRUE)</f>
        <v>3.04</v>
      </c>
      <c r="E69" s="37">
        <f>VLOOKUP(C69,Table_0__2[[Papel]:[Alta]],3,TRUE)/100</f>
        <v>-3.0600000000000002E-2</v>
      </c>
    </row>
    <row r="70" spans="1:5" x14ac:dyDescent="0.25">
      <c r="A70" s="45"/>
      <c r="C70" s="38" t="s">
        <v>347</v>
      </c>
      <c r="D70" s="39">
        <f>VLOOKUP(C70,Table_0__2[[Papel]:[Alta]],2,TRUE)</f>
        <v>30.63</v>
      </c>
      <c r="E70" s="40">
        <f>VLOOKUP(C70,Table_0__2[[Papel]:[Alta]],3,TRUE)/100</f>
        <v>-2.7000000000000003E-2</v>
      </c>
    </row>
    <row r="71" spans="1:5" x14ac:dyDescent="0.25">
      <c r="A71" s="45"/>
      <c r="C71" s="41" t="s">
        <v>355</v>
      </c>
      <c r="D71" s="36">
        <f>VLOOKUP(C71,Table_0__2[[Papel]:[Alta]],2,TRUE)</f>
        <v>18.149999999999999</v>
      </c>
      <c r="E71" s="37">
        <f>VLOOKUP(C71,Table_0__2[[Papel]:[Alta]],3,TRUE)/100</f>
        <v>-3.2000000000000001E-2</v>
      </c>
    </row>
    <row r="72" spans="1:5" x14ac:dyDescent="0.25">
      <c r="A72" s="45"/>
      <c r="C72" s="38" t="s">
        <v>360</v>
      </c>
      <c r="D72" s="39">
        <f>VLOOKUP(C72,Table_0__2[[Papel]:[Alta]],2,TRUE)</f>
        <v>16.59</v>
      </c>
      <c r="E72" s="40">
        <f>VLOOKUP(C72,Table_0__2[[Papel]:[Alta]],3,TRUE)/100</f>
        <v>-1.54E-2</v>
      </c>
    </row>
    <row r="73" spans="1:5" x14ac:dyDescent="0.25">
      <c r="A73" s="45"/>
      <c r="C73" s="41" t="s">
        <v>362</v>
      </c>
      <c r="D73" s="36">
        <f>VLOOKUP(C73,Table_0__2[[Papel]:[Alta]],2,TRUE)</f>
        <v>97.47</v>
      </c>
      <c r="E73" s="37">
        <f>VLOOKUP(C73,Table_0__2[[Papel]:[Alta]],3,TRUE)/100</f>
        <v>-1.1200000000000002E-2</v>
      </c>
    </row>
    <row r="74" spans="1:5" x14ac:dyDescent="0.25">
      <c r="A74" s="45"/>
      <c r="C74" s="38" t="s">
        <v>366</v>
      </c>
      <c r="D74" s="39">
        <f>VLOOKUP(C74,Table_0__2[[Papel]:[Alta]],2,TRUE)</f>
        <v>42.5</v>
      </c>
      <c r="E74" s="40">
        <f>VLOOKUP(C74,Table_0__2[[Papel]:[Alta]],3,TRUE)/100</f>
        <v>-1.8700000000000001E-2</v>
      </c>
    </row>
    <row r="75" spans="1:5" x14ac:dyDescent="0.25">
      <c r="A75" s="45"/>
      <c r="C75" s="41" t="s">
        <v>369</v>
      </c>
      <c r="D75" s="36">
        <f>VLOOKUP(C75,Table_0__2[[Papel]:[Alta]],2,TRUE)</f>
        <v>11.49</v>
      </c>
      <c r="E75" s="37">
        <f>VLOOKUP(C75,Table_0__2[[Papel]:[Alta]],3,TRUE)/100</f>
        <v>-5.1200000000000002E-2</v>
      </c>
    </row>
    <row r="76" spans="1:5" x14ac:dyDescent="0.25">
      <c r="A76" s="45"/>
      <c r="C76" s="38" t="s">
        <v>370</v>
      </c>
      <c r="D76" s="39">
        <f>VLOOKUP(C76,Table_0__2[[Papel]:[Alta]],2,TRUE)</f>
        <v>76.069999999999993</v>
      </c>
      <c r="E76" s="40">
        <f>VLOOKUP(C76,Table_0__2[[Papel]:[Alta]],3,TRUE)/100</f>
        <v>-2.4700000000000003E-2</v>
      </c>
    </row>
    <row r="77" spans="1:5" x14ac:dyDescent="0.25">
      <c r="A77" s="45"/>
      <c r="C77" s="41" t="s">
        <v>377</v>
      </c>
      <c r="D77" s="36">
        <f>VLOOKUP(C77,Table_0__2[[Papel]:[Alta]],2,TRUE)</f>
        <v>27.51</v>
      </c>
      <c r="E77" s="37">
        <f>VLOOKUP(C77,Table_0__2[[Papel]:[Alta]],3,TRUE)/100</f>
        <v>-4.2500000000000003E-2</v>
      </c>
    </row>
    <row r="78" spans="1:5" x14ac:dyDescent="0.25">
      <c r="A78" s="45"/>
    </row>
    <row r="79" spans="1:5" x14ac:dyDescent="0.25">
      <c r="A79" s="45"/>
    </row>
    <row r="80" spans="1:5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1" x14ac:dyDescent="0.25">
      <c r="A97" s="45"/>
    </row>
    <row r="98" spans="1:1" x14ac:dyDescent="0.25">
      <c r="A98" s="45"/>
    </row>
    <row r="99" spans="1:1" x14ac:dyDescent="0.25">
      <c r="A99" s="45"/>
    </row>
    <row r="100" spans="1:1" x14ac:dyDescent="0.25">
      <c r="A100" s="45"/>
    </row>
    <row r="101" spans="1:1" x14ac:dyDescent="0.25">
      <c r="A101" s="45"/>
    </row>
    <row r="102" spans="1:1" x14ac:dyDescent="0.25">
      <c r="A102" s="45"/>
    </row>
    <row r="103" spans="1:1" x14ac:dyDescent="0.25">
      <c r="A103" s="45"/>
    </row>
    <row r="104" spans="1:1" x14ac:dyDescent="0.25">
      <c r="A104" s="45"/>
    </row>
    <row r="105" spans="1:1" x14ac:dyDescent="0.25">
      <c r="A105" s="45"/>
    </row>
    <row r="106" spans="1:1" x14ac:dyDescent="0.25">
      <c r="A106" s="45"/>
    </row>
    <row r="107" spans="1:1" x14ac:dyDescent="0.25">
      <c r="A107" s="45"/>
    </row>
    <row r="108" spans="1:1" x14ac:dyDescent="0.25">
      <c r="A108" s="45"/>
    </row>
    <row r="109" spans="1:1" x14ac:dyDescent="0.25">
      <c r="A109" s="45"/>
    </row>
    <row r="110" spans="1:1" x14ac:dyDescent="0.25">
      <c r="A110" s="45"/>
    </row>
    <row r="111" spans="1:1" x14ac:dyDescent="0.25">
      <c r="A111" s="45"/>
    </row>
    <row r="112" spans="1:1" x14ac:dyDescent="0.25">
      <c r="A112" s="45"/>
    </row>
    <row r="113" spans="1:1" x14ac:dyDescent="0.25">
      <c r="A113" s="45"/>
    </row>
    <row r="114" spans="1:1" x14ac:dyDescent="0.25">
      <c r="A114" s="45"/>
    </row>
    <row r="115" spans="1:1" x14ac:dyDescent="0.25">
      <c r="A115" s="45"/>
    </row>
    <row r="116" spans="1:1" x14ac:dyDescent="0.25">
      <c r="A116" s="45"/>
    </row>
    <row r="117" spans="1:1" x14ac:dyDescent="0.25">
      <c r="A117" s="45"/>
    </row>
    <row r="118" spans="1:1" x14ac:dyDescent="0.25">
      <c r="A118" s="45"/>
    </row>
    <row r="119" spans="1:1" x14ac:dyDescent="0.25">
      <c r="A119" s="45"/>
    </row>
    <row r="120" spans="1:1" x14ac:dyDescent="0.25">
      <c r="A120" s="45"/>
    </row>
    <row r="121" spans="1:1" x14ac:dyDescent="0.25">
      <c r="A121" s="45"/>
    </row>
    <row r="122" spans="1:1" x14ac:dyDescent="0.25">
      <c r="A122" s="45"/>
    </row>
    <row r="123" spans="1:1" x14ac:dyDescent="0.25">
      <c r="A123" s="45"/>
    </row>
    <row r="124" spans="1:1" x14ac:dyDescent="0.25">
      <c r="A124" s="45"/>
    </row>
    <row r="125" spans="1:1" x14ac:dyDescent="0.25">
      <c r="A125" s="45"/>
    </row>
    <row r="126" spans="1:1" x14ac:dyDescent="0.25">
      <c r="A126" s="45"/>
    </row>
    <row r="127" spans="1:1" x14ac:dyDescent="0.25">
      <c r="A127" s="45"/>
    </row>
    <row r="128" spans="1:1" x14ac:dyDescent="0.25">
      <c r="A128" s="45"/>
    </row>
    <row r="129" spans="1:1" x14ac:dyDescent="0.25">
      <c r="A129" s="45"/>
    </row>
    <row r="130" spans="1:1" x14ac:dyDescent="0.25">
      <c r="A130" s="45"/>
    </row>
    <row r="131" spans="1:1" x14ac:dyDescent="0.25">
      <c r="A131" s="45"/>
    </row>
    <row r="132" spans="1:1" x14ac:dyDescent="0.25">
      <c r="A132" s="45"/>
    </row>
    <row r="133" spans="1:1" x14ac:dyDescent="0.25">
      <c r="A133" s="45"/>
    </row>
    <row r="134" spans="1:1" x14ac:dyDescent="0.25">
      <c r="A134" s="45"/>
    </row>
    <row r="135" spans="1:1" x14ac:dyDescent="0.25">
      <c r="A135" s="45"/>
    </row>
    <row r="136" spans="1:1" x14ac:dyDescent="0.25">
      <c r="A136" s="45"/>
    </row>
    <row r="137" spans="1:1" x14ac:dyDescent="0.25">
      <c r="A137" s="45"/>
    </row>
    <row r="138" spans="1:1" x14ac:dyDescent="0.25">
      <c r="A138" s="45"/>
    </row>
    <row r="139" spans="1:1" x14ac:dyDescent="0.25">
      <c r="A139" s="45"/>
    </row>
    <row r="140" spans="1:1" x14ac:dyDescent="0.25">
      <c r="A140" s="45"/>
    </row>
    <row r="141" spans="1:1" x14ac:dyDescent="0.25">
      <c r="A141" s="45"/>
    </row>
    <row r="142" spans="1:1" x14ac:dyDescent="0.25">
      <c r="A142" s="45"/>
    </row>
    <row r="143" spans="1:1" x14ac:dyDescent="0.25">
      <c r="A143" s="45"/>
    </row>
    <row r="144" spans="1:1" x14ac:dyDescent="0.25">
      <c r="A144" s="45"/>
    </row>
    <row r="145" spans="1:1" x14ac:dyDescent="0.25">
      <c r="A145" s="45"/>
    </row>
    <row r="146" spans="1:1" x14ac:dyDescent="0.25">
      <c r="A146" s="45"/>
    </row>
    <row r="147" spans="1:1" x14ac:dyDescent="0.25">
      <c r="A147" s="45"/>
    </row>
    <row r="148" spans="1:1" x14ac:dyDescent="0.25">
      <c r="A148" s="45"/>
    </row>
    <row r="149" spans="1:1" x14ac:dyDescent="0.25">
      <c r="A149" s="45"/>
    </row>
    <row r="150" spans="1:1" x14ac:dyDescent="0.25">
      <c r="A150" s="45"/>
    </row>
    <row r="151" spans="1:1" x14ac:dyDescent="0.25">
      <c r="A151" s="45"/>
    </row>
    <row r="152" spans="1:1" x14ac:dyDescent="0.25">
      <c r="A152" s="45"/>
    </row>
    <row r="153" spans="1:1" x14ac:dyDescent="0.25">
      <c r="A153" s="45"/>
    </row>
    <row r="154" spans="1:1" x14ac:dyDescent="0.25">
      <c r="A154" s="45"/>
    </row>
    <row r="155" spans="1:1" x14ac:dyDescent="0.25">
      <c r="A155" s="45"/>
    </row>
    <row r="156" spans="1:1" x14ac:dyDescent="0.25">
      <c r="A156" s="45"/>
    </row>
    <row r="157" spans="1:1" x14ac:dyDescent="0.25">
      <c r="A157" s="45"/>
    </row>
    <row r="158" spans="1:1" x14ac:dyDescent="0.25">
      <c r="A158" s="45"/>
    </row>
    <row r="159" spans="1:1" x14ac:dyDescent="0.25">
      <c r="A159" s="45"/>
    </row>
    <row r="160" spans="1:1" x14ac:dyDescent="0.25">
      <c r="A160" s="45"/>
    </row>
    <row r="161" spans="1:1" x14ac:dyDescent="0.25">
      <c r="A161" s="45"/>
    </row>
    <row r="162" spans="1:1" x14ac:dyDescent="0.25">
      <c r="A162" s="45"/>
    </row>
    <row r="163" spans="1:1" x14ac:dyDescent="0.25">
      <c r="A163" s="45"/>
    </row>
    <row r="164" spans="1:1" x14ac:dyDescent="0.25">
      <c r="A164" s="45"/>
    </row>
    <row r="165" spans="1:1" x14ac:dyDescent="0.25">
      <c r="A165" s="45"/>
    </row>
    <row r="166" spans="1:1" x14ac:dyDescent="0.25">
      <c r="A166" s="45"/>
    </row>
    <row r="167" spans="1:1" x14ac:dyDescent="0.25">
      <c r="A167" s="45"/>
    </row>
    <row r="168" spans="1:1" x14ac:dyDescent="0.25">
      <c r="A168" s="45"/>
    </row>
    <row r="169" spans="1:1" x14ac:dyDescent="0.25">
      <c r="A169" s="45"/>
    </row>
    <row r="170" spans="1:1" x14ac:dyDescent="0.25">
      <c r="A170" s="45"/>
    </row>
    <row r="171" spans="1:1" x14ac:dyDescent="0.25">
      <c r="A171" s="45"/>
    </row>
    <row r="172" spans="1:1" x14ac:dyDescent="0.25">
      <c r="A172" s="45"/>
    </row>
    <row r="173" spans="1:1" x14ac:dyDescent="0.25">
      <c r="A173" s="45"/>
    </row>
    <row r="174" spans="1:1" x14ac:dyDescent="0.25">
      <c r="A174" s="45"/>
    </row>
    <row r="175" spans="1:1" x14ac:dyDescent="0.25">
      <c r="A175" s="45"/>
    </row>
    <row r="176" spans="1:1" x14ac:dyDescent="0.25">
      <c r="A176" s="45"/>
    </row>
    <row r="177" spans="1:1" x14ac:dyDescent="0.25">
      <c r="A177" s="45"/>
    </row>
    <row r="178" spans="1:1" x14ac:dyDescent="0.25">
      <c r="A178" s="45"/>
    </row>
    <row r="179" spans="1:1" x14ac:dyDescent="0.25">
      <c r="A179" s="45"/>
    </row>
    <row r="180" spans="1:1" x14ac:dyDescent="0.25">
      <c r="A180" s="45"/>
    </row>
    <row r="181" spans="1:1" x14ac:dyDescent="0.25">
      <c r="A181" s="45"/>
    </row>
    <row r="182" spans="1:1" x14ac:dyDescent="0.25">
      <c r="A182" s="45"/>
    </row>
    <row r="183" spans="1:1" x14ac:dyDescent="0.25">
      <c r="A183" s="45"/>
    </row>
    <row r="184" spans="1:1" x14ac:dyDescent="0.25">
      <c r="A184" s="45"/>
    </row>
    <row r="185" spans="1:1" x14ac:dyDescent="0.25">
      <c r="A185" s="45"/>
    </row>
    <row r="186" spans="1:1" x14ac:dyDescent="0.25">
      <c r="A186" s="45"/>
    </row>
    <row r="187" spans="1:1" x14ac:dyDescent="0.25">
      <c r="A187" s="45"/>
    </row>
    <row r="188" spans="1:1" x14ac:dyDescent="0.25">
      <c r="A188" s="45"/>
    </row>
    <row r="189" spans="1:1" x14ac:dyDescent="0.25">
      <c r="A189" s="45"/>
    </row>
    <row r="190" spans="1:1" x14ac:dyDescent="0.25">
      <c r="A190" s="45"/>
    </row>
    <row r="191" spans="1:1" x14ac:dyDescent="0.25">
      <c r="A191" s="45"/>
    </row>
    <row r="192" spans="1:1" x14ac:dyDescent="0.25">
      <c r="A192" s="45"/>
    </row>
    <row r="193" spans="1:1" x14ac:dyDescent="0.25">
      <c r="A193" s="45"/>
    </row>
    <row r="194" spans="1:1" x14ac:dyDescent="0.25">
      <c r="A194" s="45"/>
    </row>
    <row r="195" spans="1:1" x14ac:dyDescent="0.25">
      <c r="A195" s="45"/>
    </row>
    <row r="196" spans="1:1" x14ac:dyDescent="0.25">
      <c r="A196" s="45"/>
    </row>
    <row r="197" spans="1:1" x14ac:dyDescent="0.25">
      <c r="A197" s="45"/>
    </row>
    <row r="198" spans="1:1" x14ac:dyDescent="0.25">
      <c r="A198" s="45"/>
    </row>
    <row r="199" spans="1:1" x14ac:dyDescent="0.25">
      <c r="A199" s="45"/>
    </row>
    <row r="200" spans="1:1" x14ac:dyDescent="0.25">
      <c r="A200" s="45"/>
    </row>
    <row r="201" spans="1:1" x14ac:dyDescent="0.25">
      <c r="A201" s="45"/>
    </row>
    <row r="202" spans="1:1" x14ac:dyDescent="0.25">
      <c r="A202" s="45"/>
    </row>
    <row r="203" spans="1:1" x14ac:dyDescent="0.25">
      <c r="A203" s="45"/>
    </row>
    <row r="204" spans="1:1" x14ac:dyDescent="0.25">
      <c r="A204" s="45"/>
    </row>
    <row r="205" spans="1:1" x14ac:dyDescent="0.25">
      <c r="A205" s="45"/>
    </row>
    <row r="206" spans="1:1" x14ac:dyDescent="0.25">
      <c r="A206" s="45"/>
    </row>
    <row r="207" spans="1:1" x14ac:dyDescent="0.25">
      <c r="A207" s="45"/>
    </row>
    <row r="208" spans="1:1" x14ac:dyDescent="0.25">
      <c r="A208" s="45"/>
    </row>
    <row r="209" spans="1:1" x14ac:dyDescent="0.25">
      <c r="A209" s="45"/>
    </row>
    <row r="210" spans="1:1" x14ac:dyDescent="0.25">
      <c r="A210" s="45"/>
    </row>
    <row r="211" spans="1:1" x14ac:dyDescent="0.25">
      <c r="A211" s="45"/>
    </row>
    <row r="212" spans="1:1" x14ac:dyDescent="0.25">
      <c r="A212" s="45"/>
    </row>
    <row r="213" spans="1:1" x14ac:dyDescent="0.25">
      <c r="A213" s="45"/>
    </row>
    <row r="214" spans="1:1" x14ac:dyDescent="0.25">
      <c r="A214" s="45"/>
    </row>
    <row r="215" spans="1:1" x14ac:dyDescent="0.25">
      <c r="A215" s="45"/>
    </row>
    <row r="216" spans="1:1" x14ac:dyDescent="0.25">
      <c r="A216" s="45"/>
    </row>
    <row r="217" spans="1:1" x14ac:dyDescent="0.25">
      <c r="A217" s="45"/>
    </row>
    <row r="218" spans="1:1" x14ac:dyDescent="0.25">
      <c r="A218" s="45"/>
    </row>
    <row r="219" spans="1:1" x14ac:dyDescent="0.25">
      <c r="A219" s="45"/>
    </row>
    <row r="220" spans="1:1" x14ac:dyDescent="0.25">
      <c r="A220" s="45"/>
    </row>
    <row r="221" spans="1:1" x14ac:dyDescent="0.25">
      <c r="A221" s="45"/>
    </row>
    <row r="222" spans="1:1" x14ac:dyDescent="0.25">
      <c r="A222" s="45"/>
    </row>
    <row r="223" spans="1:1" x14ac:dyDescent="0.25">
      <c r="A223" s="45"/>
    </row>
    <row r="224" spans="1:1" x14ac:dyDescent="0.25">
      <c r="A224" s="45"/>
    </row>
    <row r="225" spans="1:1" x14ac:dyDescent="0.25">
      <c r="A225" s="45"/>
    </row>
    <row r="226" spans="1:1" x14ac:dyDescent="0.25">
      <c r="A226" s="45"/>
    </row>
    <row r="227" spans="1:1" x14ac:dyDescent="0.25">
      <c r="A227" s="45"/>
    </row>
    <row r="228" spans="1:1" x14ac:dyDescent="0.25">
      <c r="A228" s="45"/>
    </row>
    <row r="229" spans="1:1" x14ac:dyDescent="0.25">
      <c r="A229" s="45"/>
    </row>
    <row r="230" spans="1:1" x14ac:dyDescent="0.25">
      <c r="A230" s="45"/>
    </row>
    <row r="231" spans="1:1" x14ac:dyDescent="0.25">
      <c r="A231" s="45"/>
    </row>
    <row r="232" spans="1:1" x14ac:dyDescent="0.25">
      <c r="A232" s="45"/>
    </row>
    <row r="233" spans="1:1" x14ac:dyDescent="0.25">
      <c r="A233" s="45"/>
    </row>
    <row r="234" spans="1:1" x14ac:dyDescent="0.25">
      <c r="A234" s="45"/>
    </row>
    <row r="235" spans="1:1" x14ac:dyDescent="0.25">
      <c r="A235" s="45"/>
    </row>
    <row r="236" spans="1:1" x14ac:dyDescent="0.25">
      <c r="A236" s="45"/>
    </row>
    <row r="237" spans="1:1" x14ac:dyDescent="0.25">
      <c r="A237" s="45"/>
    </row>
    <row r="238" spans="1:1" x14ac:dyDescent="0.25">
      <c r="A238" s="45"/>
    </row>
    <row r="239" spans="1:1" x14ac:dyDescent="0.25">
      <c r="A239" s="45"/>
    </row>
    <row r="240" spans="1:1" x14ac:dyDescent="0.25">
      <c r="A240" s="45"/>
    </row>
    <row r="241" spans="1:1" x14ac:dyDescent="0.25">
      <c r="A241" s="45"/>
    </row>
    <row r="242" spans="1:1" x14ac:dyDescent="0.25">
      <c r="A242" s="45"/>
    </row>
    <row r="243" spans="1:1" x14ac:dyDescent="0.25">
      <c r="A243" s="45"/>
    </row>
    <row r="244" spans="1:1" x14ac:dyDescent="0.25">
      <c r="A244" s="45"/>
    </row>
    <row r="245" spans="1:1" x14ac:dyDescent="0.25">
      <c r="A245" s="45"/>
    </row>
    <row r="246" spans="1:1" x14ac:dyDescent="0.25">
      <c r="A246" s="45"/>
    </row>
    <row r="247" spans="1:1" x14ac:dyDescent="0.25">
      <c r="A247" s="45"/>
    </row>
    <row r="248" spans="1:1" x14ac:dyDescent="0.25">
      <c r="A248" s="45"/>
    </row>
    <row r="249" spans="1:1" x14ac:dyDescent="0.25">
      <c r="A249" s="45"/>
    </row>
    <row r="250" spans="1:1" x14ac:dyDescent="0.25">
      <c r="A250" s="45"/>
    </row>
    <row r="251" spans="1:1" x14ac:dyDescent="0.25">
      <c r="A251" s="45"/>
    </row>
    <row r="252" spans="1:1" x14ac:dyDescent="0.25">
      <c r="A252" s="45"/>
    </row>
    <row r="253" spans="1:1" x14ac:dyDescent="0.25">
      <c r="A253" s="45"/>
    </row>
    <row r="254" spans="1:1" x14ac:dyDescent="0.25">
      <c r="A254" s="45"/>
    </row>
    <row r="255" spans="1:1" x14ac:dyDescent="0.25">
      <c r="A255" s="45"/>
    </row>
    <row r="256" spans="1:1" x14ac:dyDescent="0.25">
      <c r="A256" s="45"/>
    </row>
    <row r="257" spans="1:1" x14ac:dyDescent="0.25">
      <c r="A257" s="45"/>
    </row>
    <row r="258" spans="1:1" x14ac:dyDescent="0.25">
      <c r="A258" s="45"/>
    </row>
    <row r="259" spans="1:1" x14ac:dyDescent="0.25">
      <c r="A259" s="45"/>
    </row>
    <row r="260" spans="1:1" x14ac:dyDescent="0.25">
      <c r="A260" s="45"/>
    </row>
    <row r="261" spans="1:1" x14ac:dyDescent="0.25">
      <c r="A261" s="45"/>
    </row>
    <row r="262" spans="1:1" x14ac:dyDescent="0.25">
      <c r="A262" s="45"/>
    </row>
    <row r="263" spans="1:1" x14ac:dyDescent="0.25">
      <c r="A263" s="45"/>
    </row>
    <row r="264" spans="1:1" x14ac:dyDescent="0.25">
      <c r="A264" s="45"/>
    </row>
    <row r="265" spans="1:1" x14ac:dyDescent="0.25">
      <c r="A265" s="45"/>
    </row>
    <row r="266" spans="1:1" x14ac:dyDescent="0.25">
      <c r="A266" s="45"/>
    </row>
    <row r="267" spans="1:1" x14ac:dyDescent="0.25">
      <c r="A267" s="45"/>
    </row>
    <row r="268" spans="1:1" x14ac:dyDescent="0.25">
      <c r="A268" s="45"/>
    </row>
    <row r="269" spans="1:1" x14ac:dyDescent="0.25">
      <c r="A269" s="45"/>
    </row>
    <row r="270" spans="1:1" x14ac:dyDescent="0.25">
      <c r="A270" s="45"/>
    </row>
    <row r="271" spans="1:1" x14ac:dyDescent="0.25">
      <c r="A271" s="45"/>
    </row>
    <row r="272" spans="1:1" x14ac:dyDescent="0.25">
      <c r="A272" s="45"/>
    </row>
    <row r="273" spans="1:1" x14ac:dyDescent="0.25">
      <c r="A273" s="45"/>
    </row>
    <row r="274" spans="1:1" x14ac:dyDescent="0.25">
      <c r="A274" s="45"/>
    </row>
    <row r="275" spans="1:1" x14ac:dyDescent="0.25">
      <c r="A275" s="45"/>
    </row>
    <row r="276" spans="1:1" x14ac:dyDescent="0.25">
      <c r="A276" s="45"/>
    </row>
    <row r="277" spans="1:1" x14ac:dyDescent="0.25">
      <c r="A277" s="45"/>
    </row>
    <row r="278" spans="1:1" x14ac:dyDescent="0.25">
      <c r="A278" s="45"/>
    </row>
    <row r="279" spans="1:1" x14ac:dyDescent="0.25">
      <c r="A279" s="45"/>
    </row>
    <row r="280" spans="1:1" x14ac:dyDescent="0.25">
      <c r="A280" s="45"/>
    </row>
    <row r="281" spans="1:1" x14ac:dyDescent="0.25">
      <c r="A281" s="45"/>
    </row>
    <row r="282" spans="1:1" x14ac:dyDescent="0.25">
      <c r="A282" s="45"/>
    </row>
    <row r="283" spans="1:1" x14ac:dyDescent="0.25">
      <c r="A283" s="45"/>
    </row>
    <row r="284" spans="1:1" x14ac:dyDescent="0.25">
      <c r="A284" s="45"/>
    </row>
    <row r="285" spans="1:1" x14ac:dyDescent="0.25">
      <c r="A285" s="45"/>
    </row>
    <row r="286" spans="1:1" x14ac:dyDescent="0.25">
      <c r="A286" s="45"/>
    </row>
    <row r="287" spans="1:1" x14ac:dyDescent="0.25">
      <c r="A287" s="45"/>
    </row>
    <row r="288" spans="1:1" x14ac:dyDescent="0.25">
      <c r="A288" s="45"/>
    </row>
    <row r="289" spans="1:1" x14ac:dyDescent="0.25">
      <c r="A289" s="45"/>
    </row>
    <row r="290" spans="1:1" x14ac:dyDescent="0.25">
      <c r="A290" s="45"/>
    </row>
    <row r="291" spans="1:1" x14ac:dyDescent="0.25">
      <c r="A291" s="45"/>
    </row>
    <row r="292" spans="1:1" x14ac:dyDescent="0.25">
      <c r="A292" s="45"/>
    </row>
    <row r="293" spans="1:1" x14ac:dyDescent="0.25">
      <c r="A293" s="45"/>
    </row>
    <row r="294" spans="1:1" x14ac:dyDescent="0.25">
      <c r="A294" s="45"/>
    </row>
    <row r="295" spans="1:1" x14ac:dyDescent="0.25">
      <c r="A295" s="45"/>
    </row>
    <row r="296" spans="1:1" x14ac:dyDescent="0.25">
      <c r="A296" s="45"/>
    </row>
    <row r="297" spans="1:1" x14ac:dyDescent="0.25">
      <c r="A297" s="45"/>
    </row>
    <row r="298" spans="1:1" x14ac:dyDescent="0.25">
      <c r="A298" s="45"/>
    </row>
    <row r="299" spans="1:1" x14ac:dyDescent="0.25">
      <c r="A299" s="45"/>
    </row>
    <row r="300" spans="1:1" x14ac:dyDescent="0.25">
      <c r="A300" s="45"/>
    </row>
    <row r="301" spans="1:1" x14ac:dyDescent="0.25">
      <c r="A301" s="45"/>
    </row>
    <row r="302" spans="1:1" x14ac:dyDescent="0.25">
      <c r="A302" s="45"/>
    </row>
    <row r="303" spans="1:1" x14ac:dyDescent="0.25">
      <c r="A303" s="45"/>
    </row>
    <row r="304" spans="1:1" x14ac:dyDescent="0.25">
      <c r="A304" s="45"/>
    </row>
    <row r="305" spans="1:1" x14ac:dyDescent="0.25">
      <c r="A305" s="45"/>
    </row>
    <row r="306" spans="1:1" x14ac:dyDescent="0.25">
      <c r="A306" s="45"/>
    </row>
    <row r="307" spans="1:1" x14ac:dyDescent="0.25">
      <c r="A307" s="45"/>
    </row>
    <row r="308" spans="1:1" x14ac:dyDescent="0.25">
      <c r="A308" s="45"/>
    </row>
    <row r="309" spans="1:1" x14ac:dyDescent="0.25">
      <c r="A309" s="45"/>
    </row>
    <row r="310" spans="1:1" x14ac:dyDescent="0.25">
      <c r="A310" s="45"/>
    </row>
    <row r="311" spans="1:1" x14ac:dyDescent="0.25">
      <c r="A311" s="45"/>
    </row>
    <row r="312" spans="1:1" x14ac:dyDescent="0.25">
      <c r="A312" s="45"/>
    </row>
    <row r="313" spans="1:1" x14ac:dyDescent="0.25">
      <c r="A313" s="45"/>
    </row>
    <row r="314" spans="1:1" x14ac:dyDescent="0.25">
      <c r="A314" s="45"/>
    </row>
    <row r="315" spans="1:1" x14ac:dyDescent="0.25">
      <c r="A315" s="45"/>
    </row>
    <row r="316" spans="1:1" x14ac:dyDescent="0.25">
      <c r="A316" s="45"/>
    </row>
    <row r="317" spans="1:1" x14ac:dyDescent="0.25">
      <c r="A317" s="45"/>
    </row>
    <row r="318" spans="1:1" x14ac:dyDescent="0.25">
      <c r="A318" s="45"/>
    </row>
    <row r="319" spans="1:1" x14ac:dyDescent="0.25">
      <c r="A319" s="45"/>
    </row>
    <row r="320" spans="1:1" x14ac:dyDescent="0.25">
      <c r="A320" s="45"/>
    </row>
    <row r="321" spans="1:1" x14ac:dyDescent="0.25">
      <c r="A321" s="45"/>
    </row>
    <row r="322" spans="1:1" x14ac:dyDescent="0.25">
      <c r="A322" s="45"/>
    </row>
    <row r="323" spans="1:1" x14ac:dyDescent="0.25">
      <c r="A323" s="45"/>
    </row>
    <row r="324" spans="1:1" x14ac:dyDescent="0.25">
      <c r="A324" s="45"/>
    </row>
    <row r="325" spans="1:1" x14ac:dyDescent="0.25">
      <c r="A325" s="45"/>
    </row>
    <row r="326" spans="1:1" x14ac:dyDescent="0.25">
      <c r="A326" s="45"/>
    </row>
    <row r="327" spans="1:1" x14ac:dyDescent="0.25">
      <c r="A327" s="45"/>
    </row>
    <row r="328" spans="1:1" x14ac:dyDescent="0.25">
      <c r="A328" s="45"/>
    </row>
    <row r="329" spans="1:1" x14ac:dyDescent="0.25">
      <c r="A329" s="45"/>
    </row>
    <row r="330" spans="1:1" x14ac:dyDescent="0.25">
      <c r="A330" s="45"/>
    </row>
    <row r="331" spans="1:1" x14ac:dyDescent="0.25">
      <c r="A331" s="45"/>
    </row>
    <row r="332" spans="1:1" x14ac:dyDescent="0.25">
      <c r="A332" s="45"/>
    </row>
    <row r="333" spans="1:1" x14ac:dyDescent="0.25">
      <c r="A333" s="45"/>
    </row>
    <row r="334" spans="1:1" x14ac:dyDescent="0.25">
      <c r="A334" s="45"/>
    </row>
    <row r="335" spans="1:1" x14ac:dyDescent="0.25">
      <c r="A335" s="45"/>
    </row>
    <row r="336" spans="1:1" x14ac:dyDescent="0.25">
      <c r="A336" s="45"/>
    </row>
    <row r="337" spans="1:1" x14ac:dyDescent="0.25">
      <c r="A337" s="45"/>
    </row>
    <row r="338" spans="1:1" x14ac:dyDescent="0.25">
      <c r="A338" s="45"/>
    </row>
    <row r="339" spans="1:1" x14ac:dyDescent="0.25">
      <c r="A339" s="45"/>
    </row>
    <row r="340" spans="1:1" x14ac:dyDescent="0.25">
      <c r="A340" s="45"/>
    </row>
    <row r="341" spans="1:1" x14ac:dyDescent="0.25">
      <c r="A341" s="45"/>
    </row>
    <row r="342" spans="1:1" x14ac:dyDescent="0.25">
      <c r="A342" s="45"/>
    </row>
    <row r="343" spans="1:1" x14ac:dyDescent="0.25">
      <c r="A343" s="45"/>
    </row>
    <row r="344" spans="1:1" x14ac:dyDescent="0.25">
      <c r="A344" s="45"/>
    </row>
    <row r="345" spans="1:1" x14ac:dyDescent="0.25">
      <c r="A345" s="45"/>
    </row>
    <row r="346" spans="1:1" x14ac:dyDescent="0.25">
      <c r="A346" s="45"/>
    </row>
    <row r="347" spans="1:1" x14ac:dyDescent="0.25">
      <c r="A347" s="45"/>
    </row>
    <row r="348" spans="1:1" x14ac:dyDescent="0.25">
      <c r="A348" s="45"/>
    </row>
    <row r="349" spans="1:1" x14ac:dyDescent="0.25">
      <c r="A349" s="45"/>
    </row>
    <row r="350" spans="1:1" x14ac:dyDescent="0.25">
      <c r="A350" s="45"/>
    </row>
    <row r="351" spans="1:1" x14ac:dyDescent="0.25">
      <c r="A351" s="45"/>
    </row>
    <row r="352" spans="1:1" x14ac:dyDescent="0.25">
      <c r="A352" s="45"/>
    </row>
    <row r="353" spans="1:1" x14ac:dyDescent="0.25">
      <c r="A353" s="45"/>
    </row>
    <row r="354" spans="1:1" x14ac:dyDescent="0.25">
      <c r="A354" s="45"/>
    </row>
    <row r="355" spans="1:1" x14ac:dyDescent="0.25">
      <c r="A355" s="45"/>
    </row>
    <row r="356" spans="1:1" x14ac:dyDescent="0.25">
      <c r="A356" s="45"/>
    </row>
    <row r="357" spans="1:1" x14ac:dyDescent="0.25">
      <c r="A357" s="45"/>
    </row>
    <row r="358" spans="1:1" x14ac:dyDescent="0.25">
      <c r="A358" s="45"/>
    </row>
    <row r="359" spans="1:1" x14ac:dyDescent="0.25">
      <c r="A359" s="45"/>
    </row>
    <row r="360" spans="1:1" x14ac:dyDescent="0.25">
      <c r="A360" s="45"/>
    </row>
    <row r="361" spans="1:1" x14ac:dyDescent="0.25">
      <c r="A361" s="45"/>
    </row>
    <row r="362" spans="1:1" x14ac:dyDescent="0.25">
      <c r="A362" s="45"/>
    </row>
    <row r="363" spans="1:1" x14ac:dyDescent="0.25">
      <c r="A363" s="45"/>
    </row>
    <row r="364" spans="1:1" x14ac:dyDescent="0.25">
      <c r="A364" s="45"/>
    </row>
    <row r="365" spans="1:1" x14ac:dyDescent="0.25">
      <c r="A365" s="45"/>
    </row>
    <row r="366" spans="1:1" x14ac:dyDescent="0.25">
      <c r="A366" s="45"/>
    </row>
    <row r="367" spans="1:1" x14ac:dyDescent="0.25">
      <c r="A367" s="45"/>
    </row>
    <row r="368" spans="1:1" x14ac:dyDescent="0.25">
      <c r="A368" s="45"/>
    </row>
    <row r="369" spans="1:1" x14ac:dyDescent="0.25">
      <c r="A369" s="45"/>
    </row>
    <row r="370" spans="1:1" x14ac:dyDescent="0.25">
      <c r="A370" s="45"/>
    </row>
    <row r="371" spans="1:1" x14ac:dyDescent="0.25">
      <c r="A371" s="45"/>
    </row>
    <row r="372" spans="1:1" x14ac:dyDescent="0.25">
      <c r="A372" s="45"/>
    </row>
    <row r="373" spans="1:1" x14ac:dyDescent="0.25">
      <c r="A373" s="45"/>
    </row>
    <row r="374" spans="1:1" x14ac:dyDescent="0.25">
      <c r="A374" s="45"/>
    </row>
    <row r="375" spans="1:1" x14ac:dyDescent="0.25">
      <c r="A375" s="45"/>
    </row>
    <row r="376" spans="1:1" x14ac:dyDescent="0.25">
      <c r="A376" s="45"/>
    </row>
    <row r="377" spans="1:1" x14ac:dyDescent="0.25">
      <c r="A377" s="45"/>
    </row>
    <row r="378" spans="1:1" x14ac:dyDescent="0.25">
      <c r="A378" s="45"/>
    </row>
    <row r="379" spans="1:1" x14ac:dyDescent="0.25">
      <c r="A379" s="45"/>
    </row>
    <row r="380" spans="1:1" x14ac:dyDescent="0.25">
      <c r="A380" s="45"/>
    </row>
    <row r="381" spans="1:1" x14ac:dyDescent="0.25">
      <c r="A381" s="45"/>
    </row>
    <row r="382" spans="1:1" x14ac:dyDescent="0.25">
      <c r="A382" s="45"/>
    </row>
    <row r="383" spans="1:1" x14ac:dyDescent="0.25">
      <c r="A383" s="45"/>
    </row>
    <row r="384" spans="1:1" x14ac:dyDescent="0.25">
      <c r="A384" s="45"/>
    </row>
    <row r="385" spans="1:1" x14ac:dyDescent="0.25">
      <c r="A385" s="45"/>
    </row>
    <row r="386" spans="1:1" x14ac:dyDescent="0.25">
      <c r="A386" s="45"/>
    </row>
    <row r="387" spans="1:1" x14ac:dyDescent="0.25">
      <c r="A387" s="45"/>
    </row>
    <row r="388" spans="1:1" x14ac:dyDescent="0.25">
      <c r="A388" s="45"/>
    </row>
    <row r="389" spans="1:1" x14ac:dyDescent="0.25">
      <c r="A389" s="45"/>
    </row>
    <row r="390" spans="1:1" x14ac:dyDescent="0.25">
      <c r="A390" s="45"/>
    </row>
    <row r="391" spans="1:1" x14ac:dyDescent="0.25">
      <c r="A391" s="45"/>
    </row>
    <row r="392" spans="1:1" x14ac:dyDescent="0.25">
      <c r="A392" s="45"/>
    </row>
    <row r="393" spans="1:1" x14ac:dyDescent="0.25">
      <c r="A393" s="45"/>
    </row>
    <row r="394" spans="1:1" x14ac:dyDescent="0.25">
      <c r="A394" s="45"/>
    </row>
    <row r="395" spans="1:1" x14ac:dyDescent="0.25">
      <c r="A395" s="4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E6AD-A74C-44CD-B663-682F46B6F07C}">
  <sheetPr>
    <tabColor rgb="FFFF0000"/>
  </sheetPr>
  <dimension ref="A1:K429"/>
  <sheetViews>
    <sheetView tabSelected="1" workbookViewId="0">
      <selection activeCell="D2" sqref="D2"/>
    </sheetView>
  </sheetViews>
  <sheetFormatPr defaultRowHeight="15" x14ac:dyDescent="0.25"/>
  <cols>
    <col min="1" max="1" width="56.7109375" style="52" customWidth="1"/>
    <col min="2" max="2" width="1.7109375" style="52" customWidth="1"/>
    <col min="3" max="3" width="8.7109375" bestFit="1" customWidth="1"/>
    <col min="4" max="4" width="11.140625" bestFit="1" customWidth="1"/>
    <col min="5" max="5" width="7.42578125" bestFit="1" customWidth="1"/>
    <col min="6" max="7" width="7" bestFit="1" customWidth="1"/>
    <col min="8" max="8" width="5.42578125" bestFit="1" customWidth="1"/>
    <col min="9" max="9" width="15.42578125" bestFit="1" customWidth="1"/>
    <col min="10" max="10" width="10" bestFit="1" customWidth="1"/>
    <col min="11" max="11" width="10.5703125" bestFit="1" customWidth="1"/>
  </cols>
  <sheetData>
    <row r="1" spans="1:11" x14ac:dyDescent="0.25">
      <c r="A1" s="45"/>
      <c r="C1" s="32" t="s">
        <v>0</v>
      </c>
      <c r="D1" s="32" t="s">
        <v>679</v>
      </c>
      <c r="E1" s="32" t="s">
        <v>680</v>
      </c>
      <c r="F1" s="32" t="s">
        <v>681</v>
      </c>
      <c r="G1" s="32" t="s">
        <v>682</v>
      </c>
      <c r="H1" s="32" t="s">
        <v>693</v>
      </c>
      <c r="I1" s="32" t="s">
        <v>694</v>
      </c>
      <c r="J1" s="32" t="s">
        <v>695</v>
      </c>
      <c r="K1" s="32" t="s">
        <v>696</v>
      </c>
    </row>
    <row r="2" spans="1:11" x14ac:dyDescent="0.25">
      <c r="A2" s="45"/>
      <c r="C2" s="32" t="s">
        <v>19</v>
      </c>
      <c r="D2" s="32">
        <v>8.77</v>
      </c>
      <c r="E2" s="32">
        <v>-2.88</v>
      </c>
      <c r="F2" s="32">
        <v>8.67</v>
      </c>
      <c r="G2" s="32">
        <v>9.0399999999999991</v>
      </c>
      <c r="H2" s="32" t="s">
        <v>697</v>
      </c>
      <c r="I2" s="32" t="s">
        <v>698</v>
      </c>
      <c r="J2" s="32">
        <v>107605.88</v>
      </c>
      <c r="K2" s="32">
        <v>-2.4700000000000002</v>
      </c>
    </row>
    <row r="3" spans="1:11" x14ac:dyDescent="0.25">
      <c r="A3" s="45"/>
      <c r="C3" s="32" t="s">
        <v>20</v>
      </c>
      <c r="D3" s="32">
        <v>14.96</v>
      </c>
      <c r="E3" s="32">
        <v>-3.79</v>
      </c>
      <c r="F3" s="32">
        <v>14.72</v>
      </c>
      <c r="G3" s="32">
        <v>15.4</v>
      </c>
      <c r="H3" s="32" t="s">
        <v>699</v>
      </c>
      <c r="I3" s="32" t="s">
        <v>700</v>
      </c>
      <c r="J3" s="32">
        <v>13588.83</v>
      </c>
      <c r="K3" s="32">
        <v>3.01</v>
      </c>
    </row>
    <row r="4" spans="1:11" x14ac:dyDescent="0.25">
      <c r="A4" s="45"/>
      <c r="C4" s="32" t="s">
        <v>21</v>
      </c>
      <c r="D4" s="32">
        <v>13.48</v>
      </c>
      <c r="E4" s="32">
        <v>-2.11</v>
      </c>
      <c r="F4" s="32">
        <v>13.35</v>
      </c>
      <c r="G4" s="32">
        <v>13.73</v>
      </c>
      <c r="H4" s="32" t="s">
        <v>701</v>
      </c>
      <c r="I4" s="32" t="s">
        <v>702</v>
      </c>
      <c r="J4" s="32">
        <v>31535.51</v>
      </c>
      <c r="K4" s="32">
        <v>0</v>
      </c>
    </row>
    <row r="5" spans="1:11" x14ac:dyDescent="0.25">
      <c r="A5" s="45"/>
      <c r="C5" s="32" t="s">
        <v>705</v>
      </c>
      <c r="D5" s="32">
        <v>9.34</v>
      </c>
      <c r="E5" s="32">
        <v>-4.9800000000000004</v>
      </c>
      <c r="F5" s="32">
        <v>9.3000000000000007</v>
      </c>
      <c r="G5" s="32">
        <v>9.8800000000000008</v>
      </c>
      <c r="H5" s="32" t="s">
        <v>703</v>
      </c>
      <c r="I5" s="32" t="s">
        <v>704</v>
      </c>
      <c r="J5" s="32">
        <v>3901.82</v>
      </c>
      <c r="K5" s="32">
        <v>0</v>
      </c>
    </row>
    <row r="6" spans="1:11" x14ac:dyDescent="0.25">
      <c r="A6" s="45"/>
      <c r="C6" s="32" t="s">
        <v>22</v>
      </c>
      <c r="D6" s="32">
        <v>9.2799999999999994</v>
      </c>
      <c r="E6" s="32">
        <v>4.2699999999999996</v>
      </c>
      <c r="F6" s="32">
        <v>9.2799999999999994</v>
      </c>
      <c r="G6" s="32">
        <v>9.34</v>
      </c>
      <c r="H6" s="32"/>
      <c r="I6" s="32"/>
      <c r="J6" s="32"/>
      <c r="K6" s="32"/>
    </row>
    <row r="7" spans="1:11" x14ac:dyDescent="0.25">
      <c r="A7" s="45"/>
      <c r="C7" s="32" t="s">
        <v>23</v>
      </c>
      <c r="D7" s="32">
        <v>22.32</v>
      </c>
      <c r="E7" s="32">
        <v>-1.1499999999999999</v>
      </c>
      <c r="F7" s="32">
        <v>22.02</v>
      </c>
      <c r="G7" s="32">
        <v>22.4</v>
      </c>
      <c r="H7" s="32"/>
      <c r="I7" s="32"/>
      <c r="J7" s="32"/>
      <c r="K7" s="32"/>
    </row>
    <row r="8" spans="1:11" x14ac:dyDescent="0.25">
      <c r="A8" s="45"/>
      <c r="C8" s="32" t="s">
        <v>24</v>
      </c>
      <c r="D8" s="32">
        <v>22.99</v>
      </c>
      <c r="E8" s="32">
        <v>0</v>
      </c>
      <c r="F8" s="32"/>
      <c r="G8" s="32"/>
      <c r="H8" s="32"/>
      <c r="I8" s="32"/>
      <c r="J8" s="32"/>
      <c r="K8" s="32"/>
    </row>
    <row r="9" spans="1:11" x14ac:dyDescent="0.25">
      <c r="A9" s="45"/>
      <c r="C9" s="32" t="s">
        <v>25</v>
      </c>
      <c r="D9" s="32">
        <v>30.16</v>
      </c>
      <c r="E9" s="32">
        <v>0</v>
      </c>
      <c r="F9" s="32"/>
      <c r="G9" s="32"/>
      <c r="H9" s="32"/>
      <c r="I9" s="32"/>
      <c r="J9" s="32"/>
      <c r="K9" s="32"/>
    </row>
    <row r="10" spans="1:11" x14ac:dyDescent="0.25">
      <c r="A10" s="45"/>
      <c r="C10" s="32" t="s">
        <v>750</v>
      </c>
      <c r="D10" s="32">
        <v>34.51</v>
      </c>
      <c r="E10" s="32">
        <v>-2.38</v>
      </c>
      <c r="F10" s="32">
        <v>34.229999999999997</v>
      </c>
      <c r="G10" s="32">
        <v>35.26</v>
      </c>
      <c r="H10" s="32"/>
      <c r="I10" s="32"/>
      <c r="J10" s="32"/>
      <c r="K10" s="32"/>
    </row>
    <row r="11" spans="1:11" x14ac:dyDescent="0.25">
      <c r="A11" s="45"/>
      <c r="C11" s="32" t="s">
        <v>26</v>
      </c>
      <c r="D11" s="32">
        <v>7.8</v>
      </c>
      <c r="E11" s="32">
        <v>-0.38</v>
      </c>
      <c r="F11" s="32">
        <v>7.8</v>
      </c>
      <c r="G11" s="32">
        <v>7.83</v>
      </c>
      <c r="H11" s="32"/>
      <c r="I11" s="32"/>
      <c r="J11" s="32"/>
      <c r="K11" s="32"/>
    </row>
    <row r="12" spans="1:11" x14ac:dyDescent="0.25">
      <c r="A12" s="45"/>
      <c r="C12" s="32" t="s">
        <v>27</v>
      </c>
      <c r="D12" s="32">
        <v>21.92</v>
      </c>
      <c r="E12" s="32">
        <v>-3.86</v>
      </c>
      <c r="F12" s="32">
        <v>21.85</v>
      </c>
      <c r="G12" s="32">
        <v>22.63</v>
      </c>
      <c r="H12" s="32"/>
      <c r="I12" s="32"/>
      <c r="J12" s="32"/>
      <c r="K12" s="32"/>
    </row>
    <row r="13" spans="1:11" x14ac:dyDescent="0.25">
      <c r="A13" s="45"/>
      <c r="C13" s="32" t="s">
        <v>28</v>
      </c>
      <c r="D13" s="32">
        <v>22.79</v>
      </c>
      <c r="E13" s="32">
        <v>-1.68</v>
      </c>
      <c r="F13" s="32">
        <v>22.61</v>
      </c>
      <c r="G13" s="32">
        <v>23.22</v>
      </c>
      <c r="H13" s="32"/>
      <c r="I13" s="32"/>
      <c r="J13" s="32"/>
      <c r="K13" s="32"/>
    </row>
    <row r="14" spans="1:11" x14ac:dyDescent="0.25">
      <c r="A14" s="45"/>
      <c r="C14" s="32" t="s">
        <v>29</v>
      </c>
      <c r="D14" s="32">
        <v>7.64</v>
      </c>
      <c r="E14" s="32">
        <v>-3.29</v>
      </c>
      <c r="F14" s="32">
        <v>7.63</v>
      </c>
      <c r="G14" s="32">
        <v>7.9</v>
      </c>
      <c r="H14" s="32"/>
      <c r="I14" s="32"/>
      <c r="J14" s="32"/>
      <c r="K14" s="32"/>
    </row>
    <row r="15" spans="1:11" x14ac:dyDescent="0.25">
      <c r="A15" s="45"/>
      <c r="C15" s="32" t="s">
        <v>30</v>
      </c>
      <c r="D15" s="32">
        <v>7.52</v>
      </c>
      <c r="E15" s="32">
        <v>-1.57</v>
      </c>
      <c r="F15" s="32">
        <v>7.5</v>
      </c>
      <c r="G15" s="32">
        <v>7.68</v>
      </c>
      <c r="H15" s="32"/>
      <c r="I15" s="32"/>
      <c r="J15" s="32"/>
      <c r="K15" s="32"/>
    </row>
    <row r="16" spans="1:11" x14ac:dyDescent="0.25">
      <c r="A16" s="45"/>
      <c r="C16" s="32" t="s">
        <v>31</v>
      </c>
      <c r="D16" s="32">
        <v>4.9000000000000004</v>
      </c>
      <c r="E16" s="32">
        <v>-3.54</v>
      </c>
      <c r="F16" s="32">
        <v>4.87</v>
      </c>
      <c r="G16" s="32">
        <v>5.0599999999999996</v>
      </c>
      <c r="H16" s="32"/>
      <c r="I16" s="32"/>
      <c r="J16" s="32"/>
      <c r="K16" s="32"/>
    </row>
    <row r="17" spans="1:11" x14ac:dyDescent="0.25">
      <c r="A17" s="45"/>
      <c r="C17" s="32" t="s">
        <v>706</v>
      </c>
      <c r="D17" s="32">
        <v>22.52</v>
      </c>
      <c r="E17" s="32">
        <v>-1.87</v>
      </c>
      <c r="F17" s="32">
        <v>22.27</v>
      </c>
      <c r="G17" s="32">
        <v>22.98</v>
      </c>
      <c r="H17" s="32"/>
      <c r="I17" s="32"/>
      <c r="J17" s="32"/>
      <c r="K17" s="32"/>
    </row>
    <row r="18" spans="1:11" x14ac:dyDescent="0.25">
      <c r="A18" s="45"/>
      <c r="C18" s="32" t="s">
        <v>32</v>
      </c>
      <c r="D18" s="32">
        <v>8.56</v>
      </c>
      <c r="E18" s="32">
        <v>-4.3600000000000003</v>
      </c>
      <c r="F18" s="32">
        <v>8.51</v>
      </c>
      <c r="G18" s="32">
        <v>8.9499999999999993</v>
      </c>
      <c r="H18" s="32"/>
      <c r="I18" s="32"/>
      <c r="J18" s="32"/>
      <c r="K18" s="32"/>
    </row>
    <row r="19" spans="1:11" x14ac:dyDescent="0.25">
      <c r="A19" s="45"/>
      <c r="C19" s="32" t="s">
        <v>33</v>
      </c>
      <c r="D19" s="32">
        <v>40.5</v>
      </c>
      <c r="E19" s="32">
        <v>-6.21</v>
      </c>
      <c r="F19" s="32">
        <v>40.119999999999997</v>
      </c>
      <c r="G19" s="32">
        <v>42.99</v>
      </c>
      <c r="H19" s="32"/>
      <c r="I19" s="32"/>
      <c r="J19" s="32"/>
      <c r="K19" s="32"/>
    </row>
    <row r="20" spans="1:11" x14ac:dyDescent="0.25">
      <c r="A20" s="45"/>
      <c r="C20" s="32" t="s">
        <v>34</v>
      </c>
      <c r="D20" s="32">
        <v>69.48</v>
      </c>
      <c r="E20" s="32">
        <v>-2.42</v>
      </c>
      <c r="F20" s="32">
        <v>69.23</v>
      </c>
      <c r="G20" s="32">
        <v>70.510000000000005</v>
      </c>
      <c r="H20" s="32"/>
      <c r="I20" s="32"/>
      <c r="J20" s="32"/>
      <c r="K20" s="32"/>
    </row>
    <row r="21" spans="1:11" x14ac:dyDescent="0.25">
      <c r="A21" s="45"/>
      <c r="C21" s="32" t="s">
        <v>707</v>
      </c>
      <c r="D21" s="32">
        <v>3.39</v>
      </c>
      <c r="E21" s="32">
        <v>2.42</v>
      </c>
      <c r="F21" s="32">
        <v>3.12</v>
      </c>
      <c r="G21" s="32">
        <v>3.39</v>
      </c>
      <c r="H21" s="32"/>
      <c r="I21" s="32"/>
      <c r="J21" s="32"/>
      <c r="K21" s="32"/>
    </row>
    <row r="22" spans="1:11" x14ac:dyDescent="0.25">
      <c r="A22" s="45"/>
      <c r="C22" s="32" t="s">
        <v>35</v>
      </c>
      <c r="D22" s="32">
        <v>3.69</v>
      </c>
      <c r="E22" s="32">
        <v>-3.4</v>
      </c>
      <c r="F22" s="32">
        <v>3.4</v>
      </c>
      <c r="G22" s="32">
        <v>3.75</v>
      </c>
      <c r="H22" s="32"/>
      <c r="I22" s="32"/>
      <c r="J22" s="32"/>
      <c r="K22" s="32"/>
    </row>
    <row r="23" spans="1:11" x14ac:dyDescent="0.25">
      <c r="A23" s="45"/>
      <c r="C23" s="32" t="s">
        <v>708</v>
      </c>
      <c r="D23" s="52">
        <v>54.99</v>
      </c>
      <c r="E23" s="52">
        <v>2.5</v>
      </c>
      <c r="F23" s="52">
        <v>54.5</v>
      </c>
      <c r="G23" s="52">
        <v>56.6</v>
      </c>
      <c r="H23" s="32"/>
      <c r="I23" s="32"/>
      <c r="J23" s="52"/>
      <c r="K23" s="52"/>
    </row>
    <row r="24" spans="1:11" x14ac:dyDescent="0.25">
      <c r="A24" s="45"/>
      <c r="C24" s="32" t="s">
        <v>737</v>
      </c>
      <c r="D24" s="52">
        <v>23.45</v>
      </c>
      <c r="E24" s="52">
        <v>0</v>
      </c>
      <c r="F24" s="52"/>
      <c r="G24" s="52"/>
      <c r="H24" s="32"/>
      <c r="I24" s="32"/>
      <c r="J24" s="52"/>
      <c r="K24" s="52"/>
    </row>
    <row r="25" spans="1:11" x14ac:dyDescent="0.25">
      <c r="A25" s="45"/>
      <c r="C25" s="32" t="s">
        <v>36</v>
      </c>
      <c r="D25" s="52">
        <v>6.2</v>
      </c>
      <c r="E25" s="52">
        <v>0.98</v>
      </c>
      <c r="F25" s="52">
        <v>6.08</v>
      </c>
      <c r="G25" s="52">
        <v>6.2</v>
      </c>
      <c r="H25" s="32"/>
      <c r="I25" s="32"/>
      <c r="J25" s="52"/>
      <c r="K25" s="52"/>
    </row>
    <row r="26" spans="1:11" x14ac:dyDescent="0.25">
      <c r="A26" s="45"/>
      <c r="C26" s="32" t="s">
        <v>37</v>
      </c>
      <c r="D26" s="52">
        <v>3.55</v>
      </c>
      <c r="E26" s="52">
        <v>-4.05</v>
      </c>
      <c r="F26" s="52">
        <v>3.5</v>
      </c>
      <c r="G26" s="52">
        <v>3.69</v>
      </c>
      <c r="H26" s="32"/>
      <c r="I26" s="32"/>
      <c r="J26" s="52"/>
      <c r="K26" s="52"/>
    </row>
    <row r="27" spans="1:11" x14ac:dyDescent="0.25">
      <c r="A27" s="45"/>
      <c r="C27" s="32" t="s">
        <v>38</v>
      </c>
      <c r="D27" s="52">
        <v>38.270000000000003</v>
      </c>
      <c r="E27" s="52">
        <v>-4.4400000000000004</v>
      </c>
      <c r="F27" s="52">
        <v>38.06</v>
      </c>
      <c r="G27" s="52">
        <v>39.4</v>
      </c>
      <c r="H27" s="32"/>
      <c r="I27" s="32"/>
      <c r="J27" s="52"/>
      <c r="K27" s="52"/>
    </row>
    <row r="28" spans="1:11" x14ac:dyDescent="0.25">
      <c r="A28" s="45"/>
      <c r="C28" s="32" t="s">
        <v>39</v>
      </c>
      <c r="D28" s="52">
        <v>52.9</v>
      </c>
      <c r="E28" s="52">
        <v>-2.67</v>
      </c>
      <c r="F28" s="52">
        <v>52.54</v>
      </c>
      <c r="G28" s="52">
        <v>54.35</v>
      </c>
      <c r="H28" s="32"/>
      <c r="I28" s="32"/>
      <c r="J28" s="52"/>
      <c r="K28" s="52"/>
    </row>
    <row r="29" spans="1:11" x14ac:dyDescent="0.25">
      <c r="A29" s="45"/>
      <c r="C29" s="32" t="s">
        <v>40</v>
      </c>
      <c r="D29" s="52">
        <v>69</v>
      </c>
      <c r="E29" s="52">
        <v>-0.71</v>
      </c>
      <c r="F29" s="52">
        <v>69</v>
      </c>
      <c r="G29" s="52">
        <v>69.36</v>
      </c>
      <c r="H29" s="32"/>
      <c r="I29" s="32"/>
      <c r="J29" s="52"/>
      <c r="K29" s="52"/>
    </row>
    <row r="30" spans="1:11" x14ac:dyDescent="0.25">
      <c r="A30" s="45"/>
      <c r="C30" s="32" t="s">
        <v>41</v>
      </c>
      <c r="D30" s="52">
        <v>17</v>
      </c>
      <c r="E30" s="52">
        <v>-1.79</v>
      </c>
      <c r="F30" s="52">
        <v>17</v>
      </c>
      <c r="G30" s="52">
        <v>17</v>
      </c>
      <c r="H30" s="32"/>
      <c r="I30" s="32"/>
      <c r="J30" s="52"/>
      <c r="K30" s="52"/>
    </row>
    <row r="31" spans="1:11" x14ac:dyDescent="0.25">
      <c r="A31" s="45"/>
      <c r="C31" s="32" t="s">
        <v>42</v>
      </c>
      <c r="D31" s="52">
        <v>13.9</v>
      </c>
      <c r="E31" s="52">
        <v>0</v>
      </c>
      <c r="F31" s="52"/>
      <c r="G31" s="52"/>
      <c r="H31" s="32"/>
      <c r="I31" s="32"/>
      <c r="J31" s="52"/>
      <c r="K31" s="52"/>
    </row>
    <row r="32" spans="1:11" x14ac:dyDescent="0.25">
      <c r="A32" s="45"/>
      <c r="C32" s="32" t="s">
        <v>43</v>
      </c>
      <c r="D32" s="52">
        <v>90.95</v>
      </c>
      <c r="E32" s="52">
        <v>0</v>
      </c>
      <c r="F32" s="52"/>
      <c r="G32" s="52"/>
      <c r="H32" s="32"/>
      <c r="I32" s="32"/>
      <c r="J32" s="52"/>
      <c r="K32" s="52"/>
    </row>
    <row r="33" spans="1:11" x14ac:dyDescent="0.25">
      <c r="A33" s="45"/>
      <c r="C33" s="32" t="s">
        <v>44</v>
      </c>
      <c r="D33" s="52">
        <v>37.25</v>
      </c>
      <c r="E33" s="52">
        <v>0</v>
      </c>
      <c r="F33" s="52"/>
      <c r="G33" s="52"/>
      <c r="H33" s="32"/>
      <c r="I33" s="32"/>
      <c r="J33" s="52"/>
      <c r="K33" s="52"/>
    </row>
    <row r="34" spans="1:11" x14ac:dyDescent="0.25">
      <c r="A34" s="45"/>
      <c r="C34" s="32" t="s">
        <v>45</v>
      </c>
      <c r="D34" s="52">
        <v>27.32</v>
      </c>
      <c r="E34" s="52">
        <v>-1.94</v>
      </c>
      <c r="F34" s="52">
        <v>27.02</v>
      </c>
      <c r="G34" s="52">
        <v>27.59</v>
      </c>
      <c r="H34" s="32"/>
      <c r="I34" s="32"/>
      <c r="J34" s="52"/>
      <c r="K34" s="52"/>
    </row>
    <row r="35" spans="1:11" x14ac:dyDescent="0.25">
      <c r="A35" s="45"/>
      <c r="C35" s="32" t="s">
        <v>46</v>
      </c>
      <c r="D35" s="52">
        <v>19.309999999999999</v>
      </c>
      <c r="E35" s="52">
        <v>-2.99</v>
      </c>
      <c r="F35" s="52">
        <v>19.100000000000001</v>
      </c>
      <c r="G35" s="52">
        <v>19.53</v>
      </c>
      <c r="H35" s="32"/>
      <c r="I35" s="32"/>
      <c r="J35" s="52"/>
      <c r="K35" s="52"/>
    </row>
    <row r="36" spans="1:11" x14ac:dyDescent="0.25">
      <c r="A36" s="45"/>
      <c r="C36" s="32" t="s">
        <v>47</v>
      </c>
      <c r="D36" s="52">
        <v>21.66</v>
      </c>
      <c r="E36" s="52">
        <v>-2.54</v>
      </c>
      <c r="F36" s="52">
        <v>21.45</v>
      </c>
      <c r="G36" s="52">
        <v>21.89</v>
      </c>
      <c r="H36" s="32"/>
      <c r="I36" s="32"/>
      <c r="J36" s="52"/>
      <c r="K36" s="52"/>
    </row>
    <row r="37" spans="1:11" x14ac:dyDescent="0.25">
      <c r="A37" s="45"/>
      <c r="C37" s="32" t="s">
        <v>48</v>
      </c>
      <c r="D37" s="52">
        <v>1.77</v>
      </c>
      <c r="E37" s="52">
        <v>-3.28</v>
      </c>
      <c r="F37" s="52">
        <v>1.75</v>
      </c>
      <c r="G37" s="52">
        <v>1.8</v>
      </c>
      <c r="H37" s="32"/>
      <c r="I37" s="32"/>
      <c r="J37" s="52"/>
      <c r="K37" s="52"/>
    </row>
    <row r="38" spans="1:11" x14ac:dyDescent="0.25">
      <c r="A38" s="45"/>
      <c r="C38" s="32" t="s">
        <v>49</v>
      </c>
      <c r="D38" s="52">
        <v>24.08</v>
      </c>
      <c r="E38" s="52">
        <v>-2.9</v>
      </c>
      <c r="F38" s="52">
        <v>24</v>
      </c>
      <c r="G38" s="52">
        <v>24.68</v>
      </c>
      <c r="H38" s="32"/>
      <c r="I38" s="32"/>
      <c r="J38" s="52"/>
      <c r="K38" s="52"/>
    </row>
    <row r="39" spans="1:11" x14ac:dyDescent="0.25">
      <c r="A39" s="45"/>
      <c r="C39" s="32" t="s">
        <v>50</v>
      </c>
      <c r="D39" s="52">
        <v>11.15</v>
      </c>
      <c r="E39" s="52">
        <v>2.76</v>
      </c>
      <c r="F39" s="52">
        <v>10.85</v>
      </c>
      <c r="G39" s="52">
        <v>11.15</v>
      </c>
      <c r="H39" s="32"/>
      <c r="I39" s="32"/>
      <c r="J39" s="52"/>
      <c r="K39" s="52"/>
    </row>
    <row r="40" spans="1:11" x14ac:dyDescent="0.25">
      <c r="A40" s="45"/>
      <c r="C40" s="32" t="s">
        <v>51</v>
      </c>
      <c r="D40" s="52">
        <v>9.6</v>
      </c>
      <c r="E40" s="52">
        <v>-0.52</v>
      </c>
      <c r="F40" s="52">
        <v>9.4499999999999993</v>
      </c>
      <c r="G40" s="52">
        <v>9.6</v>
      </c>
      <c r="H40" s="32"/>
      <c r="I40" s="32"/>
      <c r="J40" s="52"/>
      <c r="K40" s="52"/>
    </row>
    <row r="41" spans="1:11" x14ac:dyDescent="0.25">
      <c r="A41" s="45"/>
      <c r="C41" s="32" t="s">
        <v>52</v>
      </c>
      <c r="D41" s="52">
        <v>4.74</v>
      </c>
      <c r="E41" s="52">
        <v>-2.87</v>
      </c>
      <c r="F41" s="52">
        <v>4.7</v>
      </c>
      <c r="G41" s="52">
        <v>4.92</v>
      </c>
      <c r="H41" s="32"/>
      <c r="I41" s="32"/>
      <c r="J41" s="52"/>
      <c r="K41" s="52"/>
    </row>
    <row r="42" spans="1:11" x14ac:dyDescent="0.25">
      <c r="A42" s="45"/>
      <c r="C42" s="32" t="s">
        <v>53</v>
      </c>
      <c r="D42" s="52">
        <v>5.82</v>
      </c>
      <c r="E42" s="52">
        <v>0</v>
      </c>
      <c r="F42" s="52">
        <v>5.82</v>
      </c>
      <c r="G42" s="52">
        <v>5.82</v>
      </c>
      <c r="H42" s="32"/>
      <c r="I42" s="32"/>
      <c r="J42" s="52"/>
      <c r="K42" s="52"/>
    </row>
    <row r="43" spans="1:11" x14ac:dyDescent="0.25">
      <c r="A43" s="45"/>
      <c r="C43" s="32" t="s">
        <v>709</v>
      </c>
      <c r="D43" s="52">
        <v>41.44</v>
      </c>
      <c r="E43" s="52">
        <v>0</v>
      </c>
      <c r="F43" s="52"/>
      <c r="G43" s="52"/>
      <c r="H43" s="32"/>
      <c r="I43" s="32"/>
      <c r="J43" s="52"/>
      <c r="K43" s="52"/>
    </row>
    <row r="44" spans="1:11" x14ac:dyDescent="0.25">
      <c r="A44" s="45"/>
      <c r="C44" s="32" t="s">
        <v>54</v>
      </c>
      <c r="D44" s="52">
        <v>24.83</v>
      </c>
      <c r="E44" s="52">
        <v>2.06</v>
      </c>
      <c r="F44" s="52">
        <v>24.83</v>
      </c>
      <c r="G44" s="52">
        <v>24.83</v>
      </c>
      <c r="H44" s="32"/>
      <c r="I44" s="32"/>
      <c r="J44" s="52"/>
      <c r="K44" s="52"/>
    </row>
    <row r="45" spans="1:11" x14ac:dyDescent="0.25">
      <c r="A45" s="45"/>
      <c r="C45" s="32" t="s">
        <v>55</v>
      </c>
      <c r="D45" s="52">
        <v>165.7</v>
      </c>
      <c r="E45" s="52">
        <v>-1.37</v>
      </c>
      <c r="F45" s="52">
        <v>164.28</v>
      </c>
      <c r="G45" s="52">
        <v>170.7</v>
      </c>
      <c r="H45" s="32"/>
      <c r="I45" s="32"/>
      <c r="J45" s="52"/>
      <c r="K45" s="52"/>
    </row>
    <row r="46" spans="1:11" x14ac:dyDescent="0.25">
      <c r="A46" s="45"/>
      <c r="C46" s="32" t="s">
        <v>56</v>
      </c>
      <c r="D46" s="52">
        <v>55.38</v>
      </c>
      <c r="E46" s="52">
        <v>-1.91</v>
      </c>
      <c r="F46" s="52">
        <v>55.32</v>
      </c>
      <c r="G46" s="52">
        <v>57.5</v>
      </c>
      <c r="H46" s="32"/>
      <c r="I46" s="32"/>
      <c r="J46" s="52"/>
      <c r="K46" s="52"/>
    </row>
    <row r="47" spans="1:11" x14ac:dyDescent="0.25">
      <c r="A47" s="45"/>
      <c r="C47" s="32" t="s">
        <v>57</v>
      </c>
      <c r="D47" s="52">
        <v>55</v>
      </c>
      <c r="E47" s="52">
        <v>-1.57</v>
      </c>
      <c r="F47" s="52">
        <v>54.14</v>
      </c>
      <c r="G47" s="52">
        <v>56.76</v>
      </c>
      <c r="H47" s="32"/>
      <c r="I47" s="32"/>
      <c r="J47" s="52"/>
      <c r="K47" s="52"/>
    </row>
    <row r="48" spans="1:11" x14ac:dyDescent="0.25">
      <c r="A48" s="45"/>
      <c r="C48" s="32" t="s">
        <v>58</v>
      </c>
      <c r="D48" s="52">
        <v>14.71</v>
      </c>
      <c r="E48" s="52">
        <v>-0.27</v>
      </c>
      <c r="F48" s="52">
        <v>14.71</v>
      </c>
      <c r="G48" s="52">
        <v>15.09</v>
      </c>
      <c r="H48" s="32"/>
      <c r="I48" s="32"/>
      <c r="J48" s="52"/>
      <c r="K48" s="52"/>
    </row>
    <row r="49" spans="1:11" x14ac:dyDescent="0.25">
      <c r="A49" s="45"/>
      <c r="C49" s="32" t="s">
        <v>59</v>
      </c>
      <c r="D49" s="52">
        <v>8.5399999999999991</v>
      </c>
      <c r="E49" s="52">
        <v>-5.1100000000000003</v>
      </c>
      <c r="F49" s="52">
        <v>8.5299999999999994</v>
      </c>
      <c r="G49" s="52">
        <v>8.85</v>
      </c>
      <c r="H49" s="32"/>
      <c r="I49" s="32"/>
      <c r="J49" s="52"/>
      <c r="K49" s="52"/>
    </row>
    <row r="50" spans="1:11" x14ac:dyDescent="0.25">
      <c r="A50" s="45"/>
      <c r="C50" s="32" t="s">
        <v>60</v>
      </c>
      <c r="D50" s="52">
        <v>18.3</v>
      </c>
      <c r="E50" s="52">
        <v>0</v>
      </c>
      <c r="F50" s="52">
        <v>18.079999999999998</v>
      </c>
      <c r="G50" s="52">
        <v>18.3</v>
      </c>
      <c r="H50" s="32"/>
      <c r="I50" s="32"/>
      <c r="J50" s="52"/>
      <c r="K50" s="52"/>
    </row>
    <row r="51" spans="1:11" x14ac:dyDescent="0.25">
      <c r="A51" s="45"/>
      <c r="C51" s="32" t="s">
        <v>61</v>
      </c>
      <c r="D51" s="52">
        <v>15.96</v>
      </c>
      <c r="E51" s="52">
        <v>-1.78</v>
      </c>
      <c r="F51" s="52">
        <v>15.96</v>
      </c>
      <c r="G51" s="52">
        <v>16.3</v>
      </c>
      <c r="H51" s="32"/>
      <c r="I51" s="32"/>
      <c r="J51" s="52"/>
      <c r="K51" s="52"/>
    </row>
    <row r="52" spans="1:11" x14ac:dyDescent="0.25">
      <c r="A52" s="45"/>
      <c r="C52" s="32" t="s">
        <v>62</v>
      </c>
      <c r="D52" s="52">
        <v>4.38</v>
      </c>
      <c r="E52" s="52">
        <v>-3.31</v>
      </c>
      <c r="F52" s="52">
        <v>4.34</v>
      </c>
      <c r="G52" s="52">
        <v>4.49</v>
      </c>
      <c r="H52" s="32"/>
      <c r="I52" s="32"/>
      <c r="J52" s="52"/>
      <c r="K52" s="52"/>
    </row>
    <row r="53" spans="1:11" x14ac:dyDescent="0.25">
      <c r="A53" s="45"/>
      <c r="C53" s="32" t="s">
        <v>63</v>
      </c>
      <c r="D53" s="52">
        <v>23.1</v>
      </c>
      <c r="E53" s="52">
        <v>0</v>
      </c>
      <c r="F53" s="52">
        <v>23.1</v>
      </c>
      <c r="G53" s="52">
        <v>23.1</v>
      </c>
      <c r="H53" s="32"/>
      <c r="I53" s="32"/>
      <c r="J53" s="52"/>
      <c r="K53" s="52"/>
    </row>
    <row r="54" spans="1:11" x14ac:dyDescent="0.25">
      <c r="A54" s="45"/>
      <c r="C54" s="32" t="s">
        <v>64</v>
      </c>
      <c r="D54" s="52">
        <v>26.58</v>
      </c>
      <c r="E54" s="52">
        <v>4.6900000000000004</v>
      </c>
      <c r="F54" s="52"/>
      <c r="G54" s="52"/>
      <c r="H54" s="32"/>
      <c r="I54" s="32"/>
      <c r="J54" s="52"/>
      <c r="K54" s="52"/>
    </row>
    <row r="55" spans="1:11" x14ac:dyDescent="0.25">
      <c r="A55" s="45"/>
      <c r="C55" s="32" t="s">
        <v>65</v>
      </c>
      <c r="D55" s="52">
        <v>225</v>
      </c>
      <c r="E55" s="52">
        <v>0</v>
      </c>
      <c r="F55" s="52">
        <v>225</v>
      </c>
      <c r="G55" s="52">
        <v>225</v>
      </c>
      <c r="H55" s="32"/>
      <c r="I55" s="32"/>
      <c r="J55" s="52"/>
      <c r="K55" s="52"/>
    </row>
    <row r="56" spans="1:11" x14ac:dyDescent="0.25">
      <c r="A56" s="45"/>
      <c r="C56" s="32" t="s">
        <v>751</v>
      </c>
      <c r="D56" s="52">
        <v>25.51</v>
      </c>
      <c r="E56" s="52">
        <v>-1.88</v>
      </c>
      <c r="F56" s="52">
        <v>25.4</v>
      </c>
      <c r="G56" s="52">
        <v>25.95</v>
      </c>
      <c r="H56" s="32"/>
      <c r="I56" s="32"/>
      <c r="J56" s="52"/>
      <c r="K56" s="52"/>
    </row>
    <row r="57" spans="1:11" x14ac:dyDescent="0.25">
      <c r="A57" s="45"/>
      <c r="C57" s="32" t="s">
        <v>66</v>
      </c>
      <c r="D57" s="52">
        <v>68.5</v>
      </c>
      <c r="E57" s="52">
        <v>0</v>
      </c>
      <c r="F57" s="52"/>
      <c r="G57" s="52"/>
      <c r="H57" s="32"/>
      <c r="I57" s="32"/>
      <c r="J57" s="52"/>
      <c r="K57" s="52"/>
    </row>
    <row r="58" spans="1:11" x14ac:dyDescent="0.25">
      <c r="A58" s="45"/>
      <c r="C58" s="32" t="s">
        <v>710</v>
      </c>
      <c r="D58" s="52">
        <v>10.16</v>
      </c>
      <c r="E58" s="52">
        <v>-2.12</v>
      </c>
      <c r="F58" s="52">
        <v>10.08</v>
      </c>
      <c r="G58" s="52">
        <v>10.24</v>
      </c>
      <c r="H58" s="32"/>
      <c r="I58" s="32"/>
      <c r="J58" s="52"/>
      <c r="K58" s="52"/>
    </row>
    <row r="59" spans="1:11" x14ac:dyDescent="0.25">
      <c r="A59" s="45"/>
      <c r="C59" s="32" t="s">
        <v>67</v>
      </c>
      <c r="D59" s="52">
        <v>2.17</v>
      </c>
      <c r="E59" s="52">
        <v>-2.25</v>
      </c>
      <c r="F59" s="52">
        <v>2.17</v>
      </c>
      <c r="G59" s="52">
        <v>2.2400000000000002</v>
      </c>
      <c r="H59" s="32"/>
      <c r="I59" s="32"/>
      <c r="J59" s="52"/>
      <c r="K59" s="52"/>
    </row>
    <row r="60" spans="1:11" x14ac:dyDescent="0.25">
      <c r="A60" s="45"/>
      <c r="C60" s="32" t="s">
        <v>68</v>
      </c>
      <c r="D60" s="52">
        <v>98.42</v>
      </c>
      <c r="E60" s="52">
        <v>-3.01</v>
      </c>
      <c r="F60" s="52">
        <v>98.1</v>
      </c>
      <c r="G60" s="52">
        <v>101.23</v>
      </c>
      <c r="H60" s="32"/>
      <c r="I60" s="32"/>
      <c r="J60" s="52"/>
      <c r="K60" s="52"/>
    </row>
    <row r="61" spans="1:11" x14ac:dyDescent="0.25">
      <c r="A61" s="45"/>
      <c r="C61" s="32" t="s">
        <v>69</v>
      </c>
      <c r="D61" s="52">
        <v>43.87</v>
      </c>
      <c r="E61" s="52">
        <v>-2.42</v>
      </c>
      <c r="F61" s="52">
        <v>43.87</v>
      </c>
      <c r="G61" s="52">
        <v>43.87</v>
      </c>
      <c r="H61" s="32"/>
      <c r="I61" s="32"/>
      <c r="J61" s="52"/>
      <c r="K61" s="52"/>
    </row>
    <row r="62" spans="1:11" x14ac:dyDescent="0.25">
      <c r="A62" s="45"/>
      <c r="C62" s="32" t="s">
        <v>70</v>
      </c>
      <c r="D62" s="52">
        <v>28.7</v>
      </c>
      <c r="E62" s="52">
        <v>-4.17</v>
      </c>
      <c r="F62" s="52">
        <v>28.7</v>
      </c>
      <c r="G62" s="52">
        <v>28.7</v>
      </c>
      <c r="H62" s="32"/>
      <c r="I62" s="32"/>
      <c r="J62" s="52"/>
      <c r="K62" s="52"/>
    </row>
    <row r="63" spans="1:11" x14ac:dyDescent="0.25">
      <c r="A63" s="45"/>
      <c r="C63" s="32" t="s">
        <v>71</v>
      </c>
      <c r="D63" s="52">
        <v>14.13</v>
      </c>
      <c r="E63" s="52">
        <v>-2.89</v>
      </c>
      <c r="F63" s="52">
        <v>13.86</v>
      </c>
      <c r="G63" s="52">
        <v>14.44</v>
      </c>
      <c r="H63" s="32"/>
      <c r="I63" s="32"/>
      <c r="J63" s="52"/>
      <c r="K63" s="52"/>
    </row>
    <row r="64" spans="1:11" x14ac:dyDescent="0.25">
      <c r="A64" s="45"/>
      <c r="C64" s="32" t="s">
        <v>72</v>
      </c>
      <c r="D64" s="52">
        <v>55.5</v>
      </c>
      <c r="E64" s="52">
        <v>-1.77</v>
      </c>
      <c r="F64" s="52">
        <v>54.79</v>
      </c>
      <c r="G64" s="52">
        <v>55.5</v>
      </c>
      <c r="H64" s="32"/>
      <c r="I64" s="32"/>
      <c r="J64" s="52"/>
      <c r="K64" s="52"/>
    </row>
    <row r="65" spans="1:11" x14ac:dyDescent="0.25">
      <c r="A65" s="45"/>
      <c r="C65" s="32" t="s">
        <v>73</v>
      </c>
      <c r="D65" s="52">
        <v>63.9</v>
      </c>
      <c r="E65" s="52">
        <v>-1.05</v>
      </c>
      <c r="F65" s="52">
        <v>63.56</v>
      </c>
      <c r="G65" s="52">
        <v>64.55</v>
      </c>
      <c r="H65" s="32"/>
      <c r="I65" s="32"/>
      <c r="J65" s="52"/>
      <c r="K65" s="52"/>
    </row>
    <row r="66" spans="1:11" x14ac:dyDescent="0.25">
      <c r="A66" s="45"/>
      <c r="C66" s="32" t="s">
        <v>74</v>
      </c>
      <c r="D66" s="52">
        <v>19.03</v>
      </c>
      <c r="E66" s="52">
        <v>-3.35</v>
      </c>
      <c r="F66" s="52">
        <v>18.87</v>
      </c>
      <c r="G66" s="52">
        <v>19.45</v>
      </c>
      <c r="H66" s="32"/>
      <c r="I66" s="32"/>
      <c r="J66" s="52"/>
      <c r="K66" s="52"/>
    </row>
    <row r="67" spans="1:11" x14ac:dyDescent="0.25">
      <c r="A67" s="45"/>
      <c r="C67" s="32" t="s">
        <v>75</v>
      </c>
      <c r="D67" s="52">
        <v>21.25</v>
      </c>
      <c r="E67" s="52">
        <v>-2.0699999999999998</v>
      </c>
      <c r="F67" s="52">
        <v>21.09</v>
      </c>
      <c r="G67" s="52">
        <v>21.6</v>
      </c>
      <c r="H67" s="32"/>
      <c r="I67" s="32"/>
      <c r="J67" s="52"/>
      <c r="K67" s="52"/>
    </row>
    <row r="68" spans="1:11" x14ac:dyDescent="0.25">
      <c r="A68" s="45"/>
      <c r="C68" s="32" t="s">
        <v>76</v>
      </c>
      <c r="D68" s="52">
        <v>10.75</v>
      </c>
      <c r="E68" s="52">
        <v>10.6</v>
      </c>
      <c r="F68" s="52">
        <v>10.51</v>
      </c>
      <c r="G68" s="52">
        <v>10.76</v>
      </c>
      <c r="H68" s="32"/>
      <c r="I68" s="32"/>
      <c r="J68" s="52"/>
      <c r="K68" s="52"/>
    </row>
    <row r="69" spans="1:11" x14ac:dyDescent="0.25">
      <c r="A69" s="45"/>
      <c r="C69" s="32" t="s">
        <v>77</v>
      </c>
      <c r="D69" s="52">
        <v>6.13</v>
      </c>
      <c r="E69" s="52">
        <v>0</v>
      </c>
      <c r="F69" s="52"/>
      <c r="G69" s="52"/>
      <c r="H69" s="32"/>
      <c r="I69" s="32"/>
      <c r="J69" s="52"/>
      <c r="K69" s="52"/>
    </row>
    <row r="70" spans="1:11" x14ac:dyDescent="0.25">
      <c r="A70" s="45"/>
      <c r="C70" s="32" t="s">
        <v>78</v>
      </c>
      <c r="D70" s="52">
        <v>8.82</v>
      </c>
      <c r="E70" s="52">
        <v>-0.11</v>
      </c>
      <c r="F70" s="52">
        <v>8.82</v>
      </c>
      <c r="G70" s="52">
        <v>8.82</v>
      </c>
      <c r="H70" s="32"/>
      <c r="I70" s="32"/>
      <c r="J70" s="52"/>
      <c r="K70" s="52"/>
    </row>
    <row r="71" spans="1:11" x14ac:dyDescent="0.25">
      <c r="A71" s="45"/>
      <c r="C71" s="32" t="s">
        <v>752</v>
      </c>
      <c r="D71" s="52">
        <v>17.579999999999998</v>
      </c>
      <c r="E71" s="52">
        <v>0</v>
      </c>
      <c r="F71" s="52"/>
      <c r="G71" s="52"/>
      <c r="H71" s="32"/>
      <c r="I71" s="32"/>
      <c r="J71" s="52"/>
      <c r="K71" s="52"/>
    </row>
    <row r="72" spans="1:11" x14ac:dyDescent="0.25">
      <c r="A72" s="45"/>
      <c r="C72" s="32" t="s">
        <v>753</v>
      </c>
      <c r="D72" s="52">
        <v>16.5</v>
      </c>
      <c r="E72" s="52">
        <v>0</v>
      </c>
      <c r="F72" s="52"/>
      <c r="G72" s="52"/>
      <c r="H72" s="32"/>
      <c r="I72" s="32"/>
      <c r="J72" s="52"/>
      <c r="K72" s="52"/>
    </row>
    <row r="73" spans="1:11" x14ac:dyDescent="0.25">
      <c r="A73" s="45"/>
      <c r="C73" s="32" t="s">
        <v>79</v>
      </c>
      <c r="D73" s="52">
        <v>8.99</v>
      </c>
      <c r="E73" s="52">
        <v>0</v>
      </c>
      <c r="F73" s="52"/>
      <c r="G73" s="52"/>
      <c r="H73" s="32"/>
      <c r="I73" s="32"/>
      <c r="J73" s="52"/>
      <c r="K73" s="52"/>
    </row>
    <row r="74" spans="1:11" x14ac:dyDescent="0.25">
      <c r="A74" s="45"/>
      <c r="C74" s="32" t="s">
        <v>80</v>
      </c>
      <c r="D74" s="52">
        <v>9.8800000000000008</v>
      </c>
      <c r="E74" s="52">
        <v>-6.79</v>
      </c>
      <c r="F74" s="52">
        <v>9.8800000000000008</v>
      </c>
      <c r="G74" s="52">
        <v>9.8800000000000008</v>
      </c>
      <c r="H74" s="32"/>
      <c r="I74" s="32"/>
      <c r="J74" s="52"/>
      <c r="K74" s="52"/>
    </row>
    <row r="75" spans="1:11" x14ac:dyDescent="0.25">
      <c r="A75" s="45"/>
      <c r="C75" s="32" t="s">
        <v>81</v>
      </c>
      <c r="D75" s="52">
        <v>9.34</v>
      </c>
      <c r="E75" s="52">
        <v>3.32</v>
      </c>
      <c r="F75" s="52">
        <v>9.34</v>
      </c>
      <c r="G75" s="52">
        <v>9.3699999999999992</v>
      </c>
      <c r="H75" s="32"/>
      <c r="I75" s="32"/>
      <c r="J75" s="52"/>
      <c r="K75" s="52"/>
    </row>
    <row r="76" spans="1:11" x14ac:dyDescent="0.25">
      <c r="A76" s="45"/>
      <c r="C76" s="32" t="s">
        <v>82</v>
      </c>
      <c r="D76" s="52">
        <v>29.24</v>
      </c>
      <c r="E76" s="52">
        <v>-2.89</v>
      </c>
      <c r="F76" s="52">
        <v>29.24</v>
      </c>
      <c r="G76" s="52">
        <v>30.29</v>
      </c>
      <c r="H76" s="32"/>
      <c r="I76" s="32"/>
      <c r="J76" s="52"/>
      <c r="K76" s="52"/>
    </row>
    <row r="77" spans="1:11" x14ac:dyDescent="0.25">
      <c r="A77" s="45"/>
      <c r="C77" s="32" t="s">
        <v>83</v>
      </c>
      <c r="D77" s="52">
        <v>30.24</v>
      </c>
      <c r="E77" s="52">
        <v>-4.8499999999999996</v>
      </c>
      <c r="F77" s="52">
        <v>29.92</v>
      </c>
      <c r="G77" s="52">
        <v>30.95</v>
      </c>
      <c r="H77" s="32"/>
      <c r="I77" s="32"/>
      <c r="J77" s="52"/>
      <c r="K77" s="52"/>
    </row>
    <row r="78" spans="1:11" x14ac:dyDescent="0.25">
      <c r="A78" s="45"/>
      <c r="C78" s="32" t="s">
        <v>84</v>
      </c>
      <c r="D78" s="52">
        <v>20</v>
      </c>
      <c r="E78" s="52">
        <v>0</v>
      </c>
      <c r="F78" s="52"/>
      <c r="G78" s="52"/>
      <c r="H78" s="32"/>
      <c r="I78" s="32"/>
      <c r="J78" s="52"/>
      <c r="K78" s="52"/>
    </row>
    <row r="79" spans="1:11" x14ac:dyDescent="0.25">
      <c r="A79" s="45"/>
      <c r="C79" s="32" t="s">
        <v>85</v>
      </c>
      <c r="D79" s="52">
        <v>7.9</v>
      </c>
      <c r="E79" s="52">
        <v>-3.3</v>
      </c>
      <c r="F79" s="52">
        <v>7.82</v>
      </c>
      <c r="G79" s="52">
        <v>8.1300000000000008</v>
      </c>
      <c r="H79" s="32"/>
      <c r="I79" s="32"/>
      <c r="J79" s="52"/>
      <c r="K79" s="52"/>
    </row>
    <row r="80" spans="1:11" x14ac:dyDescent="0.25">
      <c r="A80" s="45"/>
      <c r="C80" s="32" t="s">
        <v>86</v>
      </c>
      <c r="D80" s="52">
        <v>7.68</v>
      </c>
      <c r="E80" s="52">
        <v>-3.15</v>
      </c>
      <c r="F80" s="52">
        <v>7.6</v>
      </c>
      <c r="G80" s="52">
        <v>7.88</v>
      </c>
      <c r="H80" s="32"/>
      <c r="I80" s="32"/>
      <c r="J80" s="52"/>
      <c r="K80" s="52"/>
    </row>
    <row r="81" spans="1:11" x14ac:dyDescent="0.25">
      <c r="A81" s="45"/>
      <c r="C81" s="32" t="s">
        <v>87</v>
      </c>
      <c r="D81" s="52">
        <v>12.97</v>
      </c>
      <c r="E81" s="52">
        <v>-4.91</v>
      </c>
      <c r="F81" s="52">
        <v>12.97</v>
      </c>
      <c r="G81" s="52">
        <v>13.7</v>
      </c>
      <c r="H81" s="32"/>
      <c r="I81" s="32"/>
      <c r="J81" s="52"/>
      <c r="K81" s="52"/>
    </row>
    <row r="82" spans="1:11" x14ac:dyDescent="0.25">
      <c r="A82" s="45"/>
      <c r="C82" s="32" t="s">
        <v>754</v>
      </c>
      <c r="D82" s="52">
        <v>18.5</v>
      </c>
      <c r="E82" s="52">
        <v>0</v>
      </c>
      <c r="F82" s="52"/>
      <c r="G82" s="52"/>
      <c r="H82" s="32"/>
      <c r="I82" s="32"/>
      <c r="J82" s="52"/>
      <c r="K82" s="52"/>
    </row>
    <row r="83" spans="1:11" x14ac:dyDescent="0.25">
      <c r="A83" s="45"/>
      <c r="C83" s="32" t="s">
        <v>88</v>
      </c>
      <c r="D83" s="52">
        <v>11.73</v>
      </c>
      <c r="E83" s="52">
        <v>-2.09</v>
      </c>
      <c r="F83" s="52">
        <v>11.59</v>
      </c>
      <c r="G83" s="52">
        <v>11.96</v>
      </c>
      <c r="H83" s="32"/>
      <c r="I83" s="32"/>
      <c r="J83" s="52"/>
      <c r="K83" s="52"/>
    </row>
    <row r="84" spans="1:11" x14ac:dyDescent="0.25">
      <c r="A84" s="45"/>
      <c r="C84" s="32" t="s">
        <v>89</v>
      </c>
      <c r="D84" s="52">
        <v>6.9</v>
      </c>
      <c r="E84" s="52">
        <v>-1.71</v>
      </c>
      <c r="F84" s="52">
        <v>6.6</v>
      </c>
      <c r="G84" s="52">
        <v>6.91</v>
      </c>
      <c r="H84" s="32"/>
      <c r="I84" s="32"/>
      <c r="J84" s="52"/>
      <c r="K84" s="52"/>
    </row>
    <row r="85" spans="1:11" x14ac:dyDescent="0.25">
      <c r="A85" s="45"/>
      <c r="C85" s="32" t="s">
        <v>90</v>
      </c>
      <c r="D85" s="52">
        <v>58.75</v>
      </c>
      <c r="E85" s="52">
        <v>0.08</v>
      </c>
      <c r="F85" s="52"/>
      <c r="G85" s="52"/>
      <c r="H85" s="32"/>
      <c r="I85" s="32"/>
      <c r="J85" s="52"/>
      <c r="K85" s="52"/>
    </row>
    <row r="86" spans="1:11" x14ac:dyDescent="0.25">
      <c r="A86" s="45"/>
      <c r="C86" s="32" t="s">
        <v>755</v>
      </c>
      <c r="D86" s="52">
        <v>44.34</v>
      </c>
      <c r="E86" s="52">
        <v>0.11</v>
      </c>
      <c r="F86" s="52"/>
      <c r="G86" s="52"/>
      <c r="H86" s="32"/>
      <c r="I86" s="32"/>
      <c r="J86" s="52"/>
      <c r="K86" s="52"/>
    </row>
    <row r="87" spans="1:11" x14ac:dyDescent="0.25">
      <c r="A87" s="45"/>
      <c r="C87" s="32" t="s">
        <v>91</v>
      </c>
      <c r="D87" s="52">
        <v>77.540000000000006</v>
      </c>
      <c r="E87" s="52">
        <v>-3.95</v>
      </c>
      <c r="F87" s="52">
        <v>76.95</v>
      </c>
      <c r="G87" s="52">
        <v>80.23</v>
      </c>
      <c r="H87" s="32"/>
      <c r="I87" s="32"/>
      <c r="J87" s="52"/>
      <c r="K87" s="52"/>
    </row>
    <row r="88" spans="1:11" x14ac:dyDescent="0.25">
      <c r="A88" s="45"/>
      <c r="C88" s="32" t="s">
        <v>92</v>
      </c>
      <c r="D88" s="52">
        <v>9.2100000000000009</v>
      </c>
      <c r="E88" s="52">
        <v>0</v>
      </c>
      <c r="F88" s="52"/>
      <c r="G88" s="52"/>
      <c r="H88" s="32"/>
      <c r="I88" s="32"/>
      <c r="J88" s="52"/>
      <c r="K88" s="52"/>
    </row>
    <row r="89" spans="1:11" x14ac:dyDescent="0.25">
      <c r="A89" s="45"/>
      <c r="C89" s="32" t="s">
        <v>93</v>
      </c>
      <c r="D89" s="52">
        <v>4.7</v>
      </c>
      <c r="E89" s="52">
        <v>-3.29</v>
      </c>
      <c r="F89" s="52">
        <v>4.7</v>
      </c>
      <c r="G89" s="52">
        <v>4.9000000000000004</v>
      </c>
      <c r="H89" s="32"/>
      <c r="I89" s="32"/>
      <c r="J89" s="52"/>
      <c r="K89" s="52"/>
    </row>
    <row r="90" spans="1:11" x14ac:dyDescent="0.25">
      <c r="A90" s="45"/>
      <c r="C90" s="32" t="s">
        <v>94</v>
      </c>
      <c r="D90" s="52">
        <v>10.24</v>
      </c>
      <c r="E90" s="52">
        <v>-1.25</v>
      </c>
      <c r="F90" s="52">
        <v>10.039999999999999</v>
      </c>
      <c r="G90" s="52">
        <v>10.36</v>
      </c>
      <c r="H90" s="32"/>
      <c r="I90" s="32"/>
      <c r="J90" s="52"/>
      <c r="K90" s="52"/>
    </row>
    <row r="91" spans="1:11" x14ac:dyDescent="0.25">
      <c r="A91" s="45"/>
      <c r="C91" s="32" t="s">
        <v>95</v>
      </c>
      <c r="D91" s="52">
        <v>14.58</v>
      </c>
      <c r="E91" s="52">
        <v>-2.67</v>
      </c>
      <c r="F91" s="52">
        <v>14.44</v>
      </c>
      <c r="G91" s="52">
        <v>14.98</v>
      </c>
      <c r="H91" s="32"/>
      <c r="I91" s="32"/>
      <c r="J91" s="52"/>
      <c r="K91" s="52"/>
    </row>
    <row r="92" spans="1:11" x14ac:dyDescent="0.25">
      <c r="A92" s="45"/>
      <c r="C92" s="32" t="s">
        <v>711</v>
      </c>
      <c r="D92" s="52">
        <v>27.88</v>
      </c>
      <c r="E92" s="52">
        <v>-2.48</v>
      </c>
      <c r="F92" s="52">
        <v>27.61</v>
      </c>
      <c r="G92" s="52">
        <v>28.54</v>
      </c>
      <c r="H92" s="32"/>
      <c r="I92" s="32"/>
      <c r="J92" s="52"/>
      <c r="K92" s="52"/>
    </row>
    <row r="93" spans="1:11" x14ac:dyDescent="0.25">
      <c r="A93" s="45"/>
      <c r="C93" s="32" t="s">
        <v>96</v>
      </c>
      <c r="D93" s="52">
        <v>15</v>
      </c>
      <c r="E93" s="52">
        <v>0</v>
      </c>
      <c r="F93" s="52"/>
      <c r="G93" s="52"/>
      <c r="H93" s="32"/>
      <c r="I93" s="32"/>
      <c r="J93" s="52"/>
      <c r="K93" s="52"/>
    </row>
    <row r="94" spans="1:11" x14ac:dyDescent="0.25">
      <c r="A94" s="45"/>
      <c r="C94" s="32" t="s">
        <v>97</v>
      </c>
      <c r="D94" s="52">
        <v>10.69</v>
      </c>
      <c r="E94" s="52">
        <v>-2.82</v>
      </c>
      <c r="F94" s="52">
        <v>10.59</v>
      </c>
      <c r="G94" s="52">
        <v>11.06</v>
      </c>
      <c r="H94" s="32"/>
      <c r="I94" s="32"/>
      <c r="J94" s="52"/>
      <c r="K94" s="52"/>
    </row>
    <row r="95" spans="1:11" x14ac:dyDescent="0.25">
      <c r="A95" s="45"/>
      <c r="C95" s="32" t="s">
        <v>98</v>
      </c>
      <c r="D95" s="52">
        <v>10.53</v>
      </c>
      <c r="E95" s="52">
        <v>-3.57</v>
      </c>
      <c r="F95" s="52">
        <v>10.31</v>
      </c>
      <c r="G95" s="52">
        <v>10.78</v>
      </c>
      <c r="H95" s="32"/>
      <c r="I95" s="32"/>
      <c r="J95" s="52"/>
      <c r="K95" s="52"/>
    </row>
    <row r="96" spans="1:11" x14ac:dyDescent="0.25">
      <c r="A96" s="45"/>
      <c r="C96" s="32" t="s">
        <v>99</v>
      </c>
      <c r="D96" s="52">
        <v>10.45</v>
      </c>
      <c r="E96" s="52">
        <v>-3.51</v>
      </c>
      <c r="F96" s="52">
        <v>10.41</v>
      </c>
      <c r="G96" s="52">
        <v>10.83</v>
      </c>
      <c r="H96" s="32"/>
      <c r="I96" s="32"/>
      <c r="J96" s="52"/>
      <c r="K96" s="52"/>
    </row>
    <row r="97" spans="1:11" x14ac:dyDescent="0.25">
      <c r="A97" s="45"/>
      <c r="C97" s="32" t="s">
        <v>100</v>
      </c>
      <c r="D97" s="52">
        <v>133</v>
      </c>
      <c r="E97" s="52">
        <v>0</v>
      </c>
      <c r="F97" s="52"/>
      <c r="G97" s="52"/>
      <c r="H97" s="32"/>
      <c r="I97" s="32"/>
      <c r="J97" s="52"/>
      <c r="K97" s="52"/>
    </row>
    <row r="98" spans="1:11" x14ac:dyDescent="0.25">
      <c r="A98" s="45"/>
      <c r="C98" s="32" t="s">
        <v>101</v>
      </c>
      <c r="D98" s="52">
        <v>158.6</v>
      </c>
      <c r="E98" s="52">
        <v>0</v>
      </c>
      <c r="F98" s="52"/>
      <c r="G98" s="52"/>
      <c r="H98" s="32"/>
      <c r="I98" s="32"/>
      <c r="J98" s="52"/>
      <c r="K98" s="52"/>
    </row>
    <row r="99" spans="1:11" x14ac:dyDescent="0.25">
      <c r="A99" s="45"/>
      <c r="C99" s="32" t="s">
        <v>102</v>
      </c>
      <c r="D99" s="52">
        <v>11.11</v>
      </c>
      <c r="E99" s="52">
        <v>0</v>
      </c>
      <c r="F99" s="52"/>
      <c r="G99" s="52"/>
      <c r="H99" s="32"/>
      <c r="I99" s="32"/>
      <c r="J99" s="52"/>
      <c r="K99" s="52"/>
    </row>
    <row r="100" spans="1:11" x14ac:dyDescent="0.25">
      <c r="A100" s="45"/>
      <c r="C100" s="32" t="s">
        <v>103</v>
      </c>
      <c r="D100" s="52">
        <v>5.0599999999999996</v>
      </c>
      <c r="E100" s="52">
        <v>0</v>
      </c>
      <c r="F100" s="52"/>
      <c r="G100" s="52"/>
      <c r="H100" s="32"/>
      <c r="I100" s="32"/>
      <c r="J100" s="52"/>
      <c r="K100" s="52"/>
    </row>
    <row r="101" spans="1:11" x14ac:dyDescent="0.25">
      <c r="A101" s="45"/>
      <c r="C101" s="32" t="s">
        <v>104</v>
      </c>
      <c r="D101" s="52">
        <v>41</v>
      </c>
      <c r="E101" s="52">
        <v>0</v>
      </c>
      <c r="F101" s="52"/>
      <c r="G101" s="52"/>
      <c r="H101" s="32"/>
      <c r="I101" s="32"/>
      <c r="J101" s="52"/>
      <c r="K101" s="52"/>
    </row>
    <row r="102" spans="1:11" x14ac:dyDescent="0.25">
      <c r="A102" s="45"/>
      <c r="C102" s="32" t="s">
        <v>105</v>
      </c>
      <c r="D102" s="52">
        <v>52.9</v>
      </c>
      <c r="E102" s="52">
        <v>0</v>
      </c>
      <c r="F102" s="52"/>
      <c r="G102" s="52"/>
      <c r="H102" s="32"/>
      <c r="I102" s="32"/>
      <c r="J102" s="52"/>
      <c r="K102" s="52"/>
    </row>
    <row r="103" spans="1:11" x14ac:dyDescent="0.25">
      <c r="A103" s="45"/>
      <c r="C103" s="32" t="s">
        <v>106</v>
      </c>
      <c r="D103" s="52">
        <v>60.27</v>
      </c>
      <c r="E103" s="52">
        <v>-1.03</v>
      </c>
      <c r="F103" s="52">
        <v>60.01</v>
      </c>
      <c r="G103" s="52">
        <v>61</v>
      </c>
      <c r="H103" s="32"/>
      <c r="I103" s="32"/>
      <c r="J103" s="52"/>
      <c r="K103" s="52"/>
    </row>
    <row r="104" spans="1:11" x14ac:dyDescent="0.25">
      <c r="A104" s="45"/>
      <c r="C104" s="32" t="s">
        <v>107</v>
      </c>
      <c r="D104" s="52">
        <v>29.9</v>
      </c>
      <c r="E104" s="52">
        <v>0</v>
      </c>
      <c r="F104" s="52"/>
      <c r="G104" s="52"/>
      <c r="H104" s="32"/>
      <c r="I104" s="32"/>
      <c r="J104" s="52"/>
      <c r="K104" s="52"/>
    </row>
    <row r="105" spans="1:11" x14ac:dyDescent="0.25">
      <c r="A105" s="45"/>
      <c r="C105" s="32" t="s">
        <v>108</v>
      </c>
      <c r="D105" s="52">
        <v>29</v>
      </c>
      <c r="E105" s="52">
        <v>-2.68</v>
      </c>
      <c r="F105" s="52">
        <v>29</v>
      </c>
      <c r="G105" s="52">
        <v>29.5</v>
      </c>
      <c r="H105" s="32"/>
      <c r="I105" s="32"/>
      <c r="J105" s="52"/>
      <c r="K105" s="52"/>
    </row>
    <row r="106" spans="1:11" x14ac:dyDescent="0.25">
      <c r="A106" s="45"/>
      <c r="C106" s="32" t="s">
        <v>109</v>
      </c>
      <c r="D106" s="52">
        <v>38.65</v>
      </c>
      <c r="E106" s="52">
        <v>0</v>
      </c>
      <c r="F106" s="52"/>
      <c r="G106" s="52"/>
      <c r="H106" s="32"/>
      <c r="I106" s="32"/>
      <c r="J106" s="52"/>
      <c r="K106" s="52"/>
    </row>
    <row r="107" spans="1:11" x14ac:dyDescent="0.25">
      <c r="A107" s="45"/>
      <c r="C107" s="32" t="s">
        <v>110</v>
      </c>
      <c r="D107" s="52">
        <v>25.85</v>
      </c>
      <c r="E107" s="52">
        <v>-2.42</v>
      </c>
      <c r="F107" s="52">
        <v>25.78</v>
      </c>
      <c r="G107" s="52">
        <v>26.45</v>
      </c>
      <c r="H107" s="32"/>
      <c r="I107" s="32"/>
      <c r="J107" s="52"/>
      <c r="K107" s="52"/>
    </row>
    <row r="108" spans="1:11" x14ac:dyDescent="0.25">
      <c r="A108" s="45"/>
      <c r="C108" s="32" t="s">
        <v>111</v>
      </c>
      <c r="D108" s="52">
        <v>153.30000000000001</v>
      </c>
      <c r="E108" s="52">
        <v>0</v>
      </c>
      <c r="F108" s="52"/>
      <c r="G108" s="52"/>
      <c r="H108" s="32"/>
      <c r="I108" s="32"/>
      <c r="J108" s="52"/>
      <c r="K108" s="52"/>
    </row>
    <row r="109" spans="1:11" x14ac:dyDescent="0.25">
      <c r="A109" s="45"/>
      <c r="C109" s="32" t="s">
        <v>112</v>
      </c>
      <c r="D109" s="52">
        <v>146.5</v>
      </c>
      <c r="E109" s="52">
        <v>-1.01</v>
      </c>
      <c r="F109" s="52">
        <v>146.5</v>
      </c>
      <c r="G109" s="52">
        <v>146.51</v>
      </c>
      <c r="H109" s="32"/>
      <c r="I109" s="32"/>
      <c r="J109" s="52"/>
      <c r="K109" s="52"/>
    </row>
    <row r="110" spans="1:11" x14ac:dyDescent="0.25">
      <c r="A110" s="45"/>
      <c r="C110" s="32" t="s">
        <v>113</v>
      </c>
      <c r="D110" s="52">
        <v>33</v>
      </c>
      <c r="E110" s="52">
        <v>0</v>
      </c>
      <c r="F110" s="52">
        <v>33</v>
      </c>
      <c r="G110" s="52">
        <v>33</v>
      </c>
      <c r="H110" s="32"/>
      <c r="I110" s="32"/>
      <c r="J110" s="52"/>
      <c r="K110" s="52"/>
    </row>
    <row r="111" spans="1:11" x14ac:dyDescent="0.25">
      <c r="A111" s="45"/>
      <c r="C111" s="32" t="s">
        <v>114</v>
      </c>
      <c r="D111" s="52">
        <v>31.62</v>
      </c>
      <c r="E111" s="52">
        <v>-3.6</v>
      </c>
      <c r="F111" s="52">
        <v>31.25</v>
      </c>
      <c r="G111" s="52">
        <v>32.799999999999997</v>
      </c>
      <c r="H111" s="32"/>
      <c r="I111" s="32"/>
      <c r="J111" s="52"/>
      <c r="K111" s="52"/>
    </row>
    <row r="112" spans="1:11" x14ac:dyDescent="0.25">
      <c r="A112" s="45"/>
      <c r="C112" s="32" t="s">
        <v>115</v>
      </c>
      <c r="D112" s="52">
        <v>3.27</v>
      </c>
      <c r="E112" s="52">
        <v>-3.25</v>
      </c>
      <c r="F112" s="52">
        <v>3.23</v>
      </c>
      <c r="G112" s="52">
        <v>3.43</v>
      </c>
      <c r="H112" s="32"/>
      <c r="I112" s="32"/>
      <c r="J112" s="52"/>
      <c r="K112" s="52"/>
    </row>
    <row r="113" spans="1:11" x14ac:dyDescent="0.25">
      <c r="A113" s="45"/>
      <c r="C113" s="32" t="s">
        <v>712</v>
      </c>
      <c r="D113" s="52">
        <v>56</v>
      </c>
      <c r="E113" s="52">
        <v>0</v>
      </c>
      <c r="F113" s="52"/>
      <c r="G113" s="52"/>
      <c r="H113" s="32"/>
      <c r="I113" s="32"/>
      <c r="J113" s="52"/>
      <c r="K113" s="52"/>
    </row>
    <row r="114" spans="1:11" x14ac:dyDescent="0.25">
      <c r="A114" s="45"/>
      <c r="C114" s="32" t="s">
        <v>116</v>
      </c>
      <c r="D114" s="52">
        <v>48.1</v>
      </c>
      <c r="E114" s="52">
        <v>-1.19</v>
      </c>
      <c r="F114" s="52">
        <v>48.1</v>
      </c>
      <c r="G114" s="52">
        <v>48.5</v>
      </c>
      <c r="H114" s="32"/>
      <c r="I114" s="32"/>
      <c r="J114" s="52"/>
      <c r="K114" s="52"/>
    </row>
    <row r="115" spans="1:11" x14ac:dyDescent="0.25">
      <c r="A115" s="45"/>
      <c r="C115" s="32" t="s">
        <v>117</v>
      </c>
      <c r="D115" s="52">
        <v>13.54</v>
      </c>
      <c r="E115" s="52">
        <v>-3.01</v>
      </c>
      <c r="F115" s="52">
        <v>13.46</v>
      </c>
      <c r="G115" s="52">
        <v>13.96</v>
      </c>
      <c r="H115" s="32"/>
      <c r="I115" s="32"/>
      <c r="J115" s="52"/>
      <c r="K115" s="52"/>
    </row>
    <row r="116" spans="1:11" x14ac:dyDescent="0.25">
      <c r="A116" s="45"/>
      <c r="C116" s="32" t="s">
        <v>118</v>
      </c>
      <c r="D116" s="52">
        <v>11.16</v>
      </c>
      <c r="E116" s="52">
        <v>-3.21</v>
      </c>
      <c r="F116" s="52">
        <v>11.09</v>
      </c>
      <c r="G116" s="52">
        <v>11.35</v>
      </c>
      <c r="H116" s="32"/>
      <c r="I116" s="32"/>
      <c r="J116" s="52"/>
      <c r="K116" s="52"/>
    </row>
    <row r="117" spans="1:11" x14ac:dyDescent="0.25">
      <c r="A117" s="45"/>
      <c r="C117" s="32" t="s">
        <v>756</v>
      </c>
      <c r="D117" s="52">
        <v>8.69</v>
      </c>
      <c r="E117" s="52">
        <v>-2.91</v>
      </c>
      <c r="F117" s="52">
        <v>8.51</v>
      </c>
      <c r="G117" s="52">
        <v>9.0500000000000007</v>
      </c>
      <c r="H117" s="32"/>
      <c r="I117" s="32"/>
      <c r="J117" s="52"/>
      <c r="K117" s="52"/>
    </row>
    <row r="118" spans="1:11" x14ac:dyDescent="0.25">
      <c r="A118" s="45"/>
      <c r="C118" s="32" t="s">
        <v>119</v>
      </c>
      <c r="D118" s="52">
        <v>21.45</v>
      </c>
      <c r="E118" s="52">
        <v>-4.07</v>
      </c>
      <c r="F118" s="52">
        <v>21.31</v>
      </c>
      <c r="G118" s="52">
        <v>22.26</v>
      </c>
      <c r="H118" s="32"/>
      <c r="I118" s="32"/>
      <c r="J118" s="52"/>
      <c r="K118" s="52"/>
    </row>
    <row r="119" spans="1:11" x14ac:dyDescent="0.25">
      <c r="A119" s="45"/>
      <c r="C119" s="32" t="s">
        <v>120</v>
      </c>
      <c r="D119" s="52">
        <v>50.5</v>
      </c>
      <c r="E119" s="52">
        <v>-2.81</v>
      </c>
      <c r="F119" s="52">
        <v>50.5</v>
      </c>
      <c r="G119" s="52">
        <v>51.34</v>
      </c>
      <c r="H119" s="32"/>
      <c r="I119" s="32"/>
      <c r="J119" s="52"/>
      <c r="K119" s="52"/>
    </row>
    <row r="120" spans="1:11" x14ac:dyDescent="0.25">
      <c r="A120" s="45"/>
      <c r="C120" s="32" t="s">
        <v>121</v>
      </c>
      <c r="D120" s="52">
        <v>3.48</v>
      </c>
      <c r="E120" s="52">
        <v>-3.6</v>
      </c>
      <c r="F120" s="52">
        <v>3.45</v>
      </c>
      <c r="G120" s="52">
        <v>3.6</v>
      </c>
      <c r="H120" s="32"/>
      <c r="I120" s="32"/>
      <c r="J120" s="52"/>
      <c r="K120" s="52"/>
    </row>
    <row r="121" spans="1:11" x14ac:dyDescent="0.25">
      <c r="A121" s="45"/>
      <c r="C121" s="32" t="s">
        <v>122</v>
      </c>
      <c r="D121" s="52">
        <v>27.42</v>
      </c>
      <c r="E121" s="52">
        <v>-2.25</v>
      </c>
      <c r="F121" s="52">
        <v>27.38</v>
      </c>
      <c r="G121" s="52">
        <v>28.25</v>
      </c>
      <c r="H121" s="32"/>
      <c r="I121" s="32"/>
      <c r="J121" s="52"/>
      <c r="K121" s="52"/>
    </row>
    <row r="122" spans="1:11" x14ac:dyDescent="0.25">
      <c r="A122" s="45"/>
      <c r="C122" s="32" t="s">
        <v>123</v>
      </c>
      <c r="D122" s="52">
        <v>55.72</v>
      </c>
      <c r="E122" s="52">
        <v>-2.83</v>
      </c>
      <c r="F122" s="52">
        <v>55.48</v>
      </c>
      <c r="G122" s="52">
        <v>56.99</v>
      </c>
      <c r="H122" s="32"/>
      <c r="I122" s="32"/>
      <c r="J122" s="52"/>
      <c r="K122" s="52"/>
    </row>
    <row r="123" spans="1:11" x14ac:dyDescent="0.25">
      <c r="A123" s="45"/>
      <c r="C123" s="32" t="s">
        <v>124</v>
      </c>
      <c r="D123" s="52">
        <v>57.95</v>
      </c>
      <c r="E123" s="52">
        <v>-1.76</v>
      </c>
      <c r="F123" s="52">
        <v>57.7</v>
      </c>
      <c r="G123" s="52">
        <v>58.67</v>
      </c>
      <c r="H123" s="32"/>
      <c r="I123" s="32"/>
      <c r="J123" s="52"/>
      <c r="K123" s="52"/>
    </row>
    <row r="124" spans="1:11" x14ac:dyDescent="0.25">
      <c r="A124" s="45"/>
      <c r="C124" s="32" t="s">
        <v>125</v>
      </c>
      <c r="D124" s="52">
        <v>20.12</v>
      </c>
      <c r="E124" s="52">
        <v>-1.85</v>
      </c>
      <c r="F124" s="52">
        <v>20.12</v>
      </c>
      <c r="G124" s="52">
        <v>20.12</v>
      </c>
      <c r="H124" s="32"/>
      <c r="I124" s="32"/>
      <c r="J124" s="52"/>
      <c r="K124" s="52"/>
    </row>
    <row r="125" spans="1:11" x14ac:dyDescent="0.25">
      <c r="A125" s="45"/>
      <c r="C125" s="32" t="s">
        <v>126</v>
      </c>
      <c r="D125" s="52">
        <v>18.670000000000002</v>
      </c>
      <c r="E125" s="52">
        <v>-2.0499999999999998</v>
      </c>
      <c r="F125" s="52">
        <v>18.48</v>
      </c>
      <c r="G125" s="52">
        <v>18.96</v>
      </c>
      <c r="H125" s="32"/>
      <c r="I125" s="32"/>
      <c r="J125" s="52"/>
      <c r="K125" s="52"/>
    </row>
    <row r="126" spans="1:11" x14ac:dyDescent="0.25">
      <c r="A126" s="45"/>
      <c r="C126" s="32" t="s">
        <v>127</v>
      </c>
      <c r="D126" s="52">
        <v>5.52</v>
      </c>
      <c r="E126" s="52">
        <v>-0.18</v>
      </c>
      <c r="F126" s="52">
        <v>5.52</v>
      </c>
      <c r="G126" s="52">
        <v>5.52</v>
      </c>
      <c r="H126" s="32"/>
      <c r="I126" s="32"/>
      <c r="J126" s="52"/>
      <c r="K126" s="52"/>
    </row>
    <row r="127" spans="1:11" x14ac:dyDescent="0.25">
      <c r="A127" s="45"/>
      <c r="C127" s="32" t="s">
        <v>128</v>
      </c>
      <c r="D127" s="52">
        <v>6.33</v>
      </c>
      <c r="E127" s="52">
        <v>-1.0900000000000001</v>
      </c>
      <c r="F127" s="52">
        <v>6.33</v>
      </c>
      <c r="G127" s="52">
        <v>6.69</v>
      </c>
      <c r="H127" s="32"/>
      <c r="I127" s="32"/>
      <c r="J127" s="52"/>
      <c r="K127" s="52"/>
    </row>
    <row r="128" spans="1:11" x14ac:dyDescent="0.25">
      <c r="A128" s="45"/>
      <c r="C128" s="32" t="s">
        <v>129</v>
      </c>
      <c r="D128" s="52">
        <v>46.35</v>
      </c>
      <c r="E128" s="52">
        <v>0.78</v>
      </c>
      <c r="F128" s="52">
        <v>45.05</v>
      </c>
      <c r="G128" s="52">
        <v>46.35</v>
      </c>
      <c r="H128" s="32"/>
      <c r="I128" s="32"/>
      <c r="J128" s="52"/>
      <c r="K128" s="52"/>
    </row>
    <row r="129" spans="1:11" x14ac:dyDescent="0.25">
      <c r="A129" s="45"/>
      <c r="C129" s="32" t="s">
        <v>130</v>
      </c>
      <c r="D129" s="52">
        <v>46</v>
      </c>
      <c r="E129" s="52">
        <v>0</v>
      </c>
      <c r="F129" s="52"/>
      <c r="G129" s="52"/>
      <c r="H129" s="32"/>
      <c r="I129" s="32"/>
      <c r="J129" s="52"/>
      <c r="K129" s="52"/>
    </row>
    <row r="130" spans="1:11" x14ac:dyDescent="0.25">
      <c r="A130" s="45"/>
      <c r="C130" s="32" t="s">
        <v>131</v>
      </c>
      <c r="D130" s="52">
        <v>51.7</v>
      </c>
      <c r="E130" s="52">
        <v>0</v>
      </c>
      <c r="F130" s="52"/>
      <c r="G130" s="52"/>
      <c r="H130" s="32"/>
      <c r="I130" s="32"/>
      <c r="J130" s="52"/>
      <c r="K130" s="52"/>
    </row>
    <row r="131" spans="1:11" x14ac:dyDescent="0.25">
      <c r="A131" s="45"/>
      <c r="C131" s="32" t="s">
        <v>132</v>
      </c>
      <c r="D131" s="52">
        <v>79.64</v>
      </c>
      <c r="E131" s="52">
        <v>-3.35</v>
      </c>
      <c r="F131" s="52">
        <v>78.8</v>
      </c>
      <c r="G131" s="52">
        <v>81.44</v>
      </c>
      <c r="H131" s="32"/>
      <c r="I131" s="32"/>
      <c r="J131" s="52"/>
      <c r="K131" s="52"/>
    </row>
    <row r="132" spans="1:11" x14ac:dyDescent="0.25">
      <c r="A132" s="45"/>
      <c r="C132" s="32" t="s">
        <v>757</v>
      </c>
      <c r="D132" s="52">
        <v>12.3</v>
      </c>
      <c r="E132" s="52">
        <v>-2.77</v>
      </c>
      <c r="F132" s="52">
        <v>12.25</v>
      </c>
      <c r="G132" s="52">
        <v>13</v>
      </c>
      <c r="H132" s="32"/>
      <c r="I132" s="32"/>
      <c r="J132" s="52"/>
      <c r="K132" s="52"/>
    </row>
    <row r="133" spans="1:11" x14ac:dyDescent="0.25">
      <c r="A133" s="45"/>
      <c r="C133" s="32" t="s">
        <v>133</v>
      </c>
      <c r="D133" s="52">
        <v>13.38</v>
      </c>
      <c r="E133" s="52">
        <v>-3.25</v>
      </c>
      <c r="F133" s="52">
        <v>13.26</v>
      </c>
      <c r="G133" s="52">
        <v>13.9</v>
      </c>
      <c r="H133" s="32"/>
      <c r="I133" s="32"/>
      <c r="J133" s="52"/>
      <c r="K133" s="52"/>
    </row>
    <row r="134" spans="1:11" x14ac:dyDescent="0.25">
      <c r="A134" s="45"/>
      <c r="C134" s="32" t="s">
        <v>134</v>
      </c>
      <c r="D134" s="52">
        <v>33.35</v>
      </c>
      <c r="E134" s="52">
        <v>-1.83</v>
      </c>
      <c r="F134" s="52">
        <v>33.14</v>
      </c>
      <c r="G134" s="52">
        <v>33.799999999999997</v>
      </c>
      <c r="H134" s="32"/>
      <c r="I134" s="32"/>
      <c r="J134" s="52"/>
      <c r="K134" s="52"/>
    </row>
    <row r="135" spans="1:11" x14ac:dyDescent="0.25">
      <c r="A135" s="45"/>
      <c r="C135" s="32" t="s">
        <v>135</v>
      </c>
      <c r="D135" s="52">
        <v>14.92</v>
      </c>
      <c r="E135" s="52">
        <v>0</v>
      </c>
      <c r="F135" s="52"/>
      <c r="G135" s="52"/>
      <c r="H135" s="32"/>
      <c r="I135" s="32"/>
      <c r="J135" s="52"/>
      <c r="K135" s="52"/>
    </row>
    <row r="136" spans="1:11" x14ac:dyDescent="0.25">
      <c r="A136" s="45"/>
      <c r="C136" s="32" t="s">
        <v>738</v>
      </c>
      <c r="D136" s="52">
        <v>15.8</v>
      </c>
      <c r="E136" s="52">
        <v>0</v>
      </c>
      <c r="F136" s="52"/>
      <c r="G136" s="52"/>
      <c r="H136" s="32"/>
      <c r="I136" s="32"/>
      <c r="J136" s="52"/>
      <c r="K136" s="52"/>
    </row>
    <row r="137" spans="1:11" x14ac:dyDescent="0.25">
      <c r="A137" s="45"/>
      <c r="C137" s="32" t="s">
        <v>136</v>
      </c>
      <c r="D137" s="52">
        <v>24.55</v>
      </c>
      <c r="E137" s="52">
        <v>0</v>
      </c>
      <c r="F137" s="52"/>
      <c r="G137" s="52"/>
      <c r="H137" s="32"/>
      <c r="I137" s="32"/>
      <c r="J137" s="52"/>
      <c r="K137" s="52"/>
    </row>
    <row r="138" spans="1:11" x14ac:dyDescent="0.25">
      <c r="A138" s="45"/>
      <c r="C138" s="32" t="s">
        <v>137</v>
      </c>
      <c r="D138" s="52">
        <v>17.61</v>
      </c>
      <c r="E138" s="52">
        <v>0</v>
      </c>
      <c r="F138" s="52"/>
      <c r="G138" s="52"/>
      <c r="H138" s="32"/>
      <c r="I138" s="32"/>
      <c r="J138" s="52"/>
      <c r="K138" s="52"/>
    </row>
    <row r="139" spans="1:11" x14ac:dyDescent="0.25">
      <c r="A139" s="45"/>
      <c r="C139" s="32" t="s">
        <v>138</v>
      </c>
      <c r="D139" s="52">
        <v>11.5</v>
      </c>
      <c r="E139" s="52">
        <v>0</v>
      </c>
      <c r="F139" s="52"/>
      <c r="G139" s="52"/>
      <c r="H139" s="32"/>
      <c r="I139" s="32"/>
      <c r="J139" s="52"/>
      <c r="K139" s="52"/>
    </row>
    <row r="140" spans="1:11" x14ac:dyDescent="0.25">
      <c r="A140" s="45"/>
      <c r="C140" s="32" t="s">
        <v>139</v>
      </c>
      <c r="D140" s="52">
        <v>5.22</v>
      </c>
      <c r="E140" s="52">
        <v>-1.32</v>
      </c>
      <c r="F140" s="52">
        <v>5.15</v>
      </c>
      <c r="G140" s="52">
        <v>5.25</v>
      </c>
      <c r="H140" s="32"/>
      <c r="I140" s="32"/>
      <c r="J140" s="52"/>
      <c r="K140" s="52"/>
    </row>
    <row r="141" spans="1:11" x14ac:dyDescent="0.25">
      <c r="A141" s="45"/>
      <c r="C141" s="32" t="s">
        <v>140</v>
      </c>
      <c r="D141" s="52">
        <v>2.62</v>
      </c>
      <c r="E141" s="52">
        <v>-4.7300000000000004</v>
      </c>
      <c r="F141" s="52">
        <v>2.6</v>
      </c>
      <c r="G141" s="52">
        <v>2.78</v>
      </c>
      <c r="H141" s="32"/>
      <c r="I141" s="32"/>
      <c r="J141" s="52"/>
      <c r="K141" s="52"/>
    </row>
    <row r="142" spans="1:11" x14ac:dyDescent="0.25">
      <c r="A142" s="45"/>
      <c r="C142" s="32" t="s">
        <v>141</v>
      </c>
      <c r="D142" s="52">
        <v>1.75</v>
      </c>
      <c r="E142" s="52">
        <v>-5.41</v>
      </c>
      <c r="F142" s="52">
        <v>1.75</v>
      </c>
      <c r="G142" s="52">
        <v>1.87</v>
      </c>
      <c r="H142" s="32"/>
      <c r="I142" s="32"/>
      <c r="J142" s="52"/>
      <c r="K142" s="52"/>
    </row>
    <row r="143" spans="1:11" x14ac:dyDescent="0.25">
      <c r="A143" s="45"/>
      <c r="C143" s="32" t="s">
        <v>713</v>
      </c>
      <c r="D143" s="52">
        <v>9.08</v>
      </c>
      <c r="E143" s="52">
        <v>-3.09</v>
      </c>
      <c r="F143" s="52">
        <v>9.0399999999999991</v>
      </c>
      <c r="G143" s="52">
        <v>9.35</v>
      </c>
      <c r="H143" s="32"/>
      <c r="I143" s="32"/>
      <c r="J143" s="52"/>
      <c r="K143" s="52"/>
    </row>
    <row r="144" spans="1:11" x14ac:dyDescent="0.25">
      <c r="A144" s="45"/>
      <c r="C144" s="32" t="s">
        <v>142</v>
      </c>
      <c r="D144" s="52">
        <v>14.96</v>
      </c>
      <c r="E144" s="52">
        <v>-6.27</v>
      </c>
      <c r="F144" s="52">
        <v>14.88</v>
      </c>
      <c r="G144" s="52">
        <v>15.64</v>
      </c>
      <c r="H144" s="32"/>
      <c r="I144" s="32"/>
      <c r="J144" s="52"/>
      <c r="K144" s="52"/>
    </row>
    <row r="145" spans="1:11" x14ac:dyDescent="0.25">
      <c r="A145" s="45"/>
      <c r="C145" s="32" t="s">
        <v>143</v>
      </c>
      <c r="D145" s="52">
        <v>23.37</v>
      </c>
      <c r="E145" s="52">
        <v>-4.57</v>
      </c>
      <c r="F145" s="52">
        <v>23.32</v>
      </c>
      <c r="G145" s="52">
        <v>24.18</v>
      </c>
      <c r="H145" s="32"/>
      <c r="I145" s="32"/>
      <c r="J145" s="52"/>
      <c r="K145" s="52"/>
    </row>
    <row r="146" spans="1:11" x14ac:dyDescent="0.25">
      <c r="A146" s="45"/>
      <c r="C146" s="32" t="s">
        <v>144</v>
      </c>
      <c r="D146" s="52">
        <v>158</v>
      </c>
      <c r="E146" s="52">
        <v>5.33</v>
      </c>
      <c r="F146" s="52">
        <v>158</v>
      </c>
      <c r="G146" s="52">
        <v>169.99</v>
      </c>
      <c r="H146" s="32"/>
      <c r="I146" s="32"/>
      <c r="J146" s="52"/>
      <c r="K146" s="52"/>
    </row>
    <row r="147" spans="1:11" x14ac:dyDescent="0.25">
      <c r="A147" s="45"/>
      <c r="C147" s="32" t="s">
        <v>145</v>
      </c>
      <c r="D147" s="52">
        <v>12.12</v>
      </c>
      <c r="E147" s="52">
        <v>-4.42</v>
      </c>
      <c r="F147" s="52">
        <v>12.12</v>
      </c>
      <c r="G147" s="52">
        <v>12.52</v>
      </c>
      <c r="H147" s="32"/>
      <c r="I147" s="32"/>
      <c r="J147" s="52"/>
      <c r="K147" s="52"/>
    </row>
    <row r="148" spans="1:11" x14ac:dyDescent="0.25">
      <c r="A148" s="45"/>
      <c r="C148" s="32" t="s">
        <v>146</v>
      </c>
      <c r="D148" s="52">
        <v>0.78</v>
      </c>
      <c r="E148" s="52">
        <v>-3.7</v>
      </c>
      <c r="F148" s="52">
        <v>0.76</v>
      </c>
      <c r="G148" s="52">
        <v>0.8</v>
      </c>
      <c r="H148" s="32"/>
      <c r="I148" s="32"/>
      <c r="J148" s="52"/>
      <c r="K148" s="52"/>
    </row>
    <row r="149" spans="1:11" x14ac:dyDescent="0.25">
      <c r="A149" s="45"/>
      <c r="C149" s="32" t="s">
        <v>714</v>
      </c>
      <c r="D149" s="52">
        <v>9.94</v>
      </c>
      <c r="E149" s="52">
        <v>-0.8</v>
      </c>
      <c r="F149" s="52">
        <v>9.81</v>
      </c>
      <c r="G149" s="52">
        <v>10.24</v>
      </c>
      <c r="H149" s="32"/>
      <c r="I149" s="32"/>
      <c r="J149" s="52"/>
      <c r="K149" s="52"/>
    </row>
    <row r="150" spans="1:11" x14ac:dyDescent="0.25">
      <c r="A150" s="45"/>
      <c r="C150" s="32" t="s">
        <v>715</v>
      </c>
      <c r="D150" s="52">
        <v>28.45</v>
      </c>
      <c r="E150" s="52">
        <v>0</v>
      </c>
      <c r="F150" s="52"/>
      <c r="G150" s="52"/>
      <c r="H150" s="32"/>
      <c r="I150" s="32"/>
      <c r="J150" s="52"/>
      <c r="K150" s="52"/>
    </row>
    <row r="151" spans="1:11" x14ac:dyDescent="0.25">
      <c r="A151" s="45"/>
      <c r="C151" s="32" t="s">
        <v>147</v>
      </c>
      <c r="D151" s="52">
        <v>4.8499999999999996</v>
      </c>
      <c r="E151" s="52">
        <v>-2.41</v>
      </c>
      <c r="F151" s="52">
        <v>4.8499999999999996</v>
      </c>
      <c r="G151" s="52">
        <v>4.9800000000000004</v>
      </c>
      <c r="H151" s="32"/>
      <c r="I151" s="32"/>
      <c r="J151" s="52"/>
      <c r="K151" s="52"/>
    </row>
    <row r="152" spans="1:11" x14ac:dyDescent="0.25">
      <c r="A152" s="45"/>
      <c r="C152" s="32" t="s">
        <v>148</v>
      </c>
      <c r="D152" s="52">
        <v>8.86</v>
      </c>
      <c r="E152" s="52">
        <v>0</v>
      </c>
      <c r="F152" s="52"/>
      <c r="G152" s="52"/>
      <c r="H152" s="32"/>
      <c r="I152" s="32"/>
      <c r="J152" s="52"/>
      <c r="K152" s="52"/>
    </row>
    <row r="153" spans="1:11" x14ac:dyDescent="0.25">
      <c r="A153" s="45"/>
      <c r="C153" s="32" t="s">
        <v>149</v>
      </c>
      <c r="D153" s="52">
        <v>17.7</v>
      </c>
      <c r="E153" s="52">
        <v>-3.59</v>
      </c>
      <c r="F153" s="52">
        <v>17.63</v>
      </c>
      <c r="G153" s="52">
        <v>18.27</v>
      </c>
      <c r="H153" s="32"/>
      <c r="I153" s="32"/>
      <c r="J153" s="52"/>
      <c r="K153" s="52"/>
    </row>
    <row r="154" spans="1:11" x14ac:dyDescent="0.25">
      <c r="A154" s="45"/>
      <c r="C154" s="32" t="s">
        <v>150</v>
      </c>
      <c r="D154" s="52">
        <v>16.420000000000002</v>
      </c>
      <c r="E154" s="52">
        <v>-2.38</v>
      </c>
      <c r="F154" s="52">
        <v>16.420000000000002</v>
      </c>
      <c r="G154" s="52">
        <v>16.809999999999999</v>
      </c>
      <c r="H154" s="32"/>
      <c r="I154" s="32"/>
      <c r="J154" s="52"/>
      <c r="K154" s="52"/>
    </row>
    <row r="155" spans="1:11" x14ac:dyDescent="0.25">
      <c r="A155" s="45"/>
      <c r="C155" s="32" t="s">
        <v>151</v>
      </c>
      <c r="D155" s="52">
        <v>4.78</v>
      </c>
      <c r="E155" s="52">
        <v>-1.24</v>
      </c>
      <c r="F155" s="52">
        <v>4.76</v>
      </c>
      <c r="G155" s="52">
        <v>4.84</v>
      </c>
      <c r="H155" s="32"/>
      <c r="I155" s="32"/>
      <c r="J155" s="52"/>
      <c r="K155" s="52"/>
    </row>
    <row r="156" spans="1:11" x14ac:dyDescent="0.25">
      <c r="A156" s="45"/>
      <c r="C156" s="32" t="s">
        <v>152</v>
      </c>
      <c r="D156" s="52">
        <v>10.23</v>
      </c>
      <c r="E156" s="52">
        <v>-3.94</v>
      </c>
      <c r="F156" s="52">
        <v>10.15</v>
      </c>
      <c r="G156" s="52">
        <v>10.63</v>
      </c>
      <c r="H156" s="32"/>
      <c r="I156" s="32"/>
      <c r="J156" s="52"/>
      <c r="K156" s="52"/>
    </row>
    <row r="157" spans="1:11" x14ac:dyDescent="0.25">
      <c r="A157" s="45"/>
      <c r="C157" s="32" t="s">
        <v>758</v>
      </c>
      <c r="D157" s="52">
        <v>547.5</v>
      </c>
      <c r="E157" s="52">
        <v>0</v>
      </c>
      <c r="F157" s="52"/>
      <c r="G157" s="52"/>
      <c r="H157" s="32"/>
      <c r="I157" s="32"/>
      <c r="J157" s="52"/>
      <c r="K157" s="52"/>
    </row>
    <row r="158" spans="1:11" x14ac:dyDescent="0.25">
      <c r="A158" s="45"/>
      <c r="C158" s="32" t="s">
        <v>153</v>
      </c>
      <c r="D158" s="52">
        <v>39.04</v>
      </c>
      <c r="E158" s="52">
        <v>-2.76</v>
      </c>
      <c r="F158" s="52">
        <v>38.86</v>
      </c>
      <c r="G158" s="52">
        <v>39.68</v>
      </c>
      <c r="H158" s="32"/>
      <c r="I158" s="32"/>
      <c r="J158" s="52"/>
      <c r="K158" s="52"/>
    </row>
    <row r="159" spans="1:11" x14ac:dyDescent="0.25">
      <c r="A159" s="45"/>
      <c r="C159" s="32" t="s">
        <v>154</v>
      </c>
      <c r="D159" s="52">
        <v>22.87</v>
      </c>
      <c r="E159" s="52">
        <v>-4.71</v>
      </c>
      <c r="F159" s="52">
        <v>22.87</v>
      </c>
      <c r="G159" s="52">
        <v>22.87</v>
      </c>
      <c r="H159" s="32"/>
      <c r="I159" s="32"/>
      <c r="J159" s="52"/>
      <c r="K159" s="52"/>
    </row>
    <row r="160" spans="1:11" x14ac:dyDescent="0.25">
      <c r="A160" s="45"/>
      <c r="C160" s="32" t="s">
        <v>155</v>
      </c>
      <c r="D160" s="52">
        <v>29.95</v>
      </c>
      <c r="E160" s="52">
        <v>-5.04</v>
      </c>
      <c r="F160" s="52">
        <v>29.78</v>
      </c>
      <c r="G160" s="52">
        <v>31.13</v>
      </c>
      <c r="H160" s="32"/>
      <c r="I160" s="32"/>
      <c r="J160" s="52"/>
      <c r="K160" s="52"/>
    </row>
    <row r="161" spans="1:11" x14ac:dyDescent="0.25">
      <c r="A161" s="45"/>
      <c r="C161" s="32" t="s">
        <v>739</v>
      </c>
      <c r="D161" s="52">
        <v>71.23</v>
      </c>
      <c r="E161" s="52">
        <v>0</v>
      </c>
      <c r="F161" s="52"/>
      <c r="G161" s="52"/>
      <c r="H161" s="32"/>
      <c r="I161" s="32"/>
      <c r="J161" s="52"/>
      <c r="K161" s="52"/>
    </row>
    <row r="162" spans="1:11" x14ac:dyDescent="0.25">
      <c r="A162" s="45"/>
      <c r="C162" s="32" t="s">
        <v>156</v>
      </c>
      <c r="D162" s="52">
        <v>30.41</v>
      </c>
      <c r="E162" s="52">
        <v>-5.03</v>
      </c>
      <c r="F162" s="52">
        <v>30.19</v>
      </c>
      <c r="G162" s="52">
        <v>31.5</v>
      </c>
      <c r="H162" s="32"/>
      <c r="I162" s="32"/>
      <c r="J162" s="52"/>
      <c r="K162" s="52"/>
    </row>
    <row r="163" spans="1:11" x14ac:dyDescent="0.25">
      <c r="A163" s="45"/>
      <c r="C163" s="32" t="s">
        <v>759</v>
      </c>
      <c r="D163" s="52">
        <v>16.190000000000001</v>
      </c>
      <c r="E163" s="52">
        <v>-2.1800000000000002</v>
      </c>
      <c r="F163" s="52">
        <v>16.079999999999998</v>
      </c>
      <c r="G163" s="52">
        <v>16.8</v>
      </c>
      <c r="H163" s="32"/>
      <c r="I163" s="32"/>
      <c r="J163" s="52"/>
      <c r="K163" s="52"/>
    </row>
    <row r="164" spans="1:11" x14ac:dyDescent="0.25">
      <c r="A164" s="45"/>
      <c r="C164" s="32" t="s">
        <v>157</v>
      </c>
      <c r="D164" s="52">
        <v>49.9</v>
      </c>
      <c r="E164" s="52">
        <v>-1.87</v>
      </c>
      <c r="F164" s="52">
        <v>49.9</v>
      </c>
      <c r="G164" s="52">
        <v>50.86</v>
      </c>
      <c r="H164" s="32"/>
      <c r="I164" s="32"/>
      <c r="J164" s="52"/>
      <c r="K164" s="52"/>
    </row>
    <row r="165" spans="1:11" x14ac:dyDescent="0.25">
      <c r="A165" s="45"/>
      <c r="C165" s="32" t="s">
        <v>158</v>
      </c>
      <c r="D165" s="52">
        <v>11.66</v>
      </c>
      <c r="E165" s="52">
        <v>-4.5</v>
      </c>
      <c r="F165" s="52">
        <v>11.49</v>
      </c>
      <c r="G165" s="52">
        <v>12.13</v>
      </c>
      <c r="H165" s="32"/>
      <c r="I165" s="32"/>
      <c r="J165" s="52"/>
      <c r="K165" s="52"/>
    </row>
    <row r="166" spans="1:11" x14ac:dyDescent="0.25">
      <c r="A166" s="45"/>
      <c r="C166" s="32" t="s">
        <v>159</v>
      </c>
      <c r="D166" s="52">
        <v>13.88</v>
      </c>
      <c r="E166" s="52">
        <v>-0.64</v>
      </c>
      <c r="F166" s="52">
        <v>13.62</v>
      </c>
      <c r="G166" s="52">
        <v>14.15</v>
      </c>
      <c r="H166" s="32"/>
      <c r="I166" s="32"/>
      <c r="J166" s="52"/>
      <c r="K166" s="52"/>
    </row>
    <row r="167" spans="1:11" x14ac:dyDescent="0.25">
      <c r="A167" s="45"/>
      <c r="C167" s="32" t="s">
        <v>160</v>
      </c>
      <c r="D167" s="52">
        <v>17.170000000000002</v>
      </c>
      <c r="E167" s="52">
        <v>-2.39</v>
      </c>
      <c r="F167" s="52">
        <v>17.11</v>
      </c>
      <c r="G167" s="52">
        <v>17.48</v>
      </c>
      <c r="H167" s="32"/>
      <c r="I167" s="32"/>
      <c r="J167" s="52"/>
      <c r="K167" s="52"/>
    </row>
    <row r="168" spans="1:11" x14ac:dyDescent="0.25">
      <c r="A168" s="45"/>
      <c r="C168" s="32" t="s">
        <v>161</v>
      </c>
      <c r="D168" s="52">
        <v>65.03</v>
      </c>
      <c r="E168" s="52">
        <v>-2.85</v>
      </c>
      <c r="F168" s="52">
        <v>64.849999999999994</v>
      </c>
      <c r="G168" s="52">
        <v>66.59</v>
      </c>
      <c r="H168" s="32"/>
      <c r="I168" s="32"/>
      <c r="J168" s="52"/>
      <c r="K168" s="52"/>
    </row>
    <row r="169" spans="1:11" x14ac:dyDescent="0.25">
      <c r="A169" s="45"/>
      <c r="C169" s="32" t="s">
        <v>162</v>
      </c>
      <c r="D169" s="52">
        <v>40.950000000000003</v>
      </c>
      <c r="E169" s="52">
        <v>-4.12</v>
      </c>
      <c r="F169" s="52">
        <v>40.78</v>
      </c>
      <c r="G169" s="52">
        <v>41.74</v>
      </c>
      <c r="H169" s="32"/>
      <c r="I169" s="32"/>
      <c r="J169" s="52"/>
      <c r="K169" s="52"/>
    </row>
    <row r="170" spans="1:11" x14ac:dyDescent="0.25">
      <c r="A170" s="45"/>
      <c r="C170" s="32" t="s">
        <v>163</v>
      </c>
      <c r="D170" s="52">
        <v>15.33</v>
      </c>
      <c r="E170" s="52">
        <v>-3.71</v>
      </c>
      <c r="F170" s="52">
        <v>15.15</v>
      </c>
      <c r="G170" s="52">
        <v>15.9</v>
      </c>
      <c r="H170" s="32"/>
      <c r="I170" s="32"/>
      <c r="J170" s="52"/>
      <c r="K170" s="52"/>
    </row>
    <row r="171" spans="1:11" x14ac:dyDescent="0.25">
      <c r="A171" s="45"/>
      <c r="C171" s="32" t="s">
        <v>164</v>
      </c>
      <c r="D171" s="52">
        <v>6.39</v>
      </c>
      <c r="E171" s="52">
        <v>-3.91</v>
      </c>
      <c r="F171" s="52">
        <v>6.39</v>
      </c>
      <c r="G171" s="52">
        <v>6.63</v>
      </c>
      <c r="H171" s="32"/>
      <c r="I171" s="32"/>
      <c r="J171" s="52"/>
      <c r="K171" s="52"/>
    </row>
    <row r="172" spans="1:11" x14ac:dyDescent="0.25">
      <c r="A172" s="45"/>
      <c r="C172" s="32" t="s">
        <v>716</v>
      </c>
      <c r="D172" s="52">
        <v>14.79</v>
      </c>
      <c r="E172" s="52">
        <v>-1.4</v>
      </c>
      <c r="F172" s="52">
        <v>14.45</v>
      </c>
      <c r="G172" s="52">
        <v>15.08</v>
      </c>
      <c r="H172" s="32"/>
      <c r="I172" s="32"/>
      <c r="J172" s="52"/>
      <c r="K172" s="52"/>
    </row>
    <row r="173" spans="1:11" x14ac:dyDescent="0.25">
      <c r="A173" s="45"/>
      <c r="C173" s="32" t="s">
        <v>165</v>
      </c>
      <c r="D173" s="52">
        <v>29.84</v>
      </c>
      <c r="E173" s="52">
        <v>0</v>
      </c>
      <c r="F173" s="52"/>
      <c r="G173" s="52"/>
      <c r="H173" s="32"/>
      <c r="I173" s="32"/>
      <c r="J173" s="52"/>
      <c r="K173" s="52"/>
    </row>
    <row r="174" spans="1:11" x14ac:dyDescent="0.25">
      <c r="A174" s="45"/>
      <c r="C174" s="32" t="s">
        <v>740</v>
      </c>
      <c r="D174" s="52">
        <v>43</v>
      </c>
      <c r="E174" s="52">
        <v>0</v>
      </c>
      <c r="F174" s="52">
        <v>42.51</v>
      </c>
      <c r="G174" s="52">
        <v>43</v>
      </c>
      <c r="H174" s="32"/>
      <c r="I174" s="32"/>
      <c r="J174" s="52"/>
      <c r="K174" s="52"/>
    </row>
    <row r="175" spans="1:11" x14ac:dyDescent="0.25">
      <c r="A175" s="45"/>
      <c r="C175" s="32" t="s">
        <v>166</v>
      </c>
      <c r="D175" s="52">
        <v>3.22</v>
      </c>
      <c r="E175" s="52">
        <v>-0.31</v>
      </c>
      <c r="F175" s="52">
        <v>3.22</v>
      </c>
      <c r="G175" s="52">
        <v>3.25</v>
      </c>
      <c r="H175" s="32"/>
      <c r="I175" s="32"/>
      <c r="J175" s="52"/>
      <c r="K175" s="52"/>
    </row>
    <row r="176" spans="1:11" x14ac:dyDescent="0.25">
      <c r="A176" s="45"/>
      <c r="C176" s="32" t="s">
        <v>167</v>
      </c>
      <c r="D176" s="52">
        <v>4.9000000000000004</v>
      </c>
      <c r="E176" s="52">
        <v>0</v>
      </c>
      <c r="F176" s="52"/>
      <c r="G176" s="52"/>
      <c r="H176" s="32"/>
      <c r="I176" s="32"/>
      <c r="J176" s="52"/>
      <c r="K176" s="52"/>
    </row>
    <row r="177" spans="1:11" x14ac:dyDescent="0.25">
      <c r="A177" s="45"/>
      <c r="C177" s="32" t="s">
        <v>168</v>
      </c>
      <c r="D177" s="52">
        <v>5</v>
      </c>
      <c r="E177" s="52">
        <v>0</v>
      </c>
      <c r="F177" s="52"/>
      <c r="G177" s="52"/>
      <c r="H177" s="32"/>
      <c r="I177" s="32"/>
      <c r="J177" s="52"/>
      <c r="K177" s="52"/>
    </row>
    <row r="178" spans="1:11" x14ac:dyDescent="0.25">
      <c r="A178" s="45"/>
      <c r="C178" s="32" t="s">
        <v>169</v>
      </c>
      <c r="D178" s="52">
        <v>19.260000000000002</v>
      </c>
      <c r="E178" s="52">
        <v>-3.07</v>
      </c>
      <c r="F178" s="52">
        <v>19.079999999999998</v>
      </c>
      <c r="G178" s="52">
        <v>19.66</v>
      </c>
      <c r="H178" s="32"/>
      <c r="I178" s="32"/>
      <c r="J178" s="52"/>
      <c r="K178" s="52"/>
    </row>
    <row r="179" spans="1:11" x14ac:dyDescent="0.25">
      <c r="A179" s="45"/>
      <c r="C179" s="32" t="s">
        <v>760</v>
      </c>
      <c r="D179" s="52">
        <v>18.52</v>
      </c>
      <c r="E179" s="52">
        <v>-2.78</v>
      </c>
      <c r="F179" s="52">
        <v>18.32</v>
      </c>
      <c r="G179" s="52">
        <v>18.8</v>
      </c>
      <c r="H179" s="32"/>
      <c r="I179" s="32"/>
      <c r="J179" s="52"/>
      <c r="K179" s="52"/>
    </row>
    <row r="180" spans="1:11" x14ac:dyDescent="0.25">
      <c r="A180" s="45"/>
      <c r="C180" s="32" t="s">
        <v>741</v>
      </c>
      <c r="D180" s="52">
        <v>26</v>
      </c>
      <c r="E180" s="52">
        <v>0</v>
      </c>
      <c r="F180" s="52"/>
      <c r="G180" s="52"/>
      <c r="H180" s="32"/>
      <c r="I180" s="32"/>
      <c r="J180" s="52"/>
      <c r="K180" s="52"/>
    </row>
    <row r="181" spans="1:11" x14ac:dyDescent="0.25">
      <c r="A181" s="45"/>
      <c r="C181" s="32" t="s">
        <v>170</v>
      </c>
      <c r="D181" s="52">
        <v>10.57</v>
      </c>
      <c r="E181" s="52">
        <v>-2.94</v>
      </c>
      <c r="F181" s="52">
        <v>10.39</v>
      </c>
      <c r="G181" s="52">
        <v>10.8</v>
      </c>
      <c r="H181" s="32"/>
      <c r="I181" s="32"/>
      <c r="J181" s="52"/>
      <c r="K181" s="52"/>
    </row>
    <row r="182" spans="1:11" x14ac:dyDescent="0.25">
      <c r="A182" s="45"/>
      <c r="C182" s="32" t="s">
        <v>171</v>
      </c>
      <c r="D182" s="52">
        <v>20.010000000000002</v>
      </c>
      <c r="E182" s="52">
        <v>-1.19</v>
      </c>
      <c r="F182" s="52">
        <v>20.010000000000002</v>
      </c>
      <c r="G182" s="52">
        <v>20.010000000000002</v>
      </c>
      <c r="H182" s="32"/>
      <c r="I182" s="32"/>
      <c r="J182" s="52"/>
      <c r="K182" s="52"/>
    </row>
    <row r="183" spans="1:11" x14ac:dyDescent="0.25">
      <c r="A183" s="45"/>
      <c r="C183" s="32" t="s">
        <v>172</v>
      </c>
      <c r="D183" s="52">
        <v>6.87</v>
      </c>
      <c r="E183" s="52">
        <v>-2.5499999999999998</v>
      </c>
      <c r="F183" s="52">
        <v>6.82</v>
      </c>
      <c r="G183" s="52">
        <v>7.07</v>
      </c>
      <c r="H183" s="32"/>
      <c r="I183" s="32"/>
      <c r="J183" s="52"/>
      <c r="K183" s="52"/>
    </row>
    <row r="184" spans="1:11" x14ac:dyDescent="0.25">
      <c r="A184" s="45"/>
      <c r="C184" s="32" t="s">
        <v>173</v>
      </c>
      <c r="D184" s="52">
        <v>9.61</v>
      </c>
      <c r="E184" s="52">
        <v>-1.94</v>
      </c>
      <c r="F184" s="52">
        <v>9.56</v>
      </c>
      <c r="G184" s="52">
        <v>9.85</v>
      </c>
      <c r="H184" s="32"/>
      <c r="I184" s="32"/>
      <c r="J184" s="52"/>
      <c r="K184" s="52"/>
    </row>
    <row r="185" spans="1:11" x14ac:dyDescent="0.25">
      <c r="A185" s="45"/>
      <c r="C185" s="32" t="s">
        <v>174</v>
      </c>
      <c r="D185" s="52">
        <v>30.22</v>
      </c>
      <c r="E185" s="52">
        <v>-2.36</v>
      </c>
      <c r="F185" s="52">
        <v>30.01</v>
      </c>
      <c r="G185" s="52">
        <v>30.89</v>
      </c>
      <c r="H185" s="32"/>
      <c r="I185" s="32"/>
      <c r="J185" s="52"/>
      <c r="K185" s="52"/>
    </row>
    <row r="186" spans="1:11" x14ac:dyDescent="0.25">
      <c r="A186" s="45"/>
      <c r="C186" s="32" t="s">
        <v>175</v>
      </c>
      <c r="D186" s="52">
        <v>34.5</v>
      </c>
      <c r="E186" s="52">
        <v>0</v>
      </c>
      <c r="F186" s="52"/>
      <c r="G186" s="52"/>
      <c r="H186" s="32"/>
      <c r="I186" s="32"/>
      <c r="J186" s="52"/>
      <c r="K186" s="52"/>
    </row>
    <row r="187" spans="1:11" x14ac:dyDescent="0.25">
      <c r="A187" s="45"/>
      <c r="C187" s="32" t="s">
        <v>176</v>
      </c>
      <c r="D187" s="52">
        <v>27.43</v>
      </c>
      <c r="E187" s="52">
        <v>-2.97</v>
      </c>
      <c r="F187" s="52">
        <v>27.12</v>
      </c>
      <c r="G187" s="52">
        <v>28.39</v>
      </c>
      <c r="H187" s="32"/>
      <c r="I187" s="32"/>
      <c r="J187" s="52"/>
      <c r="K187" s="52"/>
    </row>
    <row r="188" spans="1:11" x14ac:dyDescent="0.25">
      <c r="A188" s="45"/>
      <c r="C188" s="32" t="s">
        <v>177</v>
      </c>
      <c r="D188" s="52">
        <v>5.77</v>
      </c>
      <c r="E188" s="52">
        <v>1.23</v>
      </c>
      <c r="F188" s="52">
        <v>5.55</v>
      </c>
      <c r="G188" s="52">
        <v>5.95</v>
      </c>
      <c r="H188" s="32"/>
      <c r="I188" s="32"/>
      <c r="J188" s="52"/>
      <c r="K188" s="52"/>
    </row>
    <row r="189" spans="1:11" x14ac:dyDescent="0.25">
      <c r="A189" s="45"/>
      <c r="C189" s="32" t="s">
        <v>178</v>
      </c>
      <c r="D189" s="52">
        <v>25.25</v>
      </c>
      <c r="E189" s="52">
        <v>-2.58</v>
      </c>
      <c r="F189" s="52">
        <v>25.12</v>
      </c>
      <c r="G189" s="52">
        <v>25.8</v>
      </c>
      <c r="H189" s="32"/>
      <c r="I189" s="32"/>
      <c r="J189" s="52"/>
      <c r="K189" s="52"/>
    </row>
    <row r="190" spans="1:11" x14ac:dyDescent="0.25">
      <c r="A190" s="45"/>
      <c r="C190" s="32" t="s">
        <v>179</v>
      </c>
      <c r="D190" s="52">
        <v>11.64</v>
      </c>
      <c r="E190" s="52">
        <v>-4.67</v>
      </c>
      <c r="F190" s="52">
        <v>11.58</v>
      </c>
      <c r="G190" s="52">
        <v>12.21</v>
      </c>
      <c r="H190" s="32"/>
      <c r="I190" s="32"/>
      <c r="J190" s="52"/>
      <c r="K190" s="52"/>
    </row>
    <row r="191" spans="1:11" x14ac:dyDescent="0.25">
      <c r="A191" s="45"/>
      <c r="C191" s="32" t="s">
        <v>180</v>
      </c>
      <c r="D191" s="52">
        <v>72</v>
      </c>
      <c r="E191" s="52">
        <v>0</v>
      </c>
      <c r="F191" s="52"/>
      <c r="G191" s="52"/>
      <c r="H191" s="32"/>
      <c r="I191" s="32"/>
      <c r="J191" s="52"/>
      <c r="K191" s="52"/>
    </row>
    <row r="192" spans="1:11" x14ac:dyDescent="0.25">
      <c r="A192" s="45"/>
      <c r="C192" s="32" t="s">
        <v>181</v>
      </c>
      <c r="D192" s="52">
        <v>4.99</v>
      </c>
      <c r="E192" s="52">
        <v>-0.4</v>
      </c>
      <c r="F192" s="52">
        <v>4.99</v>
      </c>
      <c r="G192" s="52">
        <v>5</v>
      </c>
      <c r="H192" s="32"/>
      <c r="I192" s="32"/>
      <c r="J192" s="52"/>
      <c r="K192" s="52"/>
    </row>
    <row r="193" spans="1:11" x14ac:dyDescent="0.25">
      <c r="A193" s="45"/>
      <c r="C193" s="32" t="s">
        <v>182</v>
      </c>
      <c r="D193" s="52">
        <v>38.9</v>
      </c>
      <c r="E193" s="52">
        <v>0</v>
      </c>
      <c r="F193" s="52"/>
      <c r="G193" s="52"/>
      <c r="H193" s="32"/>
      <c r="I193" s="32"/>
      <c r="J193" s="52"/>
      <c r="K193" s="52"/>
    </row>
    <row r="194" spans="1:11" x14ac:dyDescent="0.25">
      <c r="A194" s="45"/>
      <c r="C194" s="32" t="s">
        <v>183</v>
      </c>
      <c r="D194" s="52">
        <v>38.17</v>
      </c>
      <c r="E194" s="52">
        <v>0</v>
      </c>
      <c r="F194" s="52"/>
      <c r="G194" s="52"/>
      <c r="H194" s="32"/>
      <c r="I194" s="32"/>
      <c r="J194" s="52"/>
      <c r="K194" s="52"/>
    </row>
    <row r="195" spans="1:11" x14ac:dyDescent="0.25">
      <c r="A195" s="45"/>
      <c r="C195" s="32" t="s">
        <v>184</v>
      </c>
      <c r="D195" s="52">
        <v>4.54</v>
      </c>
      <c r="E195" s="52">
        <v>-3.2</v>
      </c>
      <c r="F195" s="52">
        <v>4.49</v>
      </c>
      <c r="G195" s="52">
        <v>4.66</v>
      </c>
      <c r="H195" s="32"/>
      <c r="I195" s="32"/>
      <c r="J195" s="52"/>
      <c r="K195" s="52"/>
    </row>
    <row r="196" spans="1:11" x14ac:dyDescent="0.25">
      <c r="A196" s="45"/>
      <c r="C196" s="32" t="s">
        <v>185</v>
      </c>
      <c r="D196" s="52">
        <v>21.65</v>
      </c>
      <c r="E196" s="52">
        <v>-1.05</v>
      </c>
      <c r="F196" s="52">
        <v>21.3</v>
      </c>
      <c r="G196" s="52">
        <v>21.87</v>
      </c>
      <c r="H196" s="32"/>
      <c r="I196" s="32"/>
      <c r="J196" s="52"/>
      <c r="K196" s="52"/>
    </row>
    <row r="197" spans="1:11" x14ac:dyDescent="0.25">
      <c r="A197" s="45"/>
      <c r="C197" s="32" t="s">
        <v>186</v>
      </c>
      <c r="D197" s="52">
        <v>26.24</v>
      </c>
      <c r="E197" s="52">
        <v>-1.61</v>
      </c>
      <c r="F197" s="52">
        <v>26.15</v>
      </c>
      <c r="G197" s="52">
        <v>26.64</v>
      </c>
      <c r="H197" s="32"/>
      <c r="I197" s="32"/>
      <c r="J197" s="52"/>
      <c r="K197" s="52"/>
    </row>
    <row r="198" spans="1:11" x14ac:dyDescent="0.25">
      <c r="A198" s="45"/>
      <c r="C198" s="32" t="s">
        <v>717</v>
      </c>
      <c r="D198" s="52">
        <v>7.64</v>
      </c>
      <c r="E198" s="52">
        <v>-2.0499999999999998</v>
      </c>
      <c r="F198" s="52">
        <v>7.62</v>
      </c>
      <c r="G198" s="52">
        <v>7.84</v>
      </c>
      <c r="H198" s="32"/>
      <c r="I198" s="32"/>
      <c r="J198" s="52"/>
      <c r="K198" s="52"/>
    </row>
    <row r="199" spans="1:11" x14ac:dyDescent="0.25">
      <c r="A199" s="45"/>
      <c r="C199" s="32" t="s">
        <v>187</v>
      </c>
      <c r="D199" s="52">
        <v>87.6</v>
      </c>
      <c r="E199" s="52">
        <v>-2.3199999999999998</v>
      </c>
      <c r="F199" s="52">
        <v>87.5</v>
      </c>
      <c r="G199" s="52">
        <v>88.68</v>
      </c>
      <c r="H199" s="32"/>
      <c r="I199" s="32"/>
      <c r="J199" s="52"/>
      <c r="K199" s="52"/>
    </row>
    <row r="200" spans="1:11" x14ac:dyDescent="0.25">
      <c r="A200" s="45"/>
      <c r="C200" s="32" t="s">
        <v>188</v>
      </c>
      <c r="D200" s="52">
        <v>9.99</v>
      </c>
      <c r="E200" s="52">
        <v>-1.77</v>
      </c>
      <c r="F200" s="52">
        <v>9.9</v>
      </c>
      <c r="G200" s="52">
        <v>10.06</v>
      </c>
      <c r="H200" s="32"/>
      <c r="I200" s="32"/>
      <c r="J200" s="52"/>
      <c r="K200" s="52"/>
    </row>
    <row r="201" spans="1:11" x14ac:dyDescent="0.25">
      <c r="A201" s="45"/>
      <c r="C201" s="32" t="s">
        <v>189</v>
      </c>
      <c r="D201" s="52">
        <v>11.68</v>
      </c>
      <c r="E201" s="52">
        <v>-1.93</v>
      </c>
      <c r="F201" s="52">
        <v>11.57</v>
      </c>
      <c r="G201" s="52">
        <v>11.84</v>
      </c>
      <c r="H201" s="32"/>
      <c r="I201" s="32"/>
      <c r="J201" s="52"/>
      <c r="K201" s="52"/>
    </row>
    <row r="202" spans="1:11" x14ac:dyDescent="0.25">
      <c r="A202" s="45"/>
      <c r="C202" s="32" t="s">
        <v>190</v>
      </c>
      <c r="D202" s="52">
        <v>20.28</v>
      </c>
      <c r="E202" s="52">
        <v>-5.0999999999999996</v>
      </c>
      <c r="F202" s="52">
        <v>20.260000000000002</v>
      </c>
      <c r="G202" s="52">
        <v>21.19</v>
      </c>
      <c r="H202" s="32"/>
      <c r="I202" s="32"/>
      <c r="J202" s="52"/>
      <c r="K202" s="52"/>
    </row>
    <row r="203" spans="1:11" x14ac:dyDescent="0.25">
      <c r="A203" s="45"/>
      <c r="C203" s="32" t="s">
        <v>191</v>
      </c>
      <c r="D203" s="52">
        <v>19.899999999999999</v>
      </c>
      <c r="E203" s="52">
        <v>-2.59</v>
      </c>
      <c r="F203" s="52">
        <v>19.53</v>
      </c>
      <c r="G203" s="52">
        <v>20.55</v>
      </c>
      <c r="H203" s="32"/>
      <c r="I203" s="32"/>
      <c r="J203" s="52"/>
      <c r="K203" s="52"/>
    </row>
    <row r="204" spans="1:11" x14ac:dyDescent="0.25">
      <c r="A204" s="45"/>
      <c r="C204" s="32" t="s">
        <v>192</v>
      </c>
      <c r="D204" s="52">
        <v>3.65</v>
      </c>
      <c r="E204" s="52">
        <v>-1.88</v>
      </c>
      <c r="F204" s="52">
        <v>3.63</v>
      </c>
      <c r="G204" s="52">
        <v>3.78</v>
      </c>
      <c r="H204" s="32"/>
      <c r="I204" s="32"/>
      <c r="J204" s="52"/>
      <c r="K204" s="52"/>
    </row>
    <row r="205" spans="1:11" x14ac:dyDescent="0.25">
      <c r="A205" s="45"/>
      <c r="C205" s="32" t="s">
        <v>193</v>
      </c>
      <c r="D205" s="52">
        <v>6.82</v>
      </c>
      <c r="E205" s="52">
        <v>-2.85</v>
      </c>
      <c r="F205" s="52">
        <v>6.79</v>
      </c>
      <c r="G205" s="52">
        <v>7</v>
      </c>
      <c r="H205" s="32"/>
      <c r="I205" s="32"/>
      <c r="J205" s="52"/>
      <c r="K205" s="52"/>
    </row>
    <row r="206" spans="1:11" x14ac:dyDescent="0.25">
      <c r="A206" s="45"/>
      <c r="C206" s="32" t="s">
        <v>194</v>
      </c>
      <c r="D206" s="52">
        <v>48.65</v>
      </c>
      <c r="E206" s="52">
        <v>0</v>
      </c>
      <c r="F206" s="52"/>
      <c r="G206" s="52"/>
      <c r="H206" s="32"/>
      <c r="I206" s="32"/>
      <c r="J206" s="52"/>
      <c r="K206" s="52"/>
    </row>
    <row r="207" spans="1:11" x14ac:dyDescent="0.25">
      <c r="A207" s="45"/>
      <c r="C207" s="32" t="s">
        <v>195</v>
      </c>
      <c r="D207" s="52">
        <v>11.56</v>
      </c>
      <c r="E207" s="52">
        <v>-2.94</v>
      </c>
      <c r="F207" s="52">
        <v>11.47</v>
      </c>
      <c r="G207" s="52">
        <v>11.87</v>
      </c>
      <c r="H207" s="32"/>
      <c r="I207" s="32"/>
      <c r="J207" s="52"/>
      <c r="K207" s="52"/>
    </row>
    <row r="208" spans="1:11" x14ac:dyDescent="0.25">
      <c r="A208" s="45"/>
      <c r="C208" s="32" t="s">
        <v>761</v>
      </c>
      <c r="D208" s="52">
        <v>2.94</v>
      </c>
      <c r="E208" s="52">
        <v>-2.97</v>
      </c>
      <c r="F208" s="52">
        <v>2.94</v>
      </c>
      <c r="G208" s="52">
        <v>3.03</v>
      </c>
      <c r="H208" s="32"/>
      <c r="I208" s="32"/>
      <c r="J208" s="52"/>
      <c r="K208" s="52"/>
    </row>
    <row r="209" spans="1:11" x14ac:dyDescent="0.25">
      <c r="A209" s="45"/>
      <c r="C209" s="32" t="s">
        <v>196</v>
      </c>
      <c r="D209" s="52">
        <v>1.8</v>
      </c>
      <c r="E209" s="52">
        <v>-2.17</v>
      </c>
      <c r="F209" s="52">
        <v>1.8</v>
      </c>
      <c r="G209" s="52">
        <v>1.84</v>
      </c>
      <c r="H209" s="32"/>
      <c r="I209" s="32"/>
      <c r="J209" s="52"/>
      <c r="K209" s="52"/>
    </row>
    <row r="210" spans="1:11" x14ac:dyDescent="0.25">
      <c r="A210" s="45"/>
      <c r="C210" s="32" t="s">
        <v>197</v>
      </c>
      <c r="D210" s="52">
        <v>15.98</v>
      </c>
      <c r="E210" s="52">
        <v>-2.08</v>
      </c>
      <c r="F210" s="52">
        <v>15.76</v>
      </c>
      <c r="G210" s="52">
        <v>16.23</v>
      </c>
      <c r="H210" s="32"/>
      <c r="I210" s="32"/>
      <c r="J210" s="52"/>
      <c r="K210" s="52"/>
    </row>
    <row r="211" spans="1:11" x14ac:dyDescent="0.25">
      <c r="A211" s="45"/>
      <c r="C211" s="32" t="s">
        <v>198</v>
      </c>
      <c r="D211" s="52">
        <v>7.64</v>
      </c>
      <c r="E211" s="52">
        <v>-1.8</v>
      </c>
      <c r="F211" s="52">
        <v>7.5</v>
      </c>
      <c r="G211" s="52">
        <v>7.76</v>
      </c>
      <c r="H211" s="32"/>
      <c r="I211" s="32"/>
      <c r="J211" s="52"/>
      <c r="K211" s="52"/>
    </row>
    <row r="212" spans="1:11" x14ac:dyDescent="0.25">
      <c r="A212" s="45"/>
      <c r="C212" s="32" t="s">
        <v>762</v>
      </c>
      <c r="D212" s="52">
        <v>16.75</v>
      </c>
      <c r="E212" s="52">
        <v>-2.62</v>
      </c>
      <c r="F212" s="52">
        <v>16.75</v>
      </c>
      <c r="G212" s="52">
        <v>16.8</v>
      </c>
      <c r="H212" s="32"/>
      <c r="I212" s="32"/>
      <c r="J212" s="52"/>
      <c r="K212" s="52"/>
    </row>
    <row r="213" spans="1:11" x14ac:dyDescent="0.25">
      <c r="A213" s="45"/>
      <c r="C213" s="32" t="s">
        <v>718</v>
      </c>
      <c r="D213" s="52">
        <v>6.13</v>
      </c>
      <c r="E213" s="52">
        <v>-1.92</v>
      </c>
      <c r="F213" s="52">
        <v>6.06</v>
      </c>
      <c r="G213" s="52">
        <v>6.25</v>
      </c>
      <c r="H213" s="32"/>
      <c r="I213" s="32"/>
      <c r="J213" s="52"/>
      <c r="K213" s="52"/>
    </row>
    <row r="214" spans="1:11" x14ac:dyDescent="0.25">
      <c r="A214" s="45"/>
      <c r="C214" s="32" t="s">
        <v>199</v>
      </c>
      <c r="D214" s="52">
        <v>9.61</v>
      </c>
      <c r="E214" s="52">
        <v>5.6</v>
      </c>
      <c r="F214" s="52">
        <v>9.59</v>
      </c>
      <c r="G214" s="52">
        <v>9.61</v>
      </c>
      <c r="H214" s="32"/>
      <c r="I214" s="32"/>
      <c r="J214" s="52"/>
      <c r="K214" s="52"/>
    </row>
    <row r="215" spans="1:11" x14ac:dyDescent="0.25">
      <c r="A215" s="45"/>
      <c r="C215" s="32" t="s">
        <v>200</v>
      </c>
      <c r="D215" s="52">
        <v>14.19</v>
      </c>
      <c r="E215" s="52">
        <v>-3.93</v>
      </c>
      <c r="F215" s="52">
        <v>14.15</v>
      </c>
      <c r="G215" s="52">
        <v>14.64</v>
      </c>
      <c r="H215" s="32"/>
      <c r="I215" s="32"/>
      <c r="J215" s="52"/>
      <c r="K215" s="52"/>
    </row>
    <row r="216" spans="1:11" x14ac:dyDescent="0.25">
      <c r="A216" s="45"/>
      <c r="C216" s="32" t="s">
        <v>201</v>
      </c>
      <c r="D216" s="52">
        <v>2.56</v>
      </c>
      <c r="E216" s="52">
        <v>0</v>
      </c>
      <c r="F216" s="52"/>
      <c r="G216" s="52"/>
      <c r="H216" s="32"/>
      <c r="I216" s="32"/>
      <c r="J216" s="52"/>
      <c r="K216" s="52"/>
    </row>
    <row r="217" spans="1:11" x14ac:dyDescent="0.25">
      <c r="A217" s="45"/>
      <c r="C217" s="32" t="s">
        <v>202</v>
      </c>
      <c r="D217" s="52">
        <v>30.26</v>
      </c>
      <c r="E217" s="52">
        <v>-3.78</v>
      </c>
      <c r="F217" s="52">
        <v>30.17</v>
      </c>
      <c r="G217" s="52">
        <v>30.99</v>
      </c>
      <c r="H217" s="32"/>
      <c r="I217" s="32"/>
      <c r="J217" s="52"/>
      <c r="K217" s="52"/>
    </row>
    <row r="218" spans="1:11" x14ac:dyDescent="0.25">
      <c r="A218" s="45"/>
      <c r="C218" s="32" t="s">
        <v>203</v>
      </c>
      <c r="D218" s="52">
        <v>11.63</v>
      </c>
      <c r="E218" s="52">
        <v>-7.55</v>
      </c>
      <c r="F218" s="52">
        <v>11.49</v>
      </c>
      <c r="G218" s="52">
        <v>12.3</v>
      </c>
      <c r="H218" s="32"/>
      <c r="I218" s="32"/>
      <c r="J218" s="52"/>
      <c r="K218" s="52"/>
    </row>
    <row r="219" spans="1:11" x14ac:dyDescent="0.25">
      <c r="A219" s="45"/>
      <c r="C219" s="32" t="s">
        <v>204</v>
      </c>
      <c r="D219" s="52">
        <v>29.48</v>
      </c>
      <c r="E219" s="52">
        <v>-3.75</v>
      </c>
      <c r="F219" s="52">
        <v>29.28</v>
      </c>
      <c r="G219" s="52">
        <v>30.56</v>
      </c>
      <c r="H219" s="32"/>
      <c r="I219" s="32"/>
      <c r="J219" s="52"/>
      <c r="K219" s="52"/>
    </row>
    <row r="220" spans="1:11" x14ac:dyDescent="0.25">
      <c r="A220" s="45"/>
      <c r="C220" s="32" t="s">
        <v>205</v>
      </c>
      <c r="D220" s="52">
        <v>24.85</v>
      </c>
      <c r="E220" s="52">
        <v>-5.91</v>
      </c>
      <c r="F220" s="52">
        <v>24.85</v>
      </c>
      <c r="G220" s="52">
        <v>26.49</v>
      </c>
      <c r="H220" s="32"/>
      <c r="I220" s="32"/>
      <c r="J220" s="52"/>
      <c r="K220" s="52"/>
    </row>
    <row r="221" spans="1:11" x14ac:dyDescent="0.25">
      <c r="A221" s="45"/>
      <c r="C221" s="32" t="s">
        <v>763</v>
      </c>
      <c r="D221" s="52">
        <v>17.75</v>
      </c>
      <c r="E221" s="52">
        <v>-3.74</v>
      </c>
      <c r="F221" s="52">
        <v>17.670000000000002</v>
      </c>
      <c r="G221" s="52">
        <v>18.420000000000002</v>
      </c>
      <c r="H221" s="32"/>
      <c r="I221" s="32"/>
      <c r="J221" s="52"/>
      <c r="K221" s="52"/>
    </row>
    <row r="222" spans="1:11" x14ac:dyDescent="0.25">
      <c r="A222" s="45"/>
      <c r="C222" s="32" t="s">
        <v>206</v>
      </c>
      <c r="D222" s="52">
        <v>5.69</v>
      </c>
      <c r="E222" s="52">
        <v>-2.4</v>
      </c>
      <c r="F222" s="52">
        <v>5.64</v>
      </c>
      <c r="G222" s="52">
        <v>5.8</v>
      </c>
      <c r="H222" s="32"/>
      <c r="I222" s="32"/>
      <c r="J222" s="52"/>
      <c r="K222" s="52"/>
    </row>
    <row r="223" spans="1:11" x14ac:dyDescent="0.25">
      <c r="A223" s="45"/>
      <c r="C223" s="32" t="s">
        <v>207</v>
      </c>
      <c r="D223" s="52">
        <v>10.3</v>
      </c>
      <c r="E223" s="52">
        <v>-2.2799999999999998</v>
      </c>
      <c r="F223" s="52">
        <v>10.16</v>
      </c>
      <c r="G223" s="52">
        <v>10.64</v>
      </c>
      <c r="H223" s="32"/>
      <c r="I223" s="32"/>
      <c r="J223" s="52"/>
      <c r="K223" s="52"/>
    </row>
    <row r="224" spans="1:11" x14ac:dyDescent="0.25">
      <c r="A224" s="45"/>
      <c r="C224" s="32" t="s">
        <v>208</v>
      </c>
      <c r="D224" s="52">
        <v>9.43</v>
      </c>
      <c r="E224" s="52">
        <v>-1.98</v>
      </c>
      <c r="F224" s="52">
        <v>9.32</v>
      </c>
      <c r="G224" s="52">
        <v>9.5299999999999994</v>
      </c>
      <c r="H224" s="32"/>
      <c r="I224" s="32"/>
      <c r="J224" s="52"/>
      <c r="K224" s="52"/>
    </row>
    <row r="225" spans="1:11" x14ac:dyDescent="0.25">
      <c r="A225" s="45"/>
      <c r="C225" s="32" t="s">
        <v>209</v>
      </c>
      <c r="D225" s="52">
        <v>22.17</v>
      </c>
      <c r="E225" s="52">
        <v>-2.33</v>
      </c>
      <c r="F225" s="52">
        <v>21.95</v>
      </c>
      <c r="G225" s="52">
        <v>22.54</v>
      </c>
      <c r="H225" s="32"/>
      <c r="I225" s="32"/>
      <c r="J225" s="52"/>
      <c r="K225" s="52"/>
    </row>
    <row r="226" spans="1:11" x14ac:dyDescent="0.25">
      <c r="A226" s="45"/>
      <c r="C226" s="32" t="s">
        <v>210</v>
      </c>
      <c r="D226" s="52">
        <v>24.22</v>
      </c>
      <c r="E226" s="52">
        <v>-2.2200000000000002</v>
      </c>
      <c r="F226" s="52">
        <v>23.92</v>
      </c>
      <c r="G226" s="52">
        <v>24.44</v>
      </c>
      <c r="H226" s="32"/>
      <c r="I226" s="32"/>
      <c r="J226" s="52"/>
      <c r="K226" s="52"/>
    </row>
    <row r="227" spans="1:11" x14ac:dyDescent="0.25">
      <c r="A227" s="45"/>
      <c r="C227" s="32" t="s">
        <v>764</v>
      </c>
      <c r="D227" s="52">
        <v>8.2899999999999991</v>
      </c>
      <c r="E227" s="52">
        <v>0.85</v>
      </c>
      <c r="F227" s="52">
        <v>8.1999999999999993</v>
      </c>
      <c r="G227" s="52">
        <v>8.33</v>
      </c>
      <c r="H227" s="32"/>
      <c r="I227" s="32"/>
      <c r="J227" s="52"/>
      <c r="K227" s="52"/>
    </row>
    <row r="228" spans="1:11" x14ac:dyDescent="0.25">
      <c r="A228" s="45"/>
      <c r="C228" s="32" t="s">
        <v>211</v>
      </c>
      <c r="D228" s="52">
        <v>2.2799999999999998</v>
      </c>
      <c r="E228" s="52">
        <v>0</v>
      </c>
      <c r="F228" s="52"/>
      <c r="G228" s="52"/>
      <c r="H228" s="32"/>
      <c r="I228" s="32"/>
      <c r="J228" s="52"/>
      <c r="K228" s="52"/>
    </row>
    <row r="229" spans="1:11" x14ac:dyDescent="0.25">
      <c r="A229" s="45"/>
      <c r="C229" s="32" t="s">
        <v>212</v>
      </c>
      <c r="D229" s="52">
        <v>1.2</v>
      </c>
      <c r="E229" s="52">
        <v>-0.83</v>
      </c>
      <c r="F229" s="52">
        <v>1.2</v>
      </c>
      <c r="G229" s="52">
        <v>1.21</v>
      </c>
      <c r="H229" s="32"/>
      <c r="I229" s="32"/>
      <c r="J229" s="52"/>
      <c r="K229" s="52"/>
    </row>
    <row r="230" spans="1:11" x14ac:dyDescent="0.25">
      <c r="A230" s="45"/>
      <c r="C230" s="32" t="s">
        <v>213</v>
      </c>
      <c r="D230" s="52">
        <v>26.67</v>
      </c>
      <c r="E230" s="52">
        <v>-0.6</v>
      </c>
      <c r="F230" s="52">
        <v>26.47</v>
      </c>
      <c r="G230" s="52">
        <v>26.93</v>
      </c>
      <c r="H230" s="32"/>
      <c r="I230" s="32"/>
      <c r="J230" s="52"/>
      <c r="K230" s="52"/>
    </row>
    <row r="231" spans="1:11" x14ac:dyDescent="0.25">
      <c r="A231" s="45"/>
      <c r="C231" s="32" t="s">
        <v>214</v>
      </c>
      <c r="D231" s="52">
        <v>6.35</v>
      </c>
      <c r="E231" s="52">
        <v>-2.76</v>
      </c>
      <c r="F231" s="52">
        <v>6.28</v>
      </c>
      <c r="G231" s="52">
        <v>6.47</v>
      </c>
      <c r="H231" s="32"/>
      <c r="I231" s="32"/>
      <c r="J231" s="52"/>
      <c r="K231" s="52"/>
    </row>
    <row r="232" spans="1:11" x14ac:dyDescent="0.25">
      <c r="A232" s="45"/>
      <c r="C232" s="32" t="s">
        <v>719</v>
      </c>
      <c r="D232" s="52">
        <v>34</v>
      </c>
      <c r="E232" s="52">
        <v>0</v>
      </c>
      <c r="F232" s="52">
        <v>34</v>
      </c>
      <c r="G232" s="52">
        <v>34</v>
      </c>
      <c r="H232" s="32"/>
      <c r="I232" s="32"/>
      <c r="J232" s="52"/>
      <c r="K232" s="52"/>
    </row>
    <row r="233" spans="1:11" x14ac:dyDescent="0.25">
      <c r="A233" s="45"/>
      <c r="C233" s="32" t="s">
        <v>215</v>
      </c>
      <c r="D233" s="52">
        <v>20.72</v>
      </c>
      <c r="E233" s="52">
        <v>-3.72</v>
      </c>
      <c r="F233" s="52">
        <v>20.350000000000001</v>
      </c>
      <c r="G233" s="52">
        <v>21.4</v>
      </c>
      <c r="H233" s="32"/>
      <c r="I233" s="32"/>
      <c r="J233" s="52"/>
      <c r="K233" s="52"/>
    </row>
    <row r="234" spans="1:11" x14ac:dyDescent="0.25">
      <c r="A234" s="45"/>
      <c r="C234" s="32" t="s">
        <v>216</v>
      </c>
      <c r="D234" s="52">
        <v>9.75</v>
      </c>
      <c r="E234" s="52">
        <v>-1.52</v>
      </c>
      <c r="F234" s="52">
        <v>9.6199999999999992</v>
      </c>
      <c r="G234" s="52">
        <v>10.02</v>
      </c>
      <c r="H234" s="32"/>
      <c r="I234" s="32"/>
      <c r="J234" s="52"/>
      <c r="K234" s="52"/>
    </row>
    <row r="235" spans="1:11" x14ac:dyDescent="0.25">
      <c r="A235" s="45"/>
      <c r="C235" s="32" t="s">
        <v>217</v>
      </c>
      <c r="D235" s="52">
        <v>46.69</v>
      </c>
      <c r="E235" s="52">
        <v>-0.64</v>
      </c>
      <c r="F235" s="52">
        <v>46.5</v>
      </c>
      <c r="G235" s="52">
        <v>47.19</v>
      </c>
      <c r="H235" s="32"/>
      <c r="I235" s="32"/>
      <c r="J235" s="52"/>
      <c r="K235" s="52"/>
    </row>
    <row r="236" spans="1:11" x14ac:dyDescent="0.25">
      <c r="A236" s="45"/>
      <c r="C236" s="32" t="s">
        <v>218</v>
      </c>
      <c r="D236" s="52">
        <v>30.64</v>
      </c>
      <c r="E236" s="52">
        <v>-0.39</v>
      </c>
      <c r="F236" s="52">
        <v>30.24</v>
      </c>
      <c r="G236" s="52">
        <v>30.93</v>
      </c>
      <c r="H236" s="32"/>
      <c r="I236" s="32"/>
      <c r="J236" s="52"/>
      <c r="K236" s="52"/>
    </row>
    <row r="237" spans="1:11" x14ac:dyDescent="0.25">
      <c r="A237" s="45"/>
      <c r="C237" s="32" t="s">
        <v>219</v>
      </c>
      <c r="D237" s="52">
        <v>6.29</v>
      </c>
      <c r="E237" s="52">
        <v>1.29</v>
      </c>
      <c r="F237" s="52">
        <v>6.18</v>
      </c>
      <c r="G237" s="52">
        <v>6.36</v>
      </c>
      <c r="H237" s="32"/>
      <c r="I237" s="32"/>
      <c r="J237" s="52"/>
      <c r="K237" s="52"/>
    </row>
    <row r="238" spans="1:11" x14ac:dyDescent="0.25">
      <c r="A238" s="45"/>
      <c r="C238" s="32" t="s">
        <v>220</v>
      </c>
      <c r="D238" s="52">
        <v>6.07</v>
      </c>
      <c r="E238" s="52">
        <v>-0.49</v>
      </c>
      <c r="F238" s="52">
        <v>6.01</v>
      </c>
      <c r="G238" s="52">
        <v>6.15</v>
      </c>
      <c r="H238" s="32"/>
      <c r="I238" s="32"/>
      <c r="J238" s="52"/>
      <c r="K238" s="52"/>
    </row>
    <row r="239" spans="1:11" x14ac:dyDescent="0.25">
      <c r="A239" s="45"/>
      <c r="C239" s="32" t="s">
        <v>221</v>
      </c>
      <c r="D239" s="52">
        <v>22.07</v>
      </c>
      <c r="E239" s="52">
        <v>-3.33</v>
      </c>
      <c r="F239" s="52">
        <v>21.97</v>
      </c>
      <c r="G239" s="52">
        <v>22.62</v>
      </c>
      <c r="H239" s="32"/>
      <c r="I239" s="32"/>
      <c r="J239" s="52"/>
      <c r="K239" s="52"/>
    </row>
    <row r="240" spans="1:11" x14ac:dyDescent="0.25">
      <c r="A240" s="45"/>
      <c r="C240" s="32" t="s">
        <v>222</v>
      </c>
      <c r="D240" s="52">
        <v>23.98</v>
      </c>
      <c r="E240" s="52">
        <v>-2.84</v>
      </c>
      <c r="F240" s="52">
        <v>23.86</v>
      </c>
      <c r="G240" s="52">
        <v>24.25</v>
      </c>
      <c r="H240" s="32"/>
      <c r="I240" s="32"/>
      <c r="J240" s="52"/>
      <c r="K240" s="52"/>
    </row>
    <row r="241" spans="1:11" x14ac:dyDescent="0.25">
      <c r="A241" s="45"/>
      <c r="C241" s="32" t="s">
        <v>720</v>
      </c>
      <c r="D241" s="52">
        <v>6.26</v>
      </c>
      <c r="E241" s="52">
        <v>-6.57</v>
      </c>
      <c r="F241" s="52">
        <v>6.25</v>
      </c>
      <c r="G241" s="52">
        <v>6.74</v>
      </c>
      <c r="H241" s="32"/>
      <c r="I241" s="32"/>
      <c r="J241" s="52"/>
      <c r="K241" s="52"/>
    </row>
    <row r="242" spans="1:11" x14ac:dyDescent="0.25">
      <c r="A242" s="45"/>
      <c r="C242" s="32" t="s">
        <v>223</v>
      </c>
      <c r="D242" s="52">
        <v>23.22</v>
      </c>
      <c r="E242" s="52">
        <v>-4.01</v>
      </c>
      <c r="F242" s="52">
        <v>23.17</v>
      </c>
      <c r="G242" s="52">
        <v>24.07</v>
      </c>
      <c r="H242" s="32"/>
      <c r="I242" s="32"/>
      <c r="J242" s="52"/>
      <c r="K242" s="52"/>
    </row>
    <row r="243" spans="1:11" x14ac:dyDescent="0.25">
      <c r="A243" s="45"/>
      <c r="C243" s="32" t="s">
        <v>224</v>
      </c>
      <c r="D243" s="52">
        <v>16.739999999999998</v>
      </c>
      <c r="E243" s="52">
        <v>-1.93</v>
      </c>
      <c r="F243" s="52">
        <v>16.66</v>
      </c>
      <c r="G243" s="52">
        <v>17.07</v>
      </c>
      <c r="H243" s="32"/>
      <c r="I243" s="32"/>
      <c r="J243" s="52"/>
      <c r="K243" s="52"/>
    </row>
    <row r="244" spans="1:11" x14ac:dyDescent="0.25">
      <c r="A244" s="45"/>
      <c r="C244" s="32" t="s">
        <v>225</v>
      </c>
      <c r="D244" s="52">
        <v>16.73</v>
      </c>
      <c r="E244" s="52">
        <v>-4.07</v>
      </c>
      <c r="F244" s="52">
        <v>16.7</v>
      </c>
      <c r="G244" s="52">
        <v>17.440000000000001</v>
      </c>
      <c r="H244" s="32"/>
      <c r="I244" s="32"/>
      <c r="J244" s="52"/>
      <c r="K244" s="52"/>
    </row>
    <row r="245" spans="1:11" x14ac:dyDescent="0.25">
      <c r="A245" s="45"/>
      <c r="C245" s="32" t="s">
        <v>226</v>
      </c>
      <c r="D245" s="52">
        <v>38.520000000000003</v>
      </c>
      <c r="E245" s="52">
        <v>-0.39</v>
      </c>
      <c r="F245" s="52">
        <v>38.5</v>
      </c>
      <c r="G245" s="52">
        <v>38.659999999999997</v>
      </c>
      <c r="H245" s="32"/>
      <c r="I245" s="32"/>
      <c r="J245" s="52"/>
      <c r="K245" s="52"/>
    </row>
    <row r="246" spans="1:11" x14ac:dyDescent="0.25">
      <c r="A246" s="45"/>
      <c r="C246" s="32" t="s">
        <v>742</v>
      </c>
      <c r="D246" s="52">
        <v>67</v>
      </c>
      <c r="E246" s="52">
        <v>0</v>
      </c>
      <c r="F246" s="52"/>
      <c r="G246" s="52"/>
      <c r="H246" s="32"/>
      <c r="I246" s="32"/>
      <c r="J246" s="52"/>
      <c r="K246" s="52"/>
    </row>
    <row r="247" spans="1:11" x14ac:dyDescent="0.25">
      <c r="A247" s="45"/>
      <c r="C247" s="32" t="s">
        <v>721</v>
      </c>
      <c r="D247" s="52">
        <v>16.75</v>
      </c>
      <c r="E247" s="52">
        <v>-2.16</v>
      </c>
      <c r="F247" s="52">
        <v>16.41</v>
      </c>
      <c r="G247" s="52">
        <v>17.100000000000001</v>
      </c>
      <c r="H247" s="32"/>
      <c r="I247" s="32"/>
      <c r="J247" s="52"/>
      <c r="K247" s="52"/>
    </row>
    <row r="248" spans="1:11" x14ac:dyDescent="0.25">
      <c r="A248" s="45"/>
      <c r="C248" s="32" t="s">
        <v>227</v>
      </c>
      <c r="D248" s="52">
        <v>4.03</v>
      </c>
      <c r="E248" s="52">
        <v>-1.47</v>
      </c>
      <c r="F248" s="52">
        <v>4.03</v>
      </c>
      <c r="G248" s="52">
        <v>4.16</v>
      </c>
      <c r="H248" s="32"/>
      <c r="I248" s="32"/>
      <c r="J248" s="52"/>
      <c r="K248" s="52"/>
    </row>
    <row r="249" spans="1:11" x14ac:dyDescent="0.25">
      <c r="A249" s="45"/>
      <c r="C249" s="32" t="s">
        <v>228</v>
      </c>
      <c r="D249" s="52">
        <v>31.65</v>
      </c>
      <c r="E249" s="52">
        <v>-1.0900000000000001</v>
      </c>
      <c r="F249" s="52">
        <v>31.54</v>
      </c>
      <c r="G249" s="52">
        <v>32.119999999999997</v>
      </c>
      <c r="H249" s="32"/>
      <c r="I249" s="32"/>
      <c r="J249" s="52"/>
      <c r="K249" s="52"/>
    </row>
    <row r="250" spans="1:11" x14ac:dyDescent="0.25">
      <c r="A250" s="45"/>
      <c r="C250" s="32" t="s">
        <v>229</v>
      </c>
      <c r="D250" s="52">
        <v>13.87</v>
      </c>
      <c r="E250" s="52">
        <v>-4.34</v>
      </c>
      <c r="F250" s="52">
        <v>13.74</v>
      </c>
      <c r="G250" s="52">
        <v>14.38</v>
      </c>
      <c r="H250" s="32"/>
      <c r="I250" s="32"/>
      <c r="J250" s="52"/>
      <c r="K250" s="52"/>
    </row>
    <row r="251" spans="1:11" x14ac:dyDescent="0.25">
      <c r="A251" s="45"/>
      <c r="C251" s="32" t="s">
        <v>230</v>
      </c>
      <c r="D251" s="52">
        <v>3.26</v>
      </c>
      <c r="E251" s="52">
        <v>-2.69</v>
      </c>
      <c r="F251" s="52">
        <v>3.2</v>
      </c>
      <c r="G251" s="52">
        <v>3.34</v>
      </c>
      <c r="H251" s="32"/>
      <c r="I251" s="32"/>
      <c r="J251" s="52"/>
      <c r="K251" s="52"/>
    </row>
    <row r="252" spans="1:11" x14ac:dyDescent="0.25">
      <c r="A252" s="45"/>
      <c r="C252" s="32" t="s">
        <v>231</v>
      </c>
      <c r="D252" s="52">
        <v>36.28</v>
      </c>
      <c r="E252" s="52">
        <v>-2.39</v>
      </c>
      <c r="F252" s="52">
        <v>35.950000000000003</v>
      </c>
      <c r="G252" s="52">
        <v>36.85</v>
      </c>
      <c r="H252" s="32"/>
      <c r="I252" s="32"/>
      <c r="J252" s="52"/>
      <c r="K252" s="52"/>
    </row>
    <row r="253" spans="1:11" x14ac:dyDescent="0.25">
      <c r="A253" s="45"/>
      <c r="C253" s="32" t="s">
        <v>232</v>
      </c>
      <c r="D253" s="52">
        <v>2.04</v>
      </c>
      <c r="E253" s="52">
        <v>-3.32</v>
      </c>
      <c r="F253" s="52">
        <v>2.02</v>
      </c>
      <c r="G253" s="52">
        <v>2.11</v>
      </c>
      <c r="H253" s="32"/>
      <c r="I253" s="32"/>
      <c r="J253" s="52"/>
      <c r="K253" s="52"/>
    </row>
    <row r="254" spans="1:11" x14ac:dyDescent="0.25">
      <c r="A254" s="45"/>
      <c r="C254" s="32" t="s">
        <v>233</v>
      </c>
      <c r="D254" s="52">
        <v>67.989999999999995</v>
      </c>
      <c r="E254" s="52">
        <v>0</v>
      </c>
      <c r="F254" s="52"/>
      <c r="G254" s="52"/>
      <c r="H254" s="32"/>
      <c r="I254" s="32"/>
      <c r="J254" s="52"/>
      <c r="K254" s="52"/>
    </row>
    <row r="255" spans="1:11" x14ac:dyDescent="0.25">
      <c r="A255" s="45"/>
      <c r="C255" s="32" t="s">
        <v>234</v>
      </c>
      <c r="D255" s="52">
        <v>28.21</v>
      </c>
      <c r="E255" s="52">
        <v>-3.26</v>
      </c>
      <c r="F255" s="52">
        <v>28.1</v>
      </c>
      <c r="G255" s="52">
        <v>29.5</v>
      </c>
      <c r="H255" s="32"/>
      <c r="I255" s="32"/>
      <c r="J255" s="52"/>
      <c r="K255" s="52"/>
    </row>
    <row r="256" spans="1:11" x14ac:dyDescent="0.25">
      <c r="A256" s="45"/>
      <c r="C256" s="32" t="s">
        <v>765</v>
      </c>
      <c r="D256" s="52">
        <v>22.11</v>
      </c>
      <c r="E256" s="52">
        <v>-5.23</v>
      </c>
      <c r="F256" s="52">
        <v>22.09</v>
      </c>
      <c r="G256" s="52">
        <v>24.05</v>
      </c>
      <c r="H256" s="32"/>
      <c r="I256" s="32"/>
      <c r="J256" s="52"/>
      <c r="K256" s="52"/>
    </row>
    <row r="257" spans="1:11" x14ac:dyDescent="0.25">
      <c r="A257" s="45"/>
      <c r="C257" s="32" t="s">
        <v>235</v>
      </c>
      <c r="D257" s="52">
        <v>28.04</v>
      </c>
      <c r="E257" s="52">
        <v>-2.13</v>
      </c>
      <c r="F257" s="52">
        <v>28</v>
      </c>
      <c r="G257" s="52">
        <v>28.65</v>
      </c>
      <c r="H257" s="32"/>
      <c r="I257" s="32"/>
      <c r="J257" s="52"/>
      <c r="K257" s="52"/>
    </row>
    <row r="258" spans="1:11" x14ac:dyDescent="0.25">
      <c r="A258" s="45"/>
      <c r="C258" s="32" t="s">
        <v>236</v>
      </c>
      <c r="D258" s="52">
        <v>8.77</v>
      </c>
      <c r="E258" s="52">
        <v>-2.0099999999999998</v>
      </c>
      <c r="F258" s="52">
        <v>8.5</v>
      </c>
      <c r="G258" s="52">
        <v>9.11</v>
      </c>
      <c r="H258" s="32"/>
      <c r="I258" s="32"/>
      <c r="J258" s="52"/>
      <c r="K258" s="52"/>
    </row>
    <row r="259" spans="1:11" x14ac:dyDescent="0.25">
      <c r="A259" s="45"/>
      <c r="C259" s="32" t="s">
        <v>237</v>
      </c>
      <c r="D259" s="52">
        <v>2.88</v>
      </c>
      <c r="E259" s="52">
        <v>-3.03</v>
      </c>
      <c r="F259" s="52">
        <v>2.85</v>
      </c>
      <c r="G259" s="52">
        <v>2.99</v>
      </c>
      <c r="H259" s="32"/>
      <c r="I259" s="32"/>
      <c r="J259" s="52"/>
      <c r="K259" s="52"/>
    </row>
    <row r="260" spans="1:11" x14ac:dyDescent="0.25">
      <c r="A260" s="45"/>
      <c r="C260" s="32" t="s">
        <v>722</v>
      </c>
      <c r="D260" s="52">
        <v>5.51</v>
      </c>
      <c r="E260" s="52">
        <v>-3.33</v>
      </c>
      <c r="F260" s="52">
        <v>5.45</v>
      </c>
      <c r="G260" s="52">
        <v>5.71</v>
      </c>
      <c r="H260" s="32"/>
      <c r="I260" s="32"/>
      <c r="J260" s="52"/>
      <c r="K260" s="52"/>
    </row>
    <row r="261" spans="1:11" x14ac:dyDescent="0.25">
      <c r="A261" s="45"/>
      <c r="C261" s="32" t="s">
        <v>723</v>
      </c>
      <c r="D261" s="52">
        <v>31.2</v>
      </c>
      <c r="E261" s="52">
        <v>0</v>
      </c>
      <c r="F261" s="52"/>
      <c r="G261" s="52"/>
      <c r="H261" s="32"/>
      <c r="I261" s="32"/>
      <c r="J261" s="52"/>
      <c r="K261" s="52"/>
    </row>
    <row r="262" spans="1:11" x14ac:dyDescent="0.25">
      <c r="A262" s="45"/>
      <c r="C262" s="32" t="s">
        <v>766</v>
      </c>
      <c r="D262" s="52">
        <v>11</v>
      </c>
      <c r="E262" s="52">
        <v>-1.79</v>
      </c>
      <c r="F262" s="52">
        <v>11</v>
      </c>
      <c r="G262" s="52">
        <v>11</v>
      </c>
      <c r="H262" s="32"/>
      <c r="I262" s="32"/>
      <c r="J262" s="52"/>
      <c r="K262" s="52"/>
    </row>
    <row r="263" spans="1:11" x14ac:dyDescent="0.25">
      <c r="A263" s="45"/>
      <c r="C263" s="32" t="s">
        <v>238</v>
      </c>
      <c r="D263" s="52">
        <v>8.7100000000000009</v>
      </c>
      <c r="E263" s="52">
        <v>-1.02</v>
      </c>
      <c r="F263" s="52">
        <v>8.7100000000000009</v>
      </c>
      <c r="G263" s="52">
        <v>8.7100000000000009</v>
      </c>
      <c r="H263" s="32"/>
      <c r="I263" s="32"/>
      <c r="J263" s="52"/>
      <c r="K263" s="52"/>
    </row>
    <row r="264" spans="1:11" x14ac:dyDescent="0.25">
      <c r="A264" s="45"/>
      <c r="C264" s="32" t="s">
        <v>239</v>
      </c>
      <c r="D264" s="52">
        <v>23.95</v>
      </c>
      <c r="E264" s="52">
        <v>-2.44</v>
      </c>
      <c r="F264" s="52">
        <v>23.89</v>
      </c>
      <c r="G264" s="52">
        <v>24.5</v>
      </c>
      <c r="H264" s="32"/>
      <c r="I264" s="32"/>
      <c r="J264" s="52"/>
      <c r="K264" s="52"/>
    </row>
    <row r="265" spans="1:11" x14ac:dyDescent="0.25">
      <c r="A265" s="45"/>
      <c r="C265" s="32" t="s">
        <v>240</v>
      </c>
      <c r="D265" s="52">
        <v>4.99</v>
      </c>
      <c r="E265" s="52">
        <v>-2.54</v>
      </c>
      <c r="F265" s="52">
        <v>4.96</v>
      </c>
      <c r="G265" s="52">
        <v>5.2</v>
      </c>
      <c r="H265" s="32"/>
      <c r="I265" s="32"/>
      <c r="J265" s="52"/>
      <c r="K265" s="52"/>
    </row>
    <row r="266" spans="1:11" x14ac:dyDescent="0.25">
      <c r="A266" s="45"/>
      <c r="C266" s="32" t="s">
        <v>241</v>
      </c>
      <c r="D266" s="52">
        <v>15.98</v>
      </c>
      <c r="E266" s="52">
        <v>-1.42</v>
      </c>
      <c r="F266" s="52">
        <v>15.81</v>
      </c>
      <c r="G266" s="52">
        <v>16.5</v>
      </c>
      <c r="H266" s="32"/>
      <c r="I266" s="32"/>
      <c r="J266" s="52"/>
      <c r="K266" s="52"/>
    </row>
    <row r="267" spans="1:11" x14ac:dyDescent="0.25">
      <c r="A267" s="45"/>
      <c r="C267" s="32" t="s">
        <v>242</v>
      </c>
      <c r="D267" s="52">
        <v>25</v>
      </c>
      <c r="E267" s="52">
        <v>6.38</v>
      </c>
      <c r="F267" s="52">
        <v>25</v>
      </c>
      <c r="G267" s="52">
        <v>25</v>
      </c>
      <c r="H267" s="32"/>
      <c r="I267" s="32"/>
      <c r="J267" s="52"/>
      <c r="K267" s="52"/>
    </row>
    <row r="268" spans="1:11" x14ac:dyDescent="0.25">
      <c r="A268" s="45"/>
      <c r="C268" s="32" t="s">
        <v>243</v>
      </c>
      <c r="D268" s="52">
        <v>6.91</v>
      </c>
      <c r="E268" s="52">
        <v>3.29</v>
      </c>
      <c r="F268" s="52">
        <v>6.7</v>
      </c>
      <c r="G268" s="52">
        <v>6.91</v>
      </c>
      <c r="H268" s="32"/>
      <c r="I268" s="32"/>
      <c r="J268" s="52"/>
      <c r="K268" s="52"/>
    </row>
    <row r="269" spans="1:11" x14ac:dyDescent="0.25">
      <c r="A269" s="45"/>
      <c r="C269" s="32" t="s">
        <v>244</v>
      </c>
      <c r="D269" s="52">
        <v>240</v>
      </c>
      <c r="E269" s="52">
        <v>-1.1499999999999999</v>
      </c>
      <c r="F269" s="52">
        <v>239.99</v>
      </c>
      <c r="G269" s="52">
        <v>240</v>
      </c>
      <c r="H269" s="32"/>
      <c r="I269" s="32"/>
      <c r="J269" s="52"/>
      <c r="K269" s="52"/>
    </row>
    <row r="270" spans="1:11" x14ac:dyDescent="0.25">
      <c r="A270" s="45"/>
      <c r="C270" s="32" t="s">
        <v>767</v>
      </c>
      <c r="D270" s="52">
        <v>27.4</v>
      </c>
      <c r="E270" s="52">
        <v>-3.69</v>
      </c>
      <c r="F270" s="52">
        <v>27.23</v>
      </c>
      <c r="G270" s="52">
        <v>28.21</v>
      </c>
      <c r="H270" s="32"/>
      <c r="I270" s="32"/>
      <c r="J270" s="52"/>
      <c r="K270" s="52"/>
    </row>
    <row r="271" spans="1:11" x14ac:dyDescent="0.25">
      <c r="A271" s="45"/>
      <c r="C271" s="32" t="s">
        <v>245</v>
      </c>
      <c r="D271" s="52">
        <v>16.690000000000001</v>
      </c>
      <c r="E271" s="52">
        <v>-3.41</v>
      </c>
      <c r="F271" s="52">
        <v>16.649999999999999</v>
      </c>
      <c r="G271" s="52">
        <v>17.2</v>
      </c>
      <c r="H271" s="32"/>
      <c r="I271" s="32"/>
      <c r="J271" s="52"/>
      <c r="K271" s="52"/>
    </row>
    <row r="272" spans="1:11" x14ac:dyDescent="0.25">
      <c r="A272" s="45"/>
      <c r="C272" s="32" t="s">
        <v>246</v>
      </c>
      <c r="D272" s="52">
        <v>14.3</v>
      </c>
      <c r="E272" s="52">
        <v>-7.0000000000000007E-2</v>
      </c>
      <c r="F272" s="52">
        <v>14.05</v>
      </c>
      <c r="G272" s="52">
        <v>14.44</v>
      </c>
      <c r="H272" s="32"/>
      <c r="I272" s="32"/>
      <c r="J272" s="52"/>
      <c r="K272" s="52"/>
    </row>
    <row r="273" spans="1:11" x14ac:dyDescent="0.25">
      <c r="A273" s="45"/>
      <c r="C273" s="32" t="s">
        <v>743</v>
      </c>
      <c r="D273" s="52">
        <v>51.09</v>
      </c>
      <c r="E273" s="52">
        <v>0</v>
      </c>
      <c r="F273" s="52"/>
      <c r="G273" s="52"/>
      <c r="H273" s="32"/>
      <c r="I273" s="32"/>
      <c r="J273" s="52"/>
      <c r="K273" s="52"/>
    </row>
    <row r="274" spans="1:11" x14ac:dyDescent="0.25">
      <c r="A274" s="45"/>
      <c r="C274" s="32" t="s">
        <v>768</v>
      </c>
      <c r="D274" s="52">
        <v>33</v>
      </c>
      <c r="E274" s="52">
        <v>0</v>
      </c>
      <c r="F274" s="52"/>
      <c r="G274" s="52"/>
      <c r="H274" s="32"/>
      <c r="I274" s="32"/>
      <c r="J274" s="52"/>
      <c r="K274" s="52"/>
    </row>
    <row r="275" spans="1:11" x14ac:dyDescent="0.25">
      <c r="A275" s="45"/>
      <c r="C275" s="32" t="s">
        <v>247</v>
      </c>
      <c r="D275" s="52">
        <v>15.92</v>
      </c>
      <c r="E275" s="52">
        <v>-3.69</v>
      </c>
      <c r="F275" s="52">
        <v>15.83</v>
      </c>
      <c r="G275" s="52">
        <v>16.47</v>
      </c>
      <c r="H275" s="32"/>
      <c r="I275" s="32"/>
      <c r="J275" s="52"/>
      <c r="K275" s="52"/>
    </row>
    <row r="276" spans="1:11" x14ac:dyDescent="0.25">
      <c r="A276" s="45"/>
      <c r="C276" s="32" t="s">
        <v>744</v>
      </c>
      <c r="D276" s="52">
        <v>58</v>
      </c>
      <c r="E276" s="52">
        <v>0</v>
      </c>
      <c r="F276" s="52"/>
      <c r="G276" s="52"/>
      <c r="H276" s="32"/>
      <c r="I276" s="32"/>
      <c r="J276" s="52"/>
      <c r="K276" s="52"/>
    </row>
    <row r="277" spans="1:11" x14ac:dyDescent="0.25">
      <c r="A277" s="45"/>
      <c r="C277" s="32" t="s">
        <v>248</v>
      </c>
      <c r="D277" s="52">
        <v>11.9</v>
      </c>
      <c r="E277" s="52">
        <v>-1.41</v>
      </c>
      <c r="F277" s="52">
        <v>11.62</v>
      </c>
      <c r="G277" s="52">
        <v>12.09</v>
      </c>
      <c r="H277" s="32"/>
      <c r="I277" s="32"/>
      <c r="J277" s="52"/>
      <c r="K277" s="52"/>
    </row>
    <row r="278" spans="1:11" x14ac:dyDescent="0.25">
      <c r="A278" s="45"/>
      <c r="C278" s="32" t="s">
        <v>249</v>
      </c>
      <c r="D278" s="52">
        <v>30.18</v>
      </c>
      <c r="E278" s="52">
        <v>0</v>
      </c>
      <c r="F278" s="52"/>
      <c r="G278" s="52"/>
      <c r="H278" s="32"/>
      <c r="I278" s="32"/>
      <c r="J278" s="52"/>
      <c r="K278" s="52"/>
    </row>
    <row r="279" spans="1:11" x14ac:dyDescent="0.25">
      <c r="A279" s="45"/>
      <c r="C279" s="32" t="s">
        <v>250</v>
      </c>
      <c r="D279" s="52">
        <v>18.8</v>
      </c>
      <c r="E279" s="52">
        <v>-2.99</v>
      </c>
      <c r="F279" s="52">
        <v>18.649999999999999</v>
      </c>
      <c r="G279" s="52">
        <v>19.059999999999999</v>
      </c>
      <c r="H279" s="32"/>
      <c r="I279" s="32"/>
      <c r="J279" s="52"/>
      <c r="K279" s="52"/>
    </row>
    <row r="280" spans="1:11" x14ac:dyDescent="0.25">
      <c r="A280" s="45"/>
      <c r="C280" s="32" t="s">
        <v>745</v>
      </c>
      <c r="D280" s="52">
        <v>45.99</v>
      </c>
      <c r="E280" s="52">
        <v>0</v>
      </c>
      <c r="F280" s="52"/>
      <c r="G280" s="52"/>
      <c r="H280" s="32"/>
      <c r="I280" s="32"/>
      <c r="J280" s="52"/>
      <c r="K280" s="52"/>
    </row>
    <row r="281" spans="1:11" x14ac:dyDescent="0.25">
      <c r="A281" s="45"/>
      <c r="C281" s="32" t="s">
        <v>251</v>
      </c>
      <c r="D281" s="52">
        <v>6.12</v>
      </c>
      <c r="E281" s="52">
        <v>2.86</v>
      </c>
      <c r="F281" s="52">
        <v>6.12</v>
      </c>
      <c r="G281" s="52">
        <v>6.13</v>
      </c>
      <c r="H281" s="32"/>
      <c r="I281" s="32"/>
      <c r="J281" s="52"/>
      <c r="K281" s="52"/>
    </row>
    <row r="282" spans="1:11" x14ac:dyDescent="0.25">
      <c r="A282" s="45"/>
      <c r="C282" s="32" t="s">
        <v>252</v>
      </c>
      <c r="D282" s="52">
        <v>11.97</v>
      </c>
      <c r="E282" s="52">
        <v>-3.16</v>
      </c>
      <c r="F282" s="52">
        <v>11.97</v>
      </c>
      <c r="G282" s="52">
        <v>12.3</v>
      </c>
      <c r="H282" s="32"/>
      <c r="I282" s="32"/>
      <c r="J282" s="52"/>
      <c r="K282" s="52"/>
    </row>
    <row r="283" spans="1:11" x14ac:dyDescent="0.25">
      <c r="A283" s="45"/>
      <c r="C283" s="32" t="s">
        <v>253</v>
      </c>
      <c r="D283" s="52">
        <v>15.12</v>
      </c>
      <c r="E283" s="52">
        <v>-3.76</v>
      </c>
      <c r="F283" s="52">
        <v>15.05</v>
      </c>
      <c r="G283" s="52">
        <v>15.63</v>
      </c>
      <c r="H283" s="32"/>
      <c r="I283" s="32"/>
      <c r="J283" s="52"/>
      <c r="K283" s="52"/>
    </row>
    <row r="284" spans="1:11" x14ac:dyDescent="0.25">
      <c r="A284" s="45"/>
      <c r="C284" s="32" t="s">
        <v>746</v>
      </c>
      <c r="D284" s="52">
        <v>8.91</v>
      </c>
      <c r="E284" s="52">
        <v>-1.33</v>
      </c>
      <c r="F284" s="52">
        <v>8.67</v>
      </c>
      <c r="G284" s="52">
        <v>8.98</v>
      </c>
      <c r="H284" s="32"/>
      <c r="I284" s="32"/>
      <c r="J284" s="52"/>
      <c r="K284" s="52"/>
    </row>
    <row r="285" spans="1:11" x14ac:dyDescent="0.25">
      <c r="A285" s="45"/>
      <c r="C285" s="32" t="s">
        <v>254</v>
      </c>
      <c r="D285" s="52">
        <v>20</v>
      </c>
      <c r="E285" s="52">
        <v>-4.8499999999999996</v>
      </c>
      <c r="F285" s="52">
        <v>20</v>
      </c>
      <c r="G285" s="52">
        <v>20</v>
      </c>
      <c r="H285" s="32"/>
      <c r="I285" s="32"/>
      <c r="J285" s="52"/>
      <c r="K285" s="52"/>
    </row>
    <row r="286" spans="1:11" x14ac:dyDescent="0.25">
      <c r="A286" s="45"/>
      <c r="C286" s="32" t="s">
        <v>255</v>
      </c>
      <c r="D286" s="52">
        <v>45.21</v>
      </c>
      <c r="E286" s="52">
        <v>-2.46</v>
      </c>
      <c r="F286" s="52">
        <v>45.01</v>
      </c>
      <c r="G286" s="52">
        <v>46.48</v>
      </c>
      <c r="H286" s="32"/>
      <c r="I286" s="32"/>
      <c r="J286" s="52"/>
      <c r="K286" s="52"/>
    </row>
    <row r="287" spans="1:11" x14ac:dyDescent="0.25">
      <c r="A287" s="45"/>
      <c r="C287" s="32" t="s">
        <v>256</v>
      </c>
      <c r="D287" s="52">
        <v>13</v>
      </c>
      <c r="E287" s="52">
        <v>-1.96</v>
      </c>
      <c r="F287" s="52">
        <v>12.92</v>
      </c>
      <c r="G287" s="52">
        <v>13.22</v>
      </c>
      <c r="H287" s="32"/>
      <c r="I287" s="32"/>
      <c r="J287" s="52"/>
      <c r="K287" s="52"/>
    </row>
    <row r="288" spans="1:11" x14ac:dyDescent="0.25">
      <c r="A288" s="45"/>
      <c r="C288" s="32" t="s">
        <v>257</v>
      </c>
      <c r="D288" s="52">
        <v>32.200000000000003</v>
      </c>
      <c r="E288" s="52">
        <v>-1.83</v>
      </c>
      <c r="F288" s="52">
        <v>32.04</v>
      </c>
      <c r="G288" s="52">
        <v>32.5</v>
      </c>
      <c r="H288" s="32"/>
      <c r="I288" s="32"/>
      <c r="J288" s="52"/>
      <c r="K288" s="52"/>
    </row>
    <row r="289" spans="1:11" x14ac:dyDescent="0.25">
      <c r="A289" s="45"/>
      <c r="C289" s="32" t="s">
        <v>258</v>
      </c>
      <c r="D289" s="52">
        <v>1.76</v>
      </c>
      <c r="E289" s="52">
        <v>-4.3499999999999996</v>
      </c>
      <c r="F289" s="52">
        <v>1.74</v>
      </c>
      <c r="G289" s="52">
        <v>1.81</v>
      </c>
      <c r="H289" s="32"/>
      <c r="I289" s="32"/>
      <c r="J289" s="52"/>
      <c r="K289" s="52"/>
    </row>
    <row r="290" spans="1:11" x14ac:dyDescent="0.25">
      <c r="A290" s="45"/>
      <c r="C290" s="32" t="s">
        <v>259</v>
      </c>
      <c r="D290" s="52">
        <v>2.13</v>
      </c>
      <c r="E290" s="52">
        <v>-3.62</v>
      </c>
      <c r="F290" s="52">
        <v>2.11</v>
      </c>
      <c r="G290" s="52">
        <v>2.21</v>
      </c>
      <c r="H290" s="32"/>
      <c r="I290" s="32"/>
      <c r="J290" s="52"/>
      <c r="K290" s="52"/>
    </row>
    <row r="291" spans="1:11" x14ac:dyDescent="0.25">
      <c r="A291" s="45"/>
      <c r="C291" s="32" t="s">
        <v>260</v>
      </c>
      <c r="D291" s="52">
        <v>37.25</v>
      </c>
      <c r="E291" s="52">
        <v>-3.4</v>
      </c>
      <c r="F291" s="52">
        <v>37.229999999999997</v>
      </c>
      <c r="G291" s="52">
        <v>38.32</v>
      </c>
      <c r="H291" s="32"/>
      <c r="I291" s="32"/>
      <c r="J291" s="52"/>
      <c r="K291" s="52"/>
    </row>
    <row r="292" spans="1:11" x14ac:dyDescent="0.25">
      <c r="A292" s="45"/>
      <c r="C292" s="32" t="s">
        <v>769</v>
      </c>
      <c r="D292" s="52">
        <v>10.55</v>
      </c>
      <c r="E292" s="52">
        <v>-3.21</v>
      </c>
      <c r="F292" s="52">
        <v>10.55</v>
      </c>
      <c r="G292" s="52">
        <v>10.9</v>
      </c>
      <c r="H292" s="32"/>
      <c r="I292" s="32"/>
      <c r="J292" s="52"/>
      <c r="K292" s="52"/>
    </row>
    <row r="293" spans="1:11" x14ac:dyDescent="0.25">
      <c r="A293" s="45"/>
      <c r="C293" s="32" t="s">
        <v>770</v>
      </c>
      <c r="D293" s="52">
        <v>20.8</v>
      </c>
      <c r="E293" s="52">
        <v>-1.89</v>
      </c>
      <c r="F293" s="52">
        <v>20.8</v>
      </c>
      <c r="G293" s="52">
        <v>21.68</v>
      </c>
      <c r="H293" s="32"/>
      <c r="I293" s="32"/>
      <c r="J293" s="52"/>
      <c r="K293" s="52"/>
    </row>
    <row r="294" spans="1:11" x14ac:dyDescent="0.25">
      <c r="A294" s="45"/>
      <c r="C294" s="32" t="s">
        <v>261</v>
      </c>
      <c r="D294" s="52">
        <v>17.489999999999998</v>
      </c>
      <c r="E294" s="52">
        <v>2.82</v>
      </c>
      <c r="F294" s="52">
        <v>17.010000000000002</v>
      </c>
      <c r="G294" s="52">
        <v>17.5</v>
      </c>
      <c r="H294" s="32"/>
      <c r="I294" s="32"/>
      <c r="J294" s="52"/>
      <c r="K294" s="52"/>
    </row>
    <row r="295" spans="1:11" x14ac:dyDescent="0.25">
      <c r="A295" s="45"/>
      <c r="C295" s="32" t="s">
        <v>262</v>
      </c>
      <c r="D295" s="52">
        <v>19.61</v>
      </c>
      <c r="E295" s="52">
        <v>-1.9</v>
      </c>
      <c r="F295" s="52">
        <v>19.25</v>
      </c>
      <c r="G295" s="52">
        <v>19.95</v>
      </c>
      <c r="H295" s="32"/>
      <c r="I295" s="32"/>
      <c r="J295" s="52"/>
      <c r="K295" s="52"/>
    </row>
    <row r="296" spans="1:11" x14ac:dyDescent="0.25">
      <c r="A296" s="45"/>
      <c r="C296" s="32" t="s">
        <v>263</v>
      </c>
      <c r="D296" s="52">
        <v>36.42</v>
      </c>
      <c r="E296" s="52">
        <v>0</v>
      </c>
      <c r="F296" s="52"/>
      <c r="G296" s="52"/>
      <c r="H296" s="32"/>
      <c r="I296" s="32"/>
      <c r="J296" s="52"/>
      <c r="K296" s="52"/>
    </row>
    <row r="297" spans="1:11" x14ac:dyDescent="0.25">
      <c r="A297" s="45"/>
      <c r="C297" s="32" t="s">
        <v>724</v>
      </c>
      <c r="D297" s="52">
        <v>44.09</v>
      </c>
      <c r="E297" s="52">
        <v>0</v>
      </c>
      <c r="F297" s="52"/>
      <c r="G297" s="52"/>
      <c r="H297" s="32"/>
      <c r="I297" s="32"/>
      <c r="J297" s="52"/>
      <c r="K297" s="52"/>
    </row>
    <row r="298" spans="1:11" x14ac:dyDescent="0.25">
      <c r="A298" s="45"/>
      <c r="C298" s="32" t="s">
        <v>264</v>
      </c>
      <c r="D298" s="52">
        <v>22.88</v>
      </c>
      <c r="E298" s="52">
        <v>-1.93</v>
      </c>
      <c r="F298" s="52">
        <v>22.57</v>
      </c>
      <c r="G298" s="52">
        <v>24.5</v>
      </c>
      <c r="H298" s="32"/>
      <c r="I298" s="32"/>
      <c r="J298" s="52"/>
      <c r="K298" s="52"/>
    </row>
    <row r="299" spans="1:11" x14ac:dyDescent="0.25">
      <c r="A299" s="45"/>
      <c r="C299" s="32" t="s">
        <v>265</v>
      </c>
      <c r="D299" s="52">
        <v>4.68</v>
      </c>
      <c r="E299" s="52">
        <v>-2.7</v>
      </c>
      <c r="F299" s="52">
        <v>4.6399999999999997</v>
      </c>
      <c r="G299" s="52">
        <v>4.7300000000000004</v>
      </c>
      <c r="H299" s="32"/>
      <c r="I299" s="32"/>
      <c r="J299" s="52"/>
      <c r="K299" s="52"/>
    </row>
    <row r="300" spans="1:11" x14ac:dyDescent="0.25">
      <c r="A300" s="45"/>
      <c r="C300" s="32" t="s">
        <v>725</v>
      </c>
      <c r="D300" s="52">
        <v>5.25</v>
      </c>
      <c r="E300" s="52">
        <v>-4.72</v>
      </c>
      <c r="F300" s="52">
        <v>5.25</v>
      </c>
      <c r="G300" s="52">
        <v>5.35</v>
      </c>
      <c r="H300" s="32"/>
      <c r="I300" s="32"/>
      <c r="J300" s="52"/>
      <c r="K300" s="52"/>
    </row>
    <row r="301" spans="1:11" x14ac:dyDescent="0.25">
      <c r="A301" s="45"/>
      <c r="C301" s="32" t="s">
        <v>726</v>
      </c>
      <c r="D301" s="52">
        <v>58</v>
      </c>
      <c r="E301" s="52">
        <v>0</v>
      </c>
      <c r="F301" s="52"/>
      <c r="G301" s="52"/>
      <c r="H301" s="32"/>
      <c r="I301" s="32"/>
      <c r="J301" s="52"/>
      <c r="K301" s="52"/>
    </row>
    <row r="302" spans="1:11" x14ac:dyDescent="0.25">
      <c r="A302" s="45"/>
      <c r="C302" s="32" t="s">
        <v>266</v>
      </c>
      <c r="D302" s="52">
        <v>21.02</v>
      </c>
      <c r="E302" s="52">
        <v>-4.5</v>
      </c>
      <c r="F302" s="52">
        <v>20.74</v>
      </c>
      <c r="G302" s="52">
        <v>21.9</v>
      </c>
      <c r="H302" s="32"/>
      <c r="I302" s="32"/>
      <c r="J302" s="52"/>
      <c r="K302" s="52"/>
    </row>
    <row r="303" spans="1:11" x14ac:dyDescent="0.25">
      <c r="A303" s="45"/>
      <c r="C303" s="32" t="s">
        <v>267</v>
      </c>
      <c r="D303" s="52">
        <v>20.92</v>
      </c>
      <c r="E303" s="52">
        <v>-4.91</v>
      </c>
      <c r="F303" s="52">
        <v>20.67</v>
      </c>
      <c r="G303" s="52">
        <v>21.84</v>
      </c>
      <c r="H303" s="32"/>
      <c r="I303" s="32"/>
      <c r="J303" s="52"/>
      <c r="K303" s="52"/>
    </row>
    <row r="304" spans="1:11" x14ac:dyDescent="0.25">
      <c r="A304" s="45"/>
      <c r="C304" s="32" t="s">
        <v>727</v>
      </c>
      <c r="D304" s="52">
        <v>21.07</v>
      </c>
      <c r="E304" s="52">
        <v>-2.72</v>
      </c>
      <c r="F304" s="52">
        <v>20.76</v>
      </c>
      <c r="G304" s="52">
        <v>21.6</v>
      </c>
      <c r="H304" s="32"/>
      <c r="I304" s="32"/>
      <c r="J304" s="52"/>
      <c r="K304" s="52"/>
    </row>
    <row r="305" spans="1:11" x14ac:dyDescent="0.25">
      <c r="A305" s="45"/>
      <c r="C305" s="32" t="s">
        <v>268</v>
      </c>
      <c r="D305" s="52">
        <v>5.29</v>
      </c>
      <c r="E305" s="52">
        <v>-4.17</v>
      </c>
      <c r="F305" s="52">
        <v>5.27</v>
      </c>
      <c r="G305" s="52">
        <v>5.6</v>
      </c>
      <c r="H305" s="32"/>
      <c r="I305" s="32"/>
      <c r="J305" s="52"/>
      <c r="K305" s="52"/>
    </row>
    <row r="306" spans="1:11" x14ac:dyDescent="0.25">
      <c r="A306" s="45"/>
      <c r="C306" s="32" t="s">
        <v>728</v>
      </c>
      <c r="D306" s="52">
        <v>10.15</v>
      </c>
      <c r="E306" s="52">
        <v>2.63</v>
      </c>
      <c r="F306" s="52">
        <v>9.86</v>
      </c>
      <c r="G306" s="52">
        <v>10.3</v>
      </c>
      <c r="H306" s="32"/>
      <c r="I306" s="32"/>
      <c r="J306" s="52"/>
      <c r="K306" s="52"/>
    </row>
    <row r="307" spans="1:11" x14ac:dyDescent="0.25">
      <c r="A307" s="45"/>
      <c r="C307" s="32" t="s">
        <v>269</v>
      </c>
      <c r="D307" s="52">
        <v>2</v>
      </c>
      <c r="E307" s="52">
        <v>-3.85</v>
      </c>
      <c r="F307" s="52">
        <v>1.99</v>
      </c>
      <c r="G307" s="52">
        <v>2.06</v>
      </c>
      <c r="H307" s="32"/>
      <c r="I307" s="32"/>
      <c r="J307" s="52"/>
      <c r="K307" s="52"/>
    </row>
    <row r="308" spans="1:11" x14ac:dyDescent="0.25">
      <c r="A308" s="45"/>
      <c r="C308" s="32" t="s">
        <v>270</v>
      </c>
      <c r="D308" s="52">
        <v>4.68</v>
      </c>
      <c r="E308" s="52">
        <v>0</v>
      </c>
      <c r="F308" s="52"/>
      <c r="G308" s="52"/>
      <c r="H308" s="32"/>
      <c r="I308" s="32"/>
      <c r="J308" s="52"/>
      <c r="K308" s="52"/>
    </row>
    <row r="309" spans="1:11" x14ac:dyDescent="0.25">
      <c r="A309" s="45"/>
      <c r="C309" s="32" t="s">
        <v>729</v>
      </c>
      <c r="D309" s="52">
        <v>5.51</v>
      </c>
      <c r="E309" s="52">
        <v>-3.33</v>
      </c>
      <c r="F309" s="52">
        <v>5.51</v>
      </c>
      <c r="G309" s="52">
        <v>5.68</v>
      </c>
      <c r="H309" s="32"/>
      <c r="I309" s="32"/>
      <c r="J309" s="52"/>
      <c r="K309" s="52"/>
    </row>
    <row r="310" spans="1:11" x14ac:dyDescent="0.25">
      <c r="A310" s="45"/>
      <c r="C310" s="32" t="s">
        <v>271</v>
      </c>
      <c r="D310" s="52">
        <v>8.42</v>
      </c>
      <c r="E310" s="52">
        <v>-3</v>
      </c>
      <c r="F310" s="52">
        <v>8.25</v>
      </c>
      <c r="G310" s="52">
        <v>8.6199999999999992</v>
      </c>
      <c r="H310" s="32"/>
      <c r="I310" s="32"/>
      <c r="J310" s="52"/>
      <c r="K310" s="52"/>
    </row>
    <row r="311" spans="1:11" x14ac:dyDescent="0.25">
      <c r="A311" s="45"/>
      <c r="C311" s="32" t="s">
        <v>272</v>
      </c>
      <c r="D311" s="52">
        <v>17.82</v>
      </c>
      <c r="E311" s="52">
        <v>-4.3</v>
      </c>
      <c r="F311" s="52">
        <v>17.75</v>
      </c>
      <c r="G311" s="52">
        <v>18.350000000000001</v>
      </c>
      <c r="H311" s="32"/>
      <c r="I311" s="32"/>
      <c r="J311" s="52"/>
      <c r="K311" s="52"/>
    </row>
    <row r="312" spans="1:11" x14ac:dyDescent="0.25">
      <c r="A312" s="45"/>
      <c r="C312" s="32" t="s">
        <v>273</v>
      </c>
      <c r="D312" s="52">
        <v>16.989999999999998</v>
      </c>
      <c r="E312" s="52">
        <v>0</v>
      </c>
      <c r="F312" s="52"/>
      <c r="G312" s="52"/>
      <c r="H312" s="32"/>
      <c r="I312" s="32"/>
      <c r="J312" s="52"/>
      <c r="K312" s="52"/>
    </row>
    <row r="313" spans="1:11" x14ac:dyDescent="0.25">
      <c r="A313" s="45"/>
      <c r="C313" s="32" t="s">
        <v>274</v>
      </c>
      <c r="D313" s="52">
        <v>2.3199999999999998</v>
      </c>
      <c r="E313" s="52">
        <v>-2.93</v>
      </c>
      <c r="F313" s="52">
        <v>2.31</v>
      </c>
      <c r="G313" s="52">
        <v>2.38</v>
      </c>
      <c r="H313" s="32"/>
      <c r="I313" s="32"/>
      <c r="J313" s="52"/>
      <c r="K313" s="52"/>
    </row>
    <row r="314" spans="1:11" x14ac:dyDescent="0.25">
      <c r="A314" s="45"/>
      <c r="C314" s="32" t="s">
        <v>275</v>
      </c>
      <c r="D314" s="52">
        <v>2.44</v>
      </c>
      <c r="E314" s="52">
        <v>-2.0099999999999998</v>
      </c>
      <c r="F314" s="52">
        <v>2.42</v>
      </c>
      <c r="G314" s="52">
        <v>2.5099999999999998</v>
      </c>
      <c r="H314" s="32"/>
      <c r="I314" s="32"/>
      <c r="J314" s="52"/>
      <c r="K314" s="52"/>
    </row>
    <row r="315" spans="1:11" x14ac:dyDescent="0.25">
      <c r="A315" s="45"/>
      <c r="C315" s="32" t="s">
        <v>276</v>
      </c>
      <c r="D315" s="52">
        <v>4.2300000000000004</v>
      </c>
      <c r="E315" s="52">
        <v>-2.08</v>
      </c>
      <c r="F315" s="52">
        <v>4.1100000000000003</v>
      </c>
      <c r="G315" s="52">
        <v>4.38</v>
      </c>
      <c r="H315" s="32"/>
      <c r="I315" s="32"/>
      <c r="J315" s="52"/>
      <c r="K315" s="52"/>
    </row>
    <row r="316" spans="1:11" x14ac:dyDescent="0.25">
      <c r="A316" s="45"/>
      <c r="C316" s="32" t="s">
        <v>771</v>
      </c>
      <c r="D316" s="52">
        <v>13.75</v>
      </c>
      <c r="E316" s="52">
        <v>-1.1499999999999999</v>
      </c>
      <c r="F316" s="52">
        <v>13.6</v>
      </c>
      <c r="G316" s="52">
        <v>13.81</v>
      </c>
      <c r="H316" s="32"/>
      <c r="I316" s="32"/>
      <c r="J316" s="52"/>
      <c r="K316" s="52"/>
    </row>
    <row r="317" spans="1:11" x14ac:dyDescent="0.25">
      <c r="A317" s="45"/>
      <c r="C317" s="32" t="s">
        <v>277</v>
      </c>
      <c r="D317" s="52">
        <v>87.74</v>
      </c>
      <c r="E317" s="52">
        <v>-0.56000000000000005</v>
      </c>
      <c r="F317" s="52">
        <v>84.16</v>
      </c>
      <c r="G317" s="52">
        <v>87.89</v>
      </c>
      <c r="H317" s="32"/>
      <c r="I317" s="32"/>
      <c r="J317" s="52"/>
      <c r="K317" s="52"/>
    </row>
    <row r="318" spans="1:11" x14ac:dyDescent="0.25">
      <c r="A318" s="45"/>
      <c r="C318" s="32" t="s">
        <v>278</v>
      </c>
      <c r="D318" s="52">
        <v>6.93</v>
      </c>
      <c r="E318" s="52">
        <v>-1</v>
      </c>
      <c r="F318" s="52">
        <v>6.85</v>
      </c>
      <c r="G318" s="52">
        <v>7.01</v>
      </c>
      <c r="H318" s="32"/>
      <c r="I318" s="32"/>
      <c r="J318" s="52"/>
      <c r="K318" s="52"/>
    </row>
    <row r="319" spans="1:11" x14ac:dyDescent="0.25">
      <c r="A319" s="45"/>
      <c r="C319" s="32" t="s">
        <v>279</v>
      </c>
      <c r="D319" s="52">
        <v>41.9</v>
      </c>
      <c r="E319" s="52">
        <v>-2.78</v>
      </c>
      <c r="F319" s="52">
        <v>41.66</v>
      </c>
      <c r="G319" s="52">
        <v>42.98</v>
      </c>
      <c r="H319" s="32"/>
      <c r="I319" s="32"/>
      <c r="J319" s="52"/>
      <c r="K319" s="52"/>
    </row>
    <row r="320" spans="1:11" x14ac:dyDescent="0.25">
      <c r="A320" s="45"/>
      <c r="C320" s="32" t="s">
        <v>280</v>
      </c>
      <c r="D320" s="52">
        <v>8.6300000000000008</v>
      </c>
      <c r="E320" s="52">
        <v>-2.92</v>
      </c>
      <c r="F320" s="52">
        <v>8.4700000000000006</v>
      </c>
      <c r="G320" s="52">
        <v>8.8800000000000008</v>
      </c>
      <c r="H320" s="32"/>
      <c r="I320" s="32"/>
      <c r="J320" s="52"/>
      <c r="K320" s="52"/>
    </row>
    <row r="321" spans="1:11" x14ac:dyDescent="0.25">
      <c r="A321" s="45"/>
      <c r="C321" s="32" t="s">
        <v>281</v>
      </c>
      <c r="D321" s="52">
        <v>7.51</v>
      </c>
      <c r="E321" s="52">
        <v>-3.72</v>
      </c>
      <c r="F321" s="52">
        <v>7.51</v>
      </c>
      <c r="G321" s="52">
        <v>7.86</v>
      </c>
      <c r="H321" s="32"/>
      <c r="I321" s="32"/>
      <c r="J321" s="52"/>
      <c r="K321" s="52"/>
    </row>
    <row r="322" spans="1:11" x14ac:dyDescent="0.25">
      <c r="A322" s="45"/>
      <c r="C322" s="32" t="s">
        <v>282</v>
      </c>
      <c r="D322" s="52">
        <v>4.5999999999999996</v>
      </c>
      <c r="E322" s="52">
        <v>2</v>
      </c>
      <c r="F322" s="52">
        <v>4.5199999999999996</v>
      </c>
      <c r="G322" s="52">
        <v>4.5999999999999996</v>
      </c>
      <c r="H322" s="32"/>
      <c r="I322" s="32"/>
      <c r="J322" s="52"/>
      <c r="K322" s="52"/>
    </row>
    <row r="323" spans="1:11" x14ac:dyDescent="0.25">
      <c r="A323" s="45"/>
      <c r="C323" s="32" t="s">
        <v>283</v>
      </c>
      <c r="D323" s="52">
        <v>31.44</v>
      </c>
      <c r="E323" s="52">
        <v>-1.1299999999999999</v>
      </c>
      <c r="F323" s="52">
        <v>31.2</v>
      </c>
      <c r="G323" s="52">
        <v>31.72</v>
      </c>
      <c r="H323" s="32"/>
      <c r="I323" s="32"/>
      <c r="J323" s="52"/>
      <c r="K323" s="52"/>
    </row>
    <row r="324" spans="1:11" x14ac:dyDescent="0.25">
      <c r="A324" s="45"/>
      <c r="C324" s="32" t="s">
        <v>284</v>
      </c>
      <c r="D324" s="52">
        <v>22.26</v>
      </c>
      <c r="E324" s="52">
        <v>-2.2799999999999998</v>
      </c>
      <c r="F324" s="52">
        <v>22.05</v>
      </c>
      <c r="G324" s="52">
        <v>22.39</v>
      </c>
      <c r="H324" s="32"/>
      <c r="I324" s="32"/>
      <c r="J324" s="52"/>
      <c r="K324" s="52"/>
    </row>
    <row r="325" spans="1:11" x14ac:dyDescent="0.25">
      <c r="A325" s="45"/>
      <c r="C325" s="32" t="s">
        <v>285</v>
      </c>
      <c r="D325" s="52">
        <v>17.73</v>
      </c>
      <c r="E325" s="52">
        <v>-1.94</v>
      </c>
      <c r="F325" s="52">
        <v>17.59</v>
      </c>
      <c r="G325" s="52">
        <v>17.95</v>
      </c>
      <c r="H325" s="32"/>
      <c r="I325" s="32"/>
      <c r="J325" s="52"/>
      <c r="K325" s="52"/>
    </row>
    <row r="326" spans="1:11" x14ac:dyDescent="0.25">
      <c r="A326" s="45"/>
      <c r="C326" s="32" t="s">
        <v>286</v>
      </c>
      <c r="D326" s="52">
        <v>5.99</v>
      </c>
      <c r="E326" s="52">
        <v>-1.8</v>
      </c>
      <c r="F326" s="52">
        <v>5.92</v>
      </c>
      <c r="G326" s="52">
        <v>6.07</v>
      </c>
      <c r="H326" s="32"/>
      <c r="I326" s="32"/>
      <c r="J326" s="52"/>
      <c r="K326" s="52"/>
    </row>
    <row r="327" spans="1:11" x14ac:dyDescent="0.25">
      <c r="A327" s="45"/>
      <c r="C327" s="32" t="s">
        <v>287</v>
      </c>
      <c r="D327" s="52">
        <v>10.09</v>
      </c>
      <c r="E327" s="52">
        <v>-1.08</v>
      </c>
      <c r="F327" s="52">
        <v>10.09</v>
      </c>
      <c r="G327" s="52">
        <v>10.33</v>
      </c>
      <c r="H327" s="32"/>
      <c r="I327" s="32"/>
      <c r="J327" s="52"/>
      <c r="K327" s="52"/>
    </row>
    <row r="328" spans="1:11" x14ac:dyDescent="0.25">
      <c r="A328" s="45"/>
      <c r="C328" s="32" t="s">
        <v>288</v>
      </c>
      <c r="D328" s="52">
        <v>12.29</v>
      </c>
      <c r="E328" s="52">
        <v>-2.85</v>
      </c>
      <c r="F328" s="52">
        <v>12.21</v>
      </c>
      <c r="G328" s="52">
        <v>12.48</v>
      </c>
      <c r="H328" s="32"/>
      <c r="I328" s="32"/>
      <c r="J328" s="52"/>
      <c r="K328" s="52"/>
    </row>
    <row r="329" spans="1:11" x14ac:dyDescent="0.25">
      <c r="A329" s="45"/>
      <c r="C329" s="32" t="s">
        <v>289</v>
      </c>
      <c r="D329" s="52">
        <v>1.33</v>
      </c>
      <c r="E329" s="52">
        <v>-2.21</v>
      </c>
      <c r="F329" s="52">
        <v>1.32</v>
      </c>
      <c r="G329" s="52">
        <v>1.37</v>
      </c>
      <c r="H329" s="32"/>
      <c r="I329" s="32"/>
      <c r="J329" s="52"/>
      <c r="K329" s="52"/>
    </row>
    <row r="330" spans="1:11" x14ac:dyDescent="0.25">
      <c r="A330" s="45"/>
      <c r="C330" s="32" t="s">
        <v>290</v>
      </c>
      <c r="D330" s="52">
        <v>8.69</v>
      </c>
      <c r="E330" s="52">
        <v>-2.58</v>
      </c>
      <c r="F330" s="52">
        <v>8.69</v>
      </c>
      <c r="G330" s="52">
        <v>8.86</v>
      </c>
      <c r="H330" s="32"/>
      <c r="I330" s="32"/>
      <c r="J330" s="52"/>
      <c r="K330" s="52"/>
    </row>
    <row r="331" spans="1:11" x14ac:dyDescent="0.25">
      <c r="A331" s="45"/>
      <c r="C331" s="32" t="s">
        <v>747</v>
      </c>
      <c r="D331" s="52">
        <v>68.8</v>
      </c>
      <c r="E331" s="52">
        <v>-2.02</v>
      </c>
      <c r="F331" s="52">
        <v>68.7</v>
      </c>
      <c r="G331" s="52">
        <v>70.14</v>
      </c>
      <c r="H331" s="32"/>
      <c r="I331" s="32"/>
      <c r="J331" s="52"/>
      <c r="K331" s="52"/>
    </row>
    <row r="332" spans="1:11" x14ac:dyDescent="0.25">
      <c r="A332" s="45"/>
      <c r="C332" s="32" t="s">
        <v>291</v>
      </c>
      <c r="D332" s="52">
        <v>11.74</v>
      </c>
      <c r="E332" s="52">
        <v>0</v>
      </c>
      <c r="F332" s="52">
        <v>11.5</v>
      </c>
      <c r="G332" s="52">
        <v>11.74</v>
      </c>
      <c r="H332" s="32"/>
      <c r="I332" s="32"/>
      <c r="J332" s="52"/>
      <c r="K332" s="52"/>
    </row>
    <row r="333" spans="1:11" x14ac:dyDescent="0.25">
      <c r="A333" s="45"/>
      <c r="C333" s="32" t="s">
        <v>292</v>
      </c>
      <c r="D333" s="52">
        <v>57.26</v>
      </c>
      <c r="E333" s="52">
        <v>-3.21</v>
      </c>
      <c r="F333" s="52">
        <v>57.11</v>
      </c>
      <c r="G333" s="52">
        <v>58.43</v>
      </c>
      <c r="H333" s="32"/>
      <c r="I333" s="32"/>
      <c r="J333" s="52"/>
      <c r="K333" s="52"/>
    </row>
    <row r="334" spans="1:11" x14ac:dyDescent="0.25">
      <c r="A334" s="45"/>
      <c r="C334" s="32" t="s">
        <v>293</v>
      </c>
      <c r="D334" s="52">
        <v>19.690000000000001</v>
      </c>
      <c r="E334" s="52">
        <v>-3.1</v>
      </c>
      <c r="F334" s="52">
        <v>19.63</v>
      </c>
      <c r="G334" s="52">
        <v>20.29</v>
      </c>
      <c r="H334" s="32"/>
      <c r="I334" s="32"/>
      <c r="J334" s="52"/>
      <c r="K334" s="52"/>
    </row>
    <row r="335" spans="1:11" x14ac:dyDescent="0.25">
      <c r="A335" s="45"/>
      <c r="C335" s="32" t="s">
        <v>294</v>
      </c>
      <c r="D335" s="52">
        <v>10.8</v>
      </c>
      <c r="E335" s="52">
        <v>3.35</v>
      </c>
      <c r="F335" s="52">
        <v>10.8</v>
      </c>
      <c r="G335" s="52">
        <v>10.8</v>
      </c>
      <c r="H335" s="32"/>
      <c r="I335" s="32"/>
      <c r="J335" s="52"/>
      <c r="K335" s="52"/>
    </row>
    <row r="336" spans="1:11" x14ac:dyDescent="0.25">
      <c r="A336" s="45"/>
      <c r="C336" s="32" t="s">
        <v>295</v>
      </c>
      <c r="D336" s="52">
        <v>3.95</v>
      </c>
      <c r="E336" s="52">
        <v>1.28</v>
      </c>
      <c r="F336" s="52">
        <v>3.91</v>
      </c>
      <c r="G336" s="52">
        <v>3.95</v>
      </c>
      <c r="H336" s="32"/>
      <c r="I336" s="32"/>
      <c r="J336" s="52"/>
      <c r="K336" s="52"/>
    </row>
    <row r="337" spans="1:11" x14ac:dyDescent="0.25">
      <c r="A337" s="45"/>
      <c r="C337" s="32" t="s">
        <v>296</v>
      </c>
      <c r="D337" s="52">
        <v>3.22</v>
      </c>
      <c r="E337" s="52">
        <v>-2.13</v>
      </c>
      <c r="F337" s="52">
        <v>3.22</v>
      </c>
      <c r="G337" s="52">
        <v>3.35</v>
      </c>
      <c r="H337" s="32"/>
      <c r="I337" s="32"/>
      <c r="J337" s="52"/>
      <c r="K337" s="52"/>
    </row>
    <row r="338" spans="1:11" x14ac:dyDescent="0.25">
      <c r="A338" s="45"/>
      <c r="C338" s="32" t="s">
        <v>297</v>
      </c>
      <c r="D338" s="52">
        <v>27.52</v>
      </c>
      <c r="E338" s="52">
        <v>-2.93</v>
      </c>
      <c r="F338" s="52">
        <v>27.32</v>
      </c>
      <c r="G338" s="52">
        <v>28.3</v>
      </c>
      <c r="H338" s="32"/>
      <c r="I338" s="32"/>
      <c r="J338" s="52"/>
      <c r="K338" s="52"/>
    </row>
    <row r="339" spans="1:11" x14ac:dyDescent="0.25">
      <c r="A339" s="45"/>
      <c r="C339" s="32" t="s">
        <v>298</v>
      </c>
      <c r="D339" s="52">
        <v>6.51</v>
      </c>
      <c r="E339" s="52">
        <v>-1.36</v>
      </c>
      <c r="F339" s="52">
        <v>6.51</v>
      </c>
      <c r="G339" s="52">
        <v>6.51</v>
      </c>
      <c r="H339" s="32"/>
      <c r="I339" s="32"/>
      <c r="J339" s="52"/>
      <c r="K339" s="52"/>
    </row>
    <row r="340" spans="1:11" x14ac:dyDescent="0.25">
      <c r="A340" s="45"/>
      <c r="C340" s="32" t="s">
        <v>299</v>
      </c>
      <c r="D340" s="52">
        <v>9.2899999999999991</v>
      </c>
      <c r="E340" s="52">
        <v>0</v>
      </c>
      <c r="F340" s="52"/>
      <c r="G340" s="52"/>
      <c r="H340" s="32"/>
      <c r="I340" s="32"/>
      <c r="J340" s="52"/>
      <c r="K340" s="52"/>
    </row>
    <row r="341" spans="1:11" x14ac:dyDescent="0.25">
      <c r="A341" s="45"/>
      <c r="C341" s="32" t="s">
        <v>300</v>
      </c>
      <c r="D341" s="52">
        <v>5.55</v>
      </c>
      <c r="E341" s="52">
        <v>0</v>
      </c>
      <c r="F341" s="52"/>
      <c r="G341" s="52"/>
      <c r="H341" s="32"/>
      <c r="I341" s="32"/>
      <c r="J341" s="52"/>
      <c r="K341" s="52"/>
    </row>
    <row r="342" spans="1:11" x14ac:dyDescent="0.25">
      <c r="A342" s="45"/>
      <c r="C342" s="32" t="s">
        <v>301</v>
      </c>
      <c r="D342" s="52">
        <v>2.84</v>
      </c>
      <c r="E342" s="52">
        <v>-0.35</v>
      </c>
      <c r="F342" s="52">
        <v>2.84</v>
      </c>
      <c r="G342" s="52">
        <v>2.86</v>
      </c>
      <c r="H342" s="32"/>
      <c r="I342" s="32"/>
      <c r="J342" s="52"/>
      <c r="K342" s="52"/>
    </row>
    <row r="343" spans="1:11" x14ac:dyDescent="0.25">
      <c r="A343" s="45"/>
      <c r="C343" s="32" t="s">
        <v>730</v>
      </c>
      <c r="D343" s="52">
        <v>40.71</v>
      </c>
      <c r="E343" s="52">
        <v>4.63</v>
      </c>
      <c r="F343" s="52">
        <v>38.53</v>
      </c>
      <c r="G343" s="52">
        <v>41.88</v>
      </c>
      <c r="H343" s="32"/>
      <c r="I343" s="32"/>
      <c r="J343" s="52"/>
      <c r="K343" s="52"/>
    </row>
    <row r="344" spans="1:11" x14ac:dyDescent="0.25">
      <c r="A344" s="45"/>
      <c r="C344" s="32" t="s">
        <v>302</v>
      </c>
      <c r="D344" s="52">
        <v>10.34</v>
      </c>
      <c r="E344" s="52">
        <v>-5.57</v>
      </c>
      <c r="F344" s="52">
        <v>10.34</v>
      </c>
      <c r="G344" s="52">
        <v>10.81</v>
      </c>
      <c r="H344" s="32"/>
      <c r="I344" s="32"/>
      <c r="J344" s="52"/>
      <c r="K344" s="52"/>
    </row>
    <row r="345" spans="1:11" x14ac:dyDescent="0.25">
      <c r="A345" s="45"/>
      <c r="C345" s="32" t="s">
        <v>303</v>
      </c>
      <c r="D345" s="52">
        <v>188.5</v>
      </c>
      <c r="E345" s="52">
        <v>0</v>
      </c>
      <c r="F345" s="52"/>
      <c r="G345" s="52"/>
      <c r="H345" s="32"/>
      <c r="I345" s="32"/>
      <c r="J345" s="52"/>
      <c r="K345" s="52"/>
    </row>
    <row r="346" spans="1:11" x14ac:dyDescent="0.25">
      <c r="A346" s="45"/>
      <c r="C346" s="32" t="s">
        <v>304</v>
      </c>
      <c r="D346" s="52">
        <v>35.68</v>
      </c>
      <c r="E346" s="52">
        <v>-3.44</v>
      </c>
      <c r="F346" s="52">
        <v>35.340000000000003</v>
      </c>
      <c r="G346" s="52">
        <v>36.200000000000003</v>
      </c>
      <c r="H346" s="32"/>
      <c r="I346" s="32"/>
      <c r="J346" s="52"/>
      <c r="K346" s="52"/>
    </row>
    <row r="347" spans="1:11" x14ac:dyDescent="0.25">
      <c r="A347" s="45"/>
      <c r="C347" s="32" t="s">
        <v>305</v>
      </c>
      <c r="D347" s="52">
        <v>17.22</v>
      </c>
      <c r="E347" s="52">
        <v>-4.55</v>
      </c>
      <c r="F347" s="52">
        <v>17.13</v>
      </c>
      <c r="G347" s="52">
        <v>17.93</v>
      </c>
      <c r="H347" s="32"/>
      <c r="I347" s="32"/>
      <c r="J347" s="52"/>
      <c r="K347" s="52"/>
    </row>
    <row r="348" spans="1:11" x14ac:dyDescent="0.25">
      <c r="A348" s="45"/>
      <c r="C348" s="32" t="s">
        <v>306</v>
      </c>
      <c r="D348" s="52">
        <v>18.41</v>
      </c>
      <c r="E348" s="52">
        <v>-3.31</v>
      </c>
      <c r="F348" s="52">
        <v>18.25</v>
      </c>
      <c r="G348" s="52">
        <v>18.8</v>
      </c>
      <c r="H348" s="32"/>
      <c r="I348" s="32"/>
      <c r="J348" s="52"/>
      <c r="K348" s="52"/>
    </row>
    <row r="349" spans="1:11" x14ac:dyDescent="0.25">
      <c r="A349" s="45"/>
      <c r="C349" s="32" t="s">
        <v>307</v>
      </c>
      <c r="D349" s="52">
        <v>18.989999999999998</v>
      </c>
      <c r="E349" s="52">
        <v>-2.16</v>
      </c>
      <c r="F349" s="52">
        <v>18.87</v>
      </c>
      <c r="G349" s="52">
        <v>19.36</v>
      </c>
      <c r="H349" s="32"/>
      <c r="I349" s="32"/>
      <c r="J349" s="52"/>
      <c r="K349" s="52"/>
    </row>
    <row r="350" spans="1:11" x14ac:dyDescent="0.25">
      <c r="A350" s="45"/>
      <c r="C350" s="32" t="s">
        <v>308</v>
      </c>
      <c r="D350" s="52">
        <v>3.89</v>
      </c>
      <c r="E350" s="52">
        <v>-1.27</v>
      </c>
      <c r="F350" s="52">
        <v>3.81</v>
      </c>
      <c r="G350" s="52">
        <v>4</v>
      </c>
      <c r="H350" s="32"/>
      <c r="I350" s="32"/>
      <c r="J350" s="52"/>
      <c r="K350" s="52"/>
    </row>
    <row r="351" spans="1:11" x14ac:dyDescent="0.25">
      <c r="A351" s="45"/>
      <c r="C351" s="32" t="s">
        <v>309</v>
      </c>
      <c r="D351" s="52">
        <v>3.82</v>
      </c>
      <c r="E351" s="52">
        <v>-2.2999999999999998</v>
      </c>
      <c r="F351" s="52">
        <v>3.79</v>
      </c>
      <c r="G351" s="52">
        <v>3.91</v>
      </c>
      <c r="H351" s="32"/>
      <c r="I351" s="32"/>
      <c r="J351" s="52"/>
      <c r="K351" s="52"/>
    </row>
    <row r="352" spans="1:11" x14ac:dyDescent="0.25">
      <c r="A352" s="45"/>
      <c r="C352" s="32" t="s">
        <v>310</v>
      </c>
      <c r="D352" s="52">
        <v>34.24</v>
      </c>
      <c r="E352" s="52">
        <v>-3.36</v>
      </c>
      <c r="F352" s="52">
        <v>34.119999999999997</v>
      </c>
      <c r="G352" s="52">
        <v>35.42</v>
      </c>
      <c r="H352" s="32"/>
      <c r="I352" s="32"/>
      <c r="J352" s="52"/>
      <c r="K352" s="52"/>
    </row>
    <row r="353" spans="1:11" x14ac:dyDescent="0.25">
      <c r="A353" s="45"/>
      <c r="C353" s="32" t="s">
        <v>311</v>
      </c>
      <c r="D353" s="52">
        <v>31</v>
      </c>
      <c r="E353" s="52">
        <v>-4.05</v>
      </c>
      <c r="F353" s="52">
        <v>31</v>
      </c>
      <c r="G353" s="52">
        <v>31.51</v>
      </c>
      <c r="H353" s="32"/>
      <c r="I353" s="32"/>
      <c r="J353" s="52"/>
      <c r="K353" s="52"/>
    </row>
    <row r="354" spans="1:11" x14ac:dyDescent="0.25">
      <c r="A354" s="45"/>
      <c r="C354" s="32" t="s">
        <v>312</v>
      </c>
      <c r="D354" s="52">
        <v>11.16</v>
      </c>
      <c r="E354" s="52">
        <v>-3.13</v>
      </c>
      <c r="F354" s="52">
        <v>11.12</v>
      </c>
      <c r="G354" s="52">
        <v>11.47</v>
      </c>
      <c r="H354" s="32"/>
      <c r="I354" s="32"/>
      <c r="J354" s="52"/>
      <c r="K354" s="52"/>
    </row>
    <row r="355" spans="1:11" x14ac:dyDescent="0.25">
      <c r="A355" s="45"/>
      <c r="C355" s="32" t="s">
        <v>731</v>
      </c>
      <c r="D355" s="52">
        <v>29.63</v>
      </c>
      <c r="E355" s="52">
        <v>-2.4700000000000002</v>
      </c>
      <c r="F355" s="52">
        <v>29.59</v>
      </c>
      <c r="G355" s="52">
        <v>30.35</v>
      </c>
      <c r="H355" s="32"/>
      <c r="I355" s="32"/>
      <c r="J355" s="52"/>
      <c r="K355" s="52"/>
    </row>
    <row r="356" spans="1:11" x14ac:dyDescent="0.25">
      <c r="A356" s="45"/>
      <c r="C356" s="32" t="s">
        <v>313</v>
      </c>
      <c r="D356" s="52">
        <v>6.24</v>
      </c>
      <c r="E356" s="52">
        <v>-5.31</v>
      </c>
      <c r="F356" s="52">
        <v>6.22</v>
      </c>
      <c r="G356" s="52">
        <v>6.48</v>
      </c>
      <c r="H356" s="32"/>
      <c r="I356" s="32"/>
      <c r="J356" s="52"/>
      <c r="K356" s="52"/>
    </row>
    <row r="357" spans="1:11" x14ac:dyDescent="0.25">
      <c r="A357" s="45"/>
      <c r="C357" s="32" t="s">
        <v>314</v>
      </c>
      <c r="D357" s="52">
        <v>3.21</v>
      </c>
      <c r="E357" s="52">
        <v>-3.02</v>
      </c>
      <c r="F357" s="52">
        <v>3.21</v>
      </c>
      <c r="G357" s="52">
        <v>3.34</v>
      </c>
      <c r="H357" s="32"/>
      <c r="I357" s="32"/>
      <c r="J357" s="52"/>
      <c r="K357" s="52"/>
    </row>
    <row r="358" spans="1:11" x14ac:dyDescent="0.25">
      <c r="A358" s="45"/>
      <c r="C358" s="32" t="s">
        <v>315</v>
      </c>
      <c r="D358" s="52">
        <v>12.65</v>
      </c>
      <c r="E358" s="52">
        <v>-2.69</v>
      </c>
      <c r="F358" s="52">
        <v>12.54</v>
      </c>
      <c r="G358" s="52">
        <v>12.92</v>
      </c>
      <c r="H358" s="32"/>
      <c r="I358" s="32"/>
      <c r="J358" s="52"/>
      <c r="K358" s="52"/>
    </row>
    <row r="359" spans="1:11" x14ac:dyDescent="0.25">
      <c r="A359" s="45"/>
      <c r="C359" s="32" t="s">
        <v>732</v>
      </c>
      <c r="D359" s="52">
        <v>36.19</v>
      </c>
      <c r="E359" s="52">
        <v>-2.14</v>
      </c>
      <c r="F359" s="52">
        <v>35.42</v>
      </c>
      <c r="G359" s="52">
        <v>36.4</v>
      </c>
      <c r="H359" s="32"/>
      <c r="I359" s="32"/>
      <c r="J359" s="52"/>
      <c r="K359" s="52"/>
    </row>
    <row r="360" spans="1:11" x14ac:dyDescent="0.25">
      <c r="A360" s="45"/>
      <c r="C360" s="32" t="s">
        <v>316</v>
      </c>
      <c r="D360" s="52">
        <v>41.71</v>
      </c>
      <c r="E360" s="52">
        <v>-2.46</v>
      </c>
      <c r="F360" s="52">
        <v>41.56</v>
      </c>
      <c r="G360" s="52">
        <v>42.56</v>
      </c>
      <c r="H360" s="32"/>
      <c r="I360" s="32"/>
      <c r="J360" s="52"/>
      <c r="K360" s="52"/>
    </row>
    <row r="361" spans="1:11" x14ac:dyDescent="0.25">
      <c r="A361" s="45"/>
      <c r="C361" s="32" t="s">
        <v>317</v>
      </c>
      <c r="D361" s="52">
        <v>0.9</v>
      </c>
      <c r="E361" s="52">
        <v>-5.26</v>
      </c>
      <c r="F361" s="52">
        <v>0.89</v>
      </c>
      <c r="G361" s="52">
        <v>0.98</v>
      </c>
      <c r="H361" s="32"/>
      <c r="I361" s="32"/>
      <c r="J361" s="52"/>
      <c r="K361" s="52"/>
    </row>
    <row r="362" spans="1:11" x14ac:dyDescent="0.25">
      <c r="A362" s="45"/>
      <c r="C362" s="32" t="s">
        <v>318</v>
      </c>
      <c r="D362" s="52">
        <v>0.54</v>
      </c>
      <c r="E362" s="52">
        <v>-1.82</v>
      </c>
      <c r="F362" s="52">
        <v>0.52</v>
      </c>
      <c r="G362" s="52">
        <v>0.56000000000000005</v>
      </c>
      <c r="H362" s="32"/>
      <c r="I362" s="32"/>
      <c r="J362" s="52"/>
      <c r="K362" s="52"/>
    </row>
    <row r="363" spans="1:11" x14ac:dyDescent="0.25">
      <c r="A363" s="45"/>
      <c r="C363" s="32" t="s">
        <v>319</v>
      </c>
      <c r="D363" s="52">
        <v>19.8</v>
      </c>
      <c r="E363" s="52">
        <v>-3.93</v>
      </c>
      <c r="F363" s="52">
        <v>19.649999999999999</v>
      </c>
      <c r="G363" s="52">
        <v>20.51</v>
      </c>
      <c r="H363" s="32"/>
      <c r="I363" s="32"/>
      <c r="J363" s="52"/>
      <c r="K363" s="52"/>
    </row>
    <row r="364" spans="1:11" x14ac:dyDescent="0.25">
      <c r="A364" s="45"/>
      <c r="C364" s="32" t="s">
        <v>320</v>
      </c>
      <c r="D364" s="52">
        <v>29.68</v>
      </c>
      <c r="E364" s="52">
        <v>-3.16</v>
      </c>
      <c r="F364" s="52">
        <v>29.59</v>
      </c>
      <c r="G364" s="52">
        <v>30.64</v>
      </c>
      <c r="H364" s="32"/>
      <c r="I364" s="32"/>
      <c r="J364" s="52"/>
      <c r="K364" s="52"/>
    </row>
    <row r="365" spans="1:11" x14ac:dyDescent="0.25">
      <c r="A365" s="45"/>
      <c r="C365" s="32" t="s">
        <v>733</v>
      </c>
      <c r="D365" s="52">
        <v>5.72</v>
      </c>
      <c r="E365" s="52">
        <v>0.35</v>
      </c>
      <c r="F365" s="52">
        <v>5.6</v>
      </c>
      <c r="G365" s="52">
        <v>5.72</v>
      </c>
      <c r="H365" s="32"/>
      <c r="I365" s="32"/>
      <c r="J365" s="52"/>
      <c r="K365" s="52"/>
    </row>
    <row r="366" spans="1:11" x14ac:dyDescent="0.25">
      <c r="A366" s="45"/>
      <c r="C366" s="32" t="s">
        <v>734</v>
      </c>
      <c r="D366" s="52">
        <v>13</v>
      </c>
      <c r="E366" s="52">
        <v>-2.1800000000000002</v>
      </c>
      <c r="F366" s="52">
        <v>12.86</v>
      </c>
      <c r="G366" s="52">
        <v>13.13</v>
      </c>
      <c r="H366" s="32"/>
      <c r="I366" s="32"/>
      <c r="J366" s="52"/>
      <c r="K366" s="52"/>
    </row>
    <row r="367" spans="1:11" x14ac:dyDescent="0.25">
      <c r="A367" s="45"/>
      <c r="C367" s="32" t="s">
        <v>748</v>
      </c>
      <c r="D367" s="52">
        <v>45.01</v>
      </c>
      <c r="E367" s="52">
        <v>0</v>
      </c>
      <c r="F367" s="52"/>
      <c r="G367" s="52"/>
      <c r="H367" s="32"/>
      <c r="I367" s="32"/>
      <c r="J367" s="52"/>
      <c r="K367" s="52"/>
    </row>
    <row r="368" spans="1:11" x14ac:dyDescent="0.25">
      <c r="A368" s="45"/>
      <c r="C368" s="32" t="s">
        <v>321</v>
      </c>
      <c r="D368" s="52">
        <v>20.92</v>
      </c>
      <c r="E368" s="52">
        <v>-2.65</v>
      </c>
      <c r="F368" s="52">
        <v>20.57</v>
      </c>
      <c r="G368" s="52">
        <v>21.6</v>
      </c>
      <c r="H368" s="32"/>
      <c r="I368" s="32"/>
      <c r="J368" s="52"/>
      <c r="K368" s="52"/>
    </row>
    <row r="369" spans="1:11" x14ac:dyDescent="0.25">
      <c r="A369" s="45"/>
      <c r="C369" s="32" t="s">
        <v>322</v>
      </c>
      <c r="D369" s="52">
        <v>5.63</v>
      </c>
      <c r="E369" s="52">
        <v>-4.58</v>
      </c>
      <c r="F369" s="52">
        <v>5.62</v>
      </c>
      <c r="G369" s="52">
        <v>5.76</v>
      </c>
      <c r="H369" s="32"/>
      <c r="I369" s="32"/>
      <c r="J369" s="52"/>
      <c r="K369" s="52"/>
    </row>
    <row r="370" spans="1:11" x14ac:dyDescent="0.25">
      <c r="A370" s="45"/>
      <c r="C370" s="32" t="s">
        <v>323</v>
      </c>
      <c r="D370" s="52">
        <v>31.87</v>
      </c>
      <c r="E370" s="52">
        <v>-2.78</v>
      </c>
      <c r="F370" s="52">
        <v>31.74</v>
      </c>
      <c r="G370" s="52">
        <v>32.200000000000003</v>
      </c>
      <c r="H370" s="32"/>
      <c r="I370" s="32"/>
      <c r="J370" s="52"/>
      <c r="K370" s="52"/>
    </row>
    <row r="371" spans="1:11" x14ac:dyDescent="0.25">
      <c r="A371" s="45"/>
      <c r="C371" s="32" t="s">
        <v>324</v>
      </c>
      <c r="D371" s="52">
        <v>11.99</v>
      </c>
      <c r="E371" s="52">
        <v>-2.68</v>
      </c>
      <c r="F371" s="52">
        <v>11.99</v>
      </c>
      <c r="G371" s="52">
        <v>12.43</v>
      </c>
      <c r="H371" s="32"/>
      <c r="I371" s="32"/>
      <c r="J371" s="52"/>
      <c r="K371" s="52"/>
    </row>
    <row r="372" spans="1:11" x14ac:dyDescent="0.25">
      <c r="A372" s="45"/>
      <c r="C372" s="32" t="s">
        <v>325</v>
      </c>
      <c r="D372" s="52">
        <v>9.9499999999999993</v>
      </c>
      <c r="E372" s="52">
        <v>-2.93</v>
      </c>
      <c r="F372" s="52">
        <v>9.9499999999999993</v>
      </c>
      <c r="G372" s="52">
        <v>10.3</v>
      </c>
      <c r="H372" s="32"/>
      <c r="I372" s="32"/>
      <c r="J372" s="52"/>
      <c r="K372" s="52"/>
    </row>
    <row r="373" spans="1:11" x14ac:dyDescent="0.25">
      <c r="A373" s="45"/>
      <c r="C373" s="32" t="s">
        <v>326</v>
      </c>
      <c r="D373" s="52">
        <v>74.87</v>
      </c>
      <c r="E373" s="52">
        <v>0.51</v>
      </c>
      <c r="F373" s="52">
        <v>72.900000000000006</v>
      </c>
      <c r="G373" s="52">
        <v>75.23</v>
      </c>
      <c r="H373" s="32"/>
      <c r="I373" s="32"/>
      <c r="J373" s="52"/>
      <c r="K373" s="52"/>
    </row>
    <row r="374" spans="1:11" x14ac:dyDescent="0.25">
      <c r="A374" s="45"/>
      <c r="C374" s="32" t="s">
        <v>327</v>
      </c>
      <c r="D374" s="52">
        <v>29.94</v>
      </c>
      <c r="E374" s="52">
        <v>-0.83</v>
      </c>
      <c r="F374" s="52">
        <v>29.82</v>
      </c>
      <c r="G374" s="52">
        <v>30.28</v>
      </c>
      <c r="H374" s="32"/>
      <c r="I374" s="32"/>
      <c r="J374" s="52"/>
      <c r="K374" s="52"/>
    </row>
    <row r="375" spans="1:11" x14ac:dyDescent="0.25">
      <c r="A375" s="45"/>
      <c r="C375" s="32" t="s">
        <v>328</v>
      </c>
      <c r="D375" s="52">
        <v>9.9600000000000009</v>
      </c>
      <c r="E375" s="52">
        <v>-1.48</v>
      </c>
      <c r="F375" s="52">
        <v>9.9499999999999993</v>
      </c>
      <c r="G375" s="52">
        <v>10.11</v>
      </c>
      <c r="H375" s="32"/>
      <c r="I375" s="32"/>
      <c r="J375" s="52"/>
      <c r="K375" s="52"/>
    </row>
    <row r="376" spans="1:11" x14ac:dyDescent="0.25">
      <c r="A376" s="45"/>
      <c r="C376" s="32" t="s">
        <v>329</v>
      </c>
      <c r="D376" s="52">
        <v>10.02</v>
      </c>
      <c r="E376" s="52">
        <v>-0.89</v>
      </c>
      <c r="F376" s="52">
        <v>9.9600000000000009</v>
      </c>
      <c r="G376" s="52">
        <v>10.17</v>
      </c>
      <c r="H376" s="32"/>
      <c r="I376" s="32"/>
      <c r="J376" s="52"/>
      <c r="K376" s="52"/>
    </row>
    <row r="377" spans="1:11" x14ac:dyDescent="0.25">
      <c r="A377" s="45"/>
      <c r="C377" s="32" t="s">
        <v>330</v>
      </c>
      <c r="D377" s="52">
        <v>18.32</v>
      </c>
      <c r="E377" s="52">
        <v>-3.58</v>
      </c>
      <c r="F377" s="52">
        <v>18</v>
      </c>
      <c r="G377" s="52">
        <v>18.98</v>
      </c>
      <c r="H377" s="32"/>
      <c r="I377" s="32"/>
      <c r="J377" s="52"/>
      <c r="K377" s="52"/>
    </row>
    <row r="378" spans="1:11" x14ac:dyDescent="0.25">
      <c r="A378" s="45"/>
      <c r="C378" s="32" t="s">
        <v>331</v>
      </c>
      <c r="D378" s="52">
        <v>18.5</v>
      </c>
      <c r="E378" s="52">
        <v>-2.99</v>
      </c>
      <c r="F378" s="52">
        <v>18.010000000000002</v>
      </c>
      <c r="G378" s="52">
        <v>18.920000000000002</v>
      </c>
      <c r="H378" s="32"/>
      <c r="I378" s="32"/>
      <c r="J378" s="52"/>
      <c r="K378" s="52"/>
    </row>
    <row r="379" spans="1:11" x14ac:dyDescent="0.25">
      <c r="A379" s="45"/>
      <c r="C379" s="32" t="s">
        <v>332</v>
      </c>
      <c r="D379" s="52">
        <v>1.82</v>
      </c>
      <c r="E379" s="52">
        <v>-0.55000000000000004</v>
      </c>
      <c r="F379" s="52">
        <v>1.82</v>
      </c>
      <c r="G379" s="52">
        <v>1.82</v>
      </c>
      <c r="H379" s="32"/>
      <c r="I379" s="32"/>
      <c r="J379" s="52"/>
      <c r="K379" s="52"/>
    </row>
    <row r="380" spans="1:11" x14ac:dyDescent="0.25">
      <c r="A380" s="45"/>
      <c r="C380" s="32" t="s">
        <v>333</v>
      </c>
      <c r="D380" s="52">
        <v>1.3</v>
      </c>
      <c r="E380" s="52">
        <v>0</v>
      </c>
      <c r="F380" s="52">
        <v>1.3</v>
      </c>
      <c r="G380" s="52">
        <v>1.34</v>
      </c>
      <c r="H380" s="32"/>
      <c r="I380" s="32"/>
      <c r="J380" s="52"/>
      <c r="K380" s="52"/>
    </row>
    <row r="381" spans="1:11" x14ac:dyDescent="0.25">
      <c r="A381" s="45"/>
      <c r="C381" s="32" t="s">
        <v>334</v>
      </c>
      <c r="D381" s="52">
        <v>6.92</v>
      </c>
      <c r="E381" s="52">
        <v>-3.76</v>
      </c>
      <c r="F381" s="52">
        <v>6.9</v>
      </c>
      <c r="G381" s="52">
        <v>7.21</v>
      </c>
      <c r="H381" s="32"/>
      <c r="I381" s="32"/>
      <c r="J381" s="52"/>
      <c r="K381" s="52"/>
    </row>
    <row r="382" spans="1:11" x14ac:dyDescent="0.25">
      <c r="A382" s="45"/>
      <c r="C382" s="32" t="s">
        <v>335</v>
      </c>
      <c r="D382" s="52">
        <v>1.38</v>
      </c>
      <c r="E382" s="52">
        <v>-3.5</v>
      </c>
      <c r="F382" s="52">
        <v>1.36</v>
      </c>
      <c r="G382" s="52">
        <v>1.43</v>
      </c>
      <c r="H382" s="32"/>
      <c r="I382" s="32"/>
      <c r="J382" s="52"/>
      <c r="K382" s="52"/>
    </row>
    <row r="383" spans="1:11" x14ac:dyDescent="0.25">
      <c r="A383" s="45"/>
      <c r="C383" s="32" t="s">
        <v>336</v>
      </c>
      <c r="D383" s="52">
        <v>49.51</v>
      </c>
      <c r="E383" s="52">
        <v>0</v>
      </c>
      <c r="F383" s="52"/>
      <c r="G383" s="52"/>
      <c r="H383" s="32"/>
      <c r="I383" s="32"/>
      <c r="J383" s="52"/>
      <c r="K383" s="52"/>
    </row>
    <row r="384" spans="1:11" x14ac:dyDescent="0.25">
      <c r="A384" s="45"/>
      <c r="C384" s="32" t="s">
        <v>337</v>
      </c>
      <c r="D384" s="52">
        <v>21.48</v>
      </c>
      <c r="E384" s="52">
        <v>0</v>
      </c>
      <c r="F384" s="52"/>
      <c r="G384" s="52"/>
      <c r="H384" s="32"/>
      <c r="I384" s="32"/>
      <c r="J384" s="52"/>
      <c r="K384" s="52"/>
    </row>
    <row r="385" spans="1:11" x14ac:dyDescent="0.25">
      <c r="A385" s="45"/>
      <c r="C385" s="32" t="s">
        <v>338</v>
      </c>
      <c r="D385" s="52">
        <v>71.599999999999994</v>
      </c>
      <c r="E385" s="52">
        <v>0</v>
      </c>
      <c r="F385" s="52"/>
      <c r="G385" s="52"/>
      <c r="H385" s="32"/>
      <c r="I385" s="32"/>
      <c r="J385" s="52"/>
      <c r="K385" s="52"/>
    </row>
    <row r="386" spans="1:11" x14ac:dyDescent="0.25">
      <c r="A386" s="45"/>
      <c r="C386" s="32" t="s">
        <v>339</v>
      </c>
      <c r="D386" s="52">
        <v>26.8</v>
      </c>
      <c r="E386" s="52">
        <v>-0.78</v>
      </c>
      <c r="F386" s="52">
        <v>26.8</v>
      </c>
      <c r="G386" s="52">
        <v>27.01</v>
      </c>
      <c r="H386" s="32"/>
      <c r="I386" s="32"/>
      <c r="J386" s="52"/>
      <c r="K386" s="52"/>
    </row>
    <row r="387" spans="1:11" x14ac:dyDescent="0.25">
      <c r="A387" s="45"/>
      <c r="C387" s="32" t="s">
        <v>340</v>
      </c>
      <c r="D387" s="52">
        <v>24.9</v>
      </c>
      <c r="E387" s="52">
        <v>-3.86</v>
      </c>
      <c r="F387" s="52">
        <v>24.85</v>
      </c>
      <c r="G387" s="52">
        <v>25.88</v>
      </c>
      <c r="H387" s="32"/>
      <c r="I387" s="32"/>
      <c r="J387" s="52"/>
      <c r="K387" s="52"/>
    </row>
    <row r="388" spans="1:11" x14ac:dyDescent="0.25">
      <c r="A388" s="45"/>
      <c r="C388" s="32" t="s">
        <v>341</v>
      </c>
      <c r="D388" s="52">
        <v>30.9</v>
      </c>
      <c r="E388" s="52">
        <v>-3.07</v>
      </c>
      <c r="F388" s="52">
        <v>30.9</v>
      </c>
      <c r="G388" s="52">
        <v>32</v>
      </c>
      <c r="H388" s="32"/>
      <c r="I388" s="32"/>
      <c r="J388" s="52"/>
      <c r="K388" s="52"/>
    </row>
    <row r="389" spans="1:11" x14ac:dyDescent="0.25">
      <c r="A389" s="45"/>
      <c r="C389" s="32" t="s">
        <v>735</v>
      </c>
      <c r="D389" s="52">
        <v>12.3</v>
      </c>
      <c r="E389" s="52">
        <v>-5.6</v>
      </c>
      <c r="F389" s="52">
        <v>12.21</v>
      </c>
      <c r="G389" s="52">
        <v>13.01</v>
      </c>
      <c r="H389" s="32"/>
      <c r="I389" s="32"/>
      <c r="J389" s="52"/>
      <c r="K389" s="52"/>
    </row>
    <row r="390" spans="1:11" x14ac:dyDescent="0.25">
      <c r="A390" s="45"/>
      <c r="C390" s="32" t="s">
        <v>342</v>
      </c>
      <c r="D390" s="52">
        <v>19.5</v>
      </c>
      <c r="E390" s="52">
        <v>-4.41</v>
      </c>
      <c r="F390" s="52">
        <v>19.41</v>
      </c>
      <c r="G390" s="52">
        <v>20.399999999999999</v>
      </c>
      <c r="H390" s="32"/>
      <c r="I390" s="32"/>
      <c r="J390" s="52"/>
      <c r="K390" s="52"/>
    </row>
    <row r="391" spans="1:11" x14ac:dyDescent="0.25">
      <c r="A391" s="45"/>
      <c r="C391" s="32" t="s">
        <v>343</v>
      </c>
      <c r="D391" s="52">
        <v>15.24</v>
      </c>
      <c r="E391" s="52">
        <v>-2.5</v>
      </c>
      <c r="F391" s="52">
        <v>15.22</v>
      </c>
      <c r="G391" s="52">
        <v>15.53</v>
      </c>
      <c r="H391" s="32"/>
      <c r="I391" s="32"/>
      <c r="J391" s="52"/>
      <c r="K391" s="52"/>
    </row>
    <row r="392" spans="1:11" x14ac:dyDescent="0.25">
      <c r="A392" s="45"/>
      <c r="C392" s="32" t="s">
        <v>344</v>
      </c>
      <c r="D392" s="52">
        <v>3.05</v>
      </c>
      <c r="E392" s="52">
        <v>-2.4300000000000002</v>
      </c>
      <c r="F392" s="52">
        <v>3.03</v>
      </c>
      <c r="G392" s="52">
        <v>3.1</v>
      </c>
      <c r="H392" s="32"/>
      <c r="I392" s="32"/>
      <c r="J392" s="52"/>
      <c r="K392" s="52"/>
    </row>
    <row r="393" spans="1:11" x14ac:dyDescent="0.25">
      <c r="A393" s="45"/>
      <c r="C393" s="32" t="s">
        <v>345</v>
      </c>
      <c r="D393" s="52">
        <v>3.04</v>
      </c>
      <c r="E393" s="52">
        <v>-3.06</v>
      </c>
      <c r="F393" s="52">
        <v>3.04</v>
      </c>
      <c r="G393" s="52">
        <v>3.1</v>
      </c>
      <c r="H393" s="32"/>
      <c r="I393" s="32"/>
      <c r="J393" s="52"/>
      <c r="K393" s="52"/>
    </row>
    <row r="394" spans="1:11" x14ac:dyDescent="0.25">
      <c r="A394" s="45"/>
      <c r="C394" s="32" t="s">
        <v>736</v>
      </c>
      <c r="D394" s="54">
        <v>12.35</v>
      </c>
      <c r="E394" s="54">
        <v>-2.91</v>
      </c>
      <c r="F394" s="54">
        <v>12.31</v>
      </c>
      <c r="G394" s="54">
        <v>12.68</v>
      </c>
      <c r="H394" s="32"/>
      <c r="I394" s="32"/>
      <c r="J394" s="54"/>
      <c r="K394" s="54"/>
    </row>
    <row r="395" spans="1:11" x14ac:dyDescent="0.25">
      <c r="A395" s="45"/>
      <c r="C395" s="32" t="s">
        <v>749</v>
      </c>
      <c r="D395" s="54">
        <v>43</v>
      </c>
      <c r="E395" s="54">
        <v>0</v>
      </c>
      <c r="F395" s="54"/>
      <c r="G395" s="54"/>
      <c r="H395" s="32"/>
      <c r="I395" s="32"/>
      <c r="J395" s="54"/>
      <c r="K395" s="54"/>
    </row>
    <row r="396" spans="1:11" x14ac:dyDescent="0.25">
      <c r="A396" s="45"/>
      <c r="C396" s="32" t="s">
        <v>347</v>
      </c>
      <c r="D396" s="54">
        <v>30.63</v>
      </c>
      <c r="E396" s="54">
        <v>-2.7</v>
      </c>
      <c r="F396" s="54">
        <v>30.54</v>
      </c>
      <c r="G396" s="54">
        <v>31.2</v>
      </c>
      <c r="H396" s="32"/>
      <c r="I396" s="32"/>
      <c r="J396" s="54"/>
      <c r="K396" s="54"/>
    </row>
    <row r="397" spans="1:11" x14ac:dyDescent="0.25">
      <c r="A397" s="45"/>
      <c r="C397" s="32" t="s">
        <v>348</v>
      </c>
      <c r="D397" s="54">
        <v>1.63</v>
      </c>
      <c r="E397" s="54">
        <v>-4.12</v>
      </c>
      <c r="F397" s="54">
        <v>1.62</v>
      </c>
      <c r="G397" s="54">
        <v>1.69</v>
      </c>
      <c r="H397" s="32"/>
      <c r="I397" s="32"/>
      <c r="J397" s="54"/>
      <c r="K397" s="54"/>
    </row>
    <row r="398" spans="1:11" x14ac:dyDescent="0.25">
      <c r="A398" s="45"/>
      <c r="C398" s="32" t="s">
        <v>349</v>
      </c>
      <c r="D398" s="54">
        <v>8.89</v>
      </c>
      <c r="E398" s="54">
        <v>-3.16</v>
      </c>
      <c r="F398" s="54">
        <v>8.8699999999999992</v>
      </c>
      <c r="G398" s="54">
        <v>9.25</v>
      </c>
      <c r="H398" s="32"/>
      <c r="I398" s="32"/>
      <c r="J398" s="54"/>
      <c r="K398" s="54"/>
    </row>
    <row r="399" spans="1:11" x14ac:dyDescent="0.25">
      <c r="A399" s="45"/>
      <c r="C399" s="32" t="s">
        <v>350</v>
      </c>
      <c r="D399" s="54">
        <v>27.52</v>
      </c>
      <c r="E399" s="54">
        <v>-4.51</v>
      </c>
      <c r="F399" s="54">
        <v>27.52</v>
      </c>
      <c r="G399" s="54">
        <v>28.82</v>
      </c>
      <c r="H399" s="32"/>
      <c r="I399" s="32"/>
      <c r="J399" s="54"/>
      <c r="K399" s="54"/>
    </row>
    <row r="400" spans="1:11" x14ac:dyDescent="0.25">
      <c r="A400" s="45"/>
      <c r="C400" s="32" t="s">
        <v>351</v>
      </c>
      <c r="D400" s="54">
        <v>22.98</v>
      </c>
      <c r="E400" s="54">
        <v>-2.2999999999999998</v>
      </c>
      <c r="F400" s="54">
        <v>22.96</v>
      </c>
      <c r="G400" s="54">
        <v>23.39</v>
      </c>
      <c r="H400" s="32"/>
      <c r="I400" s="32"/>
      <c r="J400" s="54"/>
      <c r="K400" s="54"/>
    </row>
    <row r="401" spans="1:11" x14ac:dyDescent="0.25">
      <c r="A401" s="45"/>
      <c r="C401" s="32" t="s">
        <v>352</v>
      </c>
      <c r="D401" s="54">
        <v>20.21</v>
      </c>
      <c r="E401" s="54">
        <v>-3.49</v>
      </c>
      <c r="F401" s="54">
        <v>20.190000000000001</v>
      </c>
      <c r="G401" s="54">
        <v>20.91</v>
      </c>
      <c r="H401" s="32"/>
      <c r="I401" s="32"/>
      <c r="J401" s="54"/>
      <c r="K401" s="54"/>
    </row>
    <row r="402" spans="1:11" x14ac:dyDescent="0.25">
      <c r="A402" s="45"/>
      <c r="C402" s="32" t="s">
        <v>772</v>
      </c>
      <c r="D402" s="54">
        <v>49</v>
      </c>
      <c r="E402" s="54">
        <v>0</v>
      </c>
      <c r="F402" s="54"/>
      <c r="G402" s="54"/>
      <c r="H402" s="32"/>
      <c r="I402" s="32"/>
      <c r="J402" s="54"/>
      <c r="K402" s="54"/>
    </row>
    <row r="403" spans="1:11" x14ac:dyDescent="0.25">
      <c r="A403" s="45"/>
      <c r="C403" s="32" t="s">
        <v>353</v>
      </c>
      <c r="D403" s="54">
        <v>9.1999999999999993</v>
      </c>
      <c r="E403" s="54">
        <v>-1.08</v>
      </c>
      <c r="F403" s="54">
        <v>9.1999999999999993</v>
      </c>
      <c r="G403" s="54">
        <v>9.2100000000000009</v>
      </c>
      <c r="H403" s="32"/>
      <c r="I403" s="32"/>
      <c r="J403" s="54"/>
      <c r="K403" s="54"/>
    </row>
    <row r="404" spans="1:11" x14ac:dyDescent="0.25">
      <c r="A404" s="45"/>
      <c r="C404" s="32" t="s">
        <v>354</v>
      </c>
      <c r="D404" s="54">
        <v>4.26</v>
      </c>
      <c r="E404" s="54">
        <v>-0.7</v>
      </c>
      <c r="F404" s="54">
        <v>4.21</v>
      </c>
      <c r="G404" s="54">
        <v>4.29</v>
      </c>
      <c r="H404" s="32"/>
      <c r="I404" s="32"/>
      <c r="J404" s="54"/>
      <c r="K404" s="54"/>
    </row>
    <row r="405" spans="1:11" x14ac:dyDescent="0.25">
      <c r="A405" s="45"/>
      <c r="C405" s="32" t="s">
        <v>355</v>
      </c>
      <c r="D405" s="54">
        <v>18.149999999999999</v>
      </c>
      <c r="E405" s="54">
        <v>-3.2</v>
      </c>
      <c r="F405" s="54">
        <v>18.100000000000001</v>
      </c>
      <c r="G405" s="54">
        <v>18.62</v>
      </c>
      <c r="H405" s="32"/>
      <c r="I405" s="32"/>
      <c r="J405" s="54"/>
      <c r="K405" s="54"/>
    </row>
    <row r="406" spans="1:11" x14ac:dyDescent="0.25">
      <c r="A406" s="45"/>
      <c r="C406" s="32" t="s">
        <v>356</v>
      </c>
      <c r="D406" s="54">
        <v>54.5</v>
      </c>
      <c r="E406" s="54">
        <v>-2.99</v>
      </c>
      <c r="F406" s="54">
        <v>51.75</v>
      </c>
      <c r="G406" s="54">
        <v>54.85</v>
      </c>
      <c r="H406" s="32"/>
      <c r="I406" s="32"/>
      <c r="J406" s="54"/>
      <c r="K406" s="54"/>
    </row>
    <row r="407" spans="1:11" x14ac:dyDescent="0.25">
      <c r="A407" s="45"/>
      <c r="C407" s="32" t="s">
        <v>357</v>
      </c>
      <c r="D407" s="54">
        <v>54.11</v>
      </c>
      <c r="E407" s="54">
        <v>0</v>
      </c>
      <c r="F407" s="54"/>
      <c r="G407" s="54"/>
      <c r="H407" s="32"/>
      <c r="I407" s="32"/>
      <c r="J407" s="54"/>
      <c r="K407" s="54"/>
    </row>
    <row r="408" spans="1:11" x14ac:dyDescent="0.25">
      <c r="A408" s="45"/>
      <c r="C408" s="32" t="s">
        <v>358</v>
      </c>
      <c r="D408" s="54">
        <v>51.33</v>
      </c>
      <c r="E408" s="54">
        <v>-5.01</v>
      </c>
      <c r="F408" s="54">
        <v>50.64</v>
      </c>
      <c r="G408" s="54">
        <v>53.13</v>
      </c>
      <c r="H408" s="32"/>
      <c r="I408" s="32"/>
      <c r="J408" s="54"/>
      <c r="K408" s="54"/>
    </row>
    <row r="409" spans="1:11" x14ac:dyDescent="0.25">
      <c r="A409" s="45"/>
      <c r="C409" s="32" t="s">
        <v>359</v>
      </c>
      <c r="D409" s="54">
        <v>16.77</v>
      </c>
      <c r="E409" s="54">
        <v>-1.53</v>
      </c>
      <c r="F409" s="54">
        <v>16.61</v>
      </c>
      <c r="G409" s="54">
        <v>17.02</v>
      </c>
      <c r="H409" s="32"/>
      <c r="I409" s="32"/>
      <c r="J409" s="54"/>
      <c r="K409" s="54"/>
    </row>
    <row r="410" spans="1:11" x14ac:dyDescent="0.25">
      <c r="A410" s="45"/>
      <c r="C410" s="32" t="s">
        <v>360</v>
      </c>
      <c r="D410" s="54">
        <v>16.59</v>
      </c>
      <c r="E410" s="54">
        <v>-1.54</v>
      </c>
      <c r="F410" s="54">
        <v>16.350000000000001</v>
      </c>
      <c r="G410" s="54">
        <v>16.78</v>
      </c>
      <c r="H410" s="32"/>
      <c r="I410" s="32"/>
      <c r="J410" s="54"/>
      <c r="K410" s="54"/>
    </row>
    <row r="411" spans="1:11" x14ac:dyDescent="0.25">
      <c r="A411" s="45"/>
      <c r="C411" s="32" t="s">
        <v>361</v>
      </c>
      <c r="D411" s="54">
        <v>13.12</v>
      </c>
      <c r="E411" s="54">
        <v>0</v>
      </c>
      <c r="F411" s="54"/>
      <c r="G411" s="54"/>
      <c r="H411" s="32"/>
      <c r="I411" s="32"/>
      <c r="J411" s="54"/>
      <c r="K411" s="54"/>
    </row>
    <row r="412" spans="1:11" x14ac:dyDescent="0.25">
      <c r="A412" s="45"/>
      <c r="C412" s="32" t="s">
        <v>362</v>
      </c>
      <c r="D412" s="54">
        <v>97.47</v>
      </c>
      <c r="E412" s="54">
        <v>-1.1200000000000001</v>
      </c>
      <c r="F412" s="54">
        <v>96.88</v>
      </c>
      <c r="G412" s="54">
        <v>98.69</v>
      </c>
      <c r="H412" s="32"/>
      <c r="I412" s="32"/>
      <c r="J412" s="54"/>
      <c r="K412" s="54"/>
    </row>
    <row r="413" spans="1:11" x14ac:dyDescent="0.25">
      <c r="A413" s="45"/>
      <c r="C413" s="32" t="s">
        <v>773</v>
      </c>
      <c r="D413" s="54">
        <v>32.159999999999997</v>
      </c>
      <c r="E413" s="54">
        <v>-3.57</v>
      </c>
      <c r="F413" s="54">
        <v>32.159999999999997</v>
      </c>
      <c r="G413" s="54">
        <v>33.99</v>
      </c>
      <c r="H413" s="32"/>
      <c r="I413" s="32"/>
      <c r="J413" s="54"/>
      <c r="K413" s="54"/>
    </row>
    <row r="414" spans="1:11" x14ac:dyDescent="0.25">
      <c r="A414" s="45"/>
      <c r="C414" s="32" t="s">
        <v>363</v>
      </c>
      <c r="D414" s="54">
        <v>23.24</v>
      </c>
      <c r="E414" s="54">
        <v>-2.56</v>
      </c>
      <c r="F414" s="54">
        <v>23.1</v>
      </c>
      <c r="G414" s="54">
        <v>23.77</v>
      </c>
      <c r="H414" s="32"/>
      <c r="I414" s="32"/>
      <c r="J414" s="54"/>
      <c r="K414" s="54"/>
    </row>
    <row r="415" spans="1:11" x14ac:dyDescent="0.25">
      <c r="A415" s="45"/>
      <c r="C415" s="32" t="s">
        <v>364</v>
      </c>
      <c r="D415" s="54">
        <v>0.92</v>
      </c>
      <c r="E415" s="54">
        <v>-5.15</v>
      </c>
      <c r="F415" s="54">
        <v>0.9</v>
      </c>
      <c r="G415" s="54">
        <v>0.98</v>
      </c>
      <c r="H415" s="32"/>
      <c r="I415" s="32"/>
      <c r="J415" s="54"/>
      <c r="K415" s="54"/>
    </row>
    <row r="416" spans="1:11" x14ac:dyDescent="0.25">
      <c r="A416" s="45"/>
      <c r="C416" s="32" t="s">
        <v>365</v>
      </c>
      <c r="D416" s="54">
        <v>42.5</v>
      </c>
      <c r="E416" s="54">
        <v>-1.87</v>
      </c>
      <c r="F416" s="54">
        <v>42.09</v>
      </c>
      <c r="G416" s="54">
        <v>43.13</v>
      </c>
      <c r="H416" s="32"/>
      <c r="I416" s="32"/>
      <c r="J416" s="54"/>
      <c r="K416" s="54"/>
    </row>
    <row r="417" spans="1:11" x14ac:dyDescent="0.25">
      <c r="A417" s="45"/>
      <c r="C417" s="32" t="s">
        <v>367</v>
      </c>
      <c r="D417" s="54">
        <v>6.94</v>
      </c>
      <c r="E417" s="54">
        <v>-3.34</v>
      </c>
      <c r="F417" s="54">
        <v>6.89</v>
      </c>
      <c r="G417" s="54">
        <v>7.22</v>
      </c>
      <c r="H417" s="32"/>
      <c r="I417" s="32"/>
      <c r="J417" s="54"/>
      <c r="K417" s="54"/>
    </row>
    <row r="418" spans="1:11" x14ac:dyDescent="0.25">
      <c r="A418" s="45"/>
      <c r="C418" s="32" t="s">
        <v>368</v>
      </c>
      <c r="D418" s="54">
        <v>6.93</v>
      </c>
      <c r="E418" s="54">
        <v>-3.48</v>
      </c>
      <c r="F418" s="54">
        <v>6.91</v>
      </c>
      <c r="G418" s="54">
        <v>7.2</v>
      </c>
      <c r="H418" s="32"/>
      <c r="I418" s="32"/>
      <c r="J418" s="54"/>
      <c r="K418" s="54"/>
    </row>
    <row r="419" spans="1:11" x14ac:dyDescent="0.25">
      <c r="A419" s="45"/>
      <c r="C419" s="32" t="s">
        <v>369</v>
      </c>
      <c r="D419" s="54">
        <v>11.49</v>
      </c>
      <c r="E419" s="54">
        <v>-5.12</v>
      </c>
      <c r="F419" s="54">
        <v>11.33</v>
      </c>
      <c r="G419" s="54">
        <v>11.95</v>
      </c>
      <c r="H419" s="32"/>
      <c r="I419" s="32"/>
      <c r="J419" s="54"/>
      <c r="K419" s="54"/>
    </row>
    <row r="420" spans="1:11" x14ac:dyDescent="0.25">
      <c r="A420" s="45"/>
      <c r="C420" s="32" t="s">
        <v>370</v>
      </c>
      <c r="D420" s="54">
        <v>76.069999999999993</v>
      </c>
      <c r="E420" s="54">
        <v>-2.4700000000000002</v>
      </c>
      <c r="F420" s="54">
        <v>75.84</v>
      </c>
      <c r="G420" s="54">
        <v>77.47</v>
      </c>
      <c r="H420" s="32"/>
      <c r="I420" s="32"/>
      <c r="J420" s="54"/>
      <c r="K420" s="54"/>
    </row>
    <row r="421" spans="1:11" x14ac:dyDescent="0.25">
      <c r="A421" s="45"/>
      <c r="C421" s="32" t="s">
        <v>774</v>
      </c>
      <c r="D421" s="54">
        <v>11.2</v>
      </c>
      <c r="E421" s="54">
        <v>-2.52</v>
      </c>
      <c r="F421" s="54">
        <v>11.2</v>
      </c>
      <c r="G421" s="54">
        <v>11.49</v>
      </c>
      <c r="H421" s="32"/>
      <c r="I421" s="32"/>
      <c r="J421" s="54"/>
      <c r="K421" s="54"/>
    </row>
    <row r="422" spans="1:11" x14ac:dyDescent="0.25">
      <c r="A422" s="45"/>
      <c r="C422" s="32" t="s">
        <v>371</v>
      </c>
      <c r="D422" s="54">
        <v>6.91</v>
      </c>
      <c r="E422" s="54">
        <v>-1.29</v>
      </c>
      <c r="F422" s="54">
        <v>6.91</v>
      </c>
      <c r="G422" s="54">
        <v>6.91</v>
      </c>
      <c r="H422" s="32"/>
      <c r="I422" s="32"/>
      <c r="J422" s="54"/>
      <c r="K422" s="54"/>
    </row>
    <row r="423" spans="1:11" x14ac:dyDescent="0.25">
      <c r="A423" s="45"/>
      <c r="C423" s="32" t="s">
        <v>372</v>
      </c>
      <c r="D423" s="54">
        <v>7.59</v>
      </c>
      <c r="E423" s="54">
        <v>-0.39</v>
      </c>
      <c r="F423" s="54">
        <v>7.59</v>
      </c>
      <c r="G423" s="54">
        <v>7.62</v>
      </c>
      <c r="H423" s="32"/>
      <c r="I423" s="32"/>
      <c r="J423" s="54"/>
      <c r="K423" s="54"/>
    </row>
    <row r="424" spans="1:11" x14ac:dyDescent="0.25">
      <c r="A424" s="45"/>
      <c r="C424" s="32" t="s">
        <v>373</v>
      </c>
      <c r="D424" s="54">
        <v>6.19</v>
      </c>
      <c r="E424" s="54">
        <v>-4.62</v>
      </c>
      <c r="F424" s="54">
        <v>6.15</v>
      </c>
      <c r="G424" s="54">
        <v>6.54</v>
      </c>
      <c r="H424" s="32"/>
      <c r="I424" s="32"/>
      <c r="J424" s="54"/>
      <c r="K424" s="54"/>
    </row>
    <row r="425" spans="1:11" x14ac:dyDescent="0.25">
      <c r="A425" s="45"/>
      <c r="C425" s="32" t="s">
        <v>374</v>
      </c>
      <c r="D425" s="54">
        <v>18.989999999999998</v>
      </c>
      <c r="E425" s="54">
        <v>2.15</v>
      </c>
      <c r="F425" s="54">
        <v>18.989999999999998</v>
      </c>
      <c r="G425" s="54">
        <v>18.989999999999998</v>
      </c>
      <c r="H425" s="32"/>
      <c r="I425" s="32"/>
      <c r="J425" s="54"/>
      <c r="K425" s="54"/>
    </row>
    <row r="426" spans="1:11" x14ac:dyDescent="0.25">
      <c r="A426" s="45"/>
      <c r="C426" s="32" t="s">
        <v>375</v>
      </c>
      <c r="D426" s="54">
        <v>30.5</v>
      </c>
      <c r="E426" s="54">
        <v>1.77</v>
      </c>
      <c r="F426" s="54">
        <v>30.5</v>
      </c>
      <c r="G426" s="54">
        <v>30.5</v>
      </c>
      <c r="H426" s="32"/>
      <c r="I426" s="32"/>
      <c r="J426" s="54"/>
      <c r="K426" s="54"/>
    </row>
    <row r="427" spans="1:11" x14ac:dyDescent="0.25">
      <c r="A427" s="45"/>
      <c r="C427" s="32" t="s">
        <v>376</v>
      </c>
      <c r="D427" s="54">
        <v>43.59</v>
      </c>
      <c r="E427" s="54">
        <v>-1.04</v>
      </c>
      <c r="F427" s="54">
        <v>43.33</v>
      </c>
      <c r="G427" s="54">
        <v>44.9</v>
      </c>
      <c r="H427" s="32"/>
      <c r="I427" s="32"/>
      <c r="J427" s="54"/>
      <c r="K427" s="54"/>
    </row>
    <row r="428" spans="1:11" x14ac:dyDescent="0.25">
      <c r="A428" s="45"/>
      <c r="C428" s="32" t="s">
        <v>377</v>
      </c>
      <c r="D428" s="55">
        <v>27.51</v>
      </c>
      <c r="E428" s="55">
        <v>-4.25</v>
      </c>
      <c r="F428" s="55">
        <v>27.4</v>
      </c>
      <c r="G428" s="55">
        <v>28.28</v>
      </c>
      <c r="H428" s="32"/>
      <c r="I428" s="32"/>
      <c r="J428" s="55"/>
      <c r="K428" s="55"/>
    </row>
    <row r="429" spans="1:11" x14ac:dyDescent="0.25">
      <c r="C429" s="32"/>
      <c r="D429" s="55"/>
      <c r="E429" s="55"/>
      <c r="F429" s="55"/>
      <c r="G429" s="55"/>
      <c r="H429" s="32"/>
      <c r="I429" s="32"/>
      <c r="J429" s="55"/>
      <c r="K429" s="55"/>
    </row>
  </sheetData>
  <phoneticPr fontId="7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7 4 9 e 6 4 - 6 4 5 6 - 4 2 b 9 - b 3 5 7 - 1 d c 8 e f f e 1 3 3 4 "   x m l n s = " h t t p : / / s c h e m a s . m i c r o s o f t . c o m / D a t a M a s h u p " > A A A A A D Y F A A B Q S w M E F A A C A A g A M l d i U g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M l d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X Y l K L f 4 2 w L Q I A A J s J A A A T A B w A R m 9 y b X V s Y X M v U 2 V j d G l v b j E u b S C i G A A o o B Q A A A A A A A A A A A A A A A A A A A A A A A A A A A D t l N F u 2 j A Y h e + R e A c r 0 6 R E Y o Q A g 7 K p F 0 D V 0 a 5 s U U F A q a r J I X + T T E 4 c 2 Q 6 i Q z z N L v o g v N i c w E Y h e L 3 a x S R y k + j 7 b e e c k + h w m I m A R m i w u V s f i 4 V i g f u Y g Y v e a E P s E E A V D Z 0 j A q J Y Q P K 6 p J E A C c b g l G 3 s g Z 4 + d F M Y C a 5 r v h A x / 2 C a L p 3 x s k e p R 6 A 8 o 6 H J Y w b Y 5 T 6 A 4 K Z r g l m 1 2 9 3 J O 2 s + q C W X 9 Y 5 z d l d l k y s 6 r f S 9 b 9 6 t + N r 7 x D 5 P e t P x y P M H y e K u 1 p p c t 1 o 9 p z c a d Y b f m 0 k y b T 4 2 a j / m N + N + 3 H R v r O m X x b B 1 M b H N O H F 8 E R L N M E o b v R d Y 4 I r U m + l e V l b 3 K X j Y D q X F I K a o T Q Q w 7 N L U a O a 5 P G Q 4 4 o + U h V 1 K k j A a P s X A 9 e y o 0 n K p b a C l l Z C Q A y R g I V Y l 9 J t X J b + K R K N e T r e 9 G N Q U G + o K / l 7 B G w r e 3 O M r 4 4 / J L n Z g / Y y J T z m y G Q 3 p P H A p 3 7 n N m I C e / E L A u H 6 Y S g n d b 1 e 0 C R n M M M G M n w u W w I N x P E f r l S C V i t J w c + a s f J 4 2 j o H k F t p M n k n N 9 v p 5 / Z P m p i P M k P 7 W y P E O D h Y 4 R 6 U V r I x T W o k w R 7 e Q 6 c Y v k s w Q b L z m g p R G M n v S 0 U q R X P X 1 5 H I v T 0 M 7 t N 5 N G I N o 9 r S L 7 M B + l I Q O s L 0 A 8 n u 2 I e w P V k a x E E Q K 9 U f 7 A + l V 4 9 Q h / 2 O H 7 P i Z g r c U 3 K q o B t a p p f 5 d S 6 V w E H g k T z u U c F k b / S R y A x z w v C z 5 b 1 N + p B 5 S R X L L k f I 4 V e L B Y c d j U q b 7 9 y b 9 B V B L A Q I t A B Q A A g A I A D J X Y l I J X J 6 P p w A A A P g A A A A S A A A A A A A A A A A A A A A A A A A A A A B D b 2 5 m a W c v U G F j a 2 F n Z S 5 4 b W x Q S w E C L Q A U A A I A C A A y V 2 J S D 8 r p q 6 Q A A A D p A A A A E w A A A A A A A A A A A A A A A A D z A A A A W 0 N v b n R l b n R f V H l w Z X N d L n h t b F B L A Q I t A B Q A A g A I A D J X Y l K L f 4 2 w L Q I A A J s J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c A A A A A A A A l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V k Z G E x Z D U t N m Q 5 Z S 0 0 N z d m L W E 3 M G Y t O G Y 2 N W J i N D Q 3 M z I 0 I i A v P j x F b n R y e S B U e X B l P S J G a W x s T G F z d F V w Z G F 0 Z W Q i I F Z h b H V l P S J k M j A y M C 0 w N i 0 x O V Q x O D o y M z o 0 N i 4 y M z c 5 N D E w W i I g L z 4 8 R W 5 0 c n k g V H l w Z T 0 i R m l s b E N v b H V t b l R 5 c G V z I i B W Y W x 1 Z T 0 i c 0 J o R U Z F U k U 9 I i A v P j x F b n R y e S B U e X B l P S J G a W x s R X J y b 3 J D b 3 V u d C I g V m F s d W U 9 I m w 0 O C I g L z 4 8 R W 5 0 c n k g V H l w Z T 0 i R m l s b E V y c m 9 y Q 2 9 k Z S I g V m F s d W U 9 I n N V b m t u b 3 d u I i A v P j x F b n R y e S B U e X B l P S J G a W x s Q 2 9 s d W 1 u T m F t Z X M i I F Z h b H V l P S J z W y Z x d W 9 0 O 1 B h c G V s J n F 1 b 3 Q 7 L C Z x d W 9 0 O 1 B y Z c O n b y 9 B w 6 f D o 2 8 m c X V v d D s s J n F 1 b 3 Q 7 V m F y I C g l K S Z x d W 9 0 O y w m c X V v d D t C Y W l 4 Y S Z x d W 9 0 O y w m c X V v d D t B b H R h J n F 1 b 3 Q 7 X S I g L z 4 8 R W 5 0 c n k g V H l w Z T 0 i R m l s b E N v d W 5 0 I i B W Y W x 1 Z T 0 i b D M 5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x L n t Q Y X B l b C w y f S Z x d W 9 0 O y w m c X V v d D t T Z W N 0 a W 9 u M S 9 U Y W J s Z S A w L 1 R p c G 8 g Q W x 0 Z X J h Z G 8 y L n t Q c m X D p 2 8 v Q c O n w 6 N v L D F 9 J n F 1 b 3 Q 7 L C Z x d W 9 0 O 1 N l Y 3 R p b 2 4 x L 1 R h Y m x l I D A v V G l w b y B B b H R l c m F k b z I u e 1 Z h c i A o J S k s M n 0 m c X V v d D s s J n F 1 b 3 Q 7 U 2 V j d G l v b j E v V G F i b G U g M C 9 U a X B v I E F s d G V y Y W R v M i 5 7 Q m F p e G E s M 3 0 m c X V v d D s s J n F 1 b 3 Q 7 U 2 V j d G l v b j E v V G F i b G U g M C 9 U a X B v I E F s d G V y Y W R v M i 5 7 Q W x 0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1 R p c G 8 g Q W x 0 Z X J h Z G 8 x L n t Q Y X B l b C w y f S Z x d W 9 0 O y w m c X V v d D t T Z W N 0 a W 9 u M S 9 U Y W J s Z S A w L 1 R p c G 8 g Q W x 0 Z X J h Z G 8 y L n t Q c m X D p 2 8 v Q c O n w 6 N v L D F 9 J n F 1 b 3 Q 7 L C Z x d W 9 0 O 1 N l Y 3 R p b 2 4 x L 1 R h Y m x l I D A v V G l w b y B B b H R l c m F k b z I u e 1 Z h c i A o J S k s M n 0 m c X V v d D s s J n F 1 b 3 Q 7 U 2 V j d G l v b j E v V G F i b G U g M C 9 U a X B v I E F s d G V y Y W R v M i 5 7 Q m F p e G E s M 3 0 m c X V v d D s s J n F 1 b 3 Q 7 U 2 V j d G l v b j E v V G F i b G U g M C 9 U a X B v I E F s d G V y Y W R v M i 5 7 Q W x 0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h F R k V S R U d C Z 1 V G I i A v P j x F b n R y e S B U e X B l P S J G a W x s T G F z d F V w Z G F 0 Z W Q i I F Z h b H V l P S J k M j A y M S 0 w M y 0 w M l Q x M z o 1 N z o z N i 4 y O T g 3 N j c 1 W i I g L z 4 8 R W 5 0 c n k g V H l w Z T 0 i R m l s b E V y c m 9 y Q 2 9 1 b n Q i I F Z h b H V l P S J s N z U i I C 8 + P E V u d H J 5 I F R 5 c G U 9 I k Z p b G x F c n J v c k N v Z G U i I F Z h b H V l P S J z V W 5 r b m 9 3 b i I g L z 4 8 R W 5 0 c n k g V H l w Z T 0 i U X V l c n l J R C I g V m F s d W U 9 I n M 2 O D I 0 N W E y M i 0 1 Y m Z m L T R k Z m M t O D B l O S 0 3 M D c w Y j I y N 2 M y M z k i I C 8 + P E V u d H J 5 I F R 5 c G U 9 I k Z p b G x D b 2 x 1 b W 5 O Y W 1 l c y I g V m F s d W U 9 I n N b J n F 1 b 3 Q 7 U G F w Z W w m c X V v d D s s J n F 1 b 3 Q 7 U H J l w 6 d v L 0 H D p 8 O j b y Z x d W 9 0 O y w m c X V v d D t W Y X I g K C U p J n F 1 b 3 Q 7 L C Z x d W 9 0 O 0 J h a X h h J n F 1 b 3 Q 7 L C Z x d W 9 0 O 0 F s d G E m c X V v d D s s J n F 1 b 3 Q 7 U 2 l n b G E m c X V v d D s s J n F 1 b 3 Q 7 Q m 9 s c 2 F z I E 1 1 b m R p Y W l z J n F 1 b 3 Q 7 L C Z x d W 9 0 O 1 B v b n R v c y Z x d W 9 0 O y w m c X V v d D t W Y X I g Z G l h I C g l K S Z x d W 9 0 O 1 0 i I C 8 + P E V u d H J 5 I F R 5 c G U 9 I k Z p b G x D b 3 V u d C I g V m F s d W U 9 I m w 0 M j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V G l w b y B B b H R l c m F k b z E u e 1 B h c G V s L D J 9 J n F 1 b 3 Q 7 L C Z x d W 9 0 O 1 N l Y 3 R p b 2 4 x L 1 R h Y m x l I D A g K D I p L 1 R p c G 8 g Q W x 0 Z X J h Z G 8 y L n t Q c m X D p 2 8 v Q c O n w 6 N v L D F 9 J n F 1 b 3 Q 7 L C Z x d W 9 0 O 1 N l Y 3 R p b 2 4 x L 1 R h Y m x l I D A g K D I p L 1 R p c G 8 g Q W x 0 Z X J h Z G 8 y L n t W Y X I g K C U p L D J 9 J n F 1 b 3 Q 7 L C Z x d W 9 0 O 1 N l Y 3 R p b 2 4 x L 1 R h Y m x l I D A g K D I p L 1 R p c G 8 g Q W x 0 Z X J h Z G 8 y L n t C Y W l 4 Y S w z f S Z x d W 9 0 O y w m c X V v d D t T Z W N 0 a W 9 u M S 9 U Y W J s Z S A w I C g y K S 9 U a X B v I E F s d G V y Y W R v M i 5 7 Q W x 0 Y S w 0 f S Z x d W 9 0 O y w m c X V v d D t T Z W N 0 a W 9 u M S 9 U Y W J s Z S A w I C g y K S 9 U a X B v I E F s d G V y Y W R v M S 5 7 U 2 l n b G E s N 3 0 m c X V v d D s s J n F 1 b 3 Q 7 U 2 V j d G l v b j E v V G F i b G U g M C A o M i k v V G l w b y B B b H R l c m F k b z E u e 0 J v b H N h c y B N d W 5 k a W F p c y w 4 f S Z x d W 9 0 O y w m c X V v d D t T Z W N 0 a W 9 u M S 9 U Y W J s Z S A w I C g y K S 9 U a X B v I E F s d G V y Y W R v M i 5 7 U G 9 u d G 9 z L D d 9 J n F 1 b 3 Q 7 L C Z x d W 9 0 O 1 N l Y 3 R p b 2 4 x L 1 R h Y m x l I D A g K D I p L 1 R p c G 8 g Q W x 0 Z X J h Z G 8 y L n t W Y X I g Z G l h I C g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y K S 9 U a X B v I E F s d G V y Y W R v M S 5 7 U G F w Z W w s M n 0 m c X V v d D s s J n F 1 b 3 Q 7 U 2 V j d G l v b j E v V G F i b G U g M C A o M i k v V G l w b y B B b H R l c m F k b z I u e 1 B y Z c O n b y 9 B w 6 f D o 2 8 s M X 0 m c X V v d D s s J n F 1 b 3 Q 7 U 2 V j d G l v b j E v V G F i b G U g M C A o M i k v V G l w b y B B b H R l c m F k b z I u e 1 Z h c i A o J S k s M n 0 m c X V v d D s s J n F 1 b 3 Q 7 U 2 V j d G l v b j E v V G F i b G U g M C A o M i k v V G l w b y B B b H R l c m F k b z I u e 0 J h a X h h L D N 9 J n F 1 b 3 Q 7 L C Z x d W 9 0 O 1 N l Y 3 R p b 2 4 x L 1 R h Y m x l I D A g K D I p L 1 R p c G 8 g Q W x 0 Z X J h Z G 8 y L n t B b H R h L D R 9 J n F 1 b 3 Q 7 L C Z x d W 9 0 O 1 N l Y 3 R p b 2 4 x L 1 R h Y m x l I D A g K D I p L 1 R p c G 8 g Q W x 0 Z X J h Z G 8 x L n t T a W d s Y S w 3 f S Z x d W 9 0 O y w m c X V v d D t T Z W N 0 a W 9 u M S 9 U Y W J s Z S A w I C g y K S 9 U a X B v I E F s d G V y Y W R v M S 5 7 Q m 9 s c 2 F z I E 1 1 b m R p Y W l z L D h 9 J n F 1 b 3 Q 7 L C Z x d W 9 0 O 1 N l Y 3 R p b 2 4 x L 1 R h Y m x l I D A g K D I p L 1 R p c G 8 g Q W x 0 Z X J h Z G 8 y L n t Q b 2 5 0 b 3 M s N 3 0 m c X V v d D s s J n F 1 b 3 Q 7 U 2 V j d G l v b j E v V G F i b G U g M C A o M i k v V G l w b y B B b H R l c m F k b z I u e 1 Z h c i B k a W E g K C U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7 M m C b E I k k W o d h Z q E K p 9 N Q A A A A A C A A A A A A A Q Z g A A A A E A A C A A A A D R Q Q f y t C + 0 7 F R G + n 5 W H c S r j g D 7 Q T I b K g + v 9 I m w e n V Z y A A A A A A O g A A A A A I A A C A A A A B 3 f r 4 A C O 4 J w a 6 O J 7 N x P m L O Z C N v P n u F U e 6 Y L B T 5 k V V O R V A A A A D W K R h y / n v w y 3 W B 6 l B i B 6 r e C 2 X / W i v l l 0 H K / M O 2 q s Z 6 1 R m w H N m 0 z l e d X v K 7 P Q 4 5 B e Q 5 F 2 d O B h C + U 6 R e 3 4 k J E S K U D J e V s K 7 M I W k a 4 H E D 7 j I l b k A A A A C w 7 1 z 7 S 1 t H 6 b I h s a r w X p d h 6 v Z k W U d K V V L t C 8 F G j x W e M N x k H Y 8 Z i y v 1 z W F n F 2 E 5 0 E 7 P G H Z E c Q 9 O O I o L g d A g 0 D W W < / D a t a M a s h u p > 
</file>

<file path=customXml/itemProps1.xml><?xml version="1.0" encoding="utf-8"?>
<ds:datastoreItem xmlns:ds="http://schemas.openxmlformats.org/officeDocument/2006/customXml" ds:itemID="{23B202B9-9A15-481A-954A-BAADF27FBA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Banco_de_Dados</vt:lpstr>
      <vt:lpstr>Ranks_Altas_e_Baixas</vt:lpstr>
      <vt:lpstr>Rank_total_30_dias</vt:lpstr>
      <vt:lpstr>Rank_Div_Yield</vt:lpstr>
      <vt:lpstr>De olho</vt:lpstr>
      <vt:lpstr>Carteira_IBovespa</vt:lpstr>
      <vt:lpstr>Dados_Correntes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2021-03-02T14:00:40Z</dcterms:modified>
</cp:coreProperties>
</file>