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<sst xmlns="http://schemas.openxmlformats.org/spreadsheetml/2006/main" count="1232" uniqueCount="1194">
  <si>
    <t>&lt;img src="actor.jpg"&gt;</t>
  </si>
  <si>
    <t>actor</t>
  </si>
  <si>
    <t>&lt;img src="adjective.jpg"&gt;</t>
  </si>
  <si>
    <t>adjective</t>
  </si>
  <si>
    <t>&lt;img src="adult.jpg"&gt;</t>
  </si>
  <si>
    <t>adult</t>
  </si>
  <si>
    <t>&lt;img src="afternoon.jpg"&gt;</t>
  </si>
  <si>
    <t>afternoon</t>
  </si>
  <si>
    <t>&lt;img src="air.jpg"&gt;</t>
  </si>
  <si>
    <t>air</t>
  </si>
  <si>
    <t>&lt;img src="airport.jpg"&gt;</t>
  </si>
  <si>
    <t>airport</t>
  </si>
  <si>
    <t>&lt;img src="alive.jpg"&gt;</t>
  </si>
  <si>
    <t>alive</t>
  </si>
  <si>
    <t>&lt;img src="animal.jpg"&gt;</t>
  </si>
  <si>
    <t>animal</t>
  </si>
  <si>
    <t>&lt;img src="apartment.jpg"&gt;</t>
  </si>
  <si>
    <t>apartment</t>
  </si>
  <si>
    <t>&lt;img src="apple.jpg"&gt;</t>
  </si>
  <si>
    <t>apple</t>
  </si>
  <si>
    <t>&lt;img src="April.jpg"&gt;</t>
  </si>
  <si>
    <t>April</t>
  </si>
  <si>
    <t>&lt;img src="arm.jpg"&gt;</t>
  </si>
  <si>
    <t>arm</t>
  </si>
  <si>
    <t>&lt;img src="army.jpg"&gt;</t>
  </si>
  <si>
    <t>army</t>
  </si>
  <si>
    <t>&lt;img src="art.jpg"&gt;</t>
  </si>
  <si>
    <t>art</t>
  </si>
  <si>
    <t>&lt;img src="artist.jpg"&gt;</t>
  </si>
  <si>
    <t>artist</t>
  </si>
  <si>
    <t>&lt;img src="attack.jpg"&gt;</t>
  </si>
  <si>
    <t>attack</t>
  </si>
  <si>
    <t>&lt;img src="August.jpg"&gt;</t>
  </si>
  <si>
    <t>August</t>
  </si>
  <si>
    <t>&lt;img src="author.jpg"&gt;</t>
  </si>
  <si>
    <t>author</t>
  </si>
  <si>
    <t>&lt;img src="baby.jpg"&gt;</t>
  </si>
  <si>
    <t>baby</t>
  </si>
  <si>
    <t>&lt;img src="back.jpg"&gt;</t>
  </si>
  <si>
    <t>back</t>
  </si>
  <si>
    <t>&lt;img src="bad.jpg"&gt;</t>
  </si>
  <si>
    <t>bad</t>
  </si>
  <si>
    <t>&lt;img src="bag.jpg"&gt;</t>
  </si>
  <si>
    <t>bag</t>
  </si>
  <si>
    <t>&lt;img src="ball.jpg"&gt;</t>
  </si>
  <si>
    <t>ball</t>
  </si>
  <si>
    <t>&lt;img src="banana.jpg"&gt;</t>
  </si>
  <si>
    <t>banana</t>
  </si>
  <si>
    <t>&lt;img src="band.jpg"&gt;</t>
  </si>
  <si>
    <t>band</t>
  </si>
  <si>
    <t>&lt;img src="bank.jpg"&gt;</t>
  </si>
  <si>
    <t>bank</t>
  </si>
  <si>
    <t>&lt;img src="bar.jpg"&gt;</t>
  </si>
  <si>
    <t>bar</t>
  </si>
  <si>
    <t>&lt;img src="bathroom.jpg"&gt;</t>
  </si>
  <si>
    <t>bathroom</t>
  </si>
  <si>
    <t>&lt;img src="beach.jpg"&gt;</t>
  </si>
  <si>
    <t>beach</t>
  </si>
  <si>
    <t>&lt;img src="beard.jpg"&gt;</t>
  </si>
  <si>
    <t>beard</t>
  </si>
  <si>
    <t>&lt;img src="beat.jpg"&gt;</t>
  </si>
  <si>
    <t>beat</t>
  </si>
  <si>
    <t>&lt;img src="beautiful.jpg"&gt;</t>
  </si>
  <si>
    <t>beautiful</t>
  </si>
  <si>
    <t>&lt;img src="bed.jpg"&gt;</t>
  </si>
  <si>
    <t>bed</t>
  </si>
  <si>
    <t>&lt;img src="bedroom.jpg"&gt;</t>
  </si>
  <si>
    <t>bedroom</t>
  </si>
  <si>
    <t>&lt;img src="beef.jpg"&gt;</t>
  </si>
  <si>
    <t>beef</t>
  </si>
  <si>
    <t>&lt;img src="beer.jpg"&gt;</t>
  </si>
  <si>
    <t>beer</t>
  </si>
  <si>
    <t>&lt;img src="bend.jpg"&gt;</t>
  </si>
  <si>
    <t>bend</t>
  </si>
  <si>
    <t>&lt;img src="beverage.jpg"&gt;</t>
  </si>
  <si>
    <t>beverage</t>
  </si>
  <si>
    <t>&lt;img src="bicycle.jpg"&gt;</t>
  </si>
  <si>
    <t>bicycle</t>
  </si>
  <si>
    <t>&lt;img src="big.jpg"&gt;</t>
  </si>
  <si>
    <t>big</t>
  </si>
  <si>
    <t>&lt;img src="bill.jpg"&gt;</t>
  </si>
  <si>
    <t>bill</t>
  </si>
  <si>
    <t>&lt;img src="billion.jpg"&gt;</t>
  </si>
  <si>
    <t>billion</t>
  </si>
  <si>
    <t>&lt;img src="bird.jpg"&gt;</t>
  </si>
  <si>
    <t>bird</t>
  </si>
  <si>
    <t>&lt;img src="black.jpg"&gt;</t>
  </si>
  <si>
    <t>black</t>
  </si>
  <si>
    <t>&lt;img src="blind.jpg"&gt;</t>
  </si>
  <si>
    <t>blind</t>
  </si>
  <si>
    <t>&lt;img src="blood.jpg"&gt;</t>
  </si>
  <si>
    <t>blood</t>
  </si>
  <si>
    <t>&lt;img src="blue.jpg"&gt;</t>
  </si>
  <si>
    <t>blue</t>
  </si>
  <si>
    <t>&lt;img src="boat.jpg"&gt;</t>
  </si>
  <si>
    <t>boat</t>
  </si>
  <si>
    <t>&lt;img src="body.jpg"&gt;</t>
  </si>
  <si>
    <t>body</t>
  </si>
  <si>
    <t>&lt;img src="bone.jpg"&gt;</t>
  </si>
  <si>
    <t>bone</t>
  </si>
  <si>
    <t>&lt;img src="book.jpg"&gt;</t>
  </si>
  <si>
    <t>book</t>
  </si>
  <si>
    <t>&lt;img src="bottle.jpg"&gt;</t>
  </si>
  <si>
    <t>bottle</t>
  </si>
  <si>
    <t>&lt;img src="bottom.jpg"&gt;</t>
  </si>
  <si>
    <t>bottom</t>
  </si>
  <si>
    <t>&lt;img src="box.jpg"&gt;</t>
  </si>
  <si>
    <t>box</t>
  </si>
  <si>
    <t>&lt;img src="boy.jpg"&gt;</t>
  </si>
  <si>
    <t>boy</t>
  </si>
  <si>
    <t>&lt;img src="brain.jpg"&gt;</t>
  </si>
  <si>
    <t>brain</t>
  </si>
  <si>
    <t>&lt;img src="bread.jpg"&gt;</t>
  </si>
  <si>
    <t>bread</t>
  </si>
  <si>
    <t>&lt;img src="break.jpg"&gt;</t>
  </si>
  <si>
    <t>break</t>
  </si>
  <si>
    <t>&lt;img src="breakfast.jpg"&gt;</t>
  </si>
  <si>
    <t>breakfast</t>
  </si>
  <si>
    <t>&lt;img src="bridge.jpg"&gt;</t>
  </si>
  <si>
    <t>bridge</t>
  </si>
  <si>
    <t>&lt;img src="brother.jpg"&gt;</t>
  </si>
  <si>
    <t>brother</t>
  </si>
  <si>
    <t>&lt;img src="brown.jpg"&gt;</t>
  </si>
  <si>
    <t>brown</t>
  </si>
  <si>
    <t>&lt;img src="build.jpg"&gt;</t>
  </si>
  <si>
    <t>build</t>
  </si>
  <si>
    <t>&lt;img src="building.jpg"&gt;</t>
  </si>
  <si>
    <t>building</t>
  </si>
  <si>
    <t>&lt;img src="burn.jpg"&gt;</t>
  </si>
  <si>
    <t>burn</t>
  </si>
  <si>
    <t>&lt;img src="bus.jpg"&gt;</t>
  </si>
  <si>
    <t>bus</t>
  </si>
  <si>
    <t>&lt;img src="buy.jpg"&gt;</t>
  </si>
  <si>
    <t>buy</t>
  </si>
  <si>
    <t>&lt;img src="cake.jpg"&gt;</t>
  </si>
  <si>
    <t>cake</t>
  </si>
  <si>
    <t>&lt;img src="call.jpg"&gt;</t>
  </si>
  <si>
    <t>call</t>
  </si>
  <si>
    <t>&lt;img src="camera.jpg"&gt;</t>
  </si>
  <si>
    <t>camera</t>
  </si>
  <si>
    <t>&lt;img src="camp.jpg"&gt;</t>
  </si>
  <si>
    <t>camp</t>
  </si>
  <si>
    <t>&lt;img src="car.jpg"&gt;</t>
  </si>
  <si>
    <t>car</t>
  </si>
  <si>
    <t>&lt;img src="card.jpg"&gt;</t>
  </si>
  <si>
    <t>card</t>
  </si>
  <si>
    <t>&lt;img src="carry.jpg"&gt;</t>
  </si>
  <si>
    <t>carry</t>
  </si>
  <si>
    <t>&lt;img src="cat.jpg"&gt;</t>
  </si>
  <si>
    <t>cat</t>
  </si>
  <si>
    <t>&lt;img src="catch.jpg"&gt;</t>
  </si>
  <si>
    <t>catch</t>
  </si>
  <si>
    <t>&lt;img src="ceiling.jpg"&gt;</t>
  </si>
  <si>
    <t>ceiling</t>
  </si>
  <si>
    <t>&lt;img src="cell.jpg"&gt;</t>
  </si>
  <si>
    <t>cell</t>
  </si>
  <si>
    <t>&lt;img src="centimeter.jpg"&gt;</t>
  </si>
  <si>
    <t>centimeter</t>
  </si>
  <si>
    <t>&lt;img src="chair.jpg"&gt;</t>
  </si>
  <si>
    <t>chair</t>
  </si>
  <si>
    <t>&lt;img src="cheap.jpg"&gt;</t>
  </si>
  <si>
    <t>cheap</t>
  </si>
  <si>
    <t>&lt;img src="cheese.jpg"&gt;</t>
  </si>
  <si>
    <t>cheese</t>
  </si>
  <si>
    <t>&lt;img src="chicken.jpg"&gt;</t>
  </si>
  <si>
    <t>chicken</t>
  </si>
  <si>
    <t>&lt;img src="child.jpg"&gt;</t>
  </si>
  <si>
    <t>child</t>
  </si>
  <si>
    <t>&lt;img src="church.jpg"&gt;</t>
  </si>
  <si>
    <t>church</t>
  </si>
  <si>
    <t>&lt;img src="circle.jpg"&gt;</t>
  </si>
  <si>
    <t>circle</t>
  </si>
  <si>
    <t>&lt;img src="city.jpg"&gt;</t>
  </si>
  <si>
    <t>city</t>
  </si>
  <si>
    <t>&lt;img src="clay.jpg"&gt;</t>
  </si>
  <si>
    <t>clay</t>
  </si>
  <si>
    <t>&lt;img src="clean.jpg"&gt;</t>
  </si>
  <si>
    <t>clean</t>
  </si>
  <si>
    <t>&lt;img src="clock.jpg"&gt;</t>
  </si>
  <si>
    <t>clock</t>
  </si>
  <si>
    <t>&lt;img src="close.jpg"&gt;</t>
  </si>
  <si>
    <t>close</t>
  </si>
  <si>
    <t>&lt;img src="clothing.jpg"&gt;</t>
  </si>
  <si>
    <t>clothing</t>
  </si>
  <si>
    <t>&lt;img src="club.jpg"&gt;</t>
  </si>
  <si>
    <t>club</t>
  </si>
  <si>
    <t>&lt;img src="coat.jpg"&gt;</t>
  </si>
  <si>
    <t>coat</t>
  </si>
  <si>
    <t>&lt;img src="coffee.jpg"&gt;</t>
  </si>
  <si>
    <t>coffee</t>
  </si>
  <si>
    <t>&lt;img src="cold.jpg"&gt;</t>
  </si>
  <si>
    <t>cold</t>
  </si>
  <si>
    <t>&lt;img src="color.jpg"&gt;</t>
  </si>
  <si>
    <t>color</t>
  </si>
  <si>
    <t>&lt;img src="computer.jpg"&gt;</t>
  </si>
  <si>
    <t>computer</t>
  </si>
  <si>
    <t>&lt;img src="consonant.jpg"&gt;</t>
  </si>
  <si>
    <t>consonant</t>
  </si>
  <si>
    <t>&lt;img src="contract.jpg"&gt;</t>
  </si>
  <si>
    <t>contract</t>
  </si>
  <si>
    <t>&lt;img src="cook.jpg"&gt;</t>
  </si>
  <si>
    <t>cook</t>
  </si>
  <si>
    <t>&lt;img src="cool.jpg"&gt;</t>
  </si>
  <si>
    <t>cool</t>
  </si>
  <si>
    <t>&lt;img src="copper.jpg"&gt;</t>
  </si>
  <si>
    <t>copper</t>
  </si>
  <si>
    <t>&lt;img src="corn.jpg"&gt;</t>
  </si>
  <si>
    <t>corn</t>
  </si>
  <si>
    <t>&lt;img src="corner.jpg"&gt;</t>
  </si>
  <si>
    <t>corner</t>
  </si>
  <si>
    <t>&lt;img src="count.jpg"&gt;</t>
  </si>
  <si>
    <t>count</t>
  </si>
  <si>
    <t>&lt;img src="country.jpg"&gt;</t>
  </si>
  <si>
    <t>country</t>
  </si>
  <si>
    <t>&lt;img src="court.jpg"&gt;</t>
  </si>
  <si>
    <t>court</t>
  </si>
  <si>
    <t>&lt;img src="cow.jpg"&gt;</t>
  </si>
  <si>
    <t>cow</t>
  </si>
  <si>
    <t>&lt;img src="crowd.jpg"&gt;</t>
  </si>
  <si>
    <t>crowd</t>
  </si>
  <si>
    <t>&lt;img src="cry.jpg"&gt;</t>
  </si>
  <si>
    <t>cry</t>
  </si>
  <si>
    <t>&lt;img src="cup.jpg"&gt;</t>
  </si>
  <si>
    <t>cup</t>
  </si>
  <si>
    <t>&lt;img src="curved.jpg"&gt;</t>
  </si>
  <si>
    <t>curved</t>
  </si>
  <si>
    <t>&lt;img src="cut.jpg"&gt;</t>
  </si>
  <si>
    <t>cut</t>
  </si>
  <si>
    <t>&lt;img src="dance.jpg"&gt;</t>
  </si>
  <si>
    <t>dance</t>
  </si>
  <si>
    <t>&lt;img src="dark.jpg"&gt;</t>
  </si>
  <si>
    <t>dark</t>
  </si>
  <si>
    <t>&lt;img src="date.jpg"&gt;</t>
  </si>
  <si>
    <t>date</t>
  </si>
  <si>
    <t>&lt;img src="daughter.jpg"&gt;</t>
  </si>
  <si>
    <t>daughter</t>
  </si>
  <si>
    <t>&lt;img src="day.jpg"&gt;</t>
  </si>
  <si>
    <t>day</t>
  </si>
  <si>
    <t>&lt;img src="dead.jpg"&gt;</t>
  </si>
  <si>
    <t>dead</t>
  </si>
  <si>
    <t>&lt;img src="deaf.jpg"&gt;</t>
  </si>
  <si>
    <t>deaf</t>
  </si>
  <si>
    <t>&lt;img src="death.jpg"&gt;</t>
  </si>
  <si>
    <t>death</t>
  </si>
  <si>
    <t>&lt;img src="December.jpg"&gt;</t>
  </si>
  <si>
    <t>December</t>
  </si>
  <si>
    <t>&lt;img src="deep.jpg"&gt;</t>
  </si>
  <si>
    <t>deep</t>
  </si>
  <si>
    <t>&lt;img src="diamond.jpg"&gt;</t>
  </si>
  <si>
    <t>diamond</t>
  </si>
  <si>
    <t>&lt;img src="die.jpg"&gt;</t>
  </si>
  <si>
    <t>die</t>
  </si>
  <si>
    <t>&lt;img src="dig.jpg"&gt;</t>
  </si>
  <si>
    <t>dig</t>
  </si>
  <si>
    <t>&lt;img src="dinner.jpg"&gt;</t>
  </si>
  <si>
    <t>dinner</t>
  </si>
  <si>
    <t>&lt;img src="direction.jpg"&gt;</t>
  </si>
  <si>
    <t>direction</t>
  </si>
  <si>
    <t>&lt;img src="dirty.jpg"&gt;</t>
  </si>
  <si>
    <t>dirty</t>
  </si>
  <si>
    <t>&lt;img src="disease.jpg"&gt;</t>
  </si>
  <si>
    <t>disease</t>
  </si>
  <si>
    <t>&lt;img src="doctor.jpg"&gt;</t>
  </si>
  <si>
    <t>doctor</t>
  </si>
  <si>
    <t>&lt;img src="dog.jpg"&gt;</t>
  </si>
  <si>
    <t>dog</t>
  </si>
  <si>
    <t>&lt;img src="dollar.jpg"&gt;</t>
  </si>
  <si>
    <t>dollar</t>
  </si>
  <si>
    <t>&lt;img src="door.jpg"&gt;</t>
  </si>
  <si>
    <t>door</t>
  </si>
  <si>
    <t>&lt;img src="dot.jpg"&gt;</t>
  </si>
  <si>
    <t>dot</t>
  </si>
  <si>
    <t>&lt;img src="down.jpg"&gt;</t>
  </si>
  <si>
    <t>down</t>
  </si>
  <si>
    <t>&lt;img src="draw.jpg"&gt;</t>
  </si>
  <si>
    <t>draw</t>
  </si>
  <si>
    <t>&lt;img src="dream.jpg"&gt;</t>
  </si>
  <si>
    <t>dream</t>
  </si>
  <si>
    <t>&lt;img src="dress.jpg"&gt;</t>
  </si>
  <si>
    <t>dress</t>
  </si>
  <si>
    <t>&lt;img src="drink.jpg"&gt;</t>
  </si>
  <si>
    <t>drink</t>
  </si>
  <si>
    <t>&lt;img src="drive.jpg"&gt;</t>
  </si>
  <si>
    <t>drive</t>
  </si>
  <si>
    <t>&lt;img src="drug.jpg"&gt;</t>
  </si>
  <si>
    <t>drug</t>
  </si>
  <si>
    <t>&lt;img src="dry.jpg"&gt;</t>
  </si>
  <si>
    <t>dry</t>
  </si>
  <si>
    <t>&lt;img src="dust.jpg"&gt;</t>
  </si>
  <si>
    <t>dust</t>
  </si>
  <si>
    <t>&lt;img src="ear.jpg"&gt;</t>
  </si>
  <si>
    <t>ear</t>
  </si>
  <si>
    <t>&lt;img src="earth.jpg"&gt;</t>
  </si>
  <si>
    <t>earth</t>
  </si>
  <si>
    <t>&lt;img src="Earth.jpg"&gt;</t>
  </si>
  <si>
    <t>Earth</t>
  </si>
  <si>
    <t>&lt;img src="east.jpg"&gt;</t>
  </si>
  <si>
    <t>east</t>
  </si>
  <si>
    <t>&lt;img src="eat.jpg"&gt;</t>
  </si>
  <si>
    <t>eat</t>
  </si>
  <si>
    <t>&lt;img src="edge.jpg"&gt;</t>
  </si>
  <si>
    <t>edge</t>
  </si>
  <si>
    <t>&lt;img src="egg.jpg"&gt;</t>
  </si>
  <si>
    <t>egg</t>
  </si>
  <si>
    <t>&lt;img src="eight.jpg"&gt;</t>
  </si>
  <si>
    <t>eight</t>
  </si>
  <si>
    <t>&lt;img src="eighteen.jpg"&gt;</t>
  </si>
  <si>
    <t>eighteen</t>
  </si>
  <si>
    <t>&lt;img src="eighty.jpg"&gt;</t>
  </si>
  <si>
    <t>eighty</t>
  </si>
  <si>
    <t>&lt;img src="election.jpg"&gt;</t>
  </si>
  <si>
    <t>election</t>
  </si>
  <si>
    <t>&lt;img src="electronics.jpg"&gt;</t>
  </si>
  <si>
    <t>electronics</t>
  </si>
  <si>
    <t>&lt;img src="eleven.jpg"&gt;</t>
  </si>
  <si>
    <t>eleven</t>
  </si>
  <si>
    <t>&lt;img src="energy.jpg"&gt;</t>
  </si>
  <si>
    <t>energy</t>
  </si>
  <si>
    <t>&lt;img src="engine.jpg"&gt;</t>
  </si>
  <si>
    <t>engine</t>
  </si>
  <si>
    <t>&lt;img src="evening.jpg"&gt;</t>
  </si>
  <si>
    <t>evening</t>
  </si>
  <si>
    <t>&lt;img src="exercise.jpg"&gt;</t>
  </si>
  <si>
    <t>exercise</t>
  </si>
  <si>
    <t>&lt;img src="expensive.jpg"&gt;</t>
  </si>
  <si>
    <t>expensive</t>
  </si>
  <si>
    <t>&lt;img src="explode.jpg"&gt;</t>
  </si>
  <si>
    <t>explode</t>
  </si>
  <si>
    <t>&lt;img src="eye.jpg"&gt;</t>
  </si>
  <si>
    <t>eye</t>
  </si>
  <si>
    <t>&lt;img src="face.jpg"&gt;</t>
  </si>
  <si>
    <t>face</t>
  </si>
  <si>
    <t>&lt;img src="fall.jpg"&gt;</t>
  </si>
  <si>
    <t>fall</t>
  </si>
  <si>
    <t>&lt;img src="family.jpg"&gt;</t>
  </si>
  <si>
    <t>family</t>
  </si>
  <si>
    <t>&lt;img src="famous.jpg"&gt;</t>
  </si>
  <si>
    <t>famous</t>
  </si>
  <si>
    <t>&lt;img src="fan.jpg"&gt;</t>
  </si>
  <si>
    <t>fan</t>
  </si>
  <si>
    <t>&lt;img src="farm.jpg"&gt;</t>
  </si>
  <si>
    <t>farm</t>
  </si>
  <si>
    <t>&lt;img src="fast.jpg"&gt;</t>
  </si>
  <si>
    <t>fast</t>
  </si>
  <si>
    <t>&lt;img src="father.jpg"&gt;</t>
  </si>
  <si>
    <t>father</t>
  </si>
  <si>
    <t>&lt;img src="February.jpg"&gt;</t>
  </si>
  <si>
    <t>February</t>
  </si>
  <si>
    <t>&lt;img src="feed.jpg"&gt;</t>
  </si>
  <si>
    <t>feed</t>
  </si>
  <si>
    <t>&lt;img src="female.jpg"&gt;</t>
  </si>
  <si>
    <t>female</t>
  </si>
  <si>
    <t>&lt;img src="fifteen.jpg"&gt;</t>
  </si>
  <si>
    <t>fifteen</t>
  </si>
  <si>
    <t>&lt;img src="fifth.jpg"&gt;</t>
  </si>
  <si>
    <t>fifth</t>
  </si>
  <si>
    <t>&lt;img src="fifty.jpg"&gt;</t>
  </si>
  <si>
    <t>fifty</t>
  </si>
  <si>
    <t>&lt;img src="fight.jpg"&gt;</t>
  </si>
  <si>
    <t>fight</t>
  </si>
  <si>
    <t>&lt;img src="find.jpg"&gt;</t>
  </si>
  <si>
    <t>find</t>
  </si>
  <si>
    <t>&lt;img src="finger.jpg"&gt;</t>
  </si>
  <si>
    <t>finger</t>
  </si>
  <si>
    <t>&lt;img src="fire.jpg"&gt;</t>
  </si>
  <si>
    <t>fire</t>
  </si>
  <si>
    <t>&lt;img src="first.jpg"&gt;</t>
  </si>
  <si>
    <t>first</t>
  </si>
  <si>
    <t>&lt;img src="fish.jpg"&gt;</t>
  </si>
  <si>
    <t>fish</t>
  </si>
  <si>
    <t>&lt;img src="five.jpg"&gt;</t>
  </si>
  <si>
    <t>five</t>
  </si>
  <si>
    <t>&lt;img src="flat.jpg"&gt;</t>
  </si>
  <si>
    <t>flat</t>
  </si>
  <si>
    <t>&lt;img src="floor.jpg"&gt;</t>
  </si>
  <si>
    <t>floor</t>
  </si>
  <si>
    <t>&lt;img src="flower.jpg"&gt;</t>
  </si>
  <si>
    <t>flower</t>
  </si>
  <si>
    <t>&lt;img src="fly.jpg"&gt;</t>
  </si>
  <si>
    <t>fly</t>
  </si>
  <si>
    <t>&lt;img src="follow.jpg"&gt;</t>
  </si>
  <si>
    <t>follow</t>
  </si>
  <si>
    <t>&lt;img src="food.jpg"&gt;</t>
  </si>
  <si>
    <t>food</t>
  </si>
  <si>
    <t>&lt;img src="foot.jpg"&gt;</t>
  </si>
  <si>
    <t>foot</t>
  </si>
  <si>
    <t>&lt;img src="forest.jpg"&gt;</t>
  </si>
  <si>
    <t>forest</t>
  </si>
  <si>
    <t>&lt;img src="fork.jpg"&gt;</t>
  </si>
  <si>
    <t>fork</t>
  </si>
  <si>
    <t>&lt;img src="forty.jpg"&gt;</t>
  </si>
  <si>
    <t>forty</t>
  </si>
  <si>
    <t>&lt;img src="four.jpg"&gt;</t>
  </si>
  <si>
    <t>four</t>
  </si>
  <si>
    <t>&lt;img src="fourteen.jpg"&gt;</t>
  </si>
  <si>
    <t>fourteen</t>
  </si>
  <si>
    <t>&lt;img src="fourth.jpg"&gt;</t>
  </si>
  <si>
    <t>fourth</t>
  </si>
  <si>
    <t>&lt;img src="Friday.jpg"&gt;</t>
  </si>
  <si>
    <t>Friday</t>
  </si>
  <si>
    <t>&lt;img src="friend.jpg"&gt;</t>
  </si>
  <si>
    <t>friend</t>
  </si>
  <si>
    <t>&lt;img src="front.jpg"&gt;</t>
  </si>
  <si>
    <t>front</t>
  </si>
  <si>
    <t>&lt;img src="game.jpg"&gt;</t>
  </si>
  <si>
    <t>game</t>
  </si>
  <si>
    <t>&lt;img src="garden.jpg"&gt;</t>
  </si>
  <si>
    <t>garden</t>
  </si>
  <si>
    <t>&lt;img src="gasoline.jpg"&gt;</t>
  </si>
  <si>
    <t>gasoline</t>
  </si>
  <si>
    <t>&lt;img src="gift.jpg"&gt;</t>
  </si>
  <si>
    <t>gift</t>
  </si>
  <si>
    <t>&lt;img src="girl.jpg"&gt;</t>
  </si>
  <si>
    <t>girl</t>
  </si>
  <si>
    <t>&lt;img src="glass.jpg"&gt;</t>
  </si>
  <si>
    <t>glass</t>
  </si>
  <si>
    <t>&lt;img src="go.jpg"&gt;</t>
  </si>
  <si>
    <t>go</t>
  </si>
  <si>
    <t>&lt;img src="God.jpg"&gt;</t>
  </si>
  <si>
    <t>God</t>
  </si>
  <si>
    <t>&lt;img src="gold.jpg"&gt;</t>
  </si>
  <si>
    <t>gold</t>
  </si>
  <si>
    <t>&lt;img src="good.jpg"&gt;</t>
  </si>
  <si>
    <t>good</t>
  </si>
  <si>
    <t>&lt;img src="grandfather.jpg"&gt;</t>
  </si>
  <si>
    <t>grandfather</t>
  </si>
  <si>
    <t>&lt;img src="grandmother.jpg"&gt;</t>
  </si>
  <si>
    <t>grandmother</t>
  </si>
  <si>
    <t>&lt;img src="grass.jpg"&gt;</t>
  </si>
  <si>
    <t>grass</t>
  </si>
  <si>
    <t>&lt;img src="gray.jpg"&gt;</t>
  </si>
  <si>
    <t>gray</t>
  </si>
  <si>
    <t>&lt;img src="green.jpg"&gt;</t>
  </si>
  <si>
    <t>green</t>
  </si>
  <si>
    <t>&lt;img src="ground.jpg"&gt;</t>
  </si>
  <si>
    <t>ground</t>
  </si>
  <si>
    <t>&lt;img src="grow.jpg"&gt;</t>
  </si>
  <si>
    <t>grow</t>
  </si>
  <si>
    <t>&lt;img src="gun.jpg"&gt;</t>
  </si>
  <si>
    <t>gun</t>
  </si>
  <si>
    <t>&lt;img src="hair.jpg"&gt;</t>
  </si>
  <si>
    <t>hair</t>
  </si>
  <si>
    <t>&lt;img src="half.jpg"&gt;</t>
  </si>
  <si>
    <t>half</t>
  </si>
  <si>
    <t>&lt;img src="hand.jpg"&gt;</t>
  </si>
  <si>
    <t>hand</t>
  </si>
  <si>
    <t>&lt;img src="hang.jpg"&gt;</t>
  </si>
  <si>
    <t>hang</t>
  </si>
  <si>
    <t>&lt;img src="happy.jpg"&gt;</t>
  </si>
  <si>
    <t>happy</t>
  </si>
  <si>
    <t>&lt;img src="hard.jpg"&gt;</t>
  </si>
  <si>
    <t>hard</t>
  </si>
  <si>
    <t>&lt;img src="hat.jpg"&gt;</t>
  </si>
  <si>
    <t>hat</t>
  </si>
  <si>
    <t>&lt;img src="he.jpg"&gt;</t>
  </si>
  <si>
    <t>he</t>
  </si>
  <si>
    <t>&lt;img src="head.jpg"&gt;</t>
  </si>
  <si>
    <t>head</t>
  </si>
  <si>
    <t>&lt;img src="healthy.jpg"&gt;</t>
  </si>
  <si>
    <t>healthy</t>
  </si>
  <si>
    <t>&lt;img src="hear.jpg"&gt;</t>
  </si>
  <si>
    <t>hear</t>
  </si>
  <si>
    <t>&lt;img src="heart.jpg"&gt;</t>
  </si>
  <si>
    <t>heart</t>
  </si>
  <si>
    <t>&lt;img src="heat.jpg"&gt;</t>
  </si>
  <si>
    <t>heat</t>
  </si>
  <si>
    <t>&lt;img src="heaven.jpg"&gt;</t>
  </si>
  <si>
    <t>heaven</t>
  </si>
  <si>
    <t>&lt;img src="heavy.jpg"&gt;</t>
  </si>
  <si>
    <t>heavy</t>
  </si>
  <si>
    <t>&lt;img src="hell.jpg"&gt;</t>
  </si>
  <si>
    <t>hell</t>
  </si>
  <si>
    <t>&lt;img src="high.jpg"&gt;</t>
  </si>
  <si>
    <t>high</t>
  </si>
  <si>
    <t>&lt;img src="hill.jpg"&gt;</t>
  </si>
  <si>
    <t>hill</t>
  </si>
  <si>
    <t>&lt;img src="hole.jpg"&gt;</t>
  </si>
  <si>
    <t>hole</t>
  </si>
  <si>
    <t>&lt;img src="horse.jpg"&gt;</t>
  </si>
  <si>
    <t>horse</t>
  </si>
  <si>
    <t>&lt;img src="hospital.jpg"&gt;</t>
  </si>
  <si>
    <t>hospital</t>
  </si>
  <si>
    <t>&lt;img src="hot.jpg"&gt;</t>
  </si>
  <si>
    <t>hot</t>
  </si>
  <si>
    <t>&lt;img src="hotel.jpg"&gt;</t>
  </si>
  <si>
    <t>hotel</t>
  </si>
  <si>
    <t>&lt;img src="hour.jpg"&gt;</t>
  </si>
  <si>
    <t>hour</t>
  </si>
  <si>
    <t>&lt;img src="house.jpg"&gt;</t>
  </si>
  <si>
    <t>house</t>
  </si>
  <si>
    <t>&lt;img src="human.jpg"&gt;</t>
  </si>
  <si>
    <t>human</t>
  </si>
  <si>
    <t>&lt;img src="hundred.jpg"&gt;</t>
  </si>
  <si>
    <t>hundred</t>
  </si>
  <si>
    <t>&lt;img src="husband.jpg"&gt;</t>
  </si>
  <si>
    <t>husband</t>
  </si>
  <si>
    <t>&lt;img src="I.jpg"&gt;</t>
  </si>
  <si>
    <t>I</t>
  </si>
  <si>
    <t>&lt;img src="ice.jpg"&gt;</t>
  </si>
  <si>
    <t>ice</t>
  </si>
  <si>
    <t>&lt;img src="image.jpg"&gt;</t>
  </si>
  <si>
    <t>image</t>
  </si>
  <si>
    <t>&lt;img src="inch.jpg"&gt;</t>
  </si>
  <si>
    <t>inch</t>
  </si>
  <si>
    <t>&lt;img src="injury.jpg"&gt;</t>
  </si>
  <si>
    <t>injury</t>
  </si>
  <si>
    <t>&lt;img src="inside.jpg"&gt;</t>
  </si>
  <si>
    <t>inside</t>
  </si>
  <si>
    <t>&lt;img src="instrument.jpg"&gt;</t>
  </si>
  <si>
    <t>instrument</t>
  </si>
  <si>
    <t>&lt;img src="island.jpg"&gt;</t>
  </si>
  <si>
    <t>island</t>
  </si>
  <si>
    <t>&lt;img src="it.jpg"&gt;</t>
  </si>
  <si>
    <t>it</t>
  </si>
  <si>
    <t>&lt;img src="January.jpg"&gt;</t>
  </si>
  <si>
    <t>January</t>
  </si>
  <si>
    <t>&lt;img src="job.jpg"&gt;</t>
  </si>
  <si>
    <t>job</t>
  </si>
  <si>
    <t>&lt;img src="juice.jpg"&gt;</t>
  </si>
  <si>
    <t>juice</t>
  </si>
  <si>
    <t>&lt;img src="July.jpg"&gt;</t>
  </si>
  <si>
    <t>July</t>
  </si>
  <si>
    <t>&lt;img src="jump.jpg"&gt;</t>
  </si>
  <si>
    <t>jump</t>
  </si>
  <si>
    <t>&lt;img src="June.jpg"&gt;</t>
  </si>
  <si>
    <t>June</t>
  </si>
  <si>
    <t>&lt;img src="key.jpg"&gt;</t>
  </si>
  <si>
    <t>key</t>
  </si>
  <si>
    <t>&lt;img src="kill.jpg"&gt;</t>
  </si>
  <si>
    <t>kill</t>
  </si>
  <si>
    <t>&lt;img src="kilogram.jpg"&gt;</t>
  </si>
  <si>
    <t>kilogram</t>
  </si>
  <si>
    <t>&lt;img src="king.jpg"&gt;</t>
  </si>
  <si>
    <t>king</t>
  </si>
  <si>
    <t>&lt;img src="kiss.jpg"&gt;</t>
  </si>
  <si>
    <t>kiss</t>
  </si>
  <si>
    <t>&lt;img src="kitchen.jpg"&gt;</t>
  </si>
  <si>
    <t>kitchen</t>
  </si>
  <si>
    <t>&lt;img src="knee.jpg"&gt;</t>
  </si>
  <si>
    <t>knee</t>
  </si>
  <si>
    <t>&lt;img src="knife.jpg"&gt;</t>
  </si>
  <si>
    <t>knife</t>
  </si>
  <si>
    <t>&lt;img src="lake.jpg"&gt;</t>
  </si>
  <si>
    <t>lake</t>
  </si>
  <si>
    <t>&lt;img src="lamp.jpg"&gt;</t>
  </si>
  <si>
    <t>lamp</t>
  </si>
  <si>
    <t>&lt;img src="laptop.jpg"&gt;</t>
  </si>
  <si>
    <t>laptop</t>
  </si>
  <si>
    <t>&lt;img src="large.jpg"&gt;</t>
  </si>
  <si>
    <t>large</t>
  </si>
  <si>
    <t>&lt;img src="laugh.jpg"&gt;</t>
  </si>
  <si>
    <t>laugh</t>
  </si>
  <si>
    <t>&lt;img src="lawyer.jpg"&gt;</t>
  </si>
  <si>
    <t>lawyer</t>
  </si>
  <si>
    <t>&lt;img src="leaf.jpg"&gt;</t>
  </si>
  <si>
    <t>leaf</t>
  </si>
  <si>
    <t>&lt;img src="learn.jpg"&gt;</t>
  </si>
  <si>
    <t>learn</t>
  </si>
  <si>
    <t>&lt;img src="left.jpg"&gt;</t>
  </si>
  <si>
    <t>left</t>
  </si>
  <si>
    <t>&lt;img src="leg.jpg"&gt;</t>
  </si>
  <si>
    <t>leg</t>
  </si>
  <si>
    <t>&lt;img src="lemon.jpg"&gt;</t>
  </si>
  <si>
    <t>lemon</t>
  </si>
  <si>
    <t>&lt;img src="letter.jpg"&gt;</t>
  </si>
  <si>
    <t>letter</t>
  </si>
  <si>
    <t>&lt;img src="library.jpg"&gt;</t>
  </si>
  <si>
    <t>library</t>
  </si>
  <si>
    <t>&lt;img src="lie.jpg"&gt;</t>
  </si>
  <si>
    <t>lie</t>
  </si>
  <si>
    <t>&lt;img src="lift.jpg"&gt;</t>
  </si>
  <si>
    <t>lift</t>
  </si>
  <si>
    <t>&lt;img src="light.jpg"&gt;</t>
  </si>
  <si>
    <t>light</t>
  </si>
  <si>
    <t>&lt;img src="lip.jpg"&gt;</t>
  </si>
  <si>
    <t>lip</t>
  </si>
  <si>
    <t>&lt;img src="listen.jpg"&gt;</t>
  </si>
  <si>
    <t>listen</t>
  </si>
  <si>
    <t>&lt;img src="little.jpg"&gt;</t>
  </si>
  <si>
    <t>little</t>
  </si>
  <si>
    <t>&lt;img src="location.jpg"&gt;</t>
  </si>
  <si>
    <t>location</t>
  </si>
  <si>
    <t>&lt;img src="lock.jpg"&gt;</t>
  </si>
  <si>
    <t>lock</t>
  </si>
  <si>
    <t>&lt;img src="long.jpg"&gt;</t>
  </si>
  <si>
    <t>long</t>
  </si>
  <si>
    <t>&lt;img src="loose.jpg"&gt;</t>
  </si>
  <si>
    <t>loose</t>
  </si>
  <si>
    <t>&lt;img src="lose.jpg"&gt;</t>
  </si>
  <si>
    <t>lose</t>
  </si>
  <si>
    <t>&lt;img src="loud.jpg"&gt;</t>
  </si>
  <si>
    <t>loud</t>
  </si>
  <si>
    <t>&lt;img src="love.jpg"&gt;</t>
  </si>
  <si>
    <t>love</t>
  </si>
  <si>
    <t>&lt;img src="low.jpg"&gt;</t>
  </si>
  <si>
    <t>low</t>
  </si>
  <si>
    <t>&lt;img src="lunch.jpg"&gt;</t>
  </si>
  <si>
    <t>lunch</t>
  </si>
  <si>
    <t>&lt;img src="magazine.jpg"&gt;</t>
  </si>
  <si>
    <t>magazine</t>
  </si>
  <si>
    <t>&lt;img src="male.jpg"&gt;</t>
  </si>
  <si>
    <t>male</t>
  </si>
  <si>
    <t>&lt;img src="man.jpg"&gt;</t>
  </si>
  <si>
    <t>man</t>
  </si>
  <si>
    <t>&lt;img src="manager.jpg"&gt;</t>
  </si>
  <si>
    <t>manager</t>
  </si>
  <si>
    <t>&lt;img src="map.jpg"&gt;</t>
  </si>
  <si>
    <t>map</t>
  </si>
  <si>
    <t>&lt;img src="March.jpg"&gt;</t>
  </si>
  <si>
    <t>March</t>
  </si>
  <si>
    <t>&lt;img src="market.jpg"&gt;</t>
  </si>
  <si>
    <t>market</t>
  </si>
  <si>
    <t>&lt;img src="marriage.jpg"&gt;</t>
  </si>
  <si>
    <t>marriage</t>
  </si>
  <si>
    <t>&lt;img src="marry.jpg"&gt;</t>
  </si>
  <si>
    <t>marry</t>
  </si>
  <si>
    <t>&lt;img src="material.jpg"&gt;</t>
  </si>
  <si>
    <t>material</t>
  </si>
  <si>
    <t>&lt;img src="May.jpg"&gt;</t>
  </si>
  <si>
    <t>May</t>
  </si>
  <si>
    <t>&lt;img src="mean.jpg"&gt;</t>
  </si>
  <si>
    <t>mean</t>
  </si>
  <si>
    <t>&lt;img src="medicine.jpg"&gt;</t>
  </si>
  <si>
    <t>medicine</t>
  </si>
  <si>
    <t>&lt;img src="melt.jpg"&gt;</t>
  </si>
  <si>
    <t>melt</t>
  </si>
  <si>
    <t>&lt;img src="metal.jpg"&gt;</t>
  </si>
  <si>
    <t>metal</t>
  </si>
  <si>
    <t>&lt;img src="meter.jpg"&gt;</t>
  </si>
  <si>
    <t>meter</t>
  </si>
  <si>
    <t>&lt;img src="milk.jpg"&gt;</t>
  </si>
  <si>
    <t>milk</t>
  </si>
  <si>
    <t>&lt;img src="million.jpg"&gt;</t>
  </si>
  <si>
    <t>million</t>
  </si>
  <si>
    <t>&lt;img src="minute.jpg"&gt;</t>
  </si>
  <si>
    <t>minute</t>
  </si>
  <si>
    <t>&lt;img src="mix.jpg"&gt;</t>
  </si>
  <si>
    <t>mix</t>
  </si>
  <si>
    <t>&lt;img src="Monday.jpg"&gt;</t>
  </si>
  <si>
    <t>Monday</t>
  </si>
  <si>
    <t>&lt;img src="money.jpg"&gt;</t>
  </si>
  <si>
    <t>money</t>
  </si>
  <si>
    <t>&lt;img src="month.jpg"&gt;</t>
  </si>
  <si>
    <t>month</t>
  </si>
  <si>
    <t>&lt;img src="moon.jpg"&gt;</t>
  </si>
  <si>
    <t>moon</t>
  </si>
  <si>
    <t>&lt;img src="morning.jpg"&gt;</t>
  </si>
  <si>
    <t>morning</t>
  </si>
  <si>
    <t>&lt;img src="mother.jpg"&gt;</t>
  </si>
  <si>
    <t>mother</t>
  </si>
  <si>
    <t>&lt;img src="mountain.jpg"&gt;</t>
  </si>
  <si>
    <t>mountain</t>
  </si>
  <si>
    <t>&lt;img src="mouse.jpg"&gt;</t>
  </si>
  <si>
    <t>mouse</t>
  </si>
  <si>
    <t>&lt;img src="mouth.jpg"&gt;</t>
  </si>
  <si>
    <t>mouth</t>
  </si>
  <si>
    <t>&lt;img src="movie.jpg"&gt;</t>
  </si>
  <si>
    <t>movie</t>
  </si>
  <si>
    <t>&lt;img src="murder.jpg"&gt;</t>
  </si>
  <si>
    <t>murder</t>
  </si>
  <si>
    <t>&lt;img src="music.jpg"&gt;</t>
  </si>
  <si>
    <t>music</t>
  </si>
  <si>
    <t>&lt;img src="narrow.jpg"&gt;</t>
  </si>
  <si>
    <t>narrow</t>
  </si>
  <si>
    <t>&lt;img src="nature.jpg"&gt;</t>
  </si>
  <si>
    <t>nature</t>
  </si>
  <si>
    <t>&lt;img src="neck.jpg"&gt;</t>
  </si>
  <si>
    <t>neck</t>
  </si>
  <si>
    <t>&lt;img src="needle.jpg"&gt;</t>
  </si>
  <si>
    <t>needle</t>
  </si>
  <si>
    <t>&lt;img src="neighbor.jpg"&gt;</t>
  </si>
  <si>
    <t>neighbor</t>
  </si>
  <si>
    <t>&lt;img src="network.jpg"&gt;</t>
  </si>
  <si>
    <t>network</t>
  </si>
  <si>
    <t>&lt;img src="new.jpg"&gt;</t>
  </si>
  <si>
    <t>new</t>
  </si>
  <si>
    <t>&lt;img src="newspaper.jpg"&gt;</t>
  </si>
  <si>
    <t>newspaper</t>
  </si>
  <si>
    <t>&lt;img src="nice.jpg"&gt;</t>
  </si>
  <si>
    <t>nice</t>
  </si>
  <si>
    <t>&lt;img src="night.jpg"&gt;</t>
  </si>
  <si>
    <t>night</t>
  </si>
  <si>
    <t>&lt;img src="nine.jpg"&gt;</t>
  </si>
  <si>
    <t>nine</t>
  </si>
  <si>
    <t>&lt;img src="nineteen.jpg"&gt;</t>
  </si>
  <si>
    <t>nineteen</t>
  </si>
  <si>
    <t>&lt;img src="ninety.jpg"&gt;</t>
  </si>
  <si>
    <t>ninety</t>
  </si>
  <si>
    <t>&lt;img src="no.jpg"&gt;</t>
  </si>
  <si>
    <t>no</t>
  </si>
  <si>
    <t>&lt;img src="north.jpg"&gt;</t>
  </si>
  <si>
    <t>north</t>
  </si>
  <si>
    <t>&lt;img src="nose.jpg"&gt;</t>
  </si>
  <si>
    <t>nose</t>
  </si>
  <si>
    <t>&lt;img src="note.jpg"&gt;</t>
  </si>
  <si>
    <t>note</t>
  </si>
  <si>
    <t>&lt;img src="November.jpg"&gt;</t>
  </si>
  <si>
    <t>November</t>
  </si>
  <si>
    <t>&lt;img src="nuclear.jpg"&gt;</t>
  </si>
  <si>
    <t>nuclear</t>
  </si>
  <si>
    <t>&lt;img src="number.jpg"&gt;</t>
  </si>
  <si>
    <t>number</t>
  </si>
  <si>
    <t>&lt;img src="ocean.jpg"&gt;</t>
  </si>
  <si>
    <t>ocean</t>
  </si>
  <si>
    <t>&lt;img src="October.jpg"&gt;</t>
  </si>
  <si>
    <t>October</t>
  </si>
  <si>
    <t>&lt;img src="office.jpg"&gt;</t>
  </si>
  <si>
    <t>office</t>
  </si>
  <si>
    <t>&lt;img src="oil.jpg"&gt;</t>
  </si>
  <si>
    <t>oil</t>
  </si>
  <si>
    <t>&lt;img src="old.jpg"&gt;</t>
  </si>
  <si>
    <t>old</t>
  </si>
  <si>
    <t>&lt;img src="one.jpg"&gt;</t>
  </si>
  <si>
    <t>one</t>
  </si>
  <si>
    <t>&lt;img src="open.jpg"&gt;</t>
  </si>
  <si>
    <t>open</t>
  </si>
  <si>
    <t>&lt;img src="orange.jpg"&gt;</t>
  </si>
  <si>
    <t>orange</t>
  </si>
  <si>
    <t>&lt;img src="outside.jpg"&gt;</t>
  </si>
  <si>
    <t>outside</t>
  </si>
  <si>
    <t>&lt;img src="page.jpg"&gt;</t>
  </si>
  <si>
    <t>page</t>
  </si>
  <si>
    <t>&lt;img src="pain.jpg"&gt;</t>
  </si>
  <si>
    <t>pain</t>
  </si>
  <si>
    <t>&lt;img src="paint.jpg"&gt;</t>
  </si>
  <si>
    <t>paint</t>
  </si>
  <si>
    <t>&lt;img src="pants.jpg"&gt;</t>
  </si>
  <si>
    <t>pants</t>
  </si>
  <si>
    <t>&lt;img src="paper.jpg"&gt;</t>
  </si>
  <si>
    <t>paper</t>
  </si>
  <si>
    <t>&lt;img src="parent.jpg"&gt;</t>
  </si>
  <si>
    <t>parent</t>
  </si>
  <si>
    <t>&lt;img src="park.jpg"&gt;</t>
  </si>
  <si>
    <t>park</t>
  </si>
  <si>
    <t>&lt;img src="pass.jpg"&gt;</t>
  </si>
  <si>
    <t>pass</t>
  </si>
  <si>
    <t>&lt;img src="patient.jpg"&gt;</t>
  </si>
  <si>
    <t>patient</t>
  </si>
  <si>
    <t>&lt;img src="pattern.jpg"&gt;</t>
  </si>
  <si>
    <t>pattern</t>
  </si>
  <si>
    <t>&lt;img src="pay.jpg"&gt;</t>
  </si>
  <si>
    <t>pay</t>
  </si>
  <si>
    <t>&lt;img src="peace.jpg"&gt;</t>
  </si>
  <si>
    <t>peace</t>
  </si>
  <si>
    <t>&lt;img src="pen.jpg"&gt;</t>
  </si>
  <si>
    <t>pen</t>
  </si>
  <si>
    <t>&lt;img src="pencil.jpg"&gt;</t>
  </si>
  <si>
    <t>pencil</t>
  </si>
  <si>
    <t>&lt;img src="person.jpg"&gt;</t>
  </si>
  <si>
    <t>person</t>
  </si>
  <si>
    <t>&lt;img src="phone.jpg"&gt;</t>
  </si>
  <si>
    <t>phone</t>
  </si>
  <si>
    <t>&lt;img src="photograph.jpg"&gt;</t>
  </si>
  <si>
    <t>photograph</t>
  </si>
  <si>
    <t>&lt;img src="piece.jpg"&gt;</t>
  </si>
  <si>
    <t>piece</t>
  </si>
  <si>
    <t>&lt;img src="pig.jpg"&gt;</t>
  </si>
  <si>
    <t>pig</t>
  </si>
  <si>
    <t>&lt;img src="pink.jpg"&gt;</t>
  </si>
  <si>
    <t>pink</t>
  </si>
  <si>
    <t>&lt;img src="plane.jpg"&gt;</t>
  </si>
  <si>
    <t>plane</t>
  </si>
  <si>
    <t>&lt;img src="plant.jpg"&gt;</t>
  </si>
  <si>
    <t>plant</t>
  </si>
  <si>
    <t>&lt;img src="plastic.jpg"&gt;</t>
  </si>
  <si>
    <t>plastic</t>
  </si>
  <si>
    <t>&lt;img src="plate.jpg"&gt;</t>
  </si>
  <si>
    <t>plate</t>
  </si>
  <si>
    <t>&lt;img src="play.jpg"&gt;</t>
  </si>
  <si>
    <t>play</t>
  </si>
  <si>
    <t>&lt;img src="player.jpg"&gt;</t>
  </si>
  <si>
    <t>player</t>
  </si>
  <si>
    <t>&lt;img src="pocket.jpg"&gt;</t>
  </si>
  <si>
    <t>pocket</t>
  </si>
  <si>
    <t>&lt;img src="poison.jpg"&gt;</t>
  </si>
  <si>
    <t>poison</t>
  </si>
  <si>
    <t>&lt;img src="police.jpg"&gt;</t>
  </si>
  <si>
    <t>police</t>
  </si>
  <si>
    <t>&lt;img src="pool.jpg"&gt;</t>
  </si>
  <si>
    <t>pool</t>
  </si>
  <si>
    <t>&lt;img src="poor.jpg"&gt;</t>
  </si>
  <si>
    <t>poor</t>
  </si>
  <si>
    <t>&lt;img src="pork.jpg"&gt;</t>
  </si>
  <si>
    <t>pork</t>
  </si>
  <si>
    <t>&lt;img src="pound.jpg"&gt;</t>
  </si>
  <si>
    <t>pound</t>
  </si>
  <si>
    <t>&lt;img src="pray.jpg"&gt;</t>
  </si>
  <si>
    <t>pray</t>
  </si>
  <si>
    <t>&lt;img src="president.jpg"&gt;</t>
  </si>
  <si>
    <t>president</t>
  </si>
  <si>
    <t>&lt;img src="price.jpg"&gt;</t>
  </si>
  <si>
    <t>price</t>
  </si>
  <si>
    <t>&lt;img src="priest.jpg"&gt;</t>
  </si>
  <si>
    <t>priest</t>
  </si>
  <si>
    <t>&lt;img src="prison.jpg"&gt;</t>
  </si>
  <si>
    <t>prison</t>
  </si>
  <si>
    <t>&lt;img src="program.jpg"&gt;</t>
  </si>
  <si>
    <t>program</t>
  </si>
  <si>
    <t>&lt;img src="pull.jpg"&gt;</t>
  </si>
  <si>
    <t>pull</t>
  </si>
  <si>
    <t>&lt;img src="push.jpg"&gt;</t>
  </si>
  <si>
    <t>push</t>
  </si>
  <si>
    <t>&lt;img src="queen.jpg"&gt;</t>
  </si>
  <si>
    <t>queen</t>
  </si>
  <si>
    <t>&lt;img src="quiet.jpg"&gt;</t>
  </si>
  <si>
    <t>quiet</t>
  </si>
  <si>
    <t>&lt;img src="race.jpg"&gt;</t>
  </si>
  <si>
    <t>race</t>
  </si>
  <si>
    <t>&lt;img src="radio.jpg"&gt;</t>
  </si>
  <si>
    <t>radio</t>
  </si>
  <si>
    <t>&lt;img src="rain.jpg"&gt;</t>
  </si>
  <si>
    <t>rain</t>
  </si>
  <si>
    <t>&lt;img src="red.jpg"&gt;</t>
  </si>
  <si>
    <t>red</t>
  </si>
  <si>
    <t>&lt;img src="religion.jpg"&gt;</t>
  </si>
  <si>
    <t>religion</t>
  </si>
  <si>
    <t>&lt;img src="reporter.jpg"&gt;</t>
  </si>
  <si>
    <t>reporter</t>
  </si>
  <si>
    <t>&lt;img src="restaurant.jpg"&gt;</t>
  </si>
  <si>
    <t>restaurant</t>
  </si>
  <si>
    <t>&lt;img src="rice.jpg"&gt;</t>
  </si>
  <si>
    <t>rice</t>
  </si>
  <si>
    <t>&lt;img src="rich.jpg"&gt;</t>
  </si>
  <si>
    <t>rich</t>
  </si>
  <si>
    <t>&lt;img src="right.jpg"&gt;</t>
  </si>
  <si>
    <t>right</t>
  </si>
  <si>
    <t>&lt;img src="ring.jpg"&gt;</t>
  </si>
  <si>
    <t>ring</t>
  </si>
  <si>
    <t>&lt;img src="river.jpg"&gt;</t>
  </si>
  <si>
    <t>river</t>
  </si>
  <si>
    <t>&lt;img src="road.jpg"&gt;</t>
  </si>
  <si>
    <t>road</t>
  </si>
  <si>
    <t>&lt;img src="roof.jpg"&gt;</t>
  </si>
  <si>
    <t>roof</t>
  </si>
  <si>
    <t>&lt;img src="room.jpg"&gt;</t>
  </si>
  <si>
    <t>room</t>
  </si>
  <si>
    <t>&lt;img src="root.jpg"&gt;</t>
  </si>
  <si>
    <t>root</t>
  </si>
  <si>
    <t>&lt;img src="run.jpg"&gt;</t>
  </si>
  <si>
    <t>run</t>
  </si>
  <si>
    <t>&lt;img src="sad.jpg"&gt;</t>
  </si>
  <si>
    <t>sad</t>
  </si>
  <si>
    <t>&lt;img src="salt.jpg"&gt;</t>
  </si>
  <si>
    <t>salt</t>
  </si>
  <si>
    <t>&lt;img src="sand.jpg"&gt;</t>
  </si>
  <si>
    <t>sand</t>
  </si>
  <si>
    <t>&lt;img src="Saturday.jpg"&gt;</t>
  </si>
  <si>
    <t>Saturday</t>
  </si>
  <si>
    <t>&lt;img src="say.jpg"&gt;</t>
  </si>
  <si>
    <t>say</t>
  </si>
  <si>
    <t>&lt;img src="school.jpg"&gt;</t>
  </si>
  <si>
    <t>school</t>
  </si>
  <si>
    <t>&lt;img src="science.jpg"&gt;</t>
  </si>
  <si>
    <t>science</t>
  </si>
  <si>
    <t>&lt;img src="screen.jpg"&gt;</t>
  </si>
  <si>
    <t>screen</t>
  </si>
  <si>
    <t>&lt;img src="sea.jpg"&gt;</t>
  </si>
  <si>
    <t>sea</t>
  </si>
  <si>
    <t>&lt;img src="season.jpg"&gt;</t>
  </si>
  <si>
    <t>season</t>
  </si>
  <si>
    <t>&lt;img src="second.jpg"&gt;</t>
  </si>
  <si>
    <t>second</t>
  </si>
  <si>
    <t>&lt;img src="secretary.jpg"&gt;</t>
  </si>
  <si>
    <t>secretary</t>
  </si>
  <si>
    <t>&lt;img src="see.jpg"&gt;</t>
  </si>
  <si>
    <t>see</t>
  </si>
  <si>
    <t>&lt;img src="seed.jpg"&gt;</t>
  </si>
  <si>
    <t>seed</t>
  </si>
  <si>
    <t>&lt;img src="sell.jpg"&gt;</t>
  </si>
  <si>
    <t>sell</t>
  </si>
  <si>
    <t>&lt;img src="September.jpg"&gt;</t>
  </si>
  <si>
    <t>September</t>
  </si>
  <si>
    <t>&lt;img src="seven.jpg"&gt;</t>
  </si>
  <si>
    <t>seven</t>
  </si>
  <si>
    <t>&lt;img src="seventeen.jpg"&gt;</t>
  </si>
  <si>
    <t>seventeen</t>
  </si>
  <si>
    <t>&lt;img src="seventy.jpg"&gt;</t>
  </si>
  <si>
    <t>seventy</t>
  </si>
  <si>
    <t>&lt;img src="sex.jpg"&gt;</t>
  </si>
  <si>
    <t>sex</t>
  </si>
  <si>
    <t>&lt;img src="shake.jpg"&gt;</t>
  </si>
  <si>
    <t>shake</t>
  </si>
  <si>
    <t>&lt;img src="shallow.jpg"&gt;</t>
  </si>
  <si>
    <t>shallow</t>
  </si>
  <si>
    <t>&lt;img src="she.jpg"&gt;</t>
  </si>
  <si>
    <t>she</t>
  </si>
  <si>
    <t>&lt;img src="ship.jpg"&gt;</t>
  </si>
  <si>
    <t>ship</t>
  </si>
  <si>
    <t>&lt;img src="shirt.jpg"&gt;</t>
  </si>
  <si>
    <t>shirt</t>
  </si>
  <si>
    <t>&lt;img src="shoes.jpg"&gt;</t>
  </si>
  <si>
    <t>shoes</t>
  </si>
  <si>
    <t>&lt;img src="shoot.jpg"&gt;</t>
  </si>
  <si>
    <t>shoot</t>
  </si>
  <si>
    <t>&lt;img src="shop.jpg"&gt;</t>
  </si>
  <si>
    <t>shop</t>
  </si>
  <si>
    <t>&lt;img src="short.jpg"&gt;</t>
  </si>
  <si>
    <t>short</t>
  </si>
  <si>
    <t>&lt;img src="shoulder.jpg"&gt;</t>
  </si>
  <si>
    <t>shoulder</t>
  </si>
  <si>
    <t>&lt;img src="sick.jpg"&gt;</t>
  </si>
  <si>
    <t>sick</t>
  </si>
  <si>
    <t>&lt;img src="side.jpg"&gt;</t>
  </si>
  <si>
    <t>side</t>
  </si>
  <si>
    <t>&lt;img src="sign.jpg"&gt;</t>
  </si>
  <si>
    <t>sign</t>
  </si>
  <si>
    <t>&lt;img src="silver.jpg"&gt;</t>
  </si>
  <si>
    <t>silver</t>
  </si>
  <si>
    <t>&lt;img src="sing.jpg"&gt;</t>
  </si>
  <si>
    <t>sing</t>
  </si>
  <si>
    <t>&lt;img src="sister.jpg"&gt;</t>
  </si>
  <si>
    <t>sister</t>
  </si>
  <si>
    <t>&lt;img src="sit.jpg"&gt;</t>
  </si>
  <si>
    <t>sit</t>
  </si>
  <si>
    <t>&lt;img src="six.jpg"&gt;</t>
  </si>
  <si>
    <t>six</t>
  </si>
  <si>
    <t>&lt;img src="sixteen.jpg"&gt;</t>
  </si>
  <si>
    <t>sixteen</t>
  </si>
  <si>
    <t>&lt;img src="sixty.jpg"&gt;</t>
  </si>
  <si>
    <t>sixty</t>
  </si>
  <si>
    <t>&lt;img src="skin.jpg"&gt;</t>
  </si>
  <si>
    <t>skin</t>
  </si>
  <si>
    <t>&lt;img src="skirt.jpg"&gt;</t>
  </si>
  <si>
    <t>skirt</t>
  </si>
  <si>
    <t>&lt;img src="sky.jpg"&gt;</t>
  </si>
  <si>
    <t>sky</t>
  </si>
  <si>
    <t>&lt;img src="sleep.jpg"&gt;</t>
  </si>
  <si>
    <t>sleep</t>
  </si>
  <si>
    <t>&lt;img src="slow.jpg"&gt;</t>
  </si>
  <si>
    <t>slow</t>
  </si>
  <si>
    <t>&lt;img src="small.jpg"&gt;</t>
  </si>
  <si>
    <t>small</t>
  </si>
  <si>
    <t>&lt;img src="smell.jpg"&gt;</t>
  </si>
  <si>
    <t>smell</t>
  </si>
  <si>
    <t>&lt;img src="smile.jpg"&gt;</t>
  </si>
  <si>
    <t>smile</t>
  </si>
  <si>
    <t>&lt;img src="snow.jpg"&gt;</t>
  </si>
  <si>
    <t>snow</t>
  </si>
  <si>
    <t>&lt;img src="soap.jpg"&gt;</t>
  </si>
  <si>
    <t>soap</t>
  </si>
  <si>
    <t>&lt;img src="soft.jpg"&gt;</t>
  </si>
  <si>
    <t>soft</t>
  </si>
  <si>
    <t>&lt;img src="soil.jpg"&gt;</t>
  </si>
  <si>
    <t>soil</t>
  </si>
  <si>
    <t>&lt;img src="soldier.jpg"&gt;</t>
  </si>
  <si>
    <t>soldier</t>
  </si>
  <si>
    <t>&lt;img src="son.jpg"&gt;</t>
  </si>
  <si>
    <t>son</t>
  </si>
  <si>
    <t>&lt;img src="song.jpg"&gt;</t>
  </si>
  <si>
    <t>song</t>
  </si>
  <si>
    <t>&lt;img src="sound.jpg"&gt;</t>
  </si>
  <si>
    <t>sound</t>
  </si>
  <si>
    <t>&lt;img src="soup.jpg"&gt;</t>
  </si>
  <si>
    <t>soup</t>
  </si>
  <si>
    <t>&lt;img src="south.jpg"&gt;</t>
  </si>
  <si>
    <t>south</t>
  </si>
  <si>
    <t>&lt;img src="space.jpg"&gt;</t>
  </si>
  <si>
    <t>space</t>
  </si>
  <si>
    <t>&lt;img src="speak.jpg"&gt;</t>
  </si>
  <si>
    <t>speak</t>
  </si>
  <si>
    <t>&lt;img src="spoon.jpg"&gt;</t>
  </si>
  <si>
    <t>spoon</t>
  </si>
  <si>
    <t>&lt;img src="sport.jpg"&gt;</t>
  </si>
  <si>
    <t>sport</t>
  </si>
  <si>
    <t>&lt;img src="spring.jpg"&gt;</t>
  </si>
  <si>
    <t>spring</t>
  </si>
  <si>
    <t>&lt;img src="square.jpg"&gt;</t>
  </si>
  <si>
    <t>square</t>
  </si>
  <si>
    <t>&lt;img src="stain.jpg"&gt;</t>
  </si>
  <si>
    <t>stain</t>
  </si>
  <si>
    <t>&lt;img src="stand.jpg"&gt;</t>
  </si>
  <si>
    <t>stand</t>
  </si>
  <si>
    <t>&lt;img src="star.jpg"&gt;</t>
  </si>
  <si>
    <t>star</t>
  </si>
  <si>
    <t>&lt;img src="station.jpg"&gt;</t>
  </si>
  <si>
    <t>station</t>
  </si>
  <si>
    <t>&lt;img src="stir.jpg"&gt;</t>
  </si>
  <si>
    <t>stir</t>
  </si>
  <si>
    <t>&lt;img src="stone.jpg"&gt;</t>
  </si>
  <si>
    <t>stone</t>
  </si>
  <si>
    <t>&lt;img src="stop.jpg"&gt;</t>
  </si>
  <si>
    <t>stop</t>
  </si>
  <si>
    <t>&lt;img src="store.jpg"&gt;</t>
  </si>
  <si>
    <t>store</t>
  </si>
  <si>
    <t>&lt;img src="straight.jpg"&gt;</t>
  </si>
  <si>
    <t>straight</t>
  </si>
  <si>
    <t>&lt;img src="street.jpg"&gt;</t>
  </si>
  <si>
    <t>street</t>
  </si>
  <si>
    <t>&lt;img src="strong.jpg"&gt;</t>
  </si>
  <si>
    <t>strong</t>
  </si>
  <si>
    <t>&lt;img src="student.jpg"&gt;</t>
  </si>
  <si>
    <t>student</t>
  </si>
  <si>
    <t>&lt;img src="sugar.jpg"&gt;</t>
  </si>
  <si>
    <t>sugar</t>
  </si>
  <si>
    <t>&lt;img src="suit.jpg"&gt;</t>
  </si>
  <si>
    <t>suit</t>
  </si>
  <si>
    <t>&lt;img src="summer.jpg"&gt;</t>
  </si>
  <si>
    <t>summer</t>
  </si>
  <si>
    <t>&lt;img src="sun.jpg"&gt;</t>
  </si>
  <si>
    <t>sun</t>
  </si>
  <si>
    <t>&lt;img src="Sunday.jpg"&gt;</t>
  </si>
  <si>
    <t>Sunday</t>
  </si>
  <si>
    <t>&lt;img src="sweat.jpg"&gt;</t>
  </si>
  <si>
    <t>sweat</t>
  </si>
  <si>
    <t>&lt;img src="swim.jpg"&gt;</t>
  </si>
  <si>
    <t>swim</t>
  </si>
  <si>
    <t>&lt;img src="T-shirt.jpg"&gt;</t>
  </si>
  <si>
    <t>T-shirt</t>
  </si>
  <si>
    <t>&lt;img src="table.jpg"&gt;</t>
  </si>
  <si>
    <t>table</t>
  </si>
  <si>
    <t>&lt;img src="tall.jpg"&gt;</t>
  </si>
  <si>
    <t>tall</t>
  </si>
  <si>
    <t>&lt;img src="taste.jpg"&gt;</t>
  </si>
  <si>
    <t>taste</t>
  </si>
  <si>
    <t>&lt;img src="tea.jpg"&gt;</t>
  </si>
  <si>
    <t>tea</t>
  </si>
  <si>
    <t>&lt;img src="teach.jpg"&gt;</t>
  </si>
  <si>
    <t>teach</t>
  </si>
  <si>
    <t>&lt;img src="teacher.jpg"&gt;</t>
  </si>
  <si>
    <t>teacher</t>
  </si>
  <si>
    <t>&lt;img src="team.jpg"&gt;</t>
  </si>
  <si>
    <t>team</t>
  </si>
  <si>
    <t>&lt;img src="tear.jpg"&gt;</t>
  </si>
  <si>
    <t>tear</t>
  </si>
  <si>
    <t>&lt;img src="technology.jpg"&gt;</t>
  </si>
  <si>
    <t>technology</t>
  </si>
  <si>
    <t>&lt;img src="telephone.jpg"&gt;</t>
  </si>
  <si>
    <t>telephone</t>
  </si>
  <si>
    <t>&lt;img src="television.jpg"&gt;</t>
  </si>
  <si>
    <t>television</t>
  </si>
  <si>
    <t>&lt;img src="temperature.jpg"&gt;</t>
  </si>
  <si>
    <t>temperature</t>
  </si>
  <si>
    <t>&lt;img src="ten.jpg"&gt;</t>
  </si>
  <si>
    <t>ten</t>
  </si>
  <si>
    <t>&lt;img src="theater.jpg"&gt;</t>
  </si>
  <si>
    <t>theater</t>
  </si>
  <si>
    <t>&lt;img src="they.jpg"&gt;</t>
  </si>
  <si>
    <t>they</t>
  </si>
  <si>
    <t>&lt;img src="thick.jpg"&gt;</t>
  </si>
  <si>
    <t>thick</t>
  </si>
  <si>
    <t>&lt;img src="thin.jpg"&gt;</t>
  </si>
  <si>
    <t>thin</t>
  </si>
  <si>
    <t>&lt;img src="think.jpg"&gt;</t>
  </si>
  <si>
    <t>think</t>
  </si>
  <si>
    <t>&lt;img src="third.jpg"&gt;</t>
  </si>
  <si>
    <t>third</t>
  </si>
  <si>
    <t>&lt;img src="thirteen.jpg"&gt;</t>
  </si>
  <si>
    <t>thirteen</t>
  </si>
  <si>
    <t>&lt;img src="thirty.jpg"&gt;</t>
  </si>
  <si>
    <t>thirty</t>
  </si>
  <si>
    <t>&lt;img src="thousand.jpg"&gt;</t>
  </si>
  <si>
    <t>thousand</t>
  </si>
  <si>
    <t>&lt;img src="three.jpg"&gt;</t>
  </si>
  <si>
    <t>three</t>
  </si>
  <si>
    <t>&lt;img src="throw.jpg"&gt;</t>
  </si>
  <si>
    <t>throw</t>
  </si>
  <si>
    <t>&lt;img src="Thursday.jpg"&gt;</t>
  </si>
  <si>
    <t>Thursday</t>
  </si>
  <si>
    <t>&lt;img src="ticket.jpg"&gt;</t>
  </si>
  <si>
    <t>ticket</t>
  </si>
  <si>
    <t>&lt;img src="tight.jpg"&gt;</t>
  </si>
  <si>
    <t>tight</t>
  </si>
  <si>
    <t>&lt;img src="time.jpg"&gt;</t>
  </si>
  <si>
    <t>time</t>
  </si>
  <si>
    <t>&lt;img src="tire.jpg"&gt;</t>
  </si>
  <si>
    <t>tire</t>
  </si>
  <si>
    <t>&lt;img src="toe.jpg"&gt;</t>
  </si>
  <si>
    <t>toe</t>
  </si>
  <si>
    <t>&lt;img src="tongue.jpg"&gt;</t>
  </si>
  <si>
    <t>tongue</t>
  </si>
  <si>
    <t>&lt;img src="tool.jpg"&gt;</t>
  </si>
  <si>
    <t>tool</t>
  </si>
  <si>
    <t>&lt;img src="tooth.jpg"&gt;</t>
  </si>
  <si>
    <t>tooth</t>
  </si>
  <si>
    <t>&lt;img src="top.jpg"&gt;</t>
  </si>
  <si>
    <t>top</t>
  </si>
  <si>
    <t>&lt;img src="touch.jpg"&gt;</t>
  </si>
  <si>
    <t>touch</t>
  </si>
  <si>
    <t>&lt;img src="town.jpg"&gt;</t>
  </si>
  <si>
    <t>town</t>
  </si>
  <si>
    <t>&lt;img src="train.jpg"&gt;</t>
  </si>
  <si>
    <t>train</t>
  </si>
  <si>
    <t>&lt;img src="transportation.jpg"&gt;</t>
  </si>
  <si>
    <t>transportation</t>
  </si>
  <si>
    <t>&lt;img src="tree.jpg"&gt;</t>
  </si>
  <si>
    <t>tree</t>
  </si>
  <si>
    <t>&lt;img src="truck.jpg"&gt;</t>
  </si>
  <si>
    <t>truck</t>
  </si>
  <si>
    <t>&lt;img src="Tuesday.jpg"&gt;</t>
  </si>
  <si>
    <t>Tuesday</t>
  </si>
  <si>
    <t>&lt;img src="turn.jpg"&gt;</t>
  </si>
  <si>
    <t>turn</t>
  </si>
  <si>
    <t>&lt;img src="twelve.jpg"&gt;</t>
  </si>
  <si>
    <t>twelve</t>
  </si>
  <si>
    <t>&lt;img src="twenty.jpg"&gt;</t>
  </si>
  <si>
    <t>twenty</t>
  </si>
  <si>
    <t>&lt;img src="two.jpg"&gt;</t>
  </si>
  <si>
    <t>two</t>
  </si>
  <si>
    <t>&lt;img src="ugly.jpg"&gt;</t>
  </si>
  <si>
    <t>ugly</t>
  </si>
  <si>
    <t>&lt;img src="university.jpg"&gt;</t>
  </si>
  <si>
    <t>university</t>
  </si>
  <si>
    <t>&lt;img src="up.jpg"&gt;</t>
  </si>
  <si>
    <t>up</t>
  </si>
  <si>
    <t>&lt;img src="valley.jpg"&gt;</t>
  </si>
  <si>
    <t>valley</t>
  </si>
  <si>
    <t>&lt;img src="verb.jpg"&gt;</t>
  </si>
  <si>
    <t>verb</t>
  </si>
  <si>
    <t>&lt;img src="victim.jpg"&gt;</t>
  </si>
  <si>
    <t>victim</t>
  </si>
  <si>
    <t>&lt;img src="voice.jpg"&gt;</t>
  </si>
  <si>
    <t>voice</t>
  </si>
  <si>
    <t>&lt;img src="vowel.jpg"&gt;</t>
  </si>
  <si>
    <t>vowel</t>
  </si>
  <si>
    <t>&lt;img src="waiter.jpg"&gt;</t>
  </si>
  <si>
    <t>waiter</t>
  </si>
  <si>
    <t>&lt;img src="wake.jpg"&gt;</t>
  </si>
  <si>
    <t>wake</t>
  </si>
  <si>
    <t>&lt;img src="walk.jpg"&gt;</t>
  </si>
  <si>
    <t>walk</t>
  </si>
  <si>
    <t>&lt;img src="wall.jpg"&gt;</t>
  </si>
  <si>
    <t>wall</t>
  </si>
  <si>
    <t>&lt;img src="war.jpg"&gt;</t>
  </si>
  <si>
    <t>war</t>
  </si>
  <si>
    <t>&lt;img src="warm.jpg"&gt;</t>
  </si>
  <si>
    <t>warm</t>
  </si>
  <si>
    <t>&lt;img src="wash.jpg"&gt;</t>
  </si>
  <si>
    <t>wash</t>
  </si>
  <si>
    <t>&lt;img src="watch.jpg"&gt;</t>
  </si>
  <si>
    <t>watch</t>
  </si>
  <si>
    <t>&lt;img src="water.jpg"&gt;</t>
  </si>
  <si>
    <t>water</t>
  </si>
  <si>
    <t>&lt;img src="wave.jpg"&gt;</t>
  </si>
  <si>
    <t>wave</t>
  </si>
  <si>
    <t>&lt;img src="we.jpg"&gt;</t>
  </si>
  <si>
    <t>we</t>
  </si>
  <si>
    <t>&lt;img src="weak.jpg"&gt;</t>
  </si>
  <si>
    <t>weak</t>
  </si>
  <si>
    <t>&lt;img src="wear.jpg"&gt;</t>
  </si>
  <si>
    <t>wear</t>
  </si>
  <si>
    <t>&lt;img src="wedding.jpg"&gt;</t>
  </si>
  <si>
    <t>wedding</t>
  </si>
  <si>
    <t>&lt;img src="Wednesday.jpg"&gt;</t>
  </si>
  <si>
    <t>Wednesday</t>
  </si>
  <si>
    <t>&lt;img src="week.jpg"&gt;</t>
  </si>
  <si>
    <t>week</t>
  </si>
  <si>
    <t>&lt;img src="weight.jpg"&gt;</t>
  </si>
  <si>
    <t>weight</t>
  </si>
  <si>
    <t>&lt;img src="west.jpg"&gt;</t>
  </si>
  <si>
    <t>west</t>
  </si>
  <si>
    <t>&lt;img src="wet.jpg"&gt;</t>
  </si>
  <si>
    <t>wet</t>
  </si>
  <si>
    <t>&lt;img src="white.jpg"&gt;</t>
  </si>
  <si>
    <t>white</t>
  </si>
  <si>
    <t>&lt;img src="wide.jpg"&gt;</t>
  </si>
  <si>
    <t>wide</t>
  </si>
  <si>
    <t>&lt;img src="wife.jpg"&gt;</t>
  </si>
  <si>
    <t>wife</t>
  </si>
  <si>
    <t>&lt;img src="win.jpg"&gt;</t>
  </si>
  <si>
    <t>win</t>
  </si>
  <si>
    <t>&lt;img src="wind.jpg"&gt;</t>
  </si>
  <si>
    <t>wind</t>
  </si>
  <si>
    <t>&lt;img src="window.jpg"&gt;</t>
  </si>
  <si>
    <t>window</t>
  </si>
  <si>
    <t>&lt;img src="wine.jpg"&gt;</t>
  </si>
  <si>
    <t>wine</t>
  </si>
  <si>
    <t>&lt;img src="wing.jpg"&gt;</t>
  </si>
  <si>
    <t>wing</t>
  </si>
  <si>
    <t>&lt;img src="winter.jpg"&gt;</t>
  </si>
  <si>
    <t>winter</t>
  </si>
  <si>
    <t>&lt;img src="woman.jpg"&gt;</t>
  </si>
  <si>
    <t>woman</t>
  </si>
  <si>
    <t>&lt;img src="wood.jpg"&gt;</t>
  </si>
  <si>
    <t>wood</t>
  </si>
  <si>
    <t>&lt;img src="work.jpg"&gt;</t>
  </si>
  <si>
    <t>work</t>
  </si>
  <si>
    <t>&lt;img src="world.jpg"&gt;</t>
  </si>
  <si>
    <t>world</t>
  </si>
  <si>
    <t>&lt;img src="write.jpg"&gt;</t>
  </si>
  <si>
    <t>write</t>
  </si>
  <si>
    <t>&lt;img src="yard.jpg"&gt;</t>
  </si>
  <si>
    <t>yard</t>
  </si>
  <si>
    <t>&lt;img src="year.jpg"&gt;</t>
  </si>
  <si>
    <t>year</t>
  </si>
  <si>
    <t>&lt;img src="yellow.jpg"&gt;</t>
  </si>
  <si>
    <t>yellow</t>
  </si>
  <si>
    <t>&lt;img src="yes.jpg"&gt;</t>
  </si>
  <si>
    <t>yes</t>
  </si>
  <si>
    <t>&lt;img src="you.jpg"&gt;</t>
  </si>
  <si>
    <t>you</t>
  </si>
  <si>
    <t>&lt;img src="young.jpg"&gt;</t>
  </si>
  <si>
    <t>young</t>
  </si>
  <si>
    <t>&lt;img src="zero.jpg"&gt;</t>
  </si>
  <si>
    <t>zero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</si>
</sst>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6.71"/>
  </cols>
  <sheetData>
    <row r="1">
      <c r="A1" s="1" t="s">
        <v>0</v>
      </c>
      <c r="B1" s="2" t="s">
        <v>1</v>
      </c>
      <c r="C1" s="2" t="str">
        <f>IFERROR(__xludf.DUMMYFUNCTION("GOOGLETRANSLATE(B1, ""en"", ""pt"")"),"ator")</f>
        <v>ator</v>
      </c>
    </row>
    <row r="2">
      <c r="A2" s="1" t="s">
        <v>2</v>
      </c>
      <c r="B2" s="2" t="s">
        <v>3</v>
      </c>
      <c r="C2" s="2" t="str">
        <f>IFERROR(__xludf.DUMMYFUNCTION("GOOGLETRANSLATE(B2, ""en"", ""pt"")"),"adjetivo")</f>
        <v>adjetivo</v>
      </c>
    </row>
    <row r="3">
      <c r="A3" s="1" t="s">
        <v>4</v>
      </c>
      <c r="B3" s="2" t="s">
        <v>5</v>
      </c>
      <c r="C3" s="2" t="str">
        <f>IFERROR(__xludf.DUMMYFUNCTION("GOOGLETRANSLATE(B3, ""en"", ""pt"")"),"adulto")</f>
        <v>adulto</v>
      </c>
    </row>
    <row r="4">
      <c r="A4" s="1" t="s">
        <v>6</v>
      </c>
      <c r="B4" s="2" t="s">
        <v>7</v>
      </c>
      <c r="C4" s="2" t="str">
        <f>IFERROR(__xludf.DUMMYFUNCTION("GOOGLETRANSLATE(B4, ""en"", ""pt"")"),"tarde")</f>
        <v>tarde</v>
      </c>
    </row>
    <row r="5">
      <c r="A5" s="1" t="s">
        <v>8</v>
      </c>
      <c r="B5" s="2" t="s">
        <v>9</v>
      </c>
      <c r="C5" s="2" t="str">
        <f>IFERROR(__xludf.DUMMYFUNCTION("GOOGLETRANSLATE(B5, ""en"", ""pt"")"),"ar")</f>
        <v>ar</v>
      </c>
    </row>
    <row r="6">
      <c r="A6" s="1" t="s">
        <v>10</v>
      </c>
      <c r="B6" s="2" t="s">
        <v>11</v>
      </c>
      <c r="C6" s="2" t="str">
        <f>IFERROR(__xludf.DUMMYFUNCTION("GOOGLETRANSLATE(B6, ""en"", ""pt"")"),"aeroporto")</f>
        <v>aeroporto</v>
      </c>
    </row>
    <row r="7">
      <c r="A7" s="1" t="s">
        <v>12</v>
      </c>
      <c r="B7" s="2" t="s">
        <v>13</v>
      </c>
      <c r="C7" s="2" t="str">
        <f>IFERROR(__xludf.DUMMYFUNCTION("GOOGLETRANSLATE(B7, ""en"", ""pt"")"),"vivo")</f>
        <v>vivo</v>
      </c>
    </row>
    <row r="8">
      <c r="A8" s="1" t="s">
        <v>14</v>
      </c>
      <c r="B8" s="2" t="s">
        <v>15</v>
      </c>
      <c r="C8" s="2" t="str">
        <f>IFERROR(__xludf.DUMMYFUNCTION("GOOGLETRANSLATE(B8, ""en"", ""pt"")"),"animal")</f>
        <v>animal</v>
      </c>
    </row>
    <row r="9">
      <c r="A9" s="1" t="s">
        <v>16</v>
      </c>
      <c r="B9" s="2" t="s">
        <v>17</v>
      </c>
      <c r="C9" s="2" t="str">
        <f>IFERROR(__xludf.DUMMYFUNCTION("GOOGLETRANSLATE(B9, ""en"", ""pt"")"),"apartamento")</f>
        <v>apartamento</v>
      </c>
    </row>
    <row r="10">
      <c r="A10" s="1" t="s">
        <v>18</v>
      </c>
      <c r="B10" s="2" t="s">
        <v>19</v>
      </c>
      <c r="C10" s="2" t="str">
        <f>IFERROR(__xludf.DUMMYFUNCTION("GOOGLETRANSLATE(B10, ""en"", ""pt"")"),"maçã")</f>
        <v>maçã</v>
      </c>
    </row>
    <row r="11">
      <c r="A11" s="1" t="s">
        <v>20</v>
      </c>
      <c r="B11" s="2" t="s">
        <v>21</v>
      </c>
      <c r="C11" s="2" t="str">
        <f>IFERROR(__xludf.DUMMYFUNCTION("GOOGLETRANSLATE(B11, ""en"", ""pt"")"),"abril")</f>
        <v>abril</v>
      </c>
    </row>
    <row r="12">
      <c r="A12" s="1" t="s">
        <v>22</v>
      </c>
      <c r="B12" s="2" t="s">
        <v>23</v>
      </c>
      <c r="C12" s="2" t="str">
        <f>IFERROR(__xludf.DUMMYFUNCTION("GOOGLETRANSLATE(B12, ""en"", ""pt"")"),"braço")</f>
        <v>braço</v>
      </c>
    </row>
    <row r="13">
      <c r="A13" s="1" t="s">
        <v>24</v>
      </c>
      <c r="B13" s="2" t="s">
        <v>25</v>
      </c>
      <c r="C13" s="2" t="str">
        <f>IFERROR(__xludf.DUMMYFUNCTION("GOOGLETRANSLATE(B13, ""en"", ""pt"")"),"exército")</f>
        <v>exército</v>
      </c>
    </row>
    <row r="14">
      <c r="A14" s="1" t="s">
        <v>26</v>
      </c>
      <c r="B14" s="2" t="s">
        <v>27</v>
      </c>
      <c r="C14" s="2" t="str">
        <f>IFERROR(__xludf.DUMMYFUNCTION("GOOGLETRANSLATE(B14, ""en"", ""pt"")"),"arte")</f>
        <v>arte</v>
      </c>
    </row>
    <row r="15">
      <c r="A15" s="1" t="s">
        <v>28</v>
      </c>
      <c r="B15" s="2" t="s">
        <v>29</v>
      </c>
      <c r="C15" s="2" t="str">
        <f>IFERROR(__xludf.DUMMYFUNCTION("GOOGLETRANSLATE(B15, ""en"", ""pt"")"),"artista")</f>
        <v>artista</v>
      </c>
    </row>
    <row r="16">
      <c r="A16" s="1" t="s">
        <v>30</v>
      </c>
      <c r="B16" s="2" t="s">
        <v>31</v>
      </c>
      <c r="C16" s="2" t="str">
        <f>IFERROR(__xludf.DUMMYFUNCTION("GOOGLETRANSLATE(B16, ""en"", ""pt"")"),"ataque")</f>
        <v>ataque</v>
      </c>
    </row>
    <row r="17">
      <c r="A17" s="1" t="s">
        <v>32</v>
      </c>
      <c r="B17" s="2" t="s">
        <v>33</v>
      </c>
      <c r="C17" s="2" t="str">
        <f>IFERROR(__xludf.DUMMYFUNCTION("GOOGLETRANSLATE(B17, ""en"", ""pt"")"),"agosto")</f>
        <v>agosto</v>
      </c>
    </row>
    <row r="18">
      <c r="A18" s="1" t="s">
        <v>34</v>
      </c>
      <c r="B18" s="2" t="s">
        <v>35</v>
      </c>
      <c r="C18" s="2" t="str">
        <f>IFERROR(__xludf.DUMMYFUNCTION("GOOGLETRANSLATE(B18, ""en"", ""pt"")"),"autor")</f>
        <v>autor</v>
      </c>
    </row>
    <row r="19">
      <c r="A19" s="1" t="s">
        <v>36</v>
      </c>
      <c r="B19" s="2" t="s">
        <v>37</v>
      </c>
      <c r="C19" s="2" t="str">
        <f>IFERROR(__xludf.DUMMYFUNCTION("GOOGLETRANSLATE(B19, ""en"", ""pt"")"),"bebê")</f>
        <v>bebê</v>
      </c>
    </row>
    <row r="20">
      <c r="A20" s="1" t="s">
        <v>38</v>
      </c>
      <c r="B20" s="2" t="s">
        <v>39</v>
      </c>
      <c r="C20" s="2" t="str">
        <f>IFERROR(__xludf.DUMMYFUNCTION("GOOGLETRANSLATE(B20, ""en"", ""pt"")"),"costas")</f>
        <v>costas</v>
      </c>
    </row>
    <row r="21">
      <c r="A21" s="1" t="s">
        <v>38</v>
      </c>
      <c r="B21" s="2" t="s">
        <v>39</v>
      </c>
      <c r="C21" s="2" t="str">
        <f>IFERROR(__xludf.DUMMYFUNCTION("GOOGLETRANSLATE(B21, ""en"", ""pt"")"),"costas")</f>
        <v>costas</v>
      </c>
    </row>
    <row r="22">
      <c r="A22" s="1" t="s">
        <v>40</v>
      </c>
      <c r="B22" s="2" t="s">
        <v>41</v>
      </c>
      <c r="C22" s="2" t="str">
        <f>IFERROR(__xludf.DUMMYFUNCTION("GOOGLETRANSLATE(B22, ""en"", ""pt"")"),"mau")</f>
        <v>mau</v>
      </c>
    </row>
    <row r="23">
      <c r="A23" s="1" t="s">
        <v>42</v>
      </c>
      <c r="B23" s="2" t="s">
        <v>43</v>
      </c>
      <c r="C23" s="2" t="str">
        <f>IFERROR(__xludf.DUMMYFUNCTION("GOOGLETRANSLATE(B23, ""en"", ""pt"")"),"saco")</f>
        <v>saco</v>
      </c>
    </row>
    <row r="24">
      <c r="A24" s="1" t="s">
        <v>44</v>
      </c>
      <c r="B24" s="2" t="s">
        <v>45</v>
      </c>
      <c r="C24" s="2" t="str">
        <f>IFERROR(__xludf.DUMMYFUNCTION("GOOGLETRANSLATE(B24, ""en"", ""pt"")"),"bola")</f>
        <v>bola</v>
      </c>
    </row>
    <row r="25">
      <c r="A25" s="1" t="s">
        <v>46</v>
      </c>
      <c r="B25" s="2" t="s">
        <v>47</v>
      </c>
      <c r="C25" s="2" t="str">
        <f>IFERROR(__xludf.DUMMYFUNCTION("GOOGLETRANSLATE(B25, ""en"", ""pt"")"),"banana")</f>
        <v>banana</v>
      </c>
    </row>
    <row r="26">
      <c r="A26" s="1" t="s">
        <v>48</v>
      </c>
      <c r="B26" s="2" t="s">
        <v>49</v>
      </c>
      <c r="C26" s="2" t="str">
        <f>IFERROR(__xludf.DUMMYFUNCTION("GOOGLETRANSLATE(B26, ""en"", ""pt"")"),"banda")</f>
        <v>banda</v>
      </c>
    </row>
    <row r="27">
      <c r="A27" s="1" t="s">
        <v>50</v>
      </c>
      <c r="B27" s="2" t="s">
        <v>51</v>
      </c>
      <c r="C27" s="2" t="str">
        <f>IFERROR(__xludf.DUMMYFUNCTION("GOOGLETRANSLATE(B27, ""en"", ""pt"")"),"banco")</f>
        <v>banco</v>
      </c>
    </row>
    <row r="28">
      <c r="A28" s="1" t="s">
        <v>52</v>
      </c>
      <c r="B28" s="2" t="s">
        <v>53</v>
      </c>
      <c r="C28" s="2" t="str">
        <f>IFERROR(__xludf.DUMMYFUNCTION("GOOGLETRANSLATE(B28, ""en"", ""pt"")"),"Barra")</f>
        <v>Barra</v>
      </c>
    </row>
    <row r="29">
      <c r="A29" s="1" t="s">
        <v>54</v>
      </c>
      <c r="B29" s="2" t="s">
        <v>55</v>
      </c>
      <c r="C29" s="2" t="str">
        <f>IFERROR(__xludf.DUMMYFUNCTION("GOOGLETRANSLATE(B29, ""en"", ""pt"")"),"banheiro")</f>
        <v>banheiro</v>
      </c>
    </row>
    <row r="30">
      <c r="A30" s="1" t="s">
        <v>56</v>
      </c>
      <c r="B30" s="2" t="s">
        <v>57</v>
      </c>
      <c r="C30" s="2" t="str">
        <f>IFERROR(__xludf.DUMMYFUNCTION("GOOGLETRANSLATE(B30, ""en"", ""pt"")"),"de praia")</f>
        <v>de praia</v>
      </c>
    </row>
    <row r="31">
      <c r="A31" s="1" t="s">
        <v>58</v>
      </c>
      <c r="B31" s="2" t="s">
        <v>59</v>
      </c>
      <c r="C31" s="2" t="str">
        <f>IFERROR(__xludf.DUMMYFUNCTION("GOOGLETRANSLATE(B31, ""en"", ""pt"")"),"barba")</f>
        <v>barba</v>
      </c>
    </row>
    <row r="32">
      <c r="A32" s="1" t="s">
        <v>60</v>
      </c>
      <c r="B32" s="2" t="s">
        <v>61</v>
      </c>
      <c r="C32" s="2" t="str">
        <f>IFERROR(__xludf.DUMMYFUNCTION("GOOGLETRANSLATE(B32, ""en"", ""pt"")"),"batida")</f>
        <v>batida</v>
      </c>
    </row>
    <row r="33">
      <c r="A33" s="1" t="s">
        <v>62</v>
      </c>
      <c r="B33" s="2" t="s">
        <v>63</v>
      </c>
      <c r="C33" s="2" t="str">
        <f>IFERROR(__xludf.DUMMYFUNCTION("GOOGLETRANSLATE(B33, ""en"", ""pt"")"),"lindo")</f>
        <v>lindo</v>
      </c>
    </row>
    <row r="34">
      <c r="A34" s="1" t="s">
        <v>64</v>
      </c>
      <c r="B34" s="2" t="s">
        <v>65</v>
      </c>
      <c r="C34" s="2" t="str">
        <f>IFERROR(__xludf.DUMMYFUNCTION("GOOGLETRANSLATE(B34, ""en"", ""pt"")"),"cama")</f>
        <v>cama</v>
      </c>
    </row>
    <row r="35">
      <c r="A35" s="1" t="s">
        <v>66</v>
      </c>
      <c r="B35" s="2" t="s">
        <v>67</v>
      </c>
      <c r="C35" s="2" t="str">
        <f>IFERROR(__xludf.DUMMYFUNCTION("GOOGLETRANSLATE(B35, ""en"", ""pt"")"),"quarto")</f>
        <v>quarto</v>
      </c>
    </row>
    <row r="36">
      <c r="A36" s="1" t="s">
        <v>68</v>
      </c>
      <c r="B36" s="2" t="s">
        <v>69</v>
      </c>
      <c r="C36" s="2" t="str">
        <f>IFERROR(__xludf.DUMMYFUNCTION("GOOGLETRANSLATE(B36, ""en"", ""pt"")"),"carne")</f>
        <v>carne</v>
      </c>
    </row>
    <row r="37">
      <c r="A37" s="1" t="s">
        <v>70</v>
      </c>
      <c r="B37" s="2" t="s">
        <v>71</v>
      </c>
      <c r="C37" s="2" t="str">
        <f>IFERROR(__xludf.DUMMYFUNCTION("GOOGLETRANSLATE(B37, ""en"", ""pt"")"),"Cerveja")</f>
        <v>Cerveja</v>
      </c>
    </row>
    <row r="38">
      <c r="A38" s="1" t="s">
        <v>72</v>
      </c>
      <c r="B38" s="2" t="s">
        <v>73</v>
      </c>
      <c r="C38" s="2" t="str">
        <f>IFERROR(__xludf.DUMMYFUNCTION("GOOGLETRANSLATE(B38, ""en"", ""pt"")"),"dobrar")</f>
        <v>dobrar</v>
      </c>
    </row>
    <row r="39">
      <c r="A39" s="1" t="s">
        <v>74</v>
      </c>
      <c r="B39" s="2" t="s">
        <v>75</v>
      </c>
      <c r="C39" s="2" t="str">
        <f>IFERROR(__xludf.DUMMYFUNCTION("GOOGLETRANSLATE(B39, ""en"", ""pt"")"),"bebida")</f>
        <v>bebida</v>
      </c>
    </row>
    <row r="40">
      <c r="A40" s="1" t="s">
        <v>76</v>
      </c>
      <c r="B40" s="2" t="s">
        <v>77</v>
      </c>
      <c r="C40" s="2" t="str">
        <f>IFERROR(__xludf.DUMMYFUNCTION("GOOGLETRANSLATE(B40, ""en"", ""pt"")"),"bicicleta")</f>
        <v>bicicleta</v>
      </c>
    </row>
    <row r="41">
      <c r="A41" s="1" t="s">
        <v>78</v>
      </c>
      <c r="B41" s="2" t="s">
        <v>79</v>
      </c>
      <c r="C41" s="2" t="str">
        <f>IFERROR(__xludf.DUMMYFUNCTION("GOOGLETRANSLATE(B41, ""en"", ""pt"")"),"grande")</f>
        <v>grande</v>
      </c>
    </row>
    <row r="42">
      <c r="A42" s="1" t="s">
        <v>80</v>
      </c>
      <c r="B42" s="2" t="s">
        <v>81</v>
      </c>
      <c r="C42" s="2" t="str">
        <f>IFERROR(__xludf.DUMMYFUNCTION("GOOGLETRANSLATE(B42, ""en"", ""pt"")"),"conta")</f>
        <v>conta</v>
      </c>
    </row>
    <row r="43">
      <c r="A43" s="1" t="s">
        <v>82</v>
      </c>
      <c r="B43" s="2" t="s">
        <v>83</v>
      </c>
      <c r="C43" s="2" t="str">
        <f>IFERROR(__xludf.DUMMYFUNCTION("GOOGLETRANSLATE(B43, ""en"", ""pt"")"),"bilhão")</f>
        <v>bilhão</v>
      </c>
    </row>
    <row r="44">
      <c r="A44" s="1" t="s">
        <v>84</v>
      </c>
      <c r="B44" s="2" t="s">
        <v>85</v>
      </c>
      <c r="C44" s="2" t="str">
        <f>IFERROR(__xludf.DUMMYFUNCTION("GOOGLETRANSLATE(B44, ""en"", ""pt"")"),"pássaro")</f>
        <v>pássaro</v>
      </c>
    </row>
    <row r="45">
      <c r="A45" s="1" t="s">
        <v>86</v>
      </c>
      <c r="B45" s="2" t="s">
        <v>87</v>
      </c>
      <c r="C45" s="2" t="str">
        <f>IFERROR(__xludf.DUMMYFUNCTION("GOOGLETRANSLATE(B45, ""en"", ""pt"")"),"Preto")</f>
        <v>Preto</v>
      </c>
    </row>
    <row r="46">
      <c r="A46" s="1" t="s">
        <v>88</v>
      </c>
      <c r="B46" s="2" t="s">
        <v>89</v>
      </c>
      <c r="C46" s="2" t="str">
        <f>IFERROR(__xludf.DUMMYFUNCTION("GOOGLETRANSLATE(B46, ""en"", ""pt"")"),"cego")</f>
        <v>cego</v>
      </c>
    </row>
    <row r="47">
      <c r="A47" s="1" t="s">
        <v>90</v>
      </c>
      <c r="B47" s="2" t="s">
        <v>91</v>
      </c>
      <c r="C47" s="2" t="str">
        <f>IFERROR(__xludf.DUMMYFUNCTION("GOOGLETRANSLATE(B47, ""en"", ""pt"")"),"sangue")</f>
        <v>sangue</v>
      </c>
    </row>
    <row r="48">
      <c r="A48" s="1" t="s">
        <v>92</v>
      </c>
      <c r="B48" s="2" t="s">
        <v>93</v>
      </c>
      <c r="C48" s="2" t="str">
        <f>IFERROR(__xludf.DUMMYFUNCTION("GOOGLETRANSLATE(B48, ""en"", ""pt"")"),"azul")</f>
        <v>azul</v>
      </c>
    </row>
    <row r="49">
      <c r="A49" s="1" t="s">
        <v>94</v>
      </c>
      <c r="B49" s="2" t="s">
        <v>95</v>
      </c>
      <c r="C49" s="2" t="str">
        <f>IFERROR(__xludf.DUMMYFUNCTION("GOOGLETRANSLATE(B49, ""en"", ""pt"")"),"barco")</f>
        <v>barco</v>
      </c>
    </row>
    <row r="50">
      <c r="A50" s="1" t="s">
        <v>96</v>
      </c>
      <c r="B50" s="2" t="s">
        <v>97</v>
      </c>
      <c r="C50" s="2" t="str">
        <f>IFERROR(__xludf.DUMMYFUNCTION("GOOGLETRANSLATE(B50, ""en"", ""pt"")"),"corpo")</f>
        <v>corpo</v>
      </c>
    </row>
    <row r="51">
      <c r="A51" s="1" t="s">
        <v>98</v>
      </c>
      <c r="B51" s="2" t="s">
        <v>99</v>
      </c>
      <c r="C51" s="2" t="str">
        <f>IFERROR(__xludf.DUMMYFUNCTION("GOOGLETRANSLATE(B51, ""en"", ""pt"")"),"osso")</f>
        <v>osso</v>
      </c>
    </row>
    <row r="52">
      <c r="A52" s="1" t="s">
        <v>100</v>
      </c>
      <c r="B52" s="2" t="s">
        <v>101</v>
      </c>
      <c r="C52" s="2" t="str">
        <f>IFERROR(__xludf.DUMMYFUNCTION("GOOGLETRANSLATE(B52, ""en"", ""pt"")"),"livro")</f>
        <v>livro</v>
      </c>
    </row>
    <row r="53">
      <c r="A53" s="1" t="s">
        <v>102</v>
      </c>
      <c r="B53" s="2" t="s">
        <v>103</v>
      </c>
      <c r="C53" s="2" t="str">
        <f>IFERROR(__xludf.DUMMYFUNCTION("GOOGLETRANSLATE(B53, ""en"", ""pt"")"),"garrafa")</f>
        <v>garrafa</v>
      </c>
    </row>
    <row r="54">
      <c r="A54" s="1" t="s">
        <v>104</v>
      </c>
      <c r="B54" s="2" t="s">
        <v>105</v>
      </c>
      <c r="C54" s="2" t="str">
        <f>IFERROR(__xludf.DUMMYFUNCTION("GOOGLETRANSLATE(B54, ""en"", ""pt"")"),"inferior")</f>
        <v>inferior</v>
      </c>
    </row>
    <row r="55">
      <c r="A55" s="1" t="s">
        <v>106</v>
      </c>
      <c r="B55" s="2" t="s">
        <v>107</v>
      </c>
      <c r="C55" s="2" t="str">
        <f>IFERROR(__xludf.DUMMYFUNCTION("GOOGLETRANSLATE(B55, ""en"", ""pt"")"),"caixa")</f>
        <v>caixa</v>
      </c>
    </row>
    <row r="56">
      <c r="A56" s="1" t="s">
        <v>108</v>
      </c>
      <c r="B56" s="2" t="s">
        <v>109</v>
      </c>
      <c r="C56" s="2" t="str">
        <f>IFERROR(__xludf.DUMMYFUNCTION("GOOGLETRANSLATE(B56, ""en"", ""pt"")"),"Garoto")</f>
        <v>Garoto</v>
      </c>
    </row>
    <row r="57">
      <c r="A57" s="1" t="s">
        <v>110</v>
      </c>
      <c r="B57" s="2" t="s">
        <v>111</v>
      </c>
      <c r="C57" s="2" t="str">
        <f>IFERROR(__xludf.DUMMYFUNCTION("GOOGLETRANSLATE(B57, ""en"", ""pt"")"),"cérebro")</f>
        <v>cérebro</v>
      </c>
    </row>
    <row r="58">
      <c r="A58" s="1" t="s">
        <v>112</v>
      </c>
      <c r="B58" s="2" t="s">
        <v>113</v>
      </c>
      <c r="C58" s="2" t="str">
        <f>IFERROR(__xludf.DUMMYFUNCTION("GOOGLETRANSLATE(B58, ""en"", ""pt"")"),"pão")</f>
        <v>pão</v>
      </c>
    </row>
    <row r="59">
      <c r="A59" s="1" t="s">
        <v>114</v>
      </c>
      <c r="B59" s="2" t="s">
        <v>115</v>
      </c>
      <c r="C59" s="2" t="str">
        <f>IFERROR(__xludf.DUMMYFUNCTION("GOOGLETRANSLATE(B59, ""en"", ""pt"")"),"quebrar")</f>
        <v>quebrar</v>
      </c>
    </row>
    <row r="60">
      <c r="A60" s="1" t="s">
        <v>116</v>
      </c>
      <c r="B60" s="2" t="s">
        <v>117</v>
      </c>
      <c r="C60" s="2" t="str">
        <f>IFERROR(__xludf.DUMMYFUNCTION("GOOGLETRANSLATE(B60, ""en"", ""pt"")"),"café da manhã")</f>
        <v>café da manhã</v>
      </c>
    </row>
    <row r="61">
      <c r="A61" s="1" t="s">
        <v>118</v>
      </c>
      <c r="B61" s="2" t="s">
        <v>119</v>
      </c>
      <c r="C61" s="2" t="str">
        <f>IFERROR(__xludf.DUMMYFUNCTION("GOOGLETRANSLATE(B61, ""en"", ""pt"")"),"ponte")</f>
        <v>ponte</v>
      </c>
    </row>
    <row r="62">
      <c r="A62" s="1" t="s">
        <v>120</v>
      </c>
      <c r="B62" s="2" t="s">
        <v>121</v>
      </c>
      <c r="C62" s="2" t="str">
        <f>IFERROR(__xludf.DUMMYFUNCTION("GOOGLETRANSLATE(B62, ""en"", ""pt"")"),"irmão")</f>
        <v>irmão</v>
      </c>
    </row>
    <row r="63">
      <c r="A63" s="1" t="s">
        <v>122</v>
      </c>
      <c r="B63" s="2" t="s">
        <v>123</v>
      </c>
      <c r="C63" s="2" t="str">
        <f>IFERROR(__xludf.DUMMYFUNCTION("GOOGLETRANSLATE(B63, ""en"", ""pt"")"),"Castanho")</f>
        <v>Castanho</v>
      </c>
    </row>
    <row r="64">
      <c r="A64" s="1" t="s">
        <v>124</v>
      </c>
      <c r="B64" s="2" t="s">
        <v>125</v>
      </c>
      <c r="C64" s="2" t="str">
        <f>IFERROR(__xludf.DUMMYFUNCTION("GOOGLETRANSLATE(B64, ""en"", ""pt"")"),"Construir")</f>
        <v>Construir</v>
      </c>
    </row>
    <row r="65">
      <c r="A65" s="1" t="s">
        <v>126</v>
      </c>
      <c r="B65" s="2" t="s">
        <v>127</v>
      </c>
      <c r="C65" s="2" t="str">
        <f>IFERROR(__xludf.DUMMYFUNCTION("GOOGLETRANSLATE(B65, ""en"", ""pt"")"),"construção")</f>
        <v>construção</v>
      </c>
    </row>
    <row r="66">
      <c r="A66" s="1" t="s">
        <v>128</v>
      </c>
      <c r="B66" s="2" t="s">
        <v>129</v>
      </c>
      <c r="C66" s="2" t="str">
        <f>IFERROR(__xludf.DUMMYFUNCTION("GOOGLETRANSLATE(B66, ""en"", ""pt"")"),"queimar")</f>
        <v>queimar</v>
      </c>
    </row>
    <row r="67">
      <c r="A67" s="1" t="s">
        <v>130</v>
      </c>
      <c r="B67" s="2" t="s">
        <v>131</v>
      </c>
      <c r="C67" s="2" t="str">
        <f>IFERROR(__xludf.DUMMYFUNCTION("GOOGLETRANSLATE(B67, ""en"", ""pt"")"),"ônibus")</f>
        <v>ônibus</v>
      </c>
    </row>
    <row r="68">
      <c r="A68" s="1" t="s">
        <v>132</v>
      </c>
      <c r="B68" s="2" t="s">
        <v>133</v>
      </c>
      <c r="C68" s="2" t="str">
        <f>IFERROR(__xludf.DUMMYFUNCTION("GOOGLETRANSLATE(B68, ""en"", ""pt"")"),"Comprar")</f>
        <v>Comprar</v>
      </c>
    </row>
    <row r="69">
      <c r="A69" s="1" t="s">
        <v>134</v>
      </c>
      <c r="B69" s="2" t="s">
        <v>135</v>
      </c>
      <c r="C69" s="2" t="str">
        <f>IFERROR(__xludf.DUMMYFUNCTION("GOOGLETRANSLATE(B69, ""en"", ""pt"")"),"bolo")</f>
        <v>bolo</v>
      </c>
    </row>
    <row r="70">
      <c r="A70" s="1" t="s">
        <v>136</v>
      </c>
      <c r="B70" s="2" t="s">
        <v>137</v>
      </c>
      <c r="C70" s="2" t="str">
        <f>IFERROR(__xludf.DUMMYFUNCTION("GOOGLETRANSLATE(B70, ""en"", ""pt"")"),"ligar")</f>
        <v>ligar</v>
      </c>
    </row>
    <row r="71">
      <c r="A71" s="1" t="s">
        <v>138</v>
      </c>
      <c r="B71" s="2" t="s">
        <v>139</v>
      </c>
      <c r="C71" s="2" t="str">
        <f>IFERROR(__xludf.DUMMYFUNCTION("GOOGLETRANSLATE(B71, ""en"", ""pt"")"),"Câmera")</f>
        <v>Câmera</v>
      </c>
    </row>
    <row r="72">
      <c r="A72" s="1" t="s">
        <v>140</v>
      </c>
      <c r="B72" s="2" t="s">
        <v>141</v>
      </c>
      <c r="C72" s="2" t="str">
        <f>IFERROR(__xludf.DUMMYFUNCTION("GOOGLETRANSLATE(B72, ""en"", ""pt"")"),"acampamento")</f>
        <v>acampamento</v>
      </c>
    </row>
    <row r="73">
      <c r="A73" s="1" t="s">
        <v>142</v>
      </c>
      <c r="B73" s="2" t="s">
        <v>143</v>
      </c>
      <c r="C73" s="2" t="str">
        <f>IFERROR(__xludf.DUMMYFUNCTION("GOOGLETRANSLATE(B73, ""en"", ""pt"")"),"carro")</f>
        <v>carro</v>
      </c>
    </row>
    <row r="74">
      <c r="A74" s="1" t="s">
        <v>144</v>
      </c>
      <c r="B74" s="2" t="s">
        <v>145</v>
      </c>
      <c r="C74" s="2" t="str">
        <f>IFERROR(__xludf.DUMMYFUNCTION("GOOGLETRANSLATE(B74, ""en"", ""pt"")"),"cartão")</f>
        <v>cartão</v>
      </c>
    </row>
    <row r="75">
      <c r="A75" s="1" t="s">
        <v>146</v>
      </c>
      <c r="B75" s="2" t="s">
        <v>147</v>
      </c>
      <c r="C75" s="2" t="str">
        <f>IFERROR(__xludf.DUMMYFUNCTION("GOOGLETRANSLATE(B75, ""en"", ""pt"")"),"carry")</f>
        <v>carry</v>
      </c>
    </row>
    <row r="76">
      <c r="A76" s="1" t="s">
        <v>148</v>
      </c>
      <c r="B76" s="2" t="s">
        <v>149</v>
      </c>
      <c r="C76" s="2" t="str">
        <f>IFERROR(__xludf.DUMMYFUNCTION("GOOGLETRANSLATE(B76, ""en"", ""pt"")"),"gato")</f>
        <v>gato</v>
      </c>
    </row>
    <row r="77">
      <c r="A77" s="1" t="s">
        <v>150</v>
      </c>
      <c r="B77" s="2" t="s">
        <v>151</v>
      </c>
      <c r="C77" s="2" t="str">
        <f>IFERROR(__xludf.DUMMYFUNCTION("GOOGLETRANSLATE(B77, ""en"", ""pt"")"),"pegar")</f>
        <v>pegar</v>
      </c>
    </row>
    <row r="78">
      <c r="A78" s="1" t="s">
        <v>152</v>
      </c>
      <c r="B78" s="2" t="s">
        <v>153</v>
      </c>
      <c r="C78" s="2" t="str">
        <f>IFERROR(__xludf.DUMMYFUNCTION("GOOGLETRANSLATE(B78, ""en"", ""pt"")"),"teto")</f>
        <v>teto</v>
      </c>
    </row>
    <row r="79">
      <c r="A79" s="1" t="s">
        <v>154</v>
      </c>
      <c r="B79" s="2" t="s">
        <v>155</v>
      </c>
      <c r="C79" s="2" t="str">
        <f>IFERROR(__xludf.DUMMYFUNCTION("GOOGLETRANSLATE(B79, ""en"", ""pt"")"),"célula")</f>
        <v>célula</v>
      </c>
    </row>
    <row r="80">
      <c r="A80" s="1" t="s">
        <v>156</v>
      </c>
      <c r="B80" s="2" t="s">
        <v>157</v>
      </c>
      <c r="C80" s="2" t="str">
        <f>IFERROR(__xludf.DUMMYFUNCTION("GOOGLETRANSLATE(B80, ""en"", ""pt"")"),"centímetro")</f>
        <v>centímetro</v>
      </c>
    </row>
    <row r="81">
      <c r="A81" s="1" t="s">
        <v>158</v>
      </c>
      <c r="B81" s="2" t="s">
        <v>159</v>
      </c>
      <c r="C81" s="2" t="str">
        <f>IFERROR(__xludf.DUMMYFUNCTION("GOOGLETRANSLATE(B81, ""en"", ""pt"")"),"cadeira")</f>
        <v>cadeira</v>
      </c>
    </row>
    <row r="82">
      <c r="A82" s="1" t="s">
        <v>160</v>
      </c>
      <c r="B82" s="2" t="s">
        <v>161</v>
      </c>
      <c r="C82" s="2" t="str">
        <f>IFERROR(__xludf.DUMMYFUNCTION("GOOGLETRANSLATE(B82, ""en"", ""pt"")"),"barato")</f>
        <v>barato</v>
      </c>
    </row>
    <row r="83">
      <c r="A83" s="1" t="s">
        <v>162</v>
      </c>
      <c r="B83" s="2" t="s">
        <v>163</v>
      </c>
      <c r="C83" s="2" t="str">
        <f>IFERROR(__xludf.DUMMYFUNCTION("GOOGLETRANSLATE(B83, ""en"", ""pt"")"),"queijo")</f>
        <v>queijo</v>
      </c>
    </row>
    <row r="84">
      <c r="A84" s="1" t="s">
        <v>164</v>
      </c>
      <c r="B84" s="2" t="s">
        <v>165</v>
      </c>
      <c r="C84" s="2" t="str">
        <f>IFERROR(__xludf.DUMMYFUNCTION("GOOGLETRANSLATE(B84, ""en"", ""pt"")"),"frango")</f>
        <v>frango</v>
      </c>
    </row>
    <row r="85">
      <c r="A85" s="1" t="s">
        <v>166</v>
      </c>
      <c r="B85" s="2" t="s">
        <v>167</v>
      </c>
      <c r="C85" s="2" t="str">
        <f>IFERROR(__xludf.DUMMYFUNCTION("GOOGLETRANSLATE(B85, ""en"", ""pt"")"),"criança")</f>
        <v>criança</v>
      </c>
    </row>
    <row r="86">
      <c r="A86" s="1" t="s">
        <v>168</v>
      </c>
      <c r="B86" s="2" t="s">
        <v>169</v>
      </c>
      <c r="C86" s="2" t="str">
        <f>IFERROR(__xludf.DUMMYFUNCTION("GOOGLETRANSLATE(B86, ""en"", ""pt"")"),"Igreja")</f>
        <v>Igreja</v>
      </c>
    </row>
    <row r="87">
      <c r="A87" s="1" t="s">
        <v>170</v>
      </c>
      <c r="B87" s="2" t="s">
        <v>171</v>
      </c>
      <c r="C87" s="2" t="str">
        <f>IFERROR(__xludf.DUMMYFUNCTION("GOOGLETRANSLATE(B87, ""en"", ""pt"")"),"círculo")</f>
        <v>círculo</v>
      </c>
    </row>
    <row r="88">
      <c r="A88" s="1" t="s">
        <v>172</v>
      </c>
      <c r="B88" s="2" t="s">
        <v>173</v>
      </c>
      <c r="C88" s="2" t="str">
        <f>IFERROR(__xludf.DUMMYFUNCTION("GOOGLETRANSLATE(B88, ""en"", ""pt"")"),"cidade")</f>
        <v>cidade</v>
      </c>
    </row>
    <row r="89">
      <c r="A89" s="1" t="s">
        <v>174</v>
      </c>
      <c r="B89" s="2" t="s">
        <v>175</v>
      </c>
      <c r="C89" s="2" t="str">
        <f>IFERROR(__xludf.DUMMYFUNCTION("GOOGLETRANSLATE(B89, ""en"", ""pt"")"),"argila")</f>
        <v>argila</v>
      </c>
    </row>
    <row r="90">
      <c r="A90" s="1" t="s">
        <v>176</v>
      </c>
      <c r="B90" s="2" t="s">
        <v>177</v>
      </c>
      <c r="C90" s="2" t="str">
        <f>IFERROR(__xludf.DUMMYFUNCTION("GOOGLETRANSLATE(B90, ""en"", ""pt"")"),"limpar \ limpo")</f>
        <v>limpar \ limpo</v>
      </c>
    </row>
    <row r="91">
      <c r="A91" s="1" t="s">
        <v>176</v>
      </c>
      <c r="B91" s="2" t="s">
        <v>177</v>
      </c>
      <c r="C91" s="2" t="str">
        <f>IFERROR(__xludf.DUMMYFUNCTION("GOOGLETRANSLATE(B91, ""en"", ""pt"")"),"limpar \ limpo")</f>
        <v>limpar \ limpo</v>
      </c>
    </row>
    <row r="92">
      <c r="A92" s="1" t="s">
        <v>178</v>
      </c>
      <c r="B92" s="2" t="s">
        <v>179</v>
      </c>
      <c r="C92" s="2" t="str">
        <f>IFERROR(__xludf.DUMMYFUNCTION("GOOGLETRANSLATE(B92, ""en"", ""pt"")"),"relógio")</f>
        <v>relógio</v>
      </c>
    </row>
    <row r="93">
      <c r="A93" s="1" t="s">
        <v>180</v>
      </c>
      <c r="B93" s="2" t="s">
        <v>181</v>
      </c>
      <c r="C93" s="2" t="str">
        <f>IFERROR(__xludf.DUMMYFUNCTION("GOOGLETRANSLATE(B93, ""en"", ""pt"")"),"fechar")</f>
        <v>fechar</v>
      </c>
    </row>
    <row r="94">
      <c r="A94" s="1" t="s">
        <v>182</v>
      </c>
      <c r="B94" s="2" t="s">
        <v>183</v>
      </c>
      <c r="C94" s="2" t="str">
        <f>IFERROR(__xludf.DUMMYFUNCTION("GOOGLETRANSLATE(B94, ""en"", ""pt"")"),"roupas")</f>
        <v>roupas</v>
      </c>
    </row>
    <row r="95">
      <c r="A95" s="1" t="s">
        <v>184</v>
      </c>
      <c r="B95" s="2" t="s">
        <v>185</v>
      </c>
      <c r="C95" s="2" t="str">
        <f>IFERROR(__xludf.DUMMYFUNCTION("GOOGLETRANSLATE(B95, ""en"", ""pt"")"),"clube")</f>
        <v>clube</v>
      </c>
    </row>
    <row r="96">
      <c r="A96" s="1" t="s">
        <v>186</v>
      </c>
      <c r="B96" s="2" t="s">
        <v>187</v>
      </c>
      <c r="C96" s="2" t="str">
        <f>IFERROR(__xludf.DUMMYFUNCTION("GOOGLETRANSLATE(B96, ""en"", ""pt"")"),"casaco")</f>
        <v>casaco</v>
      </c>
    </row>
    <row r="97">
      <c r="A97" s="1" t="s">
        <v>188</v>
      </c>
      <c r="B97" s="2" t="s">
        <v>189</v>
      </c>
      <c r="C97" s="2" t="str">
        <f>IFERROR(__xludf.DUMMYFUNCTION("GOOGLETRANSLATE(B97, ""en"", ""pt"")"),"café")</f>
        <v>café</v>
      </c>
    </row>
    <row r="98">
      <c r="A98" s="1" t="s">
        <v>190</v>
      </c>
      <c r="B98" s="2" t="s">
        <v>191</v>
      </c>
      <c r="C98" s="2" t="str">
        <f>IFERROR(__xludf.DUMMYFUNCTION("GOOGLETRANSLATE(B98, ""en"", ""pt"")"),"frio")</f>
        <v>frio</v>
      </c>
    </row>
    <row r="99">
      <c r="A99" s="1" t="s">
        <v>192</v>
      </c>
      <c r="B99" s="2" t="s">
        <v>193</v>
      </c>
      <c r="C99" s="2" t="str">
        <f>IFERROR(__xludf.DUMMYFUNCTION("GOOGLETRANSLATE(B99, ""en"", ""pt"")"),"cor")</f>
        <v>cor</v>
      </c>
    </row>
    <row r="100">
      <c r="A100" s="1" t="s">
        <v>194</v>
      </c>
      <c r="B100" s="2" t="s">
        <v>195</v>
      </c>
      <c r="C100" s="2" t="str">
        <f>IFERROR(__xludf.DUMMYFUNCTION("GOOGLETRANSLATE(B100, ""en"", ""pt"")"),"computador")</f>
        <v>computador</v>
      </c>
    </row>
    <row r="101">
      <c r="A101" s="1" t="s">
        <v>196</v>
      </c>
      <c r="B101" s="2" t="s">
        <v>197</v>
      </c>
      <c r="C101" s="2" t="str">
        <f>IFERROR(__xludf.DUMMYFUNCTION("GOOGLETRANSLATE(B101, ""en"", ""pt"")"),"consoante")</f>
        <v>consoante</v>
      </c>
    </row>
    <row r="102">
      <c r="A102" s="1" t="s">
        <v>198</v>
      </c>
      <c r="B102" s="2" t="s">
        <v>199</v>
      </c>
      <c r="C102" s="2" t="str">
        <f>IFERROR(__xludf.DUMMYFUNCTION("GOOGLETRANSLATE(B102, ""en"", ""pt"")"),"contrato")</f>
        <v>contrato</v>
      </c>
    </row>
    <row r="103">
      <c r="A103" s="1" t="s">
        <v>200</v>
      </c>
      <c r="B103" s="2" t="s">
        <v>201</v>
      </c>
      <c r="C103" s="2" t="str">
        <f>IFERROR(__xludf.DUMMYFUNCTION("GOOGLETRANSLATE(B103, ""en"", ""pt"")"),"cozinhar")</f>
        <v>cozinhar</v>
      </c>
    </row>
    <row r="104">
      <c r="A104" s="1" t="s">
        <v>202</v>
      </c>
      <c r="B104" s="2" t="s">
        <v>203</v>
      </c>
      <c r="C104" s="2" t="str">
        <f>IFERROR(__xludf.DUMMYFUNCTION("GOOGLETRANSLATE(B104, ""en"", ""pt"")"),"legal")</f>
        <v>legal</v>
      </c>
    </row>
    <row r="105">
      <c r="A105" s="1" t="s">
        <v>204</v>
      </c>
      <c r="B105" s="2" t="s">
        <v>205</v>
      </c>
      <c r="C105" s="2" t="str">
        <f>IFERROR(__xludf.DUMMYFUNCTION("GOOGLETRANSLATE(B105, ""en"", ""pt"")"),"cobre")</f>
        <v>cobre</v>
      </c>
    </row>
    <row r="106">
      <c r="A106" s="1" t="s">
        <v>206</v>
      </c>
      <c r="B106" s="2" t="s">
        <v>207</v>
      </c>
      <c r="C106" s="2" t="str">
        <f>IFERROR(__xludf.DUMMYFUNCTION("GOOGLETRANSLATE(B106, ""en"", ""pt"")"),"milho")</f>
        <v>milho</v>
      </c>
    </row>
    <row r="107">
      <c r="A107" s="1" t="s">
        <v>208</v>
      </c>
      <c r="B107" s="2" t="s">
        <v>209</v>
      </c>
      <c r="C107" s="2" t="str">
        <f>IFERROR(__xludf.DUMMYFUNCTION("GOOGLETRANSLATE(B107, ""en"", ""pt"")"),"canto")</f>
        <v>canto</v>
      </c>
    </row>
    <row r="108">
      <c r="A108" s="1" t="s">
        <v>210</v>
      </c>
      <c r="B108" s="2" t="s">
        <v>211</v>
      </c>
      <c r="C108" s="2" t="str">
        <f>IFERROR(__xludf.DUMMYFUNCTION("GOOGLETRANSLATE(B108, ""en"", ""pt"")"),"contagem")</f>
        <v>contagem</v>
      </c>
    </row>
    <row r="109">
      <c r="A109" s="1" t="s">
        <v>212</v>
      </c>
      <c r="B109" s="2" t="s">
        <v>213</v>
      </c>
      <c r="C109" s="2" t="str">
        <f>IFERROR(__xludf.DUMMYFUNCTION("GOOGLETRANSLATE(B109, ""en"", ""pt"")"),"país")</f>
        <v>país</v>
      </c>
    </row>
    <row r="110">
      <c r="A110" s="1" t="s">
        <v>214</v>
      </c>
      <c r="B110" s="2" t="s">
        <v>215</v>
      </c>
      <c r="C110" s="2" t="str">
        <f>IFERROR(__xludf.DUMMYFUNCTION("GOOGLETRANSLATE(B110, ""en"", ""pt"")"),"quadra")</f>
        <v>quadra</v>
      </c>
    </row>
    <row r="111">
      <c r="A111" s="1" t="s">
        <v>216</v>
      </c>
      <c r="B111" s="2" t="s">
        <v>217</v>
      </c>
      <c r="C111" s="2" t="str">
        <f>IFERROR(__xludf.DUMMYFUNCTION("GOOGLETRANSLATE(B111, ""en"", ""pt"")"),"vaca")</f>
        <v>vaca</v>
      </c>
    </row>
    <row r="112">
      <c r="A112" s="1" t="s">
        <v>218</v>
      </c>
      <c r="B112" s="2" t="s">
        <v>219</v>
      </c>
      <c r="C112" s="2" t="str">
        <f>IFERROR(__xludf.DUMMYFUNCTION("GOOGLETRANSLATE(B112, ""en"", ""pt"")"),"multidão")</f>
        <v>multidão</v>
      </c>
    </row>
    <row r="113">
      <c r="A113" s="1" t="s">
        <v>220</v>
      </c>
      <c r="B113" s="2" t="s">
        <v>221</v>
      </c>
      <c r="C113" s="2" t="str">
        <f>IFERROR(__xludf.DUMMYFUNCTION("GOOGLETRANSLATE(B113, ""en"", ""pt"")"),"choro")</f>
        <v>choro</v>
      </c>
    </row>
    <row r="114">
      <c r="A114" s="1" t="s">
        <v>222</v>
      </c>
      <c r="B114" s="2" t="s">
        <v>223</v>
      </c>
      <c r="C114" s="2" t="str">
        <f>IFERROR(__xludf.DUMMYFUNCTION("GOOGLETRANSLATE(B114, ""en"", ""pt"")"),"copo")</f>
        <v>copo</v>
      </c>
    </row>
    <row r="115">
      <c r="A115" s="1" t="s">
        <v>224</v>
      </c>
      <c r="B115" s="2" t="s">
        <v>225</v>
      </c>
      <c r="C115" s="2" t="str">
        <f>IFERROR(__xludf.DUMMYFUNCTION("GOOGLETRANSLATE(B115, ""en"", ""pt"")"),"curvado")</f>
        <v>curvado</v>
      </c>
    </row>
    <row r="116">
      <c r="A116" s="1" t="s">
        <v>226</v>
      </c>
      <c r="B116" s="2" t="s">
        <v>227</v>
      </c>
      <c r="C116" s="2" t="str">
        <f>IFERROR(__xludf.DUMMYFUNCTION("GOOGLETRANSLATE(B116, ""en"", ""pt"")"),"cortar")</f>
        <v>cortar</v>
      </c>
    </row>
    <row r="117">
      <c r="A117" s="1" t="s">
        <v>228</v>
      </c>
      <c r="B117" s="2" t="s">
        <v>229</v>
      </c>
      <c r="C117" s="2" t="str">
        <f>IFERROR(__xludf.DUMMYFUNCTION("GOOGLETRANSLATE(B117, ""en"", ""pt"")"),"dança")</f>
        <v>dança</v>
      </c>
    </row>
    <row r="118">
      <c r="A118" s="1" t="s">
        <v>230</v>
      </c>
      <c r="B118" s="2" t="s">
        <v>231</v>
      </c>
      <c r="C118" s="2" t="str">
        <f>IFERROR(__xludf.DUMMYFUNCTION("GOOGLETRANSLATE(B118, ""en"", ""pt"")"),"Sombrio")</f>
        <v>Sombrio</v>
      </c>
    </row>
    <row r="119">
      <c r="A119" s="1" t="s">
        <v>232</v>
      </c>
      <c r="B119" s="2" t="s">
        <v>233</v>
      </c>
      <c r="C119" s="2" t="str">
        <f>IFERROR(__xludf.DUMMYFUNCTION("GOOGLETRANSLATE(B119, ""en"", ""pt"")"),"encontro")</f>
        <v>encontro</v>
      </c>
    </row>
    <row r="120">
      <c r="A120" s="1" t="s">
        <v>234</v>
      </c>
      <c r="B120" s="2" t="s">
        <v>235</v>
      </c>
      <c r="C120" s="2" t="str">
        <f>IFERROR(__xludf.DUMMYFUNCTION("GOOGLETRANSLATE(B120, ""en"", ""pt"")"),"filha")</f>
        <v>filha</v>
      </c>
    </row>
    <row r="121">
      <c r="A121" s="1" t="s">
        <v>236</v>
      </c>
      <c r="B121" s="2" t="s">
        <v>237</v>
      </c>
      <c r="C121" s="2" t="str">
        <f>IFERROR(__xludf.DUMMYFUNCTION("GOOGLETRANSLATE(B121, ""en"", ""pt"")"),"dia")</f>
        <v>dia</v>
      </c>
    </row>
    <row r="122">
      <c r="A122" s="1" t="s">
        <v>238</v>
      </c>
      <c r="B122" s="2" t="s">
        <v>239</v>
      </c>
      <c r="C122" s="2" t="str">
        <f>IFERROR(__xludf.DUMMYFUNCTION("GOOGLETRANSLATE(B122, ""en"", ""pt"")"),"morto")</f>
        <v>morto</v>
      </c>
    </row>
    <row r="123">
      <c r="A123" s="1" t="s">
        <v>240</v>
      </c>
      <c r="B123" s="2" t="s">
        <v>241</v>
      </c>
      <c r="C123" s="2" t="str">
        <f>IFERROR(__xludf.DUMMYFUNCTION("GOOGLETRANSLATE(B123, ""en"", ""pt"")"),"surdo")</f>
        <v>surdo</v>
      </c>
    </row>
    <row r="124">
      <c r="A124" s="1" t="s">
        <v>242</v>
      </c>
      <c r="B124" s="2" t="s">
        <v>243</v>
      </c>
      <c r="C124" s="2" t="str">
        <f>IFERROR(__xludf.DUMMYFUNCTION("GOOGLETRANSLATE(B124, ""en"", ""pt"")"),"morte")</f>
        <v>morte</v>
      </c>
    </row>
    <row r="125">
      <c r="A125" s="1" t="s">
        <v>244</v>
      </c>
      <c r="B125" s="2" t="s">
        <v>245</v>
      </c>
      <c r="C125" s="2" t="str">
        <f>IFERROR(__xludf.DUMMYFUNCTION("GOOGLETRANSLATE(B125, ""en"", ""pt"")"),"dezembro")</f>
        <v>dezembro</v>
      </c>
    </row>
    <row r="126">
      <c r="A126" s="1" t="s">
        <v>246</v>
      </c>
      <c r="B126" s="2" t="s">
        <v>247</v>
      </c>
      <c r="C126" s="2" t="str">
        <f>IFERROR(__xludf.DUMMYFUNCTION("GOOGLETRANSLATE(B126, ""en"", ""pt"")"),"profundo")</f>
        <v>profundo</v>
      </c>
    </row>
    <row r="127">
      <c r="A127" s="1" t="s">
        <v>248</v>
      </c>
      <c r="B127" s="2" t="s">
        <v>249</v>
      </c>
      <c r="C127" s="2" t="str">
        <f>IFERROR(__xludf.DUMMYFUNCTION("GOOGLETRANSLATE(B127, ""en"", ""pt"")"),"diamante")</f>
        <v>diamante</v>
      </c>
    </row>
    <row r="128">
      <c r="A128" s="1" t="s">
        <v>250</v>
      </c>
      <c r="B128" s="2" t="s">
        <v>251</v>
      </c>
      <c r="C128" s="2" t="str">
        <f>IFERROR(__xludf.DUMMYFUNCTION("GOOGLETRANSLATE(B128, ""en"", ""pt"")"),"morrer")</f>
        <v>morrer</v>
      </c>
    </row>
    <row r="129">
      <c r="A129" s="1" t="s">
        <v>252</v>
      </c>
      <c r="B129" s="2" t="s">
        <v>253</v>
      </c>
      <c r="C129" s="2" t="str">
        <f>IFERROR(__xludf.DUMMYFUNCTION("GOOGLETRANSLATE(B129, ""en"", ""pt"")"),"escavação")</f>
        <v>escavação</v>
      </c>
    </row>
    <row r="130">
      <c r="A130" s="1" t="s">
        <v>254</v>
      </c>
      <c r="B130" s="2" t="s">
        <v>255</v>
      </c>
      <c r="C130" s="2" t="str">
        <f>IFERROR(__xludf.DUMMYFUNCTION("GOOGLETRANSLATE(B130, ""en"", ""pt"")"),"jantar")</f>
        <v>jantar</v>
      </c>
    </row>
    <row r="131">
      <c r="A131" s="1" t="s">
        <v>256</v>
      </c>
      <c r="B131" s="2" t="s">
        <v>257</v>
      </c>
      <c r="C131" s="2" t="str">
        <f>IFERROR(__xludf.DUMMYFUNCTION("GOOGLETRANSLATE(B131, ""en"", ""pt"")"),"direção")</f>
        <v>direção</v>
      </c>
    </row>
    <row r="132">
      <c r="A132" s="1" t="s">
        <v>258</v>
      </c>
      <c r="B132" s="2" t="s">
        <v>259</v>
      </c>
      <c r="C132" s="2" t="str">
        <f>IFERROR(__xludf.DUMMYFUNCTION("GOOGLETRANSLATE(B132, ""en"", ""pt"")"),"sujo")</f>
        <v>sujo</v>
      </c>
    </row>
    <row r="133">
      <c r="A133" s="1" t="s">
        <v>260</v>
      </c>
      <c r="B133" s="2" t="s">
        <v>261</v>
      </c>
      <c r="C133" s="2" t="str">
        <f>IFERROR(__xludf.DUMMYFUNCTION("GOOGLETRANSLATE(B133, ""en"", ""pt"")"),"doença")</f>
        <v>doença</v>
      </c>
    </row>
    <row r="134">
      <c r="A134" s="1" t="s">
        <v>262</v>
      </c>
      <c r="B134" s="2" t="s">
        <v>263</v>
      </c>
      <c r="C134" s="2" t="str">
        <f>IFERROR(__xludf.DUMMYFUNCTION("GOOGLETRANSLATE(B134, ""en"", ""pt"")"),"médico")</f>
        <v>médico</v>
      </c>
    </row>
    <row r="135">
      <c r="A135" s="1" t="s">
        <v>264</v>
      </c>
      <c r="B135" s="2" t="s">
        <v>265</v>
      </c>
      <c r="C135" s="2" t="str">
        <f>IFERROR(__xludf.DUMMYFUNCTION("GOOGLETRANSLATE(B135, ""en"", ""pt"")"),"cão")</f>
        <v>cão</v>
      </c>
    </row>
    <row r="136">
      <c r="A136" s="1" t="s">
        <v>266</v>
      </c>
      <c r="B136" s="2" t="s">
        <v>267</v>
      </c>
      <c r="C136" s="2" t="str">
        <f>IFERROR(__xludf.DUMMYFUNCTION("GOOGLETRANSLATE(B136, ""en"", ""pt"")"),"dólar")</f>
        <v>dólar</v>
      </c>
    </row>
    <row r="137">
      <c r="A137" s="1" t="s">
        <v>268</v>
      </c>
      <c r="B137" s="2" t="s">
        <v>269</v>
      </c>
      <c r="C137" s="2" t="str">
        <f>IFERROR(__xludf.DUMMYFUNCTION("GOOGLETRANSLATE(B137, ""en"", ""pt"")"),"porta")</f>
        <v>porta</v>
      </c>
    </row>
    <row r="138">
      <c r="A138" s="1" t="s">
        <v>270</v>
      </c>
      <c r="B138" s="2" t="s">
        <v>271</v>
      </c>
      <c r="C138" s="2" t="str">
        <f>IFERROR(__xludf.DUMMYFUNCTION("GOOGLETRANSLATE(B138, ""en"", ""pt"")"),"ponto")</f>
        <v>ponto</v>
      </c>
    </row>
    <row r="139">
      <c r="A139" s="1" t="s">
        <v>272</v>
      </c>
      <c r="B139" s="2" t="s">
        <v>273</v>
      </c>
      <c r="C139" s="2" t="str">
        <f>IFERROR(__xludf.DUMMYFUNCTION("GOOGLETRANSLATE(B139, ""en"", ""pt"")"),"baixa")</f>
        <v>baixa</v>
      </c>
    </row>
    <row r="140">
      <c r="A140" s="1" t="s">
        <v>272</v>
      </c>
      <c r="B140" s="2" t="s">
        <v>273</v>
      </c>
      <c r="C140" s="2" t="str">
        <f>IFERROR(__xludf.DUMMYFUNCTION("GOOGLETRANSLATE(B140, ""en"", ""pt"")"),"baixa")</f>
        <v>baixa</v>
      </c>
    </row>
    <row r="141">
      <c r="A141" s="1" t="s">
        <v>274</v>
      </c>
      <c r="B141" s="2" t="s">
        <v>275</v>
      </c>
      <c r="C141" s="2" t="str">
        <f>IFERROR(__xludf.DUMMYFUNCTION("GOOGLETRANSLATE(B141, ""en"", ""pt"")"),"desenhar")</f>
        <v>desenhar</v>
      </c>
    </row>
    <row r="142">
      <c r="A142" s="1" t="s">
        <v>276</v>
      </c>
      <c r="B142" s="2" t="s">
        <v>277</v>
      </c>
      <c r="C142" s="2" t="str">
        <f>IFERROR(__xludf.DUMMYFUNCTION("GOOGLETRANSLATE(B142, ""en"", ""pt"")"),"Sonhe")</f>
        <v>Sonhe</v>
      </c>
    </row>
    <row r="143">
      <c r="A143" s="1" t="s">
        <v>278</v>
      </c>
      <c r="B143" s="2" t="s">
        <v>279</v>
      </c>
      <c r="C143" s="2" t="str">
        <f>IFERROR(__xludf.DUMMYFUNCTION("GOOGLETRANSLATE(B143, ""en"", ""pt"")"),"vestir")</f>
        <v>vestir</v>
      </c>
    </row>
    <row r="144">
      <c r="A144" s="1" t="s">
        <v>280</v>
      </c>
      <c r="B144" s="2" t="s">
        <v>281</v>
      </c>
      <c r="C144" s="2" t="str">
        <f>IFERROR(__xludf.DUMMYFUNCTION("GOOGLETRANSLATE(B144, ""en"", ""pt"")"),"bebida")</f>
        <v>bebida</v>
      </c>
    </row>
    <row r="145">
      <c r="A145" s="1" t="s">
        <v>282</v>
      </c>
      <c r="B145" s="2" t="s">
        <v>283</v>
      </c>
      <c r="C145" s="2" t="str">
        <f>IFERROR(__xludf.DUMMYFUNCTION("GOOGLETRANSLATE(B145, ""en"", ""pt"")"),"dirigir")</f>
        <v>dirigir</v>
      </c>
    </row>
    <row r="146">
      <c r="A146" s="1" t="s">
        <v>284</v>
      </c>
      <c r="B146" s="2" t="s">
        <v>285</v>
      </c>
      <c r="C146" s="2" t="str">
        <f>IFERROR(__xludf.DUMMYFUNCTION("GOOGLETRANSLATE(B146, ""en"", ""pt"")"),"medicamento")</f>
        <v>medicamento</v>
      </c>
    </row>
    <row r="147">
      <c r="A147" s="1" t="s">
        <v>286</v>
      </c>
      <c r="B147" s="2" t="s">
        <v>287</v>
      </c>
      <c r="C147" s="2" t="str">
        <f>IFERROR(__xludf.DUMMYFUNCTION("GOOGLETRANSLATE(B147, ""en"", ""pt"")"),"seco")</f>
        <v>seco</v>
      </c>
    </row>
    <row r="148">
      <c r="A148" s="1" t="s">
        <v>288</v>
      </c>
      <c r="B148" s="2" t="s">
        <v>289</v>
      </c>
      <c r="C148" s="2" t="str">
        <f>IFERROR(__xludf.DUMMYFUNCTION("GOOGLETRANSLATE(B148, ""en"", ""pt"")"),"poeira")</f>
        <v>poeira</v>
      </c>
    </row>
    <row r="149">
      <c r="A149" s="1" t="s">
        <v>290</v>
      </c>
      <c r="B149" s="2" t="s">
        <v>291</v>
      </c>
      <c r="C149" s="2" t="str">
        <f>IFERROR(__xludf.DUMMYFUNCTION("GOOGLETRANSLATE(B149, ""en"", ""pt"")"),"orelha")</f>
        <v>orelha</v>
      </c>
    </row>
    <row r="150">
      <c r="A150" s="1" t="s">
        <v>292</v>
      </c>
      <c r="B150" s="2" t="s">
        <v>293</v>
      </c>
      <c r="C150" s="2" t="str">
        <f>IFERROR(__xludf.DUMMYFUNCTION("GOOGLETRANSLATE(B150, ""en"", ""pt"")"),"terra")</f>
        <v>terra</v>
      </c>
    </row>
    <row r="151">
      <c r="A151" s="1" t="s">
        <v>294</v>
      </c>
      <c r="B151" s="2" t="s">
        <v>295</v>
      </c>
      <c r="C151" s="2" t="str">
        <f>IFERROR(__xludf.DUMMYFUNCTION("GOOGLETRANSLATE(B151, ""en"", ""pt"")"),"Terra")</f>
        <v>Terra</v>
      </c>
    </row>
    <row r="152">
      <c r="A152" s="1" t="s">
        <v>296</v>
      </c>
      <c r="B152" s="2" t="s">
        <v>297</v>
      </c>
      <c r="C152" s="2" t="str">
        <f>IFERROR(__xludf.DUMMYFUNCTION("GOOGLETRANSLATE(B152, ""en"", ""pt"")"),"leste")</f>
        <v>leste</v>
      </c>
    </row>
    <row r="153">
      <c r="A153" s="1" t="s">
        <v>298</v>
      </c>
      <c r="B153" s="2" t="s">
        <v>299</v>
      </c>
      <c r="C153" s="2" t="str">
        <f>IFERROR(__xludf.DUMMYFUNCTION("GOOGLETRANSLATE(B153, ""en"", ""pt"")"),"comer")</f>
        <v>comer</v>
      </c>
    </row>
    <row r="154">
      <c r="A154" s="1" t="s">
        <v>300</v>
      </c>
      <c r="B154" s="2" t="s">
        <v>301</v>
      </c>
      <c r="C154" s="2" t="str">
        <f>IFERROR(__xludf.DUMMYFUNCTION("GOOGLETRANSLATE(B154, ""en"", ""pt"")"),"Beira")</f>
        <v>Beira</v>
      </c>
    </row>
    <row r="155">
      <c r="A155" s="1" t="s">
        <v>302</v>
      </c>
      <c r="B155" s="2" t="s">
        <v>303</v>
      </c>
      <c r="C155" s="2" t="str">
        <f>IFERROR(__xludf.DUMMYFUNCTION("GOOGLETRANSLATE(B155, ""en"", ""pt"")"),"ovo")</f>
        <v>ovo</v>
      </c>
    </row>
    <row r="156">
      <c r="A156" s="1" t="s">
        <v>304</v>
      </c>
      <c r="B156" s="2" t="s">
        <v>305</v>
      </c>
      <c r="C156" s="2" t="str">
        <f>IFERROR(__xludf.DUMMYFUNCTION("GOOGLETRANSLATE(B156, ""en"", ""pt"")"),"oito")</f>
        <v>oito</v>
      </c>
    </row>
    <row r="157">
      <c r="A157" s="1" t="s">
        <v>306</v>
      </c>
      <c r="B157" s="2" t="s">
        <v>307</v>
      </c>
      <c r="C157" s="2" t="str">
        <f>IFERROR(__xludf.DUMMYFUNCTION("GOOGLETRANSLATE(B157, ""en"", ""pt"")"),"dezoito")</f>
        <v>dezoito</v>
      </c>
    </row>
    <row r="158">
      <c r="A158" s="1" t="s">
        <v>308</v>
      </c>
      <c r="B158" s="2" t="s">
        <v>309</v>
      </c>
      <c r="C158" s="2" t="str">
        <f>IFERROR(__xludf.DUMMYFUNCTION("GOOGLETRANSLATE(B158, ""en"", ""pt"")"),"oitenta")</f>
        <v>oitenta</v>
      </c>
    </row>
    <row r="159">
      <c r="A159" s="1" t="s">
        <v>310</v>
      </c>
      <c r="B159" s="2" t="s">
        <v>311</v>
      </c>
      <c r="C159" s="2" t="str">
        <f>IFERROR(__xludf.DUMMYFUNCTION("GOOGLETRANSLATE(B159, ""en"", ""pt"")"),"eleição")</f>
        <v>eleição</v>
      </c>
    </row>
    <row r="160">
      <c r="A160" s="1" t="s">
        <v>312</v>
      </c>
      <c r="B160" s="2" t="s">
        <v>313</v>
      </c>
      <c r="C160" s="2" t="str">
        <f>IFERROR(__xludf.DUMMYFUNCTION("GOOGLETRANSLATE(B160, ""en"", ""pt"")"),"eletrônicos")</f>
        <v>eletrônicos</v>
      </c>
    </row>
    <row r="161">
      <c r="A161" s="1" t="s">
        <v>314</v>
      </c>
      <c r="B161" s="2" t="s">
        <v>315</v>
      </c>
      <c r="C161" s="2" t="str">
        <f>IFERROR(__xludf.DUMMYFUNCTION("GOOGLETRANSLATE(B161, ""en"", ""pt"")"),"onze")</f>
        <v>onze</v>
      </c>
    </row>
    <row r="162">
      <c r="A162" s="1" t="s">
        <v>316</v>
      </c>
      <c r="B162" s="2" t="s">
        <v>317</v>
      </c>
      <c r="C162" s="2" t="str">
        <f>IFERROR(__xludf.DUMMYFUNCTION("GOOGLETRANSLATE(B162, ""en"", ""pt"")"),"energia")</f>
        <v>energia</v>
      </c>
    </row>
    <row r="163">
      <c r="A163" s="1" t="s">
        <v>318</v>
      </c>
      <c r="B163" s="2" t="s">
        <v>319</v>
      </c>
      <c r="C163" s="2" t="str">
        <f>IFERROR(__xludf.DUMMYFUNCTION("GOOGLETRANSLATE(B163, ""en"", ""pt"")"),"motor")</f>
        <v>motor</v>
      </c>
    </row>
    <row r="164">
      <c r="A164" s="1" t="s">
        <v>320</v>
      </c>
      <c r="B164" s="2" t="s">
        <v>321</v>
      </c>
      <c r="C164" s="2" t="str">
        <f>IFERROR(__xludf.DUMMYFUNCTION("GOOGLETRANSLATE(B164, ""en"", ""pt"")"),"tarde")</f>
        <v>tarde</v>
      </c>
    </row>
    <row r="165">
      <c r="A165" s="1" t="s">
        <v>322</v>
      </c>
      <c r="B165" s="2" t="s">
        <v>323</v>
      </c>
      <c r="C165" s="2" t="str">
        <f>IFERROR(__xludf.DUMMYFUNCTION("GOOGLETRANSLATE(B165, ""en"", ""pt"")"),"exercício")</f>
        <v>exercício</v>
      </c>
    </row>
    <row r="166">
      <c r="A166" s="1" t="s">
        <v>324</v>
      </c>
      <c r="B166" s="2" t="s">
        <v>325</v>
      </c>
      <c r="C166" s="2" t="str">
        <f>IFERROR(__xludf.DUMMYFUNCTION("GOOGLETRANSLATE(B166, ""en"", ""pt"")"),"caro")</f>
        <v>caro</v>
      </c>
    </row>
    <row r="167">
      <c r="A167" s="1" t="s">
        <v>326</v>
      </c>
      <c r="B167" s="2" t="s">
        <v>327</v>
      </c>
      <c r="C167" s="2" t="str">
        <f>IFERROR(__xludf.DUMMYFUNCTION("GOOGLETRANSLATE(B167, ""en"", ""pt"")"),"explodir")</f>
        <v>explodir</v>
      </c>
    </row>
    <row r="168">
      <c r="A168" s="1" t="s">
        <v>328</v>
      </c>
      <c r="B168" s="2" t="s">
        <v>329</v>
      </c>
      <c r="C168" s="2" t="str">
        <f>IFERROR(__xludf.DUMMYFUNCTION("GOOGLETRANSLATE(B168, ""en"", ""pt"")"),"olho")</f>
        <v>olho</v>
      </c>
    </row>
    <row r="169">
      <c r="A169" s="1" t="s">
        <v>330</v>
      </c>
      <c r="B169" s="2" t="s">
        <v>331</v>
      </c>
      <c r="C169" s="2" t="str">
        <f>IFERROR(__xludf.DUMMYFUNCTION("GOOGLETRANSLATE(B169, ""en"", ""pt"")"),"cara")</f>
        <v>cara</v>
      </c>
    </row>
    <row r="170">
      <c r="A170" s="1" t="s">
        <v>332</v>
      </c>
      <c r="B170" s="2" t="s">
        <v>333</v>
      </c>
      <c r="C170" s="2" t="str">
        <f>IFERROR(__xludf.DUMMYFUNCTION("GOOGLETRANSLATE(B170, ""en"", ""pt"")"),"cair")</f>
        <v>cair</v>
      </c>
    </row>
    <row r="171">
      <c r="A171" s="1" t="s">
        <v>332</v>
      </c>
      <c r="B171" s="2" t="s">
        <v>333</v>
      </c>
      <c r="C171" s="2" t="str">
        <f>IFERROR(__xludf.DUMMYFUNCTION("GOOGLETRANSLATE(B171, ""en"", ""pt"")"),"cair")</f>
        <v>cair</v>
      </c>
    </row>
    <row r="172">
      <c r="A172" s="1" t="s">
        <v>334</v>
      </c>
      <c r="B172" s="2" t="s">
        <v>335</v>
      </c>
      <c r="C172" s="2" t="str">
        <f>IFERROR(__xludf.DUMMYFUNCTION("GOOGLETRANSLATE(B172, ""en"", ""pt"")"),"família")</f>
        <v>família</v>
      </c>
    </row>
    <row r="173">
      <c r="A173" s="1" t="s">
        <v>336</v>
      </c>
      <c r="B173" s="2" t="s">
        <v>337</v>
      </c>
      <c r="C173" s="2" t="str">
        <f>IFERROR(__xludf.DUMMYFUNCTION("GOOGLETRANSLATE(B173, ""en"", ""pt"")"),"famoso")</f>
        <v>famoso</v>
      </c>
    </row>
    <row r="174">
      <c r="A174" s="1" t="s">
        <v>338</v>
      </c>
      <c r="B174" s="2" t="s">
        <v>339</v>
      </c>
      <c r="C174" s="2" t="str">
        <f>IFERROR(__xludf.DUMMYFUNCTION("GOOGLETRANSLATE(B174, ""en"", ""pt"")"),"ventilador")</f>
        <v>ventilador</v>
      </c>
    </row>
    <row r="175">
      <c r="A175" s="1" t="s">
        <v>338</v>
      </c>
      <c r="B175" s="2" t="s">
        <v>339</v>
      </c>
      <c r="C175" s="2" t="str">
        <f>IFERROR(__xludf.DUMMYFUNCTION("GOOGLETRANSLATE(B175, ""en"", ""pt"")"),"ventilador")</f>
        <v>ventilador</v>
      </c>
    </row>
    <row r="176">
      <c r="A176" s="1" t="s">
        <v>340</v>
      </c>
      <c r="B176" s="2" t="s">
        <v>341</v>
      </c>
      <c r="C176" s="2" t="str">
        <f>IFERROR(__xludf.DUMMYFUNCTION("GOOGLETRANSLATE(B176, ""en"", ""pt"")"),"Fazenda")</f>
        <v>Fazenda</v>
      </c>
    </row>
    <row r="177">
      <c r="A177" s="1" t="s">
        <v>342</v>
      </c>
      <c r="B177" s="2" t="s">
        <v>343</v>
      </c>
      <c r="C177" s="2" t="str">
        <f>IFERROR(__xludf.DUMMYFUNCTION("GOOGLETRANSLATE(B177, ""en"", ""pt"")"),"velozes")</f>
        <v>velozes</v>
      </c>
    </row>
    <row r="178">
      <c r="A178" s="1" t="s">
        <v>344</v>
      </c>
      <c r="B178" s="2" t="s">
        <v>345</v>
      </c>
      <c r="C178" s="2" t="str">
        <f>IFERROR(__xludf.DUMMYFUNCTION("GOOGLETRANSLATE(B178, ""en"", ""pt"")"),"pai")</f>
        <v>pai</v>
      </c>
    </row>
    <row r="179">
      <c r="A179" s="1" t="s">
        <v>346</v>
      </c>
      <c r="B179" s="2" t="s">
        <v>347</v>
      </c>
      <c r="C179" s="2" t="str">
        <f>IFERROR(__xludf.DUMMYFUNCTION("GOOGLETRANSLATE(B179, ""en"", ""pt"")"),"fevereiro")</f>
        <v>fevereiro</v>
      </c>
    </row>
    <row r="180">
      <c r="A180" s="1" t="s">
        <v>348</v>
      </c>
      <c r="B180" s="2" t="s">
        <v>349</v>
      </c>
      <c r="C180" s="2" t="str">
        <f>IFERROR(__xludf.DUMMYFUNCTION("GOOGLETRANSLATE(B180, ""en"", ""pt"")"),"alimentação")</f>
        <v>alimentação</v>
      </c>
    </row>
    <row r="181">
      <c r="A181" s="1" t="s">
        <v>350</v>
      </c>
      <c r="B181" s="2" t="s">
        <v>351</v>
      </c>
      <c r="C181" s="2" t="str">
        <f>IFERROR(__xludf.DUMMYFUNCTION("GOOGLETRANSLATE(B181, ""en"", ""pt"")"),"fêmea")</f>
        <v>fêmea</v>
      </c>
    </row>
    <row r="182">
      <c r="A182" s="1" t="s">
        <v>352</v>
      </c>
      <c r="B182" s="2" t="s">
        <v>353</v>
      </c>
      <c r="C182" s="2" t="str">
        <f>IFERROR(__xludf.DUMMYFUNCTION("GOOGLETRANSLATE(B182, ""en"", ""pt"")"),"quinze")</f>
        <v>quinze</v>
      </c>
    </row>
    <row r="183">
      <c r="A183" s="1" t="s">
        <v>354</v>
      </c>
      <c r="B183" s="2" t="s">
        <v>355</v>
      </c>
      <c r="C183" s="2" t="str">
        <f>IFERROR(__xludf.DUMMYFUNCTION("GOOGLETRANSLATE(B183, ""en"", ""pt"")"),"quinto")</f>
        <v>quinto</v>
      </c>
    </row>
    <row r="184">
      <c r="A184" s="1" t="s">
        <v>356</v>
      </c>
      <c r="B184" s="2" t="s">
        <v>357</v>
      </c>
      <c r="C184" s="2" t="str">
        <f>IFERROR(__xludf.DUMMYFUNCTION("GOOGLETRANSLATE(B184, ""en"", ""pt"")"),"cinquenta")</f>
        <v>cinquenta</v>
      </c>
    </row>
    <row r="185">
      <c r="A185" s="1" t="s">
        <v>358</v>
      </c>
      <c r="B185" s="2" t="s">
        <v>359</v>
      </c>
      <c r="C185" s="2" t="str">
        <f>IFERROR(__xludf.DUMMYFUNCTION("GOOGLETRANSLATE(B185, ""en"", ""pt"")"),"luta")</f>
        <v>luta</v>
      </c>
    </row>
    <row r="186">
      <c r="A186" s="1" t="s">
        <v>360</v>
      </c>
      <c r="B186" s="2" t="s">
        <v>361</v>
      </c>
      <c r="C186" s="2" t="str">
        <f>IFERROR(__xludf.DUMMYFUNCTION("GOOGLETRANSLATE(B186, ""en"", ""pt"")"),"encontrar")</f>
        <v>encontrar</v>
      </c>
    </row>
    <row r="187">
      <c r="A187" s="1" t="s">
        <v>362</v>
      </c>
      <c r="B187" s="2" t="s">
        <v>363</v>
      </c>
      <c r="C187" s="2" t="str">
        <f>IFERROR(__xludf.DUMMYFUNCTION("GOOGLETRANSLATE(B187, ""en"", ""pt"")"),"dedo")</f>
        <v>dedo</v>
      </c>
    </row>
    <row r="188">
      <c r="A188" s="1" t="s">
        <v>364</v>
      </c>
      <c r="B188" s="2" t="s">
        <v>365</v>
      </c>
      <c r="C188" s="2" t="str">
        <f>IFERROR(__xludf.DUMMYFUNCTION("GOOGLETRANSLATE(B188, ""en"", ""pt"")"),"fogo")</f>
        <v>fogo</v>
      </c>
    </row>
    <row r="189">
      <c r="A189" s="1" t="s">
        <v>366</v>
      </c>
      <c r="B189" s="2" t="s">
        <v>367</v>
      </c>
      <c r="C189" s="2" t="str">
        <f>IFERROR(__xludf.DUMMYFUNCTION("GOOGLETRANSLATE(B189, ""en"", ""pt"")"),"primeiro")</f>
        <v>primeiro</v>
      </c>
    </row>
    <row r="190">
      <c r="A190" s="1" t="s">
        <v>368</v>
      </c>
      <c r="B190" s="2" t="s">
        <v>369</v>
      </c>
      <c r="C190" s="2" t="str">
        <f>IFERROR(__xludf.DUMMYFUNCTION("GOOGLETRANSLATE(B190, ""en"", ""pt"")"),"peixe")</f>
        <v>peixe</v>
      </c>
    </row>
    <row r="191">
      <c r="A191" s="1" t="s">
        <v>370</v>
      </c>
      <c r="B191" s="2" t="s">
        <v>371</v>
      </c>
      <c r="C191" s="2" t="str">
        <f>IFERROR(__xludf.DUMMYFUNCTION("GOOGLETRANSLATE(B191, ""en"", ""pt"")"),"cinco")</f>
        <v>cinco</v>
      </c>
    </row>
    <row r="192">
      <c r="A192" s="1" t="s">
        <v>372</v>
      </c>
      <c r="B192" s="2" t="s">
        <v>373</v>
      </c>
      <c r="C192" s="2" t="str">
        <f>IFERROR(__xludf.DUMMYFUNCTION("GOOGLETRANSLATE(B192, ""en"", ""pt"")"),"plano")</f>
        <v>plano</v>
      </c>
    </row>
    <row r="193">
      <c r="A193" s="1" t="s">
        <v>374</v>
      </c>
      <c r="B193" s="2" t="s">
        <v>375</v>
      </c>
      <c r="C193" s="2" t="str">
        <f>IFERROR(__xludf.DUMMYFUNCTION("GOOGLETRANSLATE(B193, ""en"", ""pt"")"),"chão")</f>
        <v>chão</v>
      </c>
    </row>
    <row r="194">
      <c r="A194" s="1" t="s">
        <v>376</v>
      </c>
      <c r="B194" s="2" t="s">
        <v>377</v>
      </c>
      <c r="C194" s="2" t="str">
        <f>IFERROR(__xludf.DUMMYFUNCTION("GOOGLETRANSLATE(B194, ""en"", ""pt"")"),"flor")</f>
        <v>flor</v>
      </c>
    </row>
    <row r="195">
      <c r="A195" s="1" t="s">
        <v>378</v>
      </c>
      <c r="B195" s="2" t="s">
        <v>379</v>
      </c>
      <c r="C195" s="2" t="str">
        <f>IFERROR(__xludf.DUMMYFUNCTION("GOOGLETRANSLATE(B195, ""en"", ""pt"")"),"mosca")</f>
        <v>mosca</v>
      </c>
    </row>
    <row r="196">
      <c r="A196" s="1" t="s">
        <v>380</v>
      </c>
      <c r="B196" s="2" t="s">
        <v>381</v>
      </c>
      <c r="C196" s="2" t="str">
        <f>IFERROR(__xludf.DUMMYFUNCTION("GOOGLETRANSLATE(B196, ""en"", ""pt"")"),"Segue")</f>
        <v>Segue</v>
      </c>
    </row>
    <row r="197">
      <c r="A197" s="1" t="s">
        <v>382</v>
      </c>
      <c r="B197" s="2" t="s">
        <v>383</v>
      </c>
      <c r="C197" s="2" t="str">
        <f>IFERROR(__xludf.DUMMYFUNCTION("GOOGLETRANSLATE(B197, ""en"", ""pt"")"),"Comida")</f>
        <v>Comida</v>
      </c>
    </row>
    <row r="198">
      <c r="A198" s="1" t="s">
        <v>384</v>
      </c>
      <c r="B198" s="2" t="s">
        <v>385</v>
      </c>
      <c r="C198" s="2" t="str">
        <f>IFERROR(__xludf.DUMMYFUNCTION("GOOGLETRANSLATE(B198, ""en"", ""pt"")"),"pé")</f>
        <v>pé</v>
      </c>
    </row>
    <row r="199">
      <c r="A199" s="1" t="s">
        <v>384</v>
      </c>
      <c r="B199" s="2" t="s">
        <v>385</v>
      </c>
      <c r="C199" s="2" t="str">
        <f>IFERROR(__xludf.DUMMYFUNCTION("GOOGLETRANSLATE(B199, ""en"", ""pt"")"),"pé")</f>
        <v>pé</v>
      </c>
    </row>
    <row r="200">
      <c r="A200" s="1" t="s">
        <v>386</v>
      </c>
      <c r="B200" s="2" t="s">
        <v>387</v>
      </c>
      <c r="C200" s="2" t="str">
        <f>IFERROR(__xludf.DUMMYFUNCTION("GOOGLETRANSLATE(B200, ""en"", ""pt"")"),"floresta")</f>
        <v>floresta</v>
      </c>
    </row>
    <row r="201">
      <c r="A201" s="1" t="s">
        <v>388</v>
      </c>
      <c r="B201" s="2" t="s">
        <v>389</v>
      </c>
      <c r="C201" s="2" t="str">
        <f>IFERROR(__xludf.DUMMYFUNCTION("GOOGLETRANSLATE(B201, ""en"", ""pt"")"),"garfo")</f>
        <v>garfo</v>
      </c>
    </row>
    <row r="202">
      <c r="A202" s="1" t="s">
        <v>390</v>
      </c>
      <c r="B202" s="2" t="s">
        <v>391</v>
      </c>
      <c r="C202" s="2" t="str">
        <f>IFERROR(__xludf.DUMMYFUNCTION("GOOGLETRANSLATE(B202, ""en"", ""pt"")"),"quarenta")</f>
        <v>quarenta</v>
      </c>
    </row>
    <row r="203">
      <c r="A203" s="1" t="s">
        <v>392</v>
      </c>
      <c r="B203" s="2" t="s">
        <v>393</v>
      </c>
      <c r="C203" s="2" t="str">
        <f>IFERROR(__xludf.DUMMYFUNCTION("GOOGLETRANSLATE(B203, ""en"", ""pt"")"),"quatro")</f>
        <v>quatro</v>
      </c>
    </row>
    <row r="204">
      <c r="A204" s="1" t="s">
        <v>394</v>
      </c>
      <c r="B204" s="2" t="s">
        <v>395</v>
      </c>
      <c r="C204" s="2" t="str">
        <f>IFERROR(__xludf.DUMMYFUNCTION("GOOGLETRANSLATE(B204, ""en"", ""pt"")"),"quatorze")</f>
        <v>quatorze</v>
      </c>
    </row>
    <row r="205">
      <c r="A205" s="1" t="s">
        <v>396</v>
      </c>
      <c r="B205" s="2" t="s">
        <v>397</v>
      </c>
      <c r="C205" s="2" t="str">
        <f>IFERROR(__xludf.DUMMYFUNCTION("GOOGLETRANSLATE(B205, ""en"", ""pt"")"),"quarto")</f>
        <v>quarto</v>
      </c>
    </row>
    <row r="206">
      <c r="A206" s="1" t="s">
        <v>398</v>
      </c>
      <c r="B206" s="2" t="s">
        <v>399</v>
      </c>
      <c r="C206" s="2" t="str">
        <f>IFERROR(__xludf.DUMMYFUNCTION("GOOGLETRANSLATE(B206, ""en"", ""pt"")"),"Sexta-feira")</f>
        <v>Sexta-feira</v>
      </c>
    </row>
    <row r="207">
      <c r="A207" s="1" t="s">
        <v>400</v>
      </c>
      <c r="B207" s="2" t="s">
        <v>401</v>
      </c>
      <c r="C207" s="2" t="str">
        <f>IFERROR(__xludf.DUMMYFUNCTION("GOOGLETRANSLATE(B207, ""en"", ""pt"")"),"amigo")</f>
        <v>amigo</v>
      </c>
    </row>
    <row r="208">
      <c r="A208" s="1" t="s">
        <v>402</v>
      </c>
      <c r="B208" s="2" t="s">
        <v>403</v>
      </c>
      <c r="C208" s="2" t="str">
        <f>IFERROR(__xludf.DUMMYFUNCTION("GOOGLETRANSLATE(B208, ""en"", ""pt"")"),"frente")</f>
        <v>frente</v>
      </c>
    </row>
    <row r="209">
      <c r="A209" s="1" t="s">
        <v>404</v>
      </c>
      <c r="B209" s="2" t="s">
        <v>405</v>
      </c>
      <c r="C209" s="2" t="str">
        <f>IFERROR(__xludf.DUMMYFUNCTION("GOOGLETRANSLATE(B209, ""en"", ""pt"")"),"jogos")</f>
        <v>jogos</v>
      </c>
    </row>
    <row r="210">
      <c r="A210" s="1" t="s">
        <v>406</v>
      </c>
      <c r="B210" s="2" t="s">
        <v>407</v>
      </c>
      <c r="C210" s="2" t="str">
        <f>IFERROR(__xludf.DUMMYFUNCTION("GOOGLETRANSLATE(B210, ""en"", ""pt"")"),"jardim")</f>
        <v>jardim</v>
      </c>
    </row>
    <row r="211">
      <c r="A211" s="1" t="s">
        <v>408</v>
      </c>
      <c r="B211" s="2" t="s">
        <v>409</v>
      </c>
      <c r="C211" s="2" t="str">
        <f>IFERROR(__xludf.DUMMYFUNCTION("GOOGLETRANSLATE(B211, ""en"", ""pt"")"),"Gasolina")</f>
        <v>Gasolina</v>
      </c>
    </row>
    <row r="212">
      <c r="A212" s="1" t="s">
        <v>410</v>
      </c>
      <c r="B212" s="2" t="s">
        <v>411</v>
      </c>
      <c r="C212" s="2" t="str">
        <f>IFERROR(__xludf.DUMMYFUNCTION("GOOGLETRANSLATE(B212, ""en"", ""pt"")"),"presente")</f>
        <v>presente</v>
      </c>
    </row>
    <row r="213">
      <c r="A213" s="1" t="s">
        <v>412</v>
      </c>
      <c r="B213" s="2" t="s">
        <v>413</v>
      </c>
      <c r="C213" s="2" t="str">
        <f>IFERROR(__xludf.DUMMYFUNCTION("GOOGLETRANSLATE(B213, ""en"", ""pt"")"),"menina")</f>
        <v>menina</v>
      </c>
    </row>
    <row r="214">
      <c r="A214" s="1" t="s">
        <v>414</v>
      </c>
      <c r="B214" s="2" t="s">
        <v>415</v>
      </c>
      <c r="C214" s="2" t="str">
        <f>IFERROR(__xludf.DUMMYFUNCTION("GOOGLETRANSLATE(B214, ""en"", ""pt"")"),"vidro")</f>
        <v>vidro</v>
      </c>
    </row>
    <row r="215">
      <c r="A215" s="1" t="s">
        <v>416</v>
      </c>
      <c r="B215" s="2" t="s">
        <v>417</v>
      </c>
      <c r="C215" s="2" t="str">
        <f>IFERROR(__xludf.DUMMYFUNCTION("GOOGLETRANSLATE(B215, ""en"", ""pt"")"),"vai")</f>
        <v>vai</v>
      </c>
    </row>
    <row r="216">
      <c r="A216" s="1" t="s">
        <v>418</v>
      </c>
      <c r="B216" s="2" t="s">
        <v>419</v>
      </c>
      <c r="C216" s="2" t="str">
        <f>IFERROR(__xludf.DUMMYFUNCTION("GOOGLETRANSLATE(B216, ""en"", ""pt"")"),"Deus")</f>
        <v>Deus</v>
      </c>
    </row>
    <row r="217">
      <c r="A217" s="1" t="s">
        <v>420</v>
      </c>
      <c r="B217" s="2" t="s">
        <v>421</v>
      </c>
      <c r="C217" s="2" t="str">
        <f>IFERROR(__xludf.DUMMYFUNCTION("GOOGLETRANSLATE(B217, ""en"", ""pt"")"),"ouro")</f>
        <v>ouro</v>
      </c>
    </row>
    <row r="218">
      <c r="A218" s="1" t="s">
        <v>422</v>
      </c>
      <c r="B218" s="2" t="s">
        <v>423</v>
      </c>
      <c r="C218" s="2" t="str">
        <f>IFERROR(__xludf.DUMMYFUNCTION("GOOGLETRANSLATE(B218, ""en"", ""pt"")"),"Boa")</f>
        <v>Boa</v>
      </c>
    </row>
    <row r="219">
      <c r="A219" s="1" t="s">
        <v>424</v>
      </c>
      <c r="B219" s="2" t="s">
        <v>425</v>
      </c>
      <c r="C219" s="2" t="str">
        <f>IFERROR(__xludf.DUMMYFUNCTION("GOOGLETRANSLATE(B219, ""en"", ""pt"")"),"avô")</f>
        <v>avô</v>
      </c>
    </row>
    <row r="220">
      <c r="A220" s="1" t="s">
        <v>426</v>
      </c>
      <c r="B220" s="2" t="s">
        <v>427</v>
      </c>
      <c r="C220" s="2" t="str">
        <f>IFERROR(__xludf.DUMMYFUNCTION("GOOGLETRANSLATE(B220, ""en"", ""pt"")"),"avó")</f>
        <v>avó</v>
      </c>
    </row>
    <row r="221">
      <c r="A221" s="1" t="s">
        <v>428</v>
      </c>
      <c r="B221" s="2" t="s">
        <v>429</v>
      </c>
      <c r="C221" s="2" t="str">
        <f>IFERROR(__xludf.DUMMYFUNCTION("GOOGLETRANSLATE(B221, ""en"", ""pt"")"),"Relva")</f>
        <v>Relva</v>
      </c>
    </row>
    <row r="222">
      <c r="A222" s="1" t="s">
        <v>430</v>
      </c>
      <c r="B222" s="2" t="s">
        <v>431</v>
      </c>
      <c r="C222" s="2" t="str">
        <f>IFERROR(__xludf.DUMMYFUNCTION("GOOGLETRANSLATE(B222, ""en"", ""pt"")"),"cinzento")</f>
        <v>cinzento</v>
      </c>
    </row>
    <row r="223">
      <c r="A223" s="1" t="s">
        <v>432</v>
      </c>
      <c r="B223" s="2" t="s">
        <v>433</v>
      </c>
      <c r="C223" s="2" t="str">
        <f>IFERROR(__xludf.DUMMYFUNCTION("GOOGLETRANSLATE(B223, ""en"", ""pt"")"),"verde")</f>
        <v>verde</v>
      </c>
    </row>
    <row r="224">
      <c r="A224" s="1" t="s">
        <v>434</v>
      </c>
      <c r="B224" s="2" t="s">
        <v>435</v>
      </c>
      <c r="C224" s="2" t="str">
        <f>IFERROR(__xludf.DUMMYFUNCTION("GOOGLETRANSLATE(B224, ""en"", ""pt"")"),"terra")</f>
        <v>terra</v>
      </c>
    </row>
    <row r="225">
      <c r="A225" s="1" t="s">
        <v>436</v>
      </c>
      <c r="B225" s="2" t="s">
        <v>437</v>
      </c>
      <c r="C225" s="2" t="str">
        <f>IFERROR(__xludf.DUMMYFUNCTION("GOOGLETRANSLATE(B225, ""en"", ""pt"")"),"crescer")</f>
        <v>crescer</v>
      </c>
    </row>
    <row r="226">
      <c r="A226" s="1" t="s">
        <v>438</v>
      </c>
      <c r="B226" s="2" t="s">
        <v>439</v>
      </c>
      <c r="C226" s="2" t="str">
        <f>IFERROR(__xludf.DUMMYFUNCTION("GOOGLETRANSLATE(B226, ""en"", ""pt"")"),"arma de fogo")</f>
        <v>arma de fogo</v>
      </c>
    </row>
    <row r="227">
      <c r="A227" s="1" t="s">
        <v>440</v>
      </c>
      <c r="B227" s="2" t="s">
        <v>441</v>
      </c>
      <c r="C227" s="2" t="str">
        <f>IFERROR(__xludf.DUMMYFUNCTION("GOOGLETRANSLATE(B227, ""en"", ""pt"")"),"cabelo")</f>
        <v>cabelo</v>
      </c>
    </row>
    <row r="228">
      <c r="A228" s="1" t="s">
        <v>442</v>
      </c>
      <c r="B228" s="2" t="s">
        <v>443</v>
      </c>
      <c r="C228" s="2" t="str">
        <f>IFERROR(__xludf.DUMMYFUNCTION("GOOGLETRANSLATE(B228, ""en"", ""pt"")"),"metade")</f>
        <v>metade</v>
      </c>
    </row>
    <row r="229">
      <c r="A229" s="1" t="s">
        <v>444</v>
      </c>
      <c r="B229" s="2" t="s">
        <v>445</v>
      </c>
      <c r="C229" s="2" t="str">
        <f>IFERROR(__xludf.DUMMYFUNCTION("GOOGLETRANSLATE(B229, ""en"", ""pt"")"),"mão")</f>
        <v>mão</v>
      </c>
    </row>
    <row r="230">
      <c r="A230" s="1" t="s">
        <v>446</v>
      </c>
      <c r="B230" s="2" t="s">
        <v>447</v>
      </c>
      <c r="C230" s="2" t="str">
        <f>IFERROR(__xludf.DUMMYFUNCTION("GOOGLETRANSLATE(B230, ""en"", ""pt"")"),"aguentar")</f>
        <v>aguentar</v>
      </c>
    </row>
    <row r="231">
      <c r="A231" s="1" t="s">
        <v>448</v>
      </c>
      <c r="B231" s="2" t="s">
        <v>449</v>
      </c>
      <c r="C231" s="2" t="str">
        <f>IFERROR(__xludf.DUMMYFUNCTION("GOOGLETRANSLATE(B231, ""en"", ""pt"")"),"feliz")</f>
        <v>feliz</v>
      </c>
    </row>
    <row r="232">
      <c r="A232" s="1" t="s">
        <v>450</v>
      </c>
      <c r="B232" s="2" t="s">
        <v>451</v>
      </c>
      <c r="C232" s="2" t="str">
        <f>IFERROR(__xludf.DUMMYFUNCTION("GOOGLETRANSLATE(B232, ""en"", ""pt"")"),"Difícil")</f>
        <v>Difícil</v>
      </c>
    </row>
    <row r="233">
      <c r="A233" s="1" t="s">
        <v>452</v>
      </c>
      <c r="B233" s="2" t="s">
        <v>453</v>
      </c>
      <c r="C233" s="2" t="str">
        <f>IFERROR(__xludf.DUMMYFUNCTION("GOOGLETRANSLATE(B233, ""en"", ""pt"")"),"chapéu")</f>
        <v>chapéu</v>
      </c>
    </row>
    <row r="234">
      <c r="A234" s="1" t="s">
        <v>454</v>
      </c>
      <c r="B234" s="2" t="s">
        <v>455</v>
      </c>
      <c r="C234" s="2" t="str">
        <f>IFERROR(__xludf.DUMMYFUNCTION("GOOGLETRANSLATE(B234, ""en"", ""pt"")"),"ele")</f>
        <v>ele</v>
      </c>
    </row>
    <row r="235">
      <c r="A235" s="1" t="s">
        <v>456</v>
      </c>
      <c r="B235" s="2" t="s">
        <v>457</v>
      </c>
      <c r="C235" s="2" t="str">
        <f>IFERROR(__xludf.DUMMYFUNCTION("GOOGLETRANSLATE(B235, ""en"", ""pt"")"),"cabeça")</f>
        <v>cabeça</v>
      </c>
    </row>
    <row r="236">
      <c r="A236" s="1" t="s">
        <v>458</v>
      </c>
      <c r="B236" s="2" t="s">
        <v>459</v>
      </c>
      <c r="C236" s="2" t="str">
        <f>IFERROR(__xludf.DUMMYFUNCTION("GOOGLETRANSLATE(B236, ""en"", ""pt"")"),"saudável")</f>
        <v>saudável</v>
      </c>
    </row>
    <row r="237">
      <c r="A237" s="1" t="s">
        <v>460</v>
      </c>
      <c r="B237" s="2" t="s">
        <v>461</v>
      </c>
      <c r="C237" s="2" t="str">
        <f>IFERROR(__xludf.DUMMYFUNCTION("GOOGLETRANSLATE(B237, ""en"", ""pt"")"),"ouvir")</f>
        <v>ouvir</v>
      </c>
    </row>
    <row r="238">
      <c r="A238" s="1" t="s">
        <v>462</v>
      </c>
      <c r="B238" s="2" t="s">
        <v>463</v>
      </c>
      <c r="C238" s="2" t="str">
        <f>IFERROR(__xludf.DUMMYFUNCTION("GOOGLETRANSLATE(B238, ""en"", ""pt"")"),"coração")</f>
        <v>coração</v>
      </c>
    </row>
    <row r="239">
      <c r="A239" s="1" t="s">
        <v>464</v>
      </c>
      <c r="B239" s="2" t="s">
        <v>465</v>
      </c>
      <c r="C239" s="2" t="str">
        <f>IFERROR(__xludf.DUMMYFUNCTION("GOOGLETRANSLATE(B239, ""en"", ""pt"")"),"calor")</f>
        <v>calor</v>
      </c>
    </row>
    <row r="240">
      <c r="A240" s="1" t="s">
        <v>466</v>
      </c>
      <c r="B240" s="2" t="s">
        <v>467</v>
      </c>
      <c r="C240" s="2" t="str">
        <f>IFERROR(__xludf.DUMMYFUNCTION("GOOGLETRANSLATE(B240, ""en"", ""pt"")"),"céu")</f>
        <v>céu</v>
      </c>
    </row>
    <row r="241">
      <c r="A241" s="1" t="s">
        <v>468</v>
      </c>
      <c r="B241" s="2" t="s">
        <v>469</v>
      </c>
      <c r="C241" s="2" t="str">
        <f>IFERROR(__xludf.DUMMYFUNCTION("GOOGLETRANSLATE(B241, ""en"", ""pt"")"),"pesado")</f>
        <v>pesado</v>
      </c>
    </row>
    <row r="242">
      <c r="A242" s="1" t="s">
        <v>470</v>
      </c>
      <c r="B242" s="2" t="s">
        <v>471</v>
      </c>
      <c r="C242" s="2" t="str">
        <f>IFERROR(__xludf.DUMMYFUNCTION("GOOGLETRANSLATE(B242, ""en"", ""pt"")"),"inferno")</f>
        <v>inferno</v>
      </c>
    </row>
    <row r="243">
      <c r="A243" s="1" t="s">
        <v>472</v>
      </c>
      <c r="B243" s="2" t="s">
        <v>473</v>
      </c>
      <c r="C243" s="2" t="str">
        <f>IFERROR(__xludf.DUMMYFUNCTION("GOOGLETRANSLATE(B243, ""en"", ""pt"")"),"Alto")</f>
        <v>Alto</v>
      </c>
    </row>
    <row r="244">
      <c r="A244" s="1" t="s">
        <v>474</v>
      </c>
      <c r="B244" s="2" t="s">
        <v>475</v>
      </c>
      <c r="C244" s="2" t="str">
        <f>IFERROR(__xludf.DUMMYFUNCTION("GOOGLETRANSLATE(B244, ""en"", ""pt"")"),"Colina")</f>
        <v>Colina</v>
      </c>
    </row>
    <row r="245">
      <c r="A245" s="1" t="s">
        <v>476</v>
      </c>
      <c r="B245" s="2" t="s">
        <v>477</v>
      </c>
      <c r="C245" s="2" t="str">
        <f>IFERROR(__xludf.DUMMYFUNCTION("GOOGLETRANSLATE(B245, ""en"", ""pt"")"),"orifício")</f>
        <v>orifício</v>
      </c>
    </row>
    <row r="246">
      <c r="A246" s="1" t="s">
        <v>478</v>
      </c>
      <c r="B246" s="2" t="s">
        <v>479</v>
      </c>
      <c r="C246" s="2" t="str">
        <f>IFERROR(__xludf.DUMMYFUNCTION("GOOGLETRANSLATE(B246, ""en"", ""pt"")"),"cavalo")</f>
        <v>cavalo</v>
      </c>
    </row>
    <row r="247">
      <c r="A247" s="1" t="s">
        <v>480</v>
      </c>
      <c r="B247" s="2" t="s">
        <v>481</v>
      </c>
      <c r="C247" s="2" t="str">
        <f>IFERROR(__xludf.DUMMYFUNCTION("GOOGLETRANSLATE(B247, ""en"", ""pt"")"),"hospital")</f>
        <v>hospital</v>
      </c>
    </row>
    <row r="248">
      <c r="A248" s="1" t="s">
        <v>482</v>
      </c>
      <c r="B248" s="2" t="s">
        <v>483</v>
      </c>
      <c r="C248" s="2" t="str">
        <f>IFERROR(__xludf.DUMMYFUNCTION("GOOGLETRANSLATE(B248, ""en"", ""pt"")"),"quente")</f>
        <v>quente</v>
      </c>
    </row>
    <row r="249">
      <c r="A249" s="1" t="s">
        <v>484</v>
      </c>
      <c r="B249" s="2" t="s">
        <v>485</v>
      </c>
      <c r="C249" s="2" t="str">
        <f>IFERROR(__xludf.DUMMYFUNCTION("GOOGLETRANSLATE(B249, ""en"", ""pt"")"),"hotel")</f>
        <v>hotel</v>
      </c>
    </row>
    <row r="250">
      <c r="A250" s="1" t="s">
        <v>486</v>
      </c>
      <c r="B250" s="2" t="s">
        <v>487</v>
      </c>
      <c r="C250" s="2" t="str">
        <f>IFERROR(__xludf.DUMMYFUNCTION("GOOGLETRANSLATE(B250, ""en"", ""pt"")"),"hora")</f>
        <v>hora</v>
      </c>
    </row>
    <row r="251">
      <c r="A251" s="1" t="s">
        <v>488</v>
      </c>
      <c r="B251" s="2" t="s">
        <v>489</v>
      </c>
      <c r="C251" s="2" t="str">
        <f>IFERROR(__xludf.DUMMYFUNCTION("GOOGLETRANSLATE(B251, ""en"", ""pt"")"),"casa")</f>
        <v>casa</v>
      </c>
    </row>
    <row r="252">
      <c r="A252" s="1" t="s">
        <v>490</v>
      </c>
      <c r="B252" s="2" t="s">
        <v>491</v>
      </c>
      <c r="C252" s="2" t="str">
        <f>IFERROR(__xludf.DUMMYFUNCTION("GOOGLETRANSLATE(B252, ""en"", ""pt"")"),"humano")</f>
        <v>humano</v>
      </c>
    </row>
    <row r="253">
      <c r="A253" s="1" t="s">
        <v>492</v>
      </c>
      <c r="B253" s="2" t="s">
        <v>493</v>
      </c>
      <c r="C253" s="2" t="str">
        <f>IFERROR(__xludf.DUMMYFUNCTION("GOOGLETRANSLATE(B253, ""en"", ""pt"")"),"cem")</f>
        <v>cem</v>
      </c>
    </row>
    <row r="254">
      <c r="A254" s="1" t="s">
        <v>494</v>
      </c>
      <c r="B254" s="2" t="s">
        <v>495</v>
      </c>
      <c r="C254" s="2" t="str">
        <f>IFERROR(__xludf.DUMMYFUNCTION("GOOGLETRANSLATE(B254, ""en"", ""pt"")"),"marido")</f>
        <v>marido</v>
      </c>
    </row>
    <row r="255">
      <c r="A255" s="1" t="s">
        <v>496</v>
      </c>
      <c r="B255" s="2" t="s">
        <v>497</v>
      </c>
      <c r="C255" s="2" t="str">
        <f>IFERROR(__xludf.DUMMYFUNCTION("GOOGLETRANSLATE(B255, ""en"", ""pt"")"),"Eu")</f>
        <v>Eu</v>
      </c>
    </row>
    <row r="256">
      <c r="A256" s="1" t="s">
        <v>498</v>
      </c>
      <c r="B256" s="2" t="s">
        <v>499</v>
      </c>
      <c r="C256" s="2" t="str">
        <f>IFERROR(__xludf.DUMMYFUNCTION("GOOGLETRANSLATE(B256, ""en"", ""pt"")"),"gelo")</f>
        <v>gelo</v>
      </c>
    </row>
    <row r="257">
      <c r="A257" s="1" t="s">
        <v>500</v>
      </c>
      <c r="B257" s="2" t="s">
        <v>501</v>
      </c>
      <c r="C257" s="2" t="str">
        <f>IFERROR(__xludf.DUMMYFUNCTION("GOOGLETRANSLATE(B257, ""en"", ""pt"")"),"imagem")</f>
        <v>imagem</v>
      </c>
    </row>
    <row r="258">
      <c r="A258" s="1" t="s">
        <v>502</v>
      </c>
      <c r="B258" s="2" t="s">
        <v>503</v>
      </c>
      <c r="C258" s="2" t="str">
        <f>IFERROR(__xludf.DUMMYFUNCTION("GOOGLETRANSLATE(B258, ""en"", ""pt"")"),"polegada")</f>
        <v>polegada</v>
      </c>
    </row>
    <row r="259">
      <c r="A259" s="1" t="s">
        <v>504</v>
      </c>
      <c r="B259" s="2" t="s">
        <v>505</v>
      </c>
      <c r="C259" s="2" t="str">
        <f>IFERROR(__xludf.DUMMYFUNCTION("GOOGLETRANSLATE(B259, ""en"", ""pt"")"),"ferimentos")</f>
        <v>ferimentos</v>
      </c>
    </row>
    <row r="260">
      <c r="A260" s="1" t="s">
        <v>506</v>
      </c>
      <c r="B260" s="2" t="s">
        <v>507</v>
      </c>
      <c r="C260" s="2" t="str">
        <f>IFERROR(__xludf.DUMMYFUNCTION("GOOGLETRANSLATE(B260, ""en"", ""pt"")"),"dentro")</f>
        <v>dentro</v>
      </c>
    </row>
    <row r="261">
      <c r="A261" s="1" t="s">
        <v>508</v>
      </c>
      <c r="B261" s="2" t="s">
        <v>509</v>
      </c>
      <c r="C261" s="2" t="str">
        <f>IFERROR(__xludf.DUMMYFUNCTION("GOOGLETRANSLATE(B261, ""en"", ""pt"")"),"instrumento")</f>
        <v>instrumento</v>
      </c>
    </row>
    <row r="262">
      <c r="A262" s="1" t="s">
        <v>510</v>
      </c>
      <c r="B262" s="2" t="s">
        <v>511</v>
      </c>
      <c r="C262" s="2" t="str">
        <f>IFERROR(__xludf.DUMMYFUNCTION("GOOGLETRANSLATE(B262, ""en"", ""pt"")"),"ilha")</f>
        <v>ilha</v>
      </c>
    </row>
    <row r="263">
      <c r="A263" s="1" t="s">
        <v>512</v>
      </c>
      <c r="B263" s="2" t="s">
        <v>513</v>
      </c>
      <c r="C263" s="2" t="str">
        <f>IFERROR(__xludf.DUMMYFUNCTION("GOOGLETRANSLATE(B263, ""en"", ""pt"")"),"isto")</f>
        <v>isto</v>
      </c>
    </row>
    <row r="264">
      <c r="A264" s="1" t="s">
        <v>514</v>
      </c>
      <c r="B264" s="2" t="s">
        <v>515</v>
      </c>
      <c r="C264" s="2" t="str">
        <f>IFERROR(__xludf.DUMMYFUNCTION("GOOGLETRANSLATE(B264, ""en"", ""pt"")"),"janeiro")</f>
        <v>janeiro</v>
      </c>
    </row>
    <row r="265">
      <c r="A265" s="1" t="s">
        <v>516</v>
      </c>
      <c r="B265" s="2" t="s">
        <v>517</v>
      </c>
      <c r="C265" s="2" t="str">
        <f>IFERROR(__xludf.DUMMYFUNCTION("GOOGLETRANSLATE(B265, ""en"", ""pt"")"),"trabalho")</f>
        <v>trabalho</v>
      </c>
    </row>
    <row r="266">
      <c r="A266" s="1" t="s">
        <v>518</v>
      </c>
      <c r="B266" s="2" t="s">
        <v>519</v>
      </c>
      <c r="C266" s="2" t="str">
        <f>IFERROR(__xludf.DUMMYFUNCTION("GOOGLETRANSLATE(B266, ""en"", ""pt"")"),"suco")</f>
        <v>suco</v>
      </c>
    </row>
    <row r="267">
      <c r="A267" s="1" t="s">
        <v>520</v>
      </c>
      <c r="B267" s="2" t="s">
        <v>521</v>
      </c>
      <c r="C267" s="2" t="str">
        <f>IFERROR(__xludf.DUMMYFUNCTION("GOOGLETRANSLATE(B267, ""en"", ""pt"")"),"Julho")</f>
        <v>Julho</v>
      </c>
    </row>
    <row r="268">
      <c r="A268" s="1" t="s">
        <v>522</v>
      </c>
      <c r="B268" s="2" t="s">
        <v>523</v>
      </c>
      <c r="C268" s="2" t="str">
        <f>IFERROR(__xludf.DUMMYFUNCTION("GOOGLETRANSLATE(B268, ""en"", ""pt"")"),"saltar")</f>
        <v>saltar</v>
      </c>
    </row>
    <row r="269">
      <c r="A269" s="1" t="s">
        <v>524</v>
      </c>
      <c r="B269" s="2" t="s">
        <v>525</v>
      </c>
      <c r="C269" s="2" t="str">
        <f>IFERROR(__xludf.DUMMYFUNCTION("GOOGLETRANSLATE(B269, ""en"", ""pt"")"),"Junho")</f>
        <v>Junho</v>
      </c>
    </row>
    <row r="270">
      <c r="A270" s="1" t="s">
        <v>526</v>
      </c>
      <c r="B270" s="2" t="s">
        <v>527</v>
      </c>
      <c r="C270" s="2" t="str">
        <f>IFERROR(__xludf.DUMMYFUNCTION("GOOGLETRANSLATE(B270, ""en"", ""pt"")"),"chave")</f>
        <v>chave</v>
      </c>
    </row>
    <row r="271">
      <c r="A271" s="1" t="s">
        <v>528</v>
      </c>
      <c r="B271" s="2" t="s">
        <v>529</v>
      </c>
      <c r="C271" s="2" t="str">
        <f>IFERROR(__xludf.DUMMYFUNCTION("GOOGLETRANSLATE(B271, ""en"", ""pt"")"),"matar")</f>
        <v>matar</v>
      </c>
    </row>
    <row r="272">
      <c r="A272" s="1" t="s">
        <v>530</v>
      </c>
      <c r="B272" s="2" t="s">
        <v>531</v>
      </c>
      <c r="C272" s="2" t="str">
        <f>IFERROR(__xludf.DUMMYFUNCTION("GOOGLETRANSLATE(B272, ""en"", ""pt"")"),"quilograma")</f>
        <v>quilograma</v>
      </c>
    </row>
    <row r="273">
      <c r="A273" s="1" t="s">
        <v>532</v>
      </c>
      <c r="B273" s="2" t="s">
        <v>533</v>
      </c>
      <c r="C273" s="2" t="str">
        <f>IFERROR(__xludf.DUMMYFUNCTION("GOOGLETRANSLATE(B273, ""en"", ""pt"")"),"rei")</f>
        <v>rei</v>
      </c>
    </row>
    <row r="274">
      <c r="A274" s="1" t="s">
        <v>534</v>
      </c>
      <c r="B274" s="2" t="s">
        <v>535</v>
      </c>
      <c r="C274" s="2" t="str">
        <f>IFERROR(__xludf.DUMMYFUNCTION("GOOGLETRANSLATE(B274, ""en"", ""pt"")"),"beijo")</f>
        <v>beijo</v>
      </c>
    </row>
    <row r="275">
      <c r="A275" s="1" t="s">
        <v>536</v>
      </c>
      <c r="B275" s="2" t="s">
        <v>537</v>
      </c>
      <c r="C275" s="2" t="str">
        <f>IFERROR(__xludf.DUMMYFUNCTION("GOOGLETRANSLATE(B275, ""en"", ""pt"")"),"cozinha")</f>
        <v>cozinha</v>
      </c>
    </row>
    <row r="276">
      <c r="A276" s="1" t="s">
        <v>538</v>
      </c>
      <c r="B276" s="2" t="s">
        <v>539</v>
      </c>
      <c r="C276" s="2" t="str">
        <f>IFERROR(__xludf.DUMMYFUNCTION("GOOGLETRANSLATE(B276, ""en"", ""pt"")"),"joelho")</f>
        <v>joelho</v>
      </c>
    </row>
    <row r="277">
      <c r="A277" s="1" t="s">
        <v>540</v>
      </c>
      <c r="B277" s="2" t="s">
        <v>541</v>
      </c>
      <c r="C277" s="2" t="str">
        <f>IFERROR(__xludf.DUMMYFUNCTION("GOOGLETRANSLATE(B277, ""en"", ""pt"")"),"faca")</f>
        <v>faca</v>
      </c>
    </row>
    <row r="278">
      <c r="A278" s="1" t="s">
        <v>542</v>
      </c>
      <c r="B278" s="2" t="s">
        <v>543</v>
      </c>
      <c r="C278" s="2" t="str">
        <f>IFERROR(__xludf.DUMMYFUNCTION("GOOGLETRANSLATE(B278, ""en"", ""pt"")"),"lago")</f>
        <v>lago</v>
      </c>
    </row>
    <row r="279">
      <c r="A279" s="1" t="s">
        <v>544</v>
      </c>
      <c r="B279" s="2" t="s">
        <v>545</v>
      </c>
      <c r="C279" s="2" t="str">
        <f>IFERROR(__xludf.DUMMYFUNCTION("GOOGLETRANSLATE(B279, ""en"", ""pt"")"),"luminária")</f>
        <v>luminária</v>
      </c>
    </row>
    <row r="280">
      <c r="A280" s="1" t="s">
        <v>546</v>
      </c>
      <c r="B280" s="2" t="s">
        <v>547</v>
      </c>
      <c r="C280" s="2" t="str">
        <f>IFERROR(__xludf.DUMMYFUNCTION("GOOGLETRANSLATE(B280, ""en"", ""pt"")"),"computador portátil")</f>
        <v>computador portátil</v>
      </c>
    </row>
    <row r="281">
      <c r="A281" s="1" t="s">
        <v>548</v>
      </c>
      <c r="B281" s="2" t="s">
        <v>549</v>
      </c>
      <c r="C281" s="2" t="str">
        <f>IFERROR(__xludf.DUMMYFUNCTION("GOOGLETRANSLATE(B281, ""en"", ""pt"")"),"ampla")</f>
        <v>ampla</v>
      </c>
    </row>
    <row r="282">
      <c r="A282" s="1" t="s">
        <v>550</v>
      </c>
      <c r="B282" s="2" t="s">
        <v>551</v>
      </c>
      <c r="C282" s="2" t="str">
        <f>IFERROR(__xludf.DUMMYFUNCTION("GOOGLETRANSLATE(B282, ""en"", ""pt"")"),"rir")</f>
        <v>rir</v>
      </c>
    </row>
    <row r="283">
      <c r="A283" s="1" t="s">
        <v>552</v>
      </c>
      <c r="B283" s="2" t="s">
        <v>553</v>
      </c>
      <c r="C283" s="2" t="str">
        <f>IFERROR(__xludf.DUMMYFUNCTION("GOOGLETRANSLATE(B283, ""en"", ""pt"")"),"advogado")</f>
        <v>advogado</v>
      </c>
    </row>
    <row r="284">
      <c r="A284" s="1" t="s">
        <v>554</v>
      </c>
      <c r="B284" s="2" t="s">
        <v>555</v>
      </c>
      <c r="C284" s="2" t="str">
        <f>IFERROR(__xludf.DUMMYFUNCTION("GOOGLETRANSLATE(B284, ""en"", ""pt"")"),"folha")</f>
        <v>folha</v>
      </c>
    </row>
    <row r="285">
      <c r="A285" s="1" t="s">
        <v>556</v>
      </c>
      <c r="B285" s="2" t="s">
        <v>557</v>
      </c>
      <c r="C285" s="2" t="str">
        <f>IFERROR(__xludf.DUMMYFUNCTION("GOOGLETRANSLATE(B285, ""en"", ""pt"")"),"aprender")</f>
        <v>aprender</v>
      </c>
    </row>
    <row r="286">
      <c r="A286" s="1" t="s">
        <v>558</v>
      </c>
      <c r="B286" s="2" t="s">
        <v>559</v>
      </c>
      <c r="C286" s="2" t="str">
        <f>IFERROR(__xludf.DUMMYFUNCTION("GOOGLETRANSLATE(B286, ""en"", ""pt"")"),"esquerda")</f>
        <v>esquerda</v>
      </c>
    </row>
    <row r="287">
      <c r="A287" s="1" t="s">
        <v>560</v>
      </c>
      <c r="B287" s="2" t="s">
        <v>561</v>
      </c>
      <c r="C287" s="2" t="str">
        <f>IFERROR(__xludf.DUMMYFUNCTION("GOOGLETRANSLATE(B287, ""en"", ""pt"")"),"perna")</f>
        <v>perna</v>
      </c>
    </row>
    <row r="288">
      <c r="A288" s="1" t="s">
        <v>562</v>
      </c>
      <c r="B288" s="2" t="s">
        <v>563</v>
      </c>
      <c r="C288" s="2" t="str">
        <f>IFERROR(__xludf.DUMMYFUNCTION("GOOGLETRANSLATE(B288, ""en"", ""pt"")"),"limão")</f>
        <v>limão</v>
      </c>
    </row>
    <row r="289">
      <c r="A289" s="1" t="s">
        <v>564</v>
      </c>
      <c r="B289" s="2" t="s">
        <v>565</v>
      </c>
      <c r="C289" s="2" t="str">
        <f>IFERROR(__xludf.DUMMYFUNCTION("GOOGLETRANSLATE(B289, ""en"", ""pt"")"),"carta")</f>
        <v>carta</v>
      </c>
    </row>
    <row r="290">
      <c r="A290" s="1" t="s">
        <v>566</v>
      </c>
      <c r="B290" s="2" t="s">
        <v>567</v>
      </c>
      <c r="C290" s="2" t="str">
        <f>IFERROR(__xludf.DUMMYFUNCTION("GOOGLETRANSLATE(B290, ""en"", ""pt"")"),"biblioteca")</f>
        <v>biblioteca</v>
      </c>
    </row>
    <row r="291">
      <c r="A291" s="1" t="s">
        <v>568</v>
      </c>
      <c r="B291" s="2" t="s">
        <v>569</v>
      </c>
      <c r="C291" s="2" t="str">
        <f>IFERROR(__xludf.DUMMYFUNCTION("GOOGLETRANSLATE(B291, ""en"", ""pt"")"),"mentira")</f>
        <v>mentira</v>
      </c>
    </row>
    <row r="292">
      <c r="A292" s="1" t="s">
        <v>570</v>
      </c>
      <c r="B292" s="2" t="s">
        <v>571</v>
      </c>
      <c r="C292" s="2" t="str">
        <f>IFERROR(__xludf.DUMMYFUNCTION("GOOGLETRANSLATE(B292, ""en"", ""pt"")"),"lift")</f>
        <v>lift</v>
      </c>
    </row>
    <row r="293">
      <c r="A293" s="1" t="s">
        <v>572</v>
      </c>
      <c r="B293" s="2" t="s">
        <v>573</v>
      </c>
      <c r="C293" s="2" t="str">
        <f>IFERROR(__xludf.DUMMYFUNCTION("GOOGLETRANSLATE(B293, ""en"", ""pt"")"),"luz")</f>
        <v>luz</v>
      </c>
    </row>
    <row r="294">
      <c r="A294" s="1" t="s">
        <v>572</v>
      </c>
      <c r="B294" s="2" t="s">
        <v>573</v>
      </c>
      <c r="C294" s="2" t="str">
        <f>IFERROR(__xludf.DUMMYFUNCTION("GOOGLETRANSLATE(B294, ""en"", ""pt"")"),"luz")</f>
        <v>luz</v>
      </c>
    </row>
    <row r="295">
      <c r="A295" s="1" t="s">
        <v>572</v>
      </c>
      <c r="B295" s="2" t="s">
        <v>573</v>
      </c>
      <c r="C295" s="2" t="str">
        <f>IFERROR(__xludf.DUMMYFUNCTION("GOOGLETRANSLATE(B295, ""en"", ""pt"")"),"luz")</f>
        <v>luz</v>
      </c>
    </row>
    <row r="296">
      <c r="A296" s="1" t="s">
        <v>574</v>
      </c>
      <c r="B296" s="2" t="s">
        <v>575</v>
      </c>
      <c r="C296" s="2" t="str">
        <f>IFERROR(__xludf.DUMMYFUNCTION("GOOGLETRANSLATE(B296, ""en"", ""pt"")"),"lábio")</f>
        <v>lábio</v>
      </c>
    </row>
    <row r="297">
      <c r="A297" s="1" t="s">
        <v>576</v>
      </c>
      <c r="B297" s="2" t="s">
        <v>577</v>
      </c>
      <c r="C297" s="2" t="str">
        <f>IFERROR(__xludf.DUMMYFUNCTION("GOOGLETRANSLATE(B297, ""en"", ""pt"")"),"ouço")</f>
        <v>ouço</v>
      </c>
    </row>
    <row r="298">
      <c r="A298" s="1" t="s">
        <v>578</v>
      </c>
      <c r="B298" s="2" t="s">
        <v>579</v>
      </c>
      <c r="C298" s="2" t="str">
        <f>IFERROR(__xludf.DUMMYFUNCTION("GOOGLETRANSLATE(B298, ""en"", ""pt"")"),"pequeno")</f>
        <v>pequeno</v>
      </c>
    </row>
    <row r="299">
      <c r="A299" s="1" t="s">
        <v>580</v>
      </c>
      <c r="B299" s="2" t="s">
        <v>581</v>
      </c>
      <c r="C299" s="2" t="str">
        <f>IFERROR(__xludf.DUMMYFUNCTION("GOOGLETRANSLATE(B299, ""en"", ""pt"")"),"localização")</f>
        <v>localização</v>
      </c>
    </row>
    <row r="300">
      <c r="A300" s="1" t="s">
        <v>582</v>
      </c>
      <c r="B300" s="2" t="s">
        <v>583</v>
      </c>
      <c r="C300" s="2" t="str">
        <f>IFERROR(__xludf.DUMMYFUNCTION("GOOGLETRANSLATE(B300, ""en"", ""pt"")"),"bloqueio")</f>
        <v>bloqueio</v>
      </c>
    </row>
    <row r="301">
      <c r="A301" s="1" t="s">
        <v>584</v>
      </c>
      <c r="B301" s="2" t="s">
        <v>585</v>
      </c>
      <c r="C301" s="2" t="str">
        <f>IFERROR(__xludf.DUMMYFUNCTION("GOOGLETRANSLATE(B301, ""en"", ""pt"")"),"longo")</f>
        <v>longo</v>
      </c>
    </row>
    <row r="302">
      <c r="A302" s="1" t="s">
        <v>586</v>
      </c>
      <c r="B302" s="2" t="s">
        <v>587</v>
      </c>
      <c r="C302" s="2" t="str">
        <f>IFERROR(__xludf.DUMMYFUNCTION("GOOGLETRANSLATE(B302, ""en"", ""pt"")"),"perder")</f>
        <v>perder</v>
      </c>
    </row>
    <row r="303">
      <c r="A303" s="1" t="s">
        <v>588</v>
      </c>
      <c r="B303" s="2" t="s">
        <v>589</v>
      </c>
      <c r="C303" s="2" t="str">
        <f>IFERROR(__xludf.DUMMYFUNCTION("GOOGLETRANSLATE(B303, ""en"", ""pt"")"),"perder")</f>
        <v>perder</v>
      </c>
    </row>
    <row r="304">
      <c r="A304" s="1" t="s">
        <v>590</v>
      </c>
      <c r="B304" s="2" t="s">
        <v>591</v>
      </c>
      <c r="C304" s="2" t="str">
        <f>IFERROR(__xludf.DUMMYFUNCTION("GOOGLETRANSLATE(B304, ""en"", ""pt"")"),"alto")</f>
        <v>alto</v>
      </c>
    </row>
    <row r="305">
      <c r="A305" s="1" t="s">
        <v>592</v>
      </c>
      <c r="B305" s="2" t="s">
        <v>593</v>
      </c>
      <c r="C305" s="2" t="str">
        <f>IFERROR(__xludf.DUMMYFUNCTION("GOOGLETRANSLATE(B305, ""en"", ""pt"")"),"amar")</f>
        <v>amar</v>
      </c>
    </row>
    <row r="306">
      <c r="A306" s="1" t="s">
        <v>594</v>
      </c>
      <c r="B306" s="2" t="s">
        <v>595</v>
      </c>
      <c r="C306" s="2" t="str">
        <f>IFERROR(__xludf.DUMMYFUNCTION("GOOGLETRANSLATE(B306, ""en"", ""pt"")"),"baixo")</f>
        <v>baixo</v>
      </c>
    </row>
    <row r="307">
      <c r="A307" s="1" t="s">
        <v>596</v>
      </c>
      <c r="B307" s="2" t="s">
        <v>597</v>
      </c>
      <c r="C307" s="2" t="str">
        <f>IFERROR(__xludf.DUMMYFUNCTION("GOOGLETRANSLATE(B307, ""en"", ""pt"")"),"almoço")</f>
        <v>almoço</v>
      </c>
    </row>
    <row r="308">
      <c r="A308" s="1" t="s">
        <v>598</v>
      </c>
      <c r="B308" s="2" t="s">
        <v>599</v>
      </c>
      <c r="C308" s="2" t="str">
        <f>IFERROR(__xludf.DUMMYFUNCTION("GOOGLETRANSLATE(B308, ""en"", ""pt"")"),"revista")</f>
        <v>revista</v>
      </c>
    </row>
    <row r="309">
      <c r="A309" s="1" t="s">
        <v>600</v>
      </c>
      <c r="B309" s="2" t="s">
        <v>601</v>
      </c>
      <c r="C309" s="2" t="str">
        <f>IFERROR(__xludf.DUMMYFUNCTION("GOOGLETRANSLATE(B309, ""en"", ""pt"")"),"masculino")</f>
        <v>masculino</v>
      </c>
    </row>
    <row r="310">
      <c r="A310" s="1" t="s">
        <v>602</v>
      </c>
      <c r="B310" s="2" t="s">
        <v>603</v>
      </c>
      <c r="C310" s="2" t="str">
        <f>IFERROR(__xludf.DUMMYFUNCTION("GOOGLETRANSLATE(B310, ""en"", ""pt"")"),"homem")</f>
        <v>homem</v>
      </c>
    </row>
    <row r="311">
      <c r="A311" s="1" t="s">
        <v>604</v>
      </c>
      <c r="B311" s="2" t="s">
        <v>605</v>
      </c>
      <c r="C311" s="2" t="str">
        <f>IFERROR(__xludf.DUMMYFUNCTION("GOOGLETRANSLATE(B311, ""en"", ""pt"")"),"Gerente")</f>
        <v>Gerente</v>
      </c>
    </row>
    <row r="312">
      <c r="A312" s="1" t="s">
        <v>606</v>
      </c>
      <c r="B312" s="2" t="s">
        <v>607</v>
      </c>
      <c r="C312" s="2" t="str">
        <f>IFERROR(__xludf.DUMMYFUNCTION("GOOGLETRANSLATE(B312, ""en"", ""pt"")"),"mapa")</f>
        <v>mapa</v>
      </c>
    </row>
    <row r="313">
      <c r="A313" s="1" t="s">
        <v>608</v>
      </c>
      <c r="B313" s="2" t="s">
        <v>609</v>
      </c>
      <c r="C313" s="2" t="str">
        <f>IFERROR(__xludf.DUMMYFUNCTION("GOOGLETRANSLATE(B313, ""en"", ""pt"")"),"Março")</f>
        <v>Março</v>
      </c>
    </row>
    <row r="314">
      <c r="A314" s="1" t="s">
        <v>610</v>
      </c>
      <c r="B314" s="2" t="s">
        <v>611</v>
      </c>
      <c r="C314" s="2" t="str">
        <f>IFERROR(__xludf.DUMMYFUNCTION("GOOGLETRANSLATE(B314, ""en"", ""pt"")"),"mercado")</f>
        <v>mercado</v>
      </c>
    </row>
    <row r="315">
      <c r="A315" s="1" t="s">
        <v>612</v>
      </c>
      <c r="B315" s="2" t="s">
        <v>613</v>
      </c>
      <c r="C315" s="2" t="str">
        <f>IFERROR(__xludf.DUMMYFUNCTION("GOOGLETRANSLATE(B315, ""en"", ""pt"")"),"casamento")</f>
        <v>casamento</v>
      </c>
    </row>
    <row r="316">
      <c r="A316" s="1" t="s">
        <v>614</v>
      </c>
      <c r="B316" s="2" t="s">
        <v>615</v>
      </c>
      <c r="C316" s="2" t="str">
        <f>IFERROR(__xludf.DUMMYFUNCTION("GOOGLETRANSLATE(B316, ""en"", ""pt"")"),"casar")</f>
        <v>casar</v>
      </c>
    </row>
    <row r="317">
      <c r="A317" s="1" t="s">
        <v>616</v>
      </c>
      <c r="B317" s="2" t="s">
        <v>617</v>
      </c>
      <c r="C317" s="2" t="str">
        <f>IFERROR(__xludf.DUMMYFUNCTION("GOOGLETRANSLATE(B317, ""en"", ""pt"")"),"material")</f>
        <v>material</v>
      </c>
    </row>
    <row r="318">
      <c r="A318" s="1" t="s">
        <v>618</v>
      </c>
      <c r="B318" s="2" t="s">
        <v>619</v>
      </c>
      <c r="C318" s="2" t="str">
        <f>IFERROR(__xludf.DUMMYFUNCTION("GOOGLETRANSLATE(B318, ""en"", ""pt"")"),"Maio")</f>
        <v>Maio</v>
      </c>
    </row>
    <row r="319">
      <c r="A319" s="1" t="s">
        <v>620</v>
      </c>
      <c r="B319" s="2" t="s">
        <v>621</v>
      </c>
      <c r="C319" s="2" t="str">
        <f>IFERROR(__xludf.DUMMYFUNCTION("GOOGLETRANSLATE(B319, ""en"", ""pt"")"),"significar")</f>
        <v>significar</v>
      </c>
    </row>
    <row r="320">
      <c r="A320" s="1" t="s">
        <v>622</v>
      </c>
      <c r="B320" s="2" t="s">
        <v>623</v>
      </c>
      <c r="C320" s="2" t="str">
        <f>IFERROR(__xludf.DUMMYFUNCTION("GOOGLETRANSLATE(B320, ""en"", ""pt"")"),"remédio")</f>
        <v>remédio</v>
      </c>
    </row>
    <row r="321">
      <c r="A321" s="1" t="s">
        <v>624</v>
      </c>
      <c r="B321" s="2" t="s">
        <v>625</v>
      </c>
      <c r="C321" s="2" t="str">
        <f>IFERROR(__xludf.DUMMYFUNCTION("GOOGLETRANSLATE(B321, ""en"", ""pt"")"),"fundição")</f>
        <v>fundição</v>
      </c>
    </row>
    <row r="322">
      <c r="A322" s="1" t="s">
        <v>626</v>
      </c>
      <c r="B322" s="2" t="s">
        <v>627</v>
      </c>
      <c r="C322" s="2" t="str">
        <f>IFERROR(__xludf.DUMMYFUNCTION("GOOGLETRANSLATE(B322, ""en"", ""pt"")"),"metal")</f>
        <v>metal</v>
      </c>
    </row>
    <row r="323">
      <c r="A323" s="1" t="s">
        <v>628</v>
      </c>
      <c r="B323" s="2" t="s">
        <v>629</v>
      </c>
      <c r="C323" s="2" t="str">
        <f>IFERROR(__xludf.DUMMYFUNCTION("GOOGLETRANSLATE(B323, ""en"", ""pt"")"),"metro")</f>
        <v>metro</v>
      </c>
    </row>
    <row r="324">
      <c r="A324" s="1" t="s">
        <v>630</v>
      </c>
      <c r="B324" s="2" t="s">
        <v>631</v>
      </c>
      <c r="C324" s="2" t="str">
        <f>IFERROR(__xludf.DUMMYFUNCTION("GOOGLETRANSLATE(B324, ""en"", ""pt"")"),"leite")</f>
        <v>leite</v>
      </c>
    </row>
    <row r="325">
      <c r="A325" s="1" t="s">
        <v>632</v>
      </c>
      <c r="B325" s="2" t="s">
        <v>633</v>
      </c>
      <c r="C325" s="2" t="str">
        <f>IFERROR(__xludf.DUMMYFUNCTION("GOOGLETRANSLATE(B325, ""en"", ""pt"")"),"milhão")</f>
        <v>milhão</v>
      </c>
    </row>
    <row r="326">
      <c r="A326" s="1" t="s">
        <v>634</v>
      </c>
      <c r="B326" s="2" t="s">
        <v>635</v>
      </c>
      <c r="C326" s="2" t="str">
        <f>IFERROR(__xludf.DUMMYFUNCTION("GOOGLETRANSLATE(B326, ""en"", ""pt"")"),"minuto")</f>
        <v>minuto</v>
      </c>
    </row>
    <row r="327">
      <c r="A327" s="1" t="s">
        <v>636</v>
      </c>
      <c r="B327" s="2" t="s">
        <v>637</v>
      </c>
      <c r="C327" s="2" t="str">
        <f>IFERROR(__xludf.DUMMYFUNCTION("GOOGLETRANSLATE(B327, ""en"", ""pt"")"),"misturar")</f>
        <v>misturar</v>
      </c>
    </row>
    <row r="328">
      <c r="A328" s="1" t="s">
        <v>638</v>
      </c>
      <c r="B328" s="2" t="s">
        <v>639</v>
      </c>
      <c r="C328" s="2" t="str">
        <f>IFERROR(__xludf.DUMMYFUNCTION("GOOGLETRANSLATE(B328, ""en"", ""pt"")"),"Segunda-feira")</f>
        <v>Segunda-feira</v>
      </c>
    </row>
    <row r="329">
      <c r="A329" s="1" t="s">
        <v>640</v>
      </c>
      <c r="B329" s="2" t="s">
        <v>641</v>
      </c>
      <c r="C329" s="2" t="str">
        <f>IFERROR(__xludf.DUMMYFUNCTION("GOOGLETRANSLATE(B329, ""en"", ""pt"")"),"dinheiro")</f>
        <v>dinheiro</v>
      </c>
    </row>
    <row r="330">
      <c r="A330" s="1" t="s">
        <v>642</v>
      </c>
      <c r="B330" s="2" t="s">
        <v>643</v>
      </c>
      <c r="C330" s="2" t="str">
        <f>IFERROR(__xludf.DUMMYFUNCTION("GOOGLETRANSLATE(B330, ""en"", ""pt"")"),"mês")</f>
        <v>mês</v>
      </c>
    </row>
    <row r="331">
      <c r="A331" s="1" t="s">
        <v>644</v>
      </c>
      <c r="B331" s="2" t="s">
        <v>645</v>
      </c>
      <c r="C331" s="2" t="str">
        <f>IFERROR(__xludf.DUMMYFUNCTION("GOOGLETRANSLATE(B331, ""en"", ""pt"")"),"lua")</f>
        <v>lua</v>
      </c>
    </row>
    <row r="332">
      <c r="A332" s="1" t="s">
        <v>646</v>
      </c>
      <c r="B332" s="2" t="s">
        <v>647</v>
      </c>
      <c r="C332" s="2" t="str">
        <f>IFERROR(__xludf.DUMMYFUNCTION("GOOGLETRANSLATE(B332, ""en"", ""pt"")"),"manhã")</f>
        <v>manhã</v>
      </c>
    </row>
    <row r="333">
      <c r="A333" s="1" t="s">
        <v>648</v>
      </c>
      <c r="B333" s="2" t="s">
        <v>649</v>
      </c>
      <c r="C333" s="2" t="str">
        <f>IFERROR(__xludf.DUMMYFUNCTION("GOOGLETRANSLATE(B333, ""en"", ""pt"")"),"mãe")</f>
        <v>mãe</v>
      </c>
    </row>
    <row r="334">
      <c r="A334" s="1" t="s">
        <v>650</v>
      </c>
      <c r="B334" s="2" t="s">
        <v>651</v>
      </c>
      <c r="C334" s="2" t="str">
        <f>IFERROR(__xludf.DUMMYFUNCTION("GOOGLETRANSLATE(B334, ""en"", ""pt"")"),"montanha")</f>
        <v>montanha</v>
      </c>
    </row>
    <row r="335">
      <c r="A335" s="1" t="s">
        <v>652</v>
      </c>
      <c r="B335" s="2" t="s">
        <v>653</v>
      </c>
      <c r="C335" s="2" t="str">
        <f>IFERROR(__xludf.DUMMYFUNCTION("GOOGLETRANSLATE(B335, ""en"", ""pt"")"),"rato")</f>
        <v>rato</v>
      </c>
    </row>
    <row r="336">
      <c r="A336" s="1" t="s">
        <v>654</v>
      </c>
      <c r="B336" s="2" t="s">
        <v>655</v>
      </c>
      <c r="C336" s="2" t="str">
        <f>IFERROR(__xludf.DUMMYFUNCTION("GOOGLETRANSLATE(B336, ""en"", ""pt"")"),"boca")</f>
        <v>boca</v>
      </c>
    </row>
    <row r="337">
      <c r="A337" s="1" t="s">
        <v>656</v>
      </c>
      <c r="B337" s="2" t="s">
        <v>657</v>
      </c>
      <c r="C337" s="2" t="str">
        <f>IFERROR(__xludf.DUMMYFUNCTION("GOOGLETRANSLATE(B337, ""en"", ""pt"")"),"filme")</f>
        <v>filme</v>
      </c>
    </row>
    <row r="338">
      <c r="A338" s="1" t="s">
        <v>658</v>
      </c>
      <c r="B338" s="2" t="s">
        <v>659</v>
      </c>
      <c r="C338" s="2" t="str">
        <f>IFERROR(__xludf.DUMMYFUNCTION("GOOGLETRANSLATE(B338, ""en"", ""pt"")"),"assassinato")</f>
        <v>assassinato</v>
      </c>
    </row>
    <row r="339">
      <c r="A339" s="1" t="s">
        <v>660</v>
      </c>
      <c r="B339" s="2" t="s">
        <v>661</v>
      </c>
      <c r="C339" s="2" t="str">
        <f>IFERROR(__xludf.DUMMYFUNCTION("GOOGLETRANSLATE(B339, ""en"", ""pt"")"),"música")</f>
        <v>música</v>
      </c>
    </row>
    <row r="340">
      <c r="A340" s="1" t="s">
        <v>662</v>
      </c>
      <c r="B340" s="2" t="s">
        <v>663</v>
      </c>
      <c r="C340" s="2" t="str">
        <f>IFERROR(__xludf.DUMMYFUNCTION("GOOGLETRANSLATE(B340, ""en"", ""pt"")"),"limitar")</f>
        <v>limitar</v>
      </c>
    </row>
    <row r="341">
      <c r="A341" s="1" t="s">
        <v>664</v>
      </c>
      <c r="B341" s="2" t="s">
        <v>665</v>
      </c>
      <c r="C341" s="2" t="str">
        <f>IFERROR(__xludf.DUMMYFUNCTION("GOOGLETRANSLATE(B341, ""en"", ""pt"")"),"natureza")</f>
        <v>natureza</v>
      </c>
    </row>
    <row r="342">
      <c r="A342" s="1" t="s">
        <v>666</v>
      </c>
      <c r="B342" s="2" t="s">
        <v>667</v>
      </c>
      <c r="C342" s="2" t="str">
        <f>IFERROR(__xludf.DUMMYFUNCTION("GOOGLETRANSLATE(B342, ""en"", ""pt"")"),"pescoço")</f>
        <v>pescoço</v>
      </c>
    </row>
    <row r="343">
      <c r="A343" s="1" t="s">
        <v>668</v>
      </c>
      <c r="B343" s="2" t="s">
        <v>669</v>
      </c>
      <c r="C343" s="2" t="str">
        <f>IFERROR(__xludf.DUMMYFUNCTION("GOOGLETRANSLATE(B343, ""en"", ""pt"")"),"agulha")</f>
        <v>agulha</v>
      </c>
    </row>
    <row r="344">
      <c r="A344" s="1" t="s">
        <v>670</v>
      </c>
      <c r="B344" s="2" t="s">
        <v>671</v>
      </c>
      <c r="C344" s="2" t="str">
        <f>IFERROR(__xludf.DUMMYFUNCTION("GOOGLETRANSLATE(B344, ""en"", ""pt"")"),"vizinho")</f>
        <v>vizinho</v>
      </c>
    </row>
    <row r="345">
      <c r="A345" s="1" t="s">
        <v>672</v>
      </c>
      <c r="B345" s="2" t="s">
        <v>673</v>
      </c>
      <c r="C345" s="2" t="str">
        <f>IFERROR(__xludf.DUMMYFUNCTION("GOOGLETRANSLATE(B345, ""en"", ""pt"")"),"rede")</f>
        <v>rede</v>
      </c>
    </row>
    <row r="346">
      <c r="A346" s="1" t="s">
        <v>674</v>
      </c>
      <c r="B346" s="2" t="s">
        <v>675</v>
      </c>
      <c r="C346" s="2" t="str">
        <f>IFERROR(__xludf.DUMMYFUNCTION("GOOGLETRANSLATE(B346, ""en"", ""pt"")"),"Novo")</f>
        <v>Novo</v>
      </c>
    </row>
    <row r="347">
      <c r="A347" s="1" t="s">
        <v>676</v>
      </c>
      <c r="B347" s="2" t="s">
        <v>677</v>
      </c>
      <c r="C347" s="2" t="str">
        <f>IFERROR(__xludf.DUMMYFUNCTION("GOOGLETRANSLATE(B347, ""en"", ""pt"")"),"jornal")</f>
        <v>jornal</v>
      </c>
    </row>
    <row r="348">
      <c r="A348" s="1" t="s">
        <v>678</v>
      </c>
      <c r="B348" s="2" t="s">
        <v>679</v>
      </c>
      <c r="C348" s="2" t="str">
        <f>IFERROR(__xludf.DUMMYFUNCTION("GOOGLETRANSLATE(B348, ""en"", ""pt"")"),"bom")</f>
        <v>bom</v>
      </c>
    </row>
    <row r="349">
      <c r="A349" s="1" t="s">
        <v>680</v>
      </c>
      <c r="B349" s="2" t="s">
        <v>681</v>
      </c>
      <c r="C349" s="2" t="str">
        <f>IFERROR(__xludf.DUMMYFUNCTION("GOOGLETRANSLATE(B349, ""en"", ""pt"")"),"noite")</f>
        <v>noite</v>
      </c>
    </row>
    <row r="350">
      <c r="A350" s="1" t="s">
        <v>682</v>
      </c>
      <c r="B350" s="2" t="s">
        <v>683</v>
      </c>
      <c r="C350" s="2" t="str">
        <f>IFERROR(__xludf.DUMMYFUNCTION("GOOGLETRANSLATE(B350, ""en"", ""pt"")"),"nove")</f>
        <v>nove</v>
      </c>
    </row>
    <row r="351">
      <c r="A351" s="1" t="s">
        <v>684</v>
      </c>
      <c r="B351" s="2" t="s">
        <v>685</v>
      </c>
      <c r="C351" s="2" t="str">
        <f>IFERROR(__xludf.DUMMYFUNCTION("GOOGLETRANSLATE(B351, ""en"", ""pt"")"),"dezenove")</f>
        <v>dezenove</v>
      </c>
    </row>
    <row r="352">
      <c r="A352" s="1" t="s">
        <v>686</v>
      </c>
      <c r="B352" s="2" t="s">
        <v>687</v>
      </c>
      <c r="C352" s="2" t="str">
        <f>IFERROR(__xludf.DUMMYFUNCTION("GOOGLETRANSLATE(B352, ""en"", ""pt"")"),"noventa")</f>
        <v>noventa</v>
      </c>
    </row>
    <row r="353">
      <c r="A353" s="1" t="s">
        <v>688</v>
      </c>
      <c r="B353" s="2" t="s">
        <v>689</v>
      </c>
      <c r="C353" s="2" t="str">
        <f>IFERROR(__xludf.DUMMYFUNCTION("GOOGLETRANSLATE(B353, ""en"", ""pt"")"),"não")</f>
        <v>não</v>
      </c>
    </row>
    <row r="354">
      <c r="A354" s="1" t="s">
        <v>690</v>
      </c>
      <c r="B354" s="2" t="s">
        <v>691</v>
      </c>
      <c r="C354" s="2" t="str">
        <f>IFERROR(__xludf.DUMMYFUNCTION("GOOGLETRANSLATE(B354, ""en"", ""pt"")"),"norte")</f>
        <v>norte</v>
      </c>
    </row>
    <row r="355">
      <c r="A355" s="1" t="s">
        <v>692</v>
      </c>
      <c r="B355" s="2" t="s">
        <v>693</v>
      </c>
      <c r="C355" s="2" t="str">
        <f>IFERROR(__xludf.DUMMYFUNCTION("GOOGLETRANSLATE(B355, ""en"", ""pt"")"),"nariz")</f>
        <v>nariz</v>
      </c>
    </row>
    <row r="356">
      <c r="A356" s="1" t="s">
        <v>694</v>
      </c>
      <c r="B356" s="2" t="s">
        <v>695</v>
      </c>
      <c r="C356" s="2" t="str">
        <f>IFERROR(__xludf.DUMMYFUNCTION("GOOGLETRANSLATE(B356, ""en"", ""pt"")"),"Nota")</f>
        <v>Nota</v>
      </c>
    </row>
    <row r="357">
      <c r="A357" s="1" t="s">
        <v>696</v>
      </c>
      <c r="B357" s="2" t="s">
        <v>697</v>
      </c>
      <c r="C357" s="2" t="str">
        <f>IFERROR(__xludf.DUMMYFUNCTION("GOOGLETRANSLATE(B357, ""en"", ""pt"")"),"novembro")</f>
        <v>novembro</v>
      </c>
    </row>
    <row r="358">
      <c r="A358" s="1" t="s">
        <v>698</v>
      </c>
      <c r="B358" s="2" t="s">
        <v>699</v>
      </c>
      <c r="C358" s="2" t="str">
        <f>IFERROR(__xludf.DUMMYFUNCTION("GOOGLETRANSLATE(B358, ""en"", ""pt"")"),"nuclear")</f>
        <v>nuclear</v>
      </c>
    </row>
    <row r="359">
      <c r="A359" s="1" t="s">
        <v>700</v>
      </c>
      <c r="B359" s="2" t="s">
        <v>701</v>
      </c>
      <c r="C359" s="2" t="str">
        <f>IFERROR(__xludf.DUMMYFUNCTION("GOOGLETRANSLATE(B359, ""en"", ""pt"")"),"número")</f>
        <v>número</v>
      </c>
    </row>
    <row r="360">
      <c r="A360" s="1" t="s">
        <v>702</v>
      </c>
      <c r="B360" s="2" t="s">
        <v>703</v>
      </c>
      <c r="C360" s="2" t="str">
        <f>IFERROR(__xludf.DUMMYFUNCTION("GOOGLETRANSLATE(B360, ""en"", ""pt"")"),"oceano")</f>
        <v>oceano</v>
      </c>
    </row>
    <row r="361">
      <c r="A361" s="1" t="s">
        <v>704</v>
      </c>
      <c r="B361" s="2" t="s">
        <v>705</v>
      </c>
      <c r="C361" s="2" t="str">
        <f>IFERROR(__xludf.DUMMYFUNCTION("GOOGLETRANSLATE(B361, ""en"", ""pt"")"),"Outubro")</f>
        <v>Outubro</v>
      </c>
    </row>
    <row r="362">
      <c r="A362" s="1" t="s">
        <v>706</v>
      </c>
      <c r="B362" s="2" t="s">
        <v>707</v>
      </c>
      <c r="C362" s="2" t="str">
        <f>IFERROR(__xludf.DUMMYFUNCTION("GOOGLETRANSLATE(B362, ""en"", ""pt"")"),"escritório")</f>
        <v>escritório</v>
      </c>
    </row>
    <row r="363">
      <c r="A363" s="1" t="s">
        <v>708</v>
      </c>
      <c r="B363" s="2" t="s">
        <v>709</v>
      </c>
      <c r="C363" s="2" t="str">
        <f>IFERROR(__xludf.DUMMYFUNCTION("GOOGLETRANSLATE(B363, ""en"", ""pt"")"),"óleo")</f>
        <v>óleo</v>
      </c>
    </row>
    <row r="364">
      <c r="A364" s="1" t="s">
        <v>710</v>
      </c>
      <c r="B364" s="2" t="s">
        <v>711</v>
      </c>
      <c r="C364" s="2" t="str">
        <f>IFERROR(__xludf.DUMMYFUNCTION("GOOGLETRANSLATE(B364, ""en"", ""pt"")"),"velho")</f>
        <v>velho</v>
      </c>
    </row>
    <row r="365">
      <c r="A365" s="1" t="s">
        <v>710</v>
      </c>
      <c r="B365" s="2" t="s">
        <v>711</v>
      </c>
      <c r="C365" s="2" t="str">
        <f>IFERROR(__xludf.DUMMYFUNCTION("GOOGLETRANSLATE(B365, ""en"", ""pt"")"),"velho")</f>
        <v>velho</v>
      </c>
    </row>
    <row r="366">
      <c r="A366" s="1" t="s">
        <v>712</v>
      </c>
      <c r="B366" s="2" t="s">
        <v>713</v>
      </c>
      <c r="C366" s="2" t="str">
        <f>IFERROR(__xludf.DUMMYFUNCTION("GOOGLETRANSLATE(B366, ""en"", ""pt"")"),"1")</f>
        <v>1</v>
      </c>
    </row>
    <row r="367">
      <c r="A367" s="1" t="s">
        <v>712</v>
      </c>
      <c r="B367" s="2" t="s">
        <v>713</v>
      </c>
      <c r="C367" s="2" t="str">
        <f>IFERROR(__xludf.DUMMYFUNCTION("GOOGLETRANSLATE(B367, ""en"", ""pt"")"),"1")</f>
        <v>1</v>
      </c>
    </row>
    <row r="368">
      <c r="A368" s="1" t="s">
        <v>714</v>
      </c>
      <c r="B368" s="2" t="s">
        <v>715</v>
      </c>
      <c r="C368" s="2" t="str">
        <f>IFERROR(__xludf.DUMMYFUNCTION("GOOGLETRANSLATE(B368, ""en"", ""pt"")"),"abrir")</f>
        <v>abrir</v>
      </c>
    </row>
    <row r="369">
      <c r="A369" s="1" t="s">
        <v>716</v>
      </c>
      <c r="B369" s="2" t="s">
        <v>717</v>
      </c>
      <c r="C369" s="2" t="str">
        <f>IFERROR(__xludf.DUMMYFUNCTION("GOOGLETRANSLATE(B369, ""en"", ""pt"")"),"laranja")</f>
        <v>laranja</v>
      </c>
    </row>
    <row r="370">
      <c r="A370" s="1" t="s">
        <v>716</v>
      </c>
      <c r="B370" s="2" t="s">
        <v>717</v>
      </c>
      <c r="C370" s="2" t="str">
        <f>IFERROR(__xludf.DUMMYFUNCTION("GOOGLETRANSLATE(B370, ""en"", ""pt"")"),"laranja")</f>
        <v>laranja</v>
      </c>
    </row>
    <row r="371">
      <c r="A371" s="1" t="s">
        <v>718</v>
      </c>
      <c r="B371" s="2" t="s">
        <v>719</v>
      </c>
      <c r="C371" s="2" t="str">
        <f>IFERROR(__xludf.DUMMYFUNCTION("GOOGLETRANSLATE(B371, ""en"", ""pt"")"),"lado de fora")</f>
        <v>lado de fora</v>
      </c>
    </row>
    <row r="372">
      <c r="A372" s="1" t="s">
        <v>720</v>
      </c>
      <c r="B372" s="2" t="s">
        <v>721</v>
      </c>
      <c r="C372" s="2" t="str">
        <f>IFERROR(__xludf.DUMMYFUNCTION("GOOGLETRANSLATE(B372, ""en"", ""pt"")"),"página")</f>
        <v>página</v>
      </c>
    </row>
    <row r="373">
      <c r="A373" s="1" t="s">
        <v>722</v>
      </c>
      <c r="B373" s="2" t="s">
        <v>723</v>
      </c>
      <c r="C373" s="2" t="str">
        <f>IFERROR(__xludf.DUMMYFUNCTION("GOOGLETRANSLATE(B373, ""en"", ""pt"")"),"dor")</f>
        <v>dor</v>
      </c>
    </row>
    <row r="374">
      <c r="A374" s="1" t="s">
        <v>724</v>
      </c>
      <c r="B374" s="2" t="s">
        <v>725</v>
      </c>
      <c r="C374" s="2" t="str">
        <f>IFERROR(__xludf.DUMMYFUNCTION("GOOGLETRANSLATE(B374, ""en"", ""pt"")"),"pintura")</f>
        <v>pintura</v>
      </c>
    </row>
    <row r="375">
      <c r="A375" s="1" t="s">
        <v>726</v>
      </c>
      <c r="B375" s="2" t="s">
        <v>727</v>
      </c>
      <c r="C375" s="2" t="str">
        <f>IFERROR(__xludf.DUMMYFUNCTION("GOOGLETRANSLATE(B375, ""en"", ""pt"")"),"calça")</f>
        <v>calça</v>
      </c>
    </row>
    <row r="376">
      <c r="A376" s="1" t="s">
        <v>728</v>
      </c>
      <c r="B376" s="2" t="s">
        <v>729</v>
      </c>
      <c r="C376" s="2" t="str">
        <f>IFERROR(__xludf.DUMMYFUNCTION("GOOGLETRANSLATE(B376, ""en"", ""pt"")"),"papel")</f>
        <v>papel</v>
      </c>
    </row>
    <row r="377">
      <c r="A377" s="1" t="s">
        <v>730</v>
      </c>
      <c r="B377" s="2" t="s">
        <v>731</v>
      </c>
      <c r="C377" s="2" t="str">
        <f>IFERROR(__xludf.DUMMYFUNCTION("GOOGLETRANSLATE(B377, ""en"", ""pt"")"),"parente")</f>
        <v>parente</v>
      </c>
    </row>
    <row r="378">
      <c r="A378" s="1" t="s">
        <v>732</v>
      </c>
      <c r="B378" s="2" t="s">
        <v>733</v>
      </c>
      <c r="C378" s="2" t="str">
        <f>IFERROR(__xludf.DUMMYFUNCTION("GOOGLETRANSLATE(B378, ""en"", ""pt"")"),"parque")</f>
        <v>parque</v>
      </c>
    </row>
    <row r="379">
      <c r="A379" s="1" t="s">
        <v>734</v>
      </c>
      <c r="B379" s="2" t="s">
        <v>735</v>
      </c>
      <c r="C379" s="2" t="str">
        <f>IFERROR(__xludf.DUMMYFUNCTION("GOOGLETRANSLATE(B379, ""en"", ""pt"")"),"passar")</f>
        <v>passar</v>
      </c>
    </row>
    <row r="380">
      <c r="A380" s="1" t="s">
        <v>736</v>
      </c>
      <c r="B380" s="2" t="s">
        <v>737</v>
      </c>
      <c r="C380" s="2" t="str">
        <f>IFERROR(__xludf.DUMMYFUNCTION("GOOGLETRANSLATE(B380, ""en"", ""pt"")"),"paciente")</f>
        <v>paciente</v>
      </c>
    </row>
    <row r="381">
      <c r="A381" s="1" t="s">
        <v>738</v>
      </c>
      <c r="B381" s="2" t="s">
        <v>739</v>
      </c>
      <c r="C381" s="2" t="str">
        <f>IFERROR(__xludf.DUMMYFUNCTION("GOOGLETRANSLATE(B381, ""en"", ""pt"")"),"padronizar")</f>
        <v>padronizar</v>
      </c>
    </row>
    <row r="382">
      <c r="A382" s="1" t="s">
        <v>740</v>
      </c>
      <c r="B382" s="2" t="s">
        <v>741</v>
      </c>
      <c r="C382" s="2" t="str">
        <f>IFERROR(__xludf.DUMMYFUNCTION("GOOGLETRANSLATE(B382, ""en"", ""pt"")"),"pagamento")</f>
        <v>pagamento</v>
      </c>
    </row>
    <row r="383">
      <c r="A383" s="1" t="s">
        <v>742</v>
      </c>
      <c r="B383" s="2" t="s">
        <v>743</v>
      </c>
      <c r="C383" s="2" t="str">
        <f>IFERROR(__xludf.DUMMYFUNCTION("GOOGLETRANSLATE(B383, ""en"", ""pt"")"),"Paz")</f>
        <v>Paz</v>
      </c>
    </row>
    <row r="384">
      <c r="A384" s="1" t="s">
        <v>744</v>
      </c>
      <c r="B384" s="2" t="s">
        <v>745</v>
      </c>
      <c r="C384" s="2" t="str">
        <f>IFERROR(__xludf.DUMMYFUNCTION("GOOGLETRANSLATE(B384, ""en"", ""pt"")"),"caneta")</f>
        <v>caneta</v>
      </c>
    </row>
    <row r="385">
      <c r="A385" s="1" t="s">
        <v>746</v>
      </c>
      <c r="B385" s="2" t="s">
        <v>747</v>
      </c>
      <c r="C385" s="2" t="str">
        <f>IFERROR(__xludf.DUMMYFUNCTION("GOOGLETRANSLATE(B385, ""en"", ""pt"")"),"lápis")</f>
        <v>lápis</v>
      </c>
    </row>
    <row r="386">
      <c r="A386" s="1" t="s">
        <v>748</v>
      </c>
      <c r="B386" s="2" t="s">
        <v>749</v>
      </c>
      <c r="C386" s="2" t="str">
        <f>IFERROR(__xludf.DUMMYFUNCTION("GOOGLETRANSLATE(B386, ""en"", ""pt"")"),"pessoa")</f>
        <v>pessoa</v>
      </c>
    </row>
    <row r="387">
      <c r="A387" s="1" t="s">
        <v>750</v>
      </c>
      <c r="B387" s="2" t="s">
        <v>751</v>
      </c>
      <c r="C387" s="2" t="str">
        <f>IFERROR(__xludf.DUMMYFUNCTION("GOOGLETRANSLATE(B387, ""en"", ""pt"")"),"telefone")</f>
        <v>telefone</v>
      </c>
    </row>
    <row r="388">
      <c r="A388" s="1" t="s">
        <v>752</v>
      </c>
      <c r="B388" s="2" t="s">
        <v>753</v>
      </c>
      <c r="C388" s="2" t="str">
        <f>IFERROR(__xludf.DUMMYFUNCTION("GOOGLETRANSLATE(B388, ""en"", ""pt"")"),"fotografia")</f>
        <v>fotografia</v>
      </c>
    </row>
    <row r="389">
      <c r="A389" s="1" t="s">
        <v>754</v>
      </c>
      <c r="B389" s="2" t="s">
        <v>755</v>
      </c>
      <c r="C389" s="2" t="str">
        <f>IFERROR(__xludf.DUMMYFUNCTION("GOOGLETRANSLATE(B389, ""en"", ""pt"")"),"peça")</f>
        <v>peça</v>
      </c>
    </row>
    <row r="390">
      <c r="A390" s="1" t="s">
        <v>756</v>
      </c>
      <c r="B390" s="2" t="s">
        <v>757</v>
      </c>
      <c r="C390" s="2" t="str">
        <f>IFERROR(__xludf.DUMMYFUNCTION("GOOGLETRANSLATE(B390, ""en"", ""pt"")"),"porco")</f>
        <v>porco</v>
      </c>
    </row>
    <row r="391">
      <c r="A391" s="1" t="s">
        <v>758</v>
      </c>
      <c r="B391" s="2" t="s">
        <v>759</v>
      </c>
      <c r="C391" s="2" t="str">
        <f>IFERROR(__xludf.DUMMYFUNCTION("GOOGLETRANSLATE(B391, ""en"", ""pt"")"),"Rosa")</f>
        <v>Rosa</v>
      </c>
    </row>
    <row r="392">
      <c r="A392" s="1" t="s">
        <v>760</v>
      </c>
      <c r="B392" s="2" t="s">
        <v>761</v>
      </c>
      <c r="C392" s="2" t="str">
        <f>IFERROR(__xludf.DUMMYFUNCTION("GOOGLETRANSLATE(B392, ""en"", ""pt"")"),"avião")</f>
        <v>avião</v>
      </c>
    </row>
    <row r="393">
      <c r="A393" s="1" t="s">
        <v>762</v>
      </c>
      <c r="B393" s="2" t="s">
        <v>763</v>
      </c>
      <c r="C393" s="2" t="str">
        <f>IFERROR(__xludf.DUMMYFUNCTION("GOOGLETRANSLATE(B393, ""en"", ""pt"")"),"plantar")</f>
        <v>plantar</v>
      </c>
    </row>
    <row r="394">
      <c r="A394" s="1" t="s">
        <v>764</v>
      </c>
      <c r="B394" s="2" t="s">
        <v>765</v>
      </c>
      <c r="C394" s="2" t="str">
        <f>IFERROR(__xludf.DUMMYFUNCTION("GOOGLETRANSLATE(B394, ""en"", ""pt"")"),"plástico")</f>
        <v>plástico</v>
      </c>
    </row>
    <row r="395">
      <c r="A395" s="1" t="s">
        <v>766</v>
      </c>
      <c r="B395" s="2" t="s">
        <v>767</v>
      </c>
      <c r="C395" s="2" t="str">
        <f>IFERROR(__xludf.DUMMYFUNCTION("GOOGLETRANSLATE(B395, ""en"", ""pt"")"),"prato")</f>
        <v>prato</v>
      </c>
    </row>
    <row r="396">
      <c r="A396" s="1" t="s">
        <v>768</v>
      </c>
      <c r="B396" s="2" t="s">
        <v>769</v>
      </c>
      <c r="C396" s="2" t="str">
        <f>IFERROR(__xludf.DUMMYFUNCTION("GOOGLETRANSLATE(B396, ""en"", ""pt"")"),"Toque")</f>
        <v>Toque</v>
      </c>
    </row>
    <row r="397">
      <c r="A397" s="1" t="s">
        <v>770</v>
      </c>
      <c r="B397" s="2" t="s">
        <v>771</v>
      </c>
      <c r="C397" s="2" t="str">
        <f>IFERROR(__xludf.DUMMYFUNCTION("GOOGLETRANSLATE(B397, ""en"", ""pt"")"),"jogador")</f>
        <v>jogador</v>
      </c>
    </row>
    <row r="398">
      <c r="A398" s="1" t="s">
        <v>772</v>
      </c>
      <c r="B398" s="2" t="s">
        <v>773</v>
      </c>
      <c r="C398" s="2" t="str">
        <f>IFERROR(__xludf.DUMMYFUNCTION("GOOGLETRANSLATE(B398, ""en"", ""pt"")"),"bolso")</f>
        <v>bolso</v>
      </c>
    </row>
    <row r="399">
      <c r="A399" s="1" t="s">
        <v>774</v>
      </c>
      <c r="B399" s="2" t="s">
        <v>775</v>
      </c>
      <c r="C399" s="2" t="str">
        <f>IFERROR(__xludf.DUMMYFUNCTION("GOOGLETRANSLATE(B399, ""en"", ""pt"")"),"Poção")</f>
        <v>Poção</v>
      </c>
    </row>
    <row r="400">
      <c r="A400" s="1" t="s">
        <v>776</v>
      </c>
      <c r="B400" s="2" t="s">
        <v>777</v>
      </c>
      <c r="C400" s="2" t="str">
        <f>IFERROR(__xludf.DUMMYFUNCTION("GOOGLETRANSLATE(B400, ""en"", ""pt"")"),"polícia")</f>
        <v>polícia</v>
      </c>
    </row>
    <row r="401">
      <c r="A401" s="1" t="s">
        <v>778</v>
      </c>
      <c r="B401" s="2" t="s">
        <v>779</v>
      </c>
      <c r="C401" s="2" t="str">
        <f>IFERROR(__xludf.DUMMYFUNCTION("GOOGLETRANSLATE(B401, ""en"", ""pt"")"),"piscina")</f>
        <v>piscina</v>
      </c>
    </row>
    <row r="402">
      <c r="A402" s="1" t="s">
        <v>780</v>
      </c>
      <c r="B402" s="2" t="s">
        <v>781</v>
      </c>
      <c r="C402" s="2" t="str">
        <f>IFERROR(__xludf.DUMMYFUNCTION("GOOGLETRANSLATE(B402, ""en"", ""pt"")"),"pobre")</f>
        <v>pobre</v>
      </c>
    </row>
    <row r="403">
      <c r="A403" s="1" t="s">
        <v>782</v>
      </c>
      <c r="B403" s="2" t="s">
        <v>783</v>
      </c>
      <c r="C403" s="2" t="str">
        <f>IFERROR(__xludf.DUMMYFUNCTION("GOOGLETRANSLATE(B403, ""en"", ""pt"")"),"carne de porco")</f>
        <v>carne de porco</v>
      </c>
    </row>
    <row r="404">
      <c r="A404" s="1" t="s">
        <v>784</v>
      </c>
      <c r="B404" s="2" t="s">
        <v>785</v>
      </c>
      <c r="C404" s="2" t="str">
        <f>IFERROR(__xludf.DUMMYFUNCTION("GOOGLETRANSLATE(B404, ""en"", ""pt"")"),"libra")</f>
        <v>libra</v>
      </c>
    </row>
    <row r="405">
      <c r="A405" s="1" t="s">
        <v>786</v>
      </c>
      <c r="B405" s="2" t="s">
        <v>787</v>
      </c>
      <c r="C405" s="2" t="str">
        <f>IFERROR(__xludf.DUMMYFUNCTION("GOOGLETRANSLATE(B405, ""en"", ""pt"")"),"orar")</f>
        <v>orar</v>
      </c>
    </row>
    <row r="406">
      <c r="A406" s="1" t="s">
        <v>788</v>
      </c>
      <c r="B406" s="2" t="s">
        <v>789</v>
      </c>
      <c r="C406" s="2" t="str">
        <f>IFERROR(__xludf.DUMMYFUNCTION("GOOGLETRANSLATE(B406, ""en"", ""pt"")"),"Presidente")</f>
        <v>Presidente</v>
      </c>
    </row>
    <row r="407">
      <c r="A407" s="1" t="s">
        <v>790</v>
      </c>
      <c r="B407" s="2" t="s">
        <v>791</v>
      </c>
      <c r="C407" s="2" t="str">
        <f>IFERROR(__xludf.DUMMYFUNCTION("GOOGLETRANSLATE(B407, ""en"", ""pt"")"),"preço")</f>
        <v>preço</v>
      </c>
    </row>
    <row r="408">
      <c r="A408" s="1" t="s">
        <v>792</v>
      </c>
      <c r="B408" s="2" t="s">
        <v>793</v>
      </c>
      <c r="C408" s="2" t="str">
        <f>IFERROR(__xludf.DUMMYFUNCTION("GOOGLETRANSLATE(B408, ""en"", ""pt"")"),"sacerdote")</f>
        <v>sacerdote</v>
      </c>
    </row>
    <row r="409">
      <c r="A409" s="1" t="s">
        <v>794</v>
      </c>
      <c r="B409" s="2" t="s">
        <v>795</v>
      </c>
      <c r="C409" s="2" t="str">
        <f>IFERROR(__xludf.DUMMYFUNCTION("GOOGLETRANSLATE(B409, ""en"", ""pt"")"),"prisão")</f>
        <v>prisão</v>
      </c>
    </row>
    <row r="410">
      <c r="A410" s="1" t="s">
        <v>796</v>
      </c>
      <c r="B410" s="2" t="s">
        <v>797</v>
      </c>
      <c r="C410" s="2" t="str">
        <f>IFERROR(__xludf.DUMMYFUNCTION("GOOGLETRANSLATE(B410, ""en"", ""pt"")"),"programa")</f>
        <v>programa</v>
      </c>
    </row>
    <row r="411">
      <c r="A411" s="1" t="s">
        <v>798</v>
      </c>
      <c r="B411" s="2" t="s">
        <v>799</v>
      </c>
      <c r="C411" s="2" t="str">
        <f>IFERROR(__xludf.DUMMYFUNCTION("GOOGLETRANSLATE(B411, ""en"", ""pt"")"),"puxar")</f>
        <v>puxar</v>
      </c>
    </row>
    <row r="412">
      <c r="A412" s="1" t="s">
        <v>800</v>
      </c>
      <c r="B412" s="2" t="s">
        <v>801</v>
      </c>
      <c r="C412" s="2" t="str">
        <f>IFERROR(__xludf.DUMMYFUNCTION("GOOGLETRANSLATE(B412, ""en"", ""pt"")"),"empurrar")</f>
        <v>empurrar</v>
      </c>
    </row>
    <row r="413">
      <c r="A413" s="1" t="s">
        <v>802</v>
      </c>
      <c r="B413" s="2" t="s">
        <v>803</v>
      </c>
      <c r="C413" s="2" t="str">
        <f>IFERROR(__xludf.DUMMYFUNCTION("GOOGLETRANSLATE(B413, ""en"", ""pt"")"),"rainha")</f>
        <v>rainha</v>
      </c>
    </row>
    <row r="414">
      <c r="A414" s="1" t="s">
        <v>804</v>
      </c>
      <c r="B414" s="2" t="s">
        <v>805</v>
      </c>
      <c r="C414" s="2" t="str">
        <f>IFERROR(__xludf.DUMMYFUNCTION("GOOGLETRANSLATE(B414, ""en"", ""pt"")"),"quieto")</f>
        <v>quieto</v>
      </c>
    </row>
    <row r="415">
      <c r="A415" s="1" t="s">
        <v>806</v>
      </c>
      <c r="B415" s="2" t="s">
        <v>807</v>
      </c>
      <c r="C415" s="2" t="str">
        <f>IFERROR(__xludf.DUMMYFUNCTION("GOOGLETRANSLATE(B415, ""en"", ""pt"")"),"raça")</f>
        <v>raça</v>
      </c>
    </row>
    <row r="416">
      <c r="A416" s="1" t="s">
        <v>806</v>
      </c>
      <c r="B416" s="2" t="s">
        <v>807</v>
      </c>
      <c r="C416" s="2" t="str">
        <f>IFERROR(__xludf.DUMMYFUNCTION("GOOGLETRANSLATE(B416, ""en"", ""pt"")"),"raça")</f>
        <v>raça</v>
      </c>
    </row>
    <row r="417">
      <c r="A417" s="1" t="s">
        <v>808</v>
      </c>
      <c r="B417" s="2" t="s">
        <v>809</v>
      </c>
      <c r="C417" s="2" t="str">
        <f>IFERROR(__xludf.DUMMYFUNCTION("GOOGLETRANSLATE(B417, ""en"", ""pt"")"),"rádio")</f>
        <v>rádio</v>
      </c>
    </row>
    <row r="418">
      <c r="A418" s="1" t="s">
        <v>810</v>
      </c>
      <c r="B418" s="2" t="s">
        <v>811</v>
      </c>
      <c r="C418" s="2" t="str">
        <f>IFERROR(__xludf.DUMMYFUNCTION("GOOGLETRANSLATE(B418, ""en"", ""pt"")"),"chuva")</f>
        <v>chuva</v>
      </c>
    </row>
    <row r="419">
      <c r="A419" s="1" t="s">
        <v>812</v>
      </c>
      <c r="B419" s="2" t="s">
        <v>813</v>
      </c>
      <c r="C419" s="2" t="str">
        <f>IFERROR(__xludf.DUMMYFUNCTION("GOOGLETRANSLATE(B419, ""en"", ""pt"")"),"vermelho")</f>
        <v>vermelho</v>
      </c>
    </row>
    <row r="420">
      <c r="A420" s="1" t="s">
        <v>814</v>
      </c>
      <c r="B420" s="2" t="s">
        <v>815</v>
      </c>
      <c r="C420" s="2" t="str">
        <f>IFERROR(__xludf.DUMMYFUNCTION("GOOGLETRANSLATE(B420, ""en"", ""pt"")"),"religião")</f>
        <v>religião</v>
      </c>
    </row>
    <row r="421">
      <c r="A421" s="1" t="s">
        <v>816</v>
      </c>
      <c r="B421" s="2" t="s">
        <v>817</v>
      </c>
      <c r="C421" s="2" t="str">
        <f>IFERROR(__xludf.DUMMYFUNCTION("GOOGLETRANSLATE(B421, ""en"", ""pt"")"),"repórter")</f>
        <v>repórter</v>
      </c>
    </row>
    <row r="422">
      <c r="A422" s="1" t="s">
        <v>818</v>
      </c>
      <c r="B422" s="2" t="s">
        <v>819</v>
      </c>
      <c r="C422" s="2" t="str">
        <f>IFERROR(__xludf.DUMMYFUNCTION("GOOGLETRANSLATE(B422, ""en"", ""pt"")"),"restaurante")</f>
        <v>restaurante</v>
      </c>
    </row>
    <row r="423">
      <c r="A423" s="1" t="s">
        <v>820</v>
      </c>
      <c r="B423" s="2" t="s">
        <v>821</v>
      </c>
      <c r="C423" s="2" t="str">
        <f>IFERROR(__xludf.DUMMYFUNCTION("GOOGLETRANSLATE(B423, ""en"", ""pt"")"),"arroz")</f>
        <v>arroz</v>
      </c>
    </row>
    <row r="424">
      <c r="A424" s="1" t="s">
        <v>822</v>
      </c>
      <c r="B424" s="2" t="s">
        <v>823</v>
      </c>
      <c r="C424" s="2" t="str">
        <f>IFERROR(__xludf.DUMMYFUNCTION("GOOGLETRANSLATE(B424, ""en"", ""pt"")"),"rico")</f>
        <v>rico</v>
      </c>
    </row>
    <row r="425">
      <c r="A425" s="1" t="s">
        <v>824</v>
      </c>
      <c r="B425" s="2" t="s">
        <v>825</v>
      </c>
      <c r="C425" s="2" t="str">
        <f>IFERROR(__xludf.DUMMYFUNCTION("GOOGLETRANSLATE(B425, ""en"", ""pt"")"),"direito")</f>
        <v>direito</v>
      </c>
    </row>
    <row r="426">
      <c r="A426" s="1" t="s">
        <v>826</v>
      </c>
      <c r="B426" s="2" t="s">
        <v>827</v>
      </c>
      <c r="C426" s="2" t="str">
        <f>IFERROR(__xludf.DUMMYFUNCTION("GOOGLETRANSLATE(B426, ""en"", ""pt"")"),"anel")</f>
        <v>anel</v>
      </c>
    </row>
    <row r="427">
      <c r="A427" s="1" t="s">
        <v>828</v>
      </c>
      <c r="B427" s="2" t="s">
        <v>829</v>
      </c>
      <c r="C427" s="2" t="str">
        <f>IFERROR(__xludf.DUMMYFUNCTION("GOOGLETRANSLATE(B427, ""en"", ""pt"")"),"rio")</f>
        <v>rio</v>
      </c>
    </row>
    <row r="428">
      <c r="A428" s="1" t="s">
        <v>830</v>
      </c>
      <c r="B428" s="2" t="s">
        <v>831</v>
      </c>
      <c r="C428" s="2" t="str">
        <f>IFERROR(__xludf.DUMMYFUNCTION("GOOGLETRANSLATE(B428, ""en"", ""pt"")"),"estrada")</f>
        <v>estrada</v>
      </c>
    </row>
    <row r="429">
      <c r="A429" s="1" t="s">
        <v>832</v>
      </c>
      <c r="B429" s="2" t="s">
        <v>833</v>
      </c>
      <c r="C429" s="2" t="str">
        <f>IFERROR(__xludf.DUMMYFUNCTION("GOOGLETRANSLATE(B429, ""en"", ""pt"")"),"cobertura")</f>
        <v>cobertura</v>
      </c>
    </row>
    <row r="430">
      <c r="A430" s="1" t="s">
        <v>834</v>
      </c>
      <c r="B430" s="2" t="s">
        <v>835</v>
      </c>
      <c r="C430" s="2" t="str">
        <f>IFERROR(__xludf.DUMMYFUNCTION("GOOGLETRANSLATE(B430, ""en"", ""pt"")"),"quarto")</f>
        <v>quarto</v>
      </c>
    </row>
    <row r="431">
      <c r="A431" s="1" t="s">
        <v>836</v>
      </c>
      <c r="B431" s="2" t="s">
        <v>837</v>
      </c>
      <c r="C431" s="2" t="str">
        <f>IFERROR(__xludf.DUMMYFUNCTION("GOOGLETRANSLATE(B431, ""en"", ""pt"")"),"raiz")</f>
        <v>raiz</v>
      </c>
    </row>
    <row r="432">
      <c r="A432" s="1" t="s">
        <v>838</v>
      </c>
      <c r="B432" s="2" t="s">
        <v>839</v>
      </c>
      <c r="C432" s="2" t="str">
        <f>IFERROR(__xludf.DUMMYFUNCTION("GOOGLETRANSLATE(B432, ""en"", ""pt"")"),"corre")</f>
        <v>corre</v>
      </c>
    </row>
    <row r="433">
      <c r="A433" s="1" t="s">
        <v>840</v>
      </c>
      <c r="B433" s="2" t="s">
        <v>841</v>
      </c>
      <c r="C433" s="2" t="str">
        <f>IFERROR(__xludf.DUMMYFUNCTION("GOOGLETRANSLATE(B433, ""en"", ""pt"")"),"triste")</f>
        <v>triste</v>
      </c>
    </row>
    <row r="434">
      <c r="A434" s="1" t="s">
        <v>842</v>
      </c>
      <c r="B434" s="2" t="s">
        <v>843</v>
      </c>
      <c r="C434" s="2" t="str">
        <f>IFERROR(__xludf.DUMMYFUNCTION("GOOGLETRANSLATE(B434, ""en"", ""pt"")"),"sal")</f>
        <v>sal</v>
      </c>
    </row>
    <row r="435">
      <c r="A435" s="1" t="s">
        <v>844</v>
      </c>
      <c r="B435" s="2" t="s">
        <v>845</v>
      </c>
      <c r="C435" s="2" t="str">
        <f>IFERROR(__xludf.DUMMYFUNCTION("GOOGLETRANSLATE(B435, ""en"", ""pt"")"),"areia")</f>
        <v>areia</v>
      </c>
    </row>
    <row r="436">
      <c r="A436" s="1" t="s">
        <v>846</v>
      </c>
      <c r="B436" s="2" t="s">
        <v>847</v>
      </c>
      <c r="C436" s="2" t="str">
        <f>IFERROR(__xludf.DUMMYFUNCTION("GOOGLETRANSLATE(B436, ""en"", ""pt"")"),"sábado")</f>
        <v>sábado</v>
      </c>
    </row>
    <row r="437">
      <c r="A437" s="1" t="s">
        <v>848</v>
      </c>
      <c r="B437" s="2" t="s">
        <v>849</v>
      </c>
      <c r="C437" s="2" t="str">
        <f>IFERROR(__xludf.DUMMYFUNCTION("GOOGLETRANSLATE(B437, ""en"", ""pt"")"),"dizer")</f>
        <v>dizer</v>
      </c>
    </row>
    <row r="438">
      <c r="A438" s="1" t="s">
        <v>850</v>
      </c>
      <c r="B438" s="2" t="s">
        <v>851</v>
      </c>
      <c r="C438" s="2" t="str">
        <f>IFERROR(__xludf.DUMMYFUNCTION("GOOGLETRANSLATE(B438, ""en"", ""pt"")"),"escola")</f>
        <v>escola</v>
      </c>
    </row>
    <row r="439">
      <c r="A439" s="1" t="s">
        <v>852</v>
      </c>
      <c r="B439" s="2" t="s">
        <v>853</v>
      </c>
      <c r="C439" s="2" t="str">
        <f>IFERROR(__xludf.DUMMYFUNCTION("GOOGLETRANSLATE(B439, ""en"", ""pt"")"),"Ciência")</f>
        <v>Ciência</v>
      </c>
    </row>
    <row r="440">
      <c r="A440" s="1" t="s">
        <v>854</v>
      </c>
      <c r="B440" s="2" t="s">
        <v>855</v>
      </c>
      <c r="C440" s="2" t="str">
        <f>IFERROR(__xludf.DUMMYFUNCTION("GOOGLETRANSLATE(B440, ""en"", ""pt"")"),"tela")</f>
        <v>tela</v>
      </c>
    </row>
    <row r="441">
      <c r="A441" s="1" t="s">
        <v>856</v>
      </c>
      <c r="B441" s="2" t="s">
        <v>857</v>
      </c>
      <c r="C441" s="2" t="str">
        <f>IFERROR(__xludf.DUMMYFUNCTION("GOOGLETRANSLATE(B441, ""en"", ""pt"")"),"mar")</f>
        <v>mar</v>
      </c>
    </row>
    <row r="442">
      <c r="A442" s="1" t="s">
        <v>858</v>
      </c>
      <c r="B442" s="2" t="s">
        <v>859</v>
      </c>
      <c r="C442" s="2" t="str">
        <f>IFERROR(__xludf.DUMMYFUNCTION("GOOGLETRANSLATE(B442, ""en"", ""pt"")"),"temporada")</f>
        <v>temporada</v>
      </c>
    </row>
    <row r="443">
      <c r="A443" s="1" t="s">
        <v>860</v>
      </c>
      <c r="B443" s="2" t="s">
        <v>861</v>
      </c>
      <c r="C443" s="2" t="str">
        <f>IFERROR(__xludf.DUMMYFUNCTION("GOOGLETRANSLATE(B443, ""en"", ""pt"")"),"segundo")</f>
        <v>segundo</v>
      </c>
    </row>
    <row r="444">
      <c r="A444" s="1" t="s">
        <v>860</v>
      </c>
      <c r="B444" s="2" t="s">
        <v>861</v>
      </c>
      <c r="C444" s="2" t="str">
        <f>IFERROR(__xludf.DUMMYFUNCTION("GOOGLETRANSLATE(B444, ""en"", ""pt"")"),"segundo")</f>
        <v>segundo</v>
      </c>
    </row>
    <row r="445">
      <c r="A445" s="1" t="s">
        <v>862</v>
      </c>
      <c r="B445" s="2" t="s">
        <v>863</v>
      </c>
      <c r="C445" s="2" t="str">
        <f>IFERROR(__xludf.DUMMYFUNCTION("GOOGLETRANSLATE(B445, ""en"", ""pt"")"),"secretário")</f>
        <v>secretário</v>
      </c>
    </row>
    <row r="446">
      <c r="A446" s="1" t="s">
        <v>864</v>
      </c>
      <c r="B446" s="2" t="s">
        <v>865</v>
      </c>
      <c r="C446" s="2" t="str">
        <f>IFERROR(__xludf.DUMMYFUNCTION("GOOGLETRANSLATE(B446, ""en"", ""pt"")"),"Vejo")</f>
        <v>Vejo</v>
      </c>
    </row>
    <row r="447">
      <c r="A447" s="1" t="s">
        <v>866</v>
      </c>
      <c r="B447" s="2" t="s">
        <v>867</v>
      </c>
      <c r="C447" s="2" t="str">
        <f>IFERROR(__xludf.DUMMYFUNCTION("GOOGLETRANSLATE(B447, ""en"", ""pt"")"),"semente")</f>
        <v>semente</v>
      </c>
    </row>
    <row r="448">
      <c r="A448" s="1" t="s">
        <v>868</v>
      </c>
      <c r="B448" s="2" t="s">
        <v>869</v>
      </c>
      <c r="C448" s="2" t="str">
        <f>IFERROR(__xludf.DUMMYFUNCTION("GOOGLETRANSLATE(B448, ""en"", ""pt"")"),"vender")</f>
        <v>vender</v>
      </c>
    </row>
    <row r="449">
      <c r="A449" s="1" t="s">
        <v>870</v>
      </c>
      <c r="B449" s="2" t="s">
        <v>871</v>
      </c>
      <c r="C449" s="2" t="str">
        <f>IFERROR(__xludf.DUMMYFUNCTION("GOOGLETRANSLATE(B449, ""en"", ""pt"")"),"setembro")</f>
        <v>setembro</v>
      </c>
    </row>
    <row r="450">
      <c r="A450" s="1" t="s">
        <v>872</v>
      </c>
      <c r="B450" s="2" t="s">
        <v>873</v>
      </c>
      <c r="C450" s="2" t="str">
        <f>IFERROR(__xludf.DUMMYFUNCTION("GOOGLETRANSLATE(B450, ""en"", ""pt"")"),"Sete")</f>
        <v>Sete</v>
      </c>
    </row>
    <row r="451">
      <c r="A451" s="1" t="s">
        <v>874</v>
      </c>
      <c r="B451" s="2" t="s">
        <v>875</v>
      </c>
      <c r="C451" s="2" t="str">
        <f>IFERROR(__xludf.DUMMYFUNCTION("GOOGLETRANSLATE(B451, ""en"", ""pt"")"),"dezessete")</f>
        <v>dezessete</v>
      </c>
    </row>
    <row r="452">
      <c r="A452" s="1" t="s">
        <v>876</v>
      </c>
      <c r="B452" s="2" t="s">
        <v>877</v>
      </c>
      <c r="C452" s="2" t="str">
        <f>IFERROR(__xludf.DUMMYFUNCTION("GOOGLETRANSLATE(B452, ""en"", ""pt"")"),"setenta")</f>
        <v>setenta</v>
      </c>
    </row>
    <row r="453">
      <c r="A453" s="1" t="s">
        <v>878</v>
      </c>
      <c r="B453" s="2" t="s">
        <v>879</v>
      </c>
      <c r="C453" s="2" t="str">
        <f>IFERROR(__xludf.DUMMYFUNCTION("GOOGLETRANSLATE(B453, ""en"", ""pt"")"),"sexo")</f>
        <v>sexo</v>
      </c>
    </row>
    <row r="454">
      <c r="A454" s="1" t="s">
        <v>878</v>
      </c>
      <c r="B454" s="2" t="s">
        <v>879</v>
      </c>
      <c r="C454" s="2" t="str">
        <f>IFERROR(__xludf.DUMMYFUNCTION("GOOGLETRANSLATE(B454, ""en"", ""pt"")"),"sexo")</f>
        <v>sexo</v>
      </c>
    </row>
    <row r="455">
      <c r="A455" s="1" t="s">
        <v>880</v>
      </c>
      <c r="B455" s="2" t="s">
        <v>881</v>
      </c>
      <c r="C455" s="2" t="str">
        <f>IFERROR(__xludf.DUMMYFUNCTION("GOOGLETRANSLATE(B455, ""en"", ""pt"")"),"mexe")</f>
        <v>mexe</v>
      </c>
    </row>
    <row r="456">
      <c r="A456" s="1" t="s">
        <v>882</v>
      </c>
      <c r="B456" s="2" t="s">
        <v>883</v>
      </c>
      <c r="C456" s="2" t="str">
        <f>IFERROR(__xludf.DUMMYFUNCTION("GOOGLETRANSLATE(B456, ""en"", ""pt"")"),"raso")</f>
        <v>raso</v>
      </c>
    </row>
    <row r="457">
      <c r="A457" s="1" t="s">
        <v>884</v>
      </c>
      <c r="B457" s="2" t="s">
        <v>885</v>
      </c>
      <c r="C457" s="2" t="str">
        <f>IFERROR(__xludf.DUMMYFUNCTION("GOOGLETRANSLATE(B457, ""en"", ""pt"")"),"ela")</f>
        <v>ela</v>
      </c>
    </row>
    <row r="458">
      <c r="A458" s="1" t="s">
        <v>886</v>
      </c>
      <c r="B458" s="2" t="s">
        <v>887</v>
      </c>
      <c r="C458" s="2" t="str">
        <f>IFERROR(__xludf.DUMMYFUNCTION("GOOGLETRANSLATE(B458, ""en"", ""pt"")"),"navio")</f>
        <v>navio</v>
      </c>
    </row>
    <row r="459">
      <c r="A459" s="1" t="s">
        <v>888</v>
      </c>
      <c r="B459" s="2" t="s">
        <v>889</v>
      </c>
      <c r="C459" s="2" t="str">
        <f>IFERROR(__xludf.DUMMYFUNCTION("GOOGLETRANSLATE(B459, ""en"", ""pt"")"),"camisa")</f>
        <v>camisa</v>
      </c>
    </row>
    <row r="460">
      <c r="A460" s="1" t="s">
        <v>890</v>
      </c>
      <c r="B460" s="2" t="s">
        <v>891</v>
      </c>
      <c r="C460" s="2" t="str">
        <f>IFERROR(__xludf.DUMMYFUNCTION("GOOGLETRANSLATE(B460, ""en"", ""pt"")"),"sapatos")</f>
        <v>sapatos</v>
      </c>
    </row>
    <row r="461">
      <c r="A461" s="1" t="s">
        <v>892</v>
      </c>
      <c r="B461" s="2" t="s">
        <v>893</v>
      </c>
      <c r="C461" s="2" t="str">
        <f>IFERROR(__xludf.DUMMYFUNCTION("GOOGLETRANSLATE(B461, ""en"", ""pt"")"),"shoot")</f>
        <v>shoot</v>
      </c>
    </row>
    <row r="462">
      <c r="A462" s="1" t="s">
        <v>894</v>
      </c>
      <c r="B462" s="2" t="s">
        <v>895</v>
      </c>
      <c r="C462" s="2" t="str">
        <f>IFERROR(__xludf.DUMMYFUNCTION("GOOGLETRANSLATE(B462, ""en"", ""pt"")"),"fazer compras")</f>
        <v>fazer compras</v>
      </c>
    </row>
    <row r="463">
      <c r="A463" s="1" t="s">
        <v>896</v>
      </c>
      <c r="B463" s="2" t="s">
        <v>897</v>
      </c>
      <c r="C463" s="2" t="str">
        <f>IFERROR(__xludf.DUMMYFUNCTION("GOOGLETRANSLATE(B463, ""en"", ""pt"")"),"curto")</f>
        <v>curto</v>
      </c>
    </row>
    <row r="464">
      <c r="A464" s="1" t="s">
        <v>896</v>
      </c>
      <c r="B464" s="2" t="s">
        <v>897</v>
      </c>
      <c r="C464" s="2" t="str">
        <f>IFERROR(__xludf.DUMMYFUNCTION("GOOGLETRANSLATE(B464, ""en"", ""pt"")"),"curto")</f>
        <v>curto</v>
      </c>
    </row>
    <row r="465">
      <c r="A465" s="1" t="s">
        <v>898</v>
      </c>
      <c r="B465" s="2" t="s">
        <v>899</v>
      </c>
      <c r="C465" s="2" t="str">
        <f>IFERROR(__xludf.DUMMYFUNCTION("GOOGLETRANSLATE(B465, ""en"", ""pt"")"),"ombro")</f>
        <v>ombro</v>
      </c>
    </row>
    <row r="466">
      <c r="A466" s="1" t="s">
        <v>900</v>
      </c>
      <c r="B466" s="2" t="s">
        <v>901</v>
      </c>
      <c r="C466" s="2" t="str">
        <f>IFERROR(__xludf.DUMMYFUNCTION("GOOGLETRANSLATE(B466, ""en"", ""pt"")"),"doente")</f>
        <v>doente</v>
      </c>
    </row>
    <row r="467">
      <c r="A467" s="1" t="s">
        <v>902</v>
      </c>
      <c r="B467" s="2" t="s">
        <v>903</v>
      </c>
      <c r="C467" s="2" t="str">
        <f>IFERROR(__xludf.DUMMYFUNCTION("GOOGLETRANSLATE(B467, ""en"", ""pt"")"),"lado")</f>
        <v>lado</v>
      </c>
    </row>
    <row r="468">
      <c r="A468" s="1" t="s">
        <v>904</v>
      </c>
      <c r="B468" s="2" t="s">
        <v>905</v>
      </c>
      <c r="C468" s="2" t="str">
        <f>IFERROR(__xludf.DUMMYFUNCTION("GOOGLETRANSLATE(B468, ""en"", ""pt"")"),"placa")</f>
        <v>placa</v>
      </c>
    </row>
    <row r="469">
      <c r="A469" s="1" t="s">
        <v>904</v>
      </c>
      <c r="B469" s="2" t="s">
        <v>905</v>
      </c>
      <c r="C469" s="2" t="str">
        <f>IFERROR(__xludf.DUMMYFUNCTION("GOOGLETRANSLATE(B469, ""en"", ""pt"")"),"placa")</f>
        <v>placa</v>
      </c>
    </row>
    <row r="470">
      <c r="A470" s="1" t="s">
        <v>906</v>
      </c>
      <c r="B470" s="2" t="s">
        <v>907</v>
      </c>
      <c r="C470" s="2" t="str">
        <f>IFERROR(__xludf.DUMMYFUNCTION("GOOGLETRANSLATE(B470, ""en"", ""pt"")"),"prata")</f>
        <v>prata</v>
      </c>
    </row>
    <row r="471">
      <c r="A471" s="1" t="s">
        <v>908</v>
      </c>
      <c r="B471" s="2" t="s">
        <v>909</v>
      </c>
      <c r="C471" s="2" t="str">
        <f>IFERROR(__xludf.DUMMYFUNCTION("GOOGLETRANSLATE(B471, ""en"", ""pt"")"),"cantar")</f>
        <v>cantar</v>
      </c>
    </row>
    <row r="472">
      <c r="A472" s="1" t="s">
        <v>910</v>
      </c>
      <c r="B472" s="2" t="s">
        <v>911</v>
      </c>
      <c r="C472" s="2" t="str">
        <f>IFERROR(__xludf.DUMMYFUNCTION("GOOGLETRANSLATE(B472, ""en"", ""pt"")"),"irmã")</f>
        <v>irmã</v>
      </c>
    </row>
    <row r="473">
      <c r="A473" s="1" t="s">
        <v>912</v>
      </c>
      <c r="B473" s="2" t="s">
        <v>913</v>
      </c>
      <c r="C473" s="2" t="str">
        <f>IFERROR(__xludf.DUMMYFUNCTION("GOOGLETRANSLATE(B473, ""en"", ""pt"")"),"sentar")</f>
        <v>sentar</v>
      </c>
    </row>
    <row r="474">
      <c r="A474" s="1" t="s">
        <v>914</v>
      </c>
      <c r="B474" s="2" t="s">
        <v>915</v>
      </c>
      <c r="C474" s="2" t="str">
        <f>IFERROR(__xludf.DUMMYFUNCTION("GOOGLETRANSLATE(B474, ""en"", ""pt"")"),"seis")</f>
        <v>seis</v>
      </c>
    </row>
    <row r="475">
      <c r="A475" s="1" t="s">
        <v>916</v>
      </c>
      <c r="B475" s="2" t="s">
        <v>917</v>
      </c>
      <c r="C475" s="2" t="str">
        <f>IFERROR(__xludf.DUMMYFUNCTION("GOOGLETRANSLATE(B475, ""en"", ""pt"")"),"dezesseis")</f>
        <v>dezesseis</v>
      </c>
    </row>
    <row r="476">
      <c r="A476" s="1" t="s">
        <v>918</v>
      </c>
      <c r="B476" s="2" t="s">
        <v>919</v>
      </c>
      <c r="C476" s="2" t="str">
        <f>IFERROR(__xludf.DUMMYFUNCTION("GOOGLETRANSLATE(B476, ""en"", ""pt"")"),"sessenta")</f>
        <v>sessenta</v>
      </c>
    </row>
    <row r="477">
      <c r="A477" s="1" t="s">
        <v>920</v>
      </c>
      <c r="B477" s="2" t="s">
        <v>921</v>
      </c>
      <c r="C477" s="2" t="str">
        <f>IFERROR(__xludf.DUMMYFUNCTION("GOOGLETRANSLATE(B477, ""en"", ""pt"")"),"pele")</f>
        <v>pele</v>
      </c>
    </row>
    <row r="478">
      <c r="A478" s="1" t="s">
        <v>922</v>
      </c>
      <c r="B478" s="2" t="s">
        <v>923</v>
      </c>
      <c r="C478" s="2" t="str">
        <f>IFERROR(__xludf.DUMMYFUNCTION("GOOGLETRANSLATE(B478, ""en"", ""pt"")"),"saia")</f>
        <v>saia</v>
      </c>
    </row>
    <row r="479">
      <c r="A479" s="1" t="s">
        <v>924</v>
      </c>
      <c r="B479" s="2" t="s">
        <v>925</v>
      </c>
      <c r="C479" s="2" t="str">
        <f>IFERROR(__xludf.DUMMYFUNCTION("GOOGLETRANSLATE(B479, ""en"", ""pt"")"),"céu")</f>
        <v>céu</v>
      </c>
    </row>
    <row r="480">
      <c r="A480" s="1" t="s">
        <v>926</v>
      </c>
      <c r="B480" s="2" t="s">
        <v>927</v>
      </c>
      <c r="C480" s="2" t="str">
        <f>IFERROR(__xludf.DUMMYFUNCTION("GOOGLETRANSLATE(B480, ""en"", ""pt"")"),"dormir")</f>
        <v>dormir</v>
      </c>
    </row>
    <row r="481">
      <c r="A481" s="1" t="s">
        <v>928</v>
      </c>
      <c r="B481" s="2" t="s">
        <v>929</v>
      </c>
      <c r="C481" s="2" t="str">
        <f>IFERROR(__xludf.DUMMYFUNCTION("GOOGLETRANSLATE(B481, ""en"", ""pt"")"),"lento")</f>
        <v>lento</v>
      </c>
    </row>
    <row r="482">
      <c r="A482" s="1" t="s">
        <v>930</v>
      </c>
      <c r="B482" s="2" t="s">
        <v>931</v>
      </c>
      <c r="C482" s="2" t="str">
        <f>IFERROR(__xludf.DUMMYFUNCTION("GOOGLETRANSLATE(B482, ""en"", ""pt"")"),"pequeno")</f>
        <v>pequeno</v>
      </c>
    </row>
    <row r="483">
      <c r="A483" s="1" t="s">
        <v>932</v>
      </c>
      <c r="B483" s="2" t="s">
        <v>933</v>
      </c>
      <c r="C483" s="2" t="str">
        <f>IFERROR(__xludf.DUMMYFUNCTION("GOOGLETRANSLATE(B483, ""en"", ""pt"")"),"cheiro")</f>
        <v>cheiro</v>
      </c>
    </row>
    <row r="484">
      <c r="A484" s="1" t="s">
        <v>934</v>
      </c>
      <c r="B484" s="2" t="s">
        <v>935</v>
      </c>
      <c r="C484" s="2" t="str">
        <f>IFERROR(__xludf.DUMMYFUNCTION("GOOGLETRANSLATE(B484, ""en"", ""pt"")"),"sorrir")</f>
        <v>sorrir</v>
      </c>
    </row>
    <row r="485">
      <c r="A485" s="1" t="s">
        <v>936</v>
      </c>
      <c r="B485" s="2" t="s">
        <v>937</v>
      </c>
      <c r="C485" s="2" t="str">
        <f>IFERROR(__xludf.DUMMYFUNCTION("GOOGLETRANSLATE(B485, ""en"", ""pt"")"),"neve")</f>
        <v>neve</v>
      </c>
    </row>
    <row r="486">
      <c r="A486" s="1" t="s">
        <v>938</v>
      </c>
      <c r="B486" s="2" t="s">
        <v>939</v>
      </c>
      <c r="C486" s="2" t="str">
        <f>IFERROR(__xludf.DUMMYFUNCTION("GOOGLETRANSLATE(B486, ""en"", ""pt"")"),"Sabonete")</f>
        <v>Sabonete</v>
      </c>
    </row>
    <row r="487">
      <c r="A487" s="1" t="s">
        <v>940</v>
      </c>
      <c r="B487" s="2" t="s">
        <v>941</v>
      </c>
      <c r="C487" s="2" t="str">
        <f>IFERROR(__xludf.DUMMYFUNCTION("GOOGLETRANSLATE(B487, ""en"", ""pt"")"),"suave")</f>
        <v>suave</v>
      </c>
    </row>
    <row r="488">
      <c r="A488" s="1" t="s">
        <v>942</v>
      </c>
      <c r="B488" s="2" t="s">
        <v>943</v>
      </c>
      <c r="C488" s="2" t="str">
        <f>IFERROR(__xludf.DUMMYFUNCTION("GOOGLETRANSLATE(B488, ""en"", ""pt"")"),"solo")</f>
        <v>solo</v>
      </c>
    </row>
    <row r="489">
      <c r="A489" s="1" t="s">
        <v>944</v>
      </c>
      <c r="B489" s="2" t="s">
        <v>945</v>
      </c>
      <c r="C489" s="2" t="str">
        <f>IFERROR(__xludf.DUMMYFUNCTION("GOOGLETRANSLATE(B489, ""en"", ""pt"")"),"soldado")</f>
        <v>soldado</v>
      </c>
    </row>
    <row r="490">
      <c r="A490" s="1" t="s">
        <v>946</v>
      </c>
      <c r="B490" s="2" t="s">
        <v>947</v>
      </c>
      <c r="C490" s="2" t="str">
        <f>IFERROR(__xludf.DUMMYFUNCTION("GOOGLETRANSLATE(B490, ""en"", ""pt"")"),"filho")</f>
        <v>filho</v>
      </c>
    </row>
    <row r="491">
      <c r="A491" s="1" t="s">
        <v>948</v>
      </c>
      <c r="B491" s="2" t="s">
        <v>949</v>
      </c>
      <c r="C491" s="2" t="str">
        <f>IFERROR(__xludf.DUMMYFUNCTION("GOOGLETRANSLATE(B491, ""en"", ""pt"")"),"canção")</f>
        <v>canção</v>
      </c>
    </row>
    <row r="492">
      <c r="A492" s="1" t="s">
        <v>950</v>
      </c>
      <c r="B492" s="2" t="s">
        <v>951</v>
      </c>
      <c r="C492" s="2" t="str">
        <f>IFERROR(__xludf.DUMMYFUNCTION("GOOGLETRANSLATE(B492, ""en"", ""pt"")"),"som")</f>
        <v>som</v>
      </c>
    </row>
    <row r="493">
      <c r="A493" s="1" t="s">
        <v>952</v>
      </c>
      <c r="B493" s="2" t="s">
        <v>953</v>
      </c>
      <c r="C493" s="2" t="str">
        <f>IFERROR(__xludf.DUMMYFUNCTION("GOOGLETRANSLATE(B493, ""en"", ""pt"")"),"sopa")</f>
        <v>sopa</v>
      </c>
    </row>
    <row r="494">
      <c r="A494" s="1" t="s">
        <v>954</v>
      </c>
      <c r="B494" s="2" t="s">
        <v>955</v>
      </c>
      <c r="C494" s="2" t="str">
        <f>IFERROR(__xludf.DUMMYFUNCTION("GOOGLETRANSLATE(B494, ""en"", ""pt"")"),"sul")</f>
        <v>sul</v>
      </c>
    </row>
    <row r="495">
      <c r="A495" s="1" t="s">
        <v>956</v>
      </c>
      <c r="B495" s="2" t="s">
        <v>957</v>
      </c>
      <c r="C495" s="2" t="str">
        <f>IFERROR(__xludf.DUMMYFUNCTION("GOOGLETRANSLATE(B495, ""en"", ""pt"")"),"espaço")</f>
        <v>espaço</v>
      </c>
    </row>
    <row r="496">
      <c r="A496" s="1" t="s">
        <v>958</v>
      </c>
      <c r="B496" s="2" t="s">
        <v>959</v>
      </c>
      <c r="C496" s="2" t="str">
        <f>IFERROR(__xludf.DUMMYFUNCTION("GOOGLETRANSLATE(B496, ""en"", ""pt"")"),"falar")</f>
        <v>falar</v>
      </c>
    </row>
    <row r="497">
      <c r="A497" s="1" t="s">
        <v>960</v>
      </c>
      <c r="B497" s="2" t="s">
        <v>961</v>
      </c>
      <c r="C497" s="2" t="str">
        <f>IFERROR(__xludf.DUMMYFUNCTION("GOOGLETRANSLATE(B497, ""en"", ""pt"")"),"colher")</f>
        <v>colher</v>
      </c>
    </row>
    <row r="498">
      <c r="A498" s="1" t="s">
        <v>962</v>
      </c>
      <c r="B498" s="2" t="s">
        <v>963</v>
      </c>
      <c r="C498" s="2" t="str">
        <f>IFERROR(__xludf.DUMMYFUNCTION("GOOGLETRANSLATE(B498, ""en"", ""pt"")"),"esporte")</f>
        <v>esporte</v>
      </c>
    </row>
    <row r="499">
      <c r="A499" s="1" t="s">
        <v>964</v>
      </c>
      <c r="B499" s="2" t="s">
        <v>965</v>
      </c>
      <c r="C499" s="2" t="str">
        <f>IFERROR(__xludf.DUMMYFUNCTION("GOOGLETRANSLATE(B499, ""en"", ""pt"")"),"Primavera")</f>
        <v>Primavera</v>
      </c>
    </row>
    <row r="500">
      <c r="A500" s="1" t="s">
        <v>966</v>
      </c>
      <c r="B500" s="2" t="s">
        <v>967</v>
      </c>
      <c r="C500" s="2" t="str">
        <f>IFERROR(__xludf.DUMMYFUNCTION("GOOGLETRANSLATE(B500, ""en"", ""pt"")"),"quadrado")</f>
        <v>quadrado</v>
      </c>
    </row>
    <row r="501">
      <c r="A501" s="1" t="s">
        <v>968</v>
      </c>
      <c r="B501" s="2" t="s">
        <v>969</v>
      </c>
      <c r="C501" s="2" t="str">
        <f>IFERROR(__xludf.DUMMYFUNCTION("GOOGLETRANSLATE(B501, ""en"", ""pt"")"),"mancha")</f>
        <v>mancha</v>
      </c>
    </row>
    <row r="502">
      <c r="A502" s="1" t="s">
        <v>970</v>
      </c>
      <c r="B502" s="2" t="s">
        <v>971</v>
      </c>
      <c r="C502" s="2" t="str">
        <f>IFERROR(__xludf.DUMMYFUNCTION("GOOGLETRANSLATE(B502, ""en"", ""pt"")"),"ficar de pé")</f>
        <v>ficar de pé</v>
      </c>
    </row>
    <row r="503">
      <c r="A503" s="1" t="s">
        <v>972</v>
      </c>
      <c r="B503" s="2" t="s">
        <v>973</v>
      </c>
      <c r="C503" s="2" t="str">
        <f>IFERROR(__xludf.DUMMYFUNCTION("GOOGLETRANSLATE(B503, ""en"", ""pt"")"),"Estrela")</f>
        <v>Estrela</v>
      </c>
    </row>
    <row r="504">
      <c r="A504" s="1" t="s">
        <v>974</v>
      </c>
      <c r="B504" s="2" t="s">
        <v>975</v>
      </c>
      <c r="C504" s="2" t="str">
        <f>IFERROR(__xludf.DUMMYFUNCTION("GOOGLETRANSLATE(B504, ""en"", ""pt"")"),"estação")</f>
        <v>estação</v>
      </c>
    </row>
    <row r="505">
      <c r="A505" s="1" t="s">
        <v>976</v>
      </c>
      <c r="B505" s="2" t="s">
        <v>977</v>
      </c>
      <c r="C505" s="2" t="str">
        <f>IFERROR(__xludf.DUMMYFUNCTION("GOOGLETRANSLATE(B505, ""en"", ""pt"")"),"mexer")</f>
        <v>mexer</v>
      </c>
    </row>
    <row r="506">
      <c r="A506" s="1" t="s">
        <v>978</v>
      </c>
      <c r="B506" s="2" t="s">
        <v>979</v>
      </c>
      <c r="C506" s="2" t="str">
        <f>IFERROR(__xludf.DUMMYFUNCTION("GOOGLETRANSLATE(B506, ""en"", ""pt"")"),"pedra")</f>
        <v>pedra</v>
      </c>
    </row>
    <row r="507">
      <c r="A507" s="1" t="s">
        <v>980</v>
      </c>
      <c r="B507" s="2" t="s">
        <v>981</v>
      </c>
      <c r="C507" s="2" t="str">
        <f>IFERROR(__xludf.DUMMYFUNCTION("GOOGLETRANSLATE(B507, ""en"", ""pt"")"),"Pare")</f>
        <v>Pare</v>
      </c>
    </row>
    <row r="508">
      <c r="A508" s="1" t="s">
        <v>982</v>
      </c>
      <c r="B508" s="2" t="s">
        <v>983</v>
      </c>
      <c r="C508" s="2" t="str">
        <f>IFERROR(__xludf.DUMMYFUNCTION("GOOGLETRANSLATE(B508, ""en"", ""pt"")"),"loja")</f>
        <v>loja</v>
      </c>
    </row>
    <row r="509">
      <c r="A509" s="1" t="s">
        <v>984</v>
      </c>
      <c r="B509" s="2" t="s">
        <v>985</v>
      </c>
      <c r="C509" s="2" t="str">
        <f>IFERROR(__xludf.DUMMYFUNCTION("GOOGLETRANSLATE(B509, ""en"", ""pt"")"),"direto")</f>
        <v>direto</v>
      </c>
    </row>
    <row r="510">
      <c r="A510" s="1" t="s">
        <v>986</v>
      </c>
      <c r="B510" s="2" t="s">
        <v>987</v>
      </c>
      <c r="C510" s="2" t="str">
        <f>IFERROR(__xludf.DUMMYFUNCTION("GOOGLETRANSLATE(B510, ""en"", ""pt"")"),"rua")</f>
        <v>rua</v>
      </c>
    </row>
    <row r="511">
      <c r="A511" s="1" t="s">
        <v>988</v>
      </c>
      <c r="B511" s="2" t="s">
        <v>989</v>
      </c>
      <c r="C511" s="2" t="str">
        <f>IFERROR(__xludf.DUMMYFUNCTION("GOOGLETRANSLATE(B511, ""en"", ""pt"")"),"Forte")</f>
        <v>Forte</v>
      </c>
    </row>
    <row r="512">
      <c r="A512" s="1" t="s">
        <v>990</v>
      </c>
      <c r="B512" s="2" t="s">
        <v>991</v>
      </c>
      <c r="C512" s="2" t="str">
        <f>IFERROR(__xludf.DUMMYFUNCTION("GOOGLETRANSLATE(B512, ""en"", ""pt"")"),"aluna")</f>
        <v>aluna</v>
      </c>
    </row>
    <row r="513">
      <c r="A513" s="1" t="s">
        <v>992</v>
      </c>
      <c r="B513" s="2" t="s">
        <v>993</v>
      </c>
      <c r="C513" s="2" t="str">
        <f>IFERROR(__xludf.DUMMYFUNCTION("GOOGLETRANSLATE(B513, ""en"", ""pt"")"),"açúcar")</f>
        <v>açúcar</v>
      </c>
    </row>
    <row r="514">
      <c r="A514" s="1" t="s">
        <v>994</v>
      </c>
      <c r="B514" s="2" t="s">
        <v>995</v>
      </c>
      <c r="C514" s="2" t="str">
        <f>IFERROR(__xludf.DUMMYFUNCTION("GOOGLETRANSLATE(B514, ""en"", ""pt"")"),"terno")</f>
        <v>terno</v>
      </c>
    </row>
    <row r="515">
      <c r="A515" s="1" t="s">
        <v>996</v>
      </c>
      <c r="B515" s="2" t="s">
        <v>997</v>
      </c>
      <c r="C515" s="2" t="str">
        <f>IFERROR(__xludf.DUMMYFUNCTION("GOOGLETRANSLATE(B515, ""en"", ""pt"")"),"verão")</f>
        <v>verão</v>
      </c>
    </row>
    <row r="516">
      <c r="A516" s="1" t="s">
        <v>998</v>
      </c>
      <c r="B516" s="2" t="s">
        <v>999</v>
      </c>
      <c r="C516" s="2" t="str">
        <f>IFERROR(__xludf.DUMMYFUNCTION("GOOGLETRANSLATE(B516, ""en"", ""pt"")"),"Sol")</f>
        <v>Sol</v>
      </c>
    </row>
    <row r="517">
      <c r="A517" s="1" t="s">
        <v>1000</v>
      </c>
      <c r="B517" s="2" t="s">
        <v>1001</v>
      </c>
      <c r="C517" s="2" t="str">
        <f>IFERROR(__xludf.DUMMYFUNCTION("GOOGLETRANSLATE(B517, ""en"", ""pt"")"),"Domigo")</f>
        <v>Domigo</v>
      </c>
    </row>
    <row r="518">
      <c r="A518" s="1" t="s">
        <v>1002</v>
      </c>
      <c r="B518" s="2" t="s">
        <v>1003</v>
      </c>
      <c r="C518" s="2" t="str">
        <f>IFERROR(__xludf.DUMMYFUNCTION("GOOGLETRANSLATE(B518, ""en"", ""pt"")"),"suor")</f>
        <v>suor</v>
      </c>
    </row>
    <row r="519">
      <c r="A519" s="1" t="s">
        <v>1004</v>
      </c>
      <c r="B519" s="2" t="s">
        <v>1005</v>
      </c>
      <c r="C519" s="2" t="str">
        <f>IFERROR(__xludf.DUMMYFUNCTION("GOOGLETRANSLATE(B519, ""en"", ""pt"")"),"nadar")</f>
        <v>nadar</v>
      </c>
    </row>
    <row r="520">
      <c r="A520" s="1" t="s">
        <v>1006</v>
      </c>
      <c r="B520" s="2" t="s">
        <v>1007</v>
      </c>
      <c r="C520" s="2" t="str">
        <f>IFERROR(__xludf.DUMMYFUNCTION("GOOGLETRANSLATE(B520, ""en"", ""pt"")"),"camiseta")</f>
        <v>camiseta</v>
      </c>
    </row>
    <row r="521">
      <c r="A521" s="1" t="s">
        <v>1008</v>
      </c>
      <c r="B521" s="2" t="s">
        <v>1009</v>
      </c>
      <c r="C521" s="2" t="str">
        <f>IFERROR(__xludf.DUMMYFUNCTION("GOOGLETRANSLATE(B521, ""en"", ""pt"")"),"tabela")</f>
        <v>tabela</v>
      </c>
    </row>
    <row r="522">
      <c r="A522" s="1" t="s">
        <v>1010</v>
      </c>
      <c r="B522" s="2" t="s">
        <v>1011</v>
      </c>
      <c r="C522" s="2" t="str">
        <f>IFERROR(__xludf.DUMMYFUNCTION("GOOGLETRANSLATE(B522, ""en"", ""pt"")"),"alta")</f>
        <v>alta</v>
      </c>
    </row>
    <row r="523">
      <c r="A523" s="1" t="s">
        <v>1012</v>
      </c>
      <c r="B523" s="2" t="s">
        <v>1013</v>
      </c>
      <c r="C523" s="2" t="str">
        <f>IFERROR(__xludf.DUMMYFUNCTION("GOOGLETRANSLATE(B523, ""en"", ""pt"")"),"gosto")</f>
        <v>gosto</v>
      </c>
    </row>
    <row r="524">
      <c r="A524" s="1" t="s">
        <v>1014</v>
      </c>
      <c r="B524" s="2" t="s">
        <v>1015</v>
      </c>
      <c r="C524" s="2" t="str">
        <f>IFERROR(__xludf.DUMMYFUNCTION("GOOGLETRANSLATE(B524, ""en"", ""pt"")"),"chá")</f>
        <v>chá</v>
      </c>
    </row>
    <row r="525">
      <c r="A525" s="1" t="s">
        <v>1016</v>
      </c>
      <c r="B525" s="2" t="s">
        <v>1017</v>
      </c>
      <c r="C525" s="2" t="str">
        <f>IFERROR(__xludf.DUMMYFUNCTION("GOOGLETRANSLATE(B525, ""en"", ""pt"")"),"Ensinar")</f>
        <v>Ensinar</v>
      </c>
    </row>
    <row r="526">
      <c r="A526" s="1" t="s">
        <v>1018</v>
      </c>
      <c r="B526" s="2" t="s">
        <v>1019</v>
      </c>
      <c r="C526" s="2" t="str">
        <f>IFERROR(__xludf.DUMMYFUNCTION("GOOGLETRANSLATE(B526, ""en"", ""pt"")"),"professor")</f>
        <v>professor</v>
      </c>
    </row>
    <row r="527">
      <c r="A527" s="1" t="s">
        <v>1020</v>
      </c>
      <c r="B527" s="2" t="s">
        <v>1021</v>
      </c>
      <c r="C527" s="2" t="str">
        <f>IFERROR(__xludf.DUMMYFUNCTION("GOOGLETRANSLATE(B527, ""en"", ""pt"")"),"equipe")</f>
        <v>equipe</v>
      </c>
    </row>
    <row r="528">
      <c r="A528" s="1" t="s">
        <v>1022</v>
      </c>
      <c r="B528" s="2" t="s">
        <v>1023</v>
      </c>
      <c r="C528" s="2" t="str">
        <f>IFERROR(__xludf.DUMMYFUNCTION("GOOGLETRANSLATE(B528, ""en"", ""pt"")"),"lágrima")</f>
        <v>lágrima</v>
      </c>
    </row>
    <row r="529">
      <c r="A529" s="1" t="s">
        <v>1024</v>
      </c>
      <c r="B529" s="2" t="s">
        <v>1025</v>
      </c>
      <c r="C529" s="2" t="str">
        <f>IFERROR(__xludf.DUMMYFUNCTION("GOOGLETRANSLATE(B529, ""en"", ""pt"")"),"tecnologia")</f>
        <v>tecnologia</v>
      </c>
    </row>
    <row r="530">
      <c r="A530" s="1" t="s">
        <v>1026</v>
      </c>
      <c r="B530" s="2" t="s">
        <v>1027</v>
      </c>
      <c r="C530" s="2" t="str">
        <f>IFERROR(__xludf.DUMMYFUNCTION("GOOGLETRANSLATE(B530, ""en"", ""pt"")"),"Telefone")</f>
        <v>Telefone</v>
      </c>
    </row>
    <row r="531">
      <c r="A531" s="1" t="s">
        <v>1028</v>
      </c>
      <c r="B531" s="2" t="s">
        <v>1029</v>
      </c>
      <c r="C531" s="2" t="str">
        <f>IFERROR(__xludf.DUMMYFUNCTION("GOOGLETRANSLATE(B531, ""en"", ""pt"")"),"televisão")</f>
        <v>televisão</v>
      </c>
    </row>
    <row r="532">
      <c r="A532" s="1" t="s">
        <v>1030</v>
      </c>
      <c r="B532" s="2" t="s">
        <v>1031</v>
      </c>
      <c r="C532" s="2" t="str">
        <f>IFERROR(__xludf.DUMMYFUNCTION("GOOGLETRANSLATE(B532, ""en"", ""pt"")"),"temperatura")</f>
        <v>temperatura</v>
      </c>
    </row>
    <row r="533">
      <c r="A533" s="1" t="s">
        <v>1032</v>
      </c>
      <c r="B533" s="2" t="s">
        <v>1033</v>
      </c>
      <c r="C533" s="2" t="str">
        <f>IFERROR(__xludf.DUMMYFUNCTION("GOOGLETRANSLATE(B533, ""en"", ""pt"")"),"dez")</f>
        <v>dez</v>
      </c>
    </row>
    <row r="534">
      <c r="A534" s="1" t="s">
        <v>1034</v>
      </c>
      <c r="B534" s="2" t="s">
        <v>1035</v>
      </c>
      <c r="C534" s="2" t="str">
        <f>IFERROR(__xludf.DUMMYFUNCTION("GOOGLETRANSLATE(B534, ""en"", ""pt"")"),"teatro")</f>
        <v>teatro</v>
      </c>
    </row>
    <row r="535">
      <c r="A535" s="1" t="s">
        <v>1036</v>
      </c>
      <c r="B535" s="2" t="s">
        <v>1037</v>
      </c>
      <c r="C535" s="2" t="str">
        <f>IFERROR(__xludf.DUMMYFUNCTION("GOOGLETRANSLATE(B535, ""en"", ""pt"")"),"eles")</f>
        <v>eles</v>
      </c>
    </row>
    <row r="536">
      <c r="A536" s="1" t="s">
        <v>1038</v>
      </c>
      <c r="B536" s="2" t="s">
        <v>1039</v>
      </c>
      <c r="C536" s="2" t="str">
        <f>IFERROR(__xludf.DUMMYFUNCTION("GOOGLETRANSLATE(B536, ""en"", ""pt"")"),"Grosso")</f>
        <v>Grosso</v>
      </c>
    </row>
    <row r="537">
      <c r="A537" s="1" t="s">
        <v>1040</v>
      </c>
      <c r="B537" s="2" t="s">
        <v>1041</v>
      </c>
      <c r="C537" s="2" t="str">
        <f>IFERROR(__xludf.DUMMYFUNCTION("GOOGLETRANSLATE(B537, ""en"", ""pt"")"),"fino")</f>
        <v>fino</v>
      </c>
    </row>
    <row r="538">
      <c r="A538" s="1" t="s">
        <v>1042</v>
      </c>
      <c r="B538" s="2" t="s">
        <v>1043</v>
      </c>
      <c r="C538" s="2" t="str">
        <f>IFERROR(__xludf.DUMMYFUNCTION("GOOGLETRANSLATE(B538, ""en"", ""pt"")"),"pensar")</f>
        <v>pensar</v>
      </c>
    </row>
    <row r="539">
      <c r="A539" s="1" t="s">
        <v>1044</v>
      </c>
      <c r="B539" s="2" t="s">
        <v>1045</v>
      </c>
      <c r="C539" s="2" t="str">
        <f>IFERROR(__xludf.DUMMYFUNCTION("GOOGLETRANSLATE(B539, ""en"", ""pt"")"),"terceiro")</f>
        <v>terceiro</v>
      </c>
    </row>
    <row r="540">
      <c r="A540" s="1" t="s">
        <v>1046</v>
      </c>
      <c r="B540" s="2" t="s">
        <v>1047</v>
      </c>
      <c r="C540" s="2" t="str">
        <f>IFERROR(__xludf.DUMMYFUNCTION("GOOGLETRANSLATE(B540, ""en"", ""pt"")"),"treze")</f>
        <v>treze</v>
      </c>
    </row>
    <row r="541">
      <c r="A541" s="1" t="s">
        <v>1048</v>
      </c>
      <c r="B541" s="2" t="s">
        <v>1049</v>
      </c>
      <c r="C541" s="2" t="str">
        <f>IFERROR(__xludf.DUMMYFUNCTION("GOOGLETRANSLATE(B541, ""en"", ""pt"")"),"trinta")</f>
        <v>trinta</v>
      </c>
    </row>
    <row r="542">
      <c r="A542" s="1" t="s">
        <v>1050</v>
      </c>
      <c r="B542" s="2" t="s">
        <v>1051</v>
      </c>
      <c r="C542" s="2" t="str">
        <f>IFERROR(__xludf.DUMMYFUNCTION("GOOGLETRANSLATE(B542, ""en"", ""pt"")"),"mil")</f>
        <v>mil</v>
      </c>
    </row>
    <row r="543">
      <c r="A543" s="1" t="s">
        <v>1052</v>
      </c>
      <c r="B543" s="2" t="s">
        <v>1053</v>
      </c>
      <c r="C543" s="2" t="str">
        <f>IFERROR(__xludf.DUMMYFUNCTION("GOOGLETRANSLATE(B543, ""en"", ""pt"")"),"três")</f>
        <v>três</v>
      </c>
    </row>
    <row r="544">
      <c r="A544" s="1" t="s">
        <v>1054</v>
      </c>
      <c r="B544" s="2" t="s">
        <v>1055</v>
      </c>
      <c r="C544" s="2" t="str">
        <f>IFERROR(__xludf.DUMMYFUNCTION("GOOGLETRANSLATE(B544, ""en"", ""pt"")"),"lançar")</f>
        <v>lançar</v>
      </c>
    </row>
    <row r="545">
      <c r="A545" s="1" t="s">
        <v>1056</v>
      </c>
      <c r="B545" s="2" t="s">
        <v>1057</v>
      </c>
      <c r="C545" s="2" t="str">
        <f>IFERROR(__xludf.DUMMYFUNCTION("GOOGLETRANSLATE(B545, ""en"", ""pt"")"),"quinta-feira")</f>
        <v>quinta-feira</v>
      </c>
    </row>
    <row r="546">
      <c r="A546" s="1" t="s">
        <v>1058</v>
      </c>
      <c r="B546" s="2" t="s">
        <v>1059</v>
      </c>
      <c r="C546" s="2" t="str">
        <f>IFERROR(__xludf.DUMMYFUNCTION("GOOGLETRANSLATE(B546, ""en"", ""pt"")"),"bilhete")</f>
        <v>bilhete</v>
      </c>
    </row>
    <row r="547">
      <c r="A547" s="1" t="s">
        <v>1060</v>
      </c>
      <c r="B547" s="2" t="s">
        <v>1061</v>
      </c>
      <c r="C547" s="2" t="str">
        <f>IFERROR(__xludf.DUMMYFUNCTION("GOOGLETRANSLATE(B547, ""en"", ""pt"")"),"justa")</f>
        <v>justa</v>
      </c>
    </row>
    <row r="548">
      <c r="A548" s="1" t="s">
        <v>1062</v>
      </c>
      <c r="B548" s="2" t="s">
        <v>1063</v>
      </c>
      <c r="C548" s="2" t="str">
        <f>IFERROR(__xludf.DUMMYFUNCTION("GOOGLETRANSLATE(B548, ""en"", ""pt"")"),"Tempo")</f>
        <v>Tempo</v>
      </c>
    </row>
    <row r="549">
      <c r="A549" s="1" t="s">
        <v>1064</v>
      </c>
      <c r="B549" s="2" t="s">
        <v>1065</v>
      </c>
      <c r="C549" s="2" t="str">
        <f>IFERROR(__xludf.DUMMYFUNCTION("GOOGLETRANSLATE(B549, ""en"", ""pt"")"),"pneu")</f>
        <v>pneu</v>
      </c>
    </row>
    <row r="550">
      <c r="A550" s="1" t="s">
        <v>1066</v>
      </c>
      <c r="B550" s="2" t="s">
        <v>1067</v>
      </c>
      <c r="C550" s="2" t="str">
        <f>IFERROR(__xludf.DUMMYFUNCTION("GOOGLETRANSLATE(B550, ""en"", ""pt"")"),"dedo do pé")</f>
        <v>dedo do pé</v>
      </c>
    </row>
    <row r="551">
      <c r="A551" s="1" t="s">
        <v>1068</v>
      </c>
      <c r="B551" s="2" t="s">
        <v>1069</v>
      </c>
      <c r="C551" s="2" t="str">
        <f>IFERROR(__xludf.DUMMYFUNCTION("GOOGLETRANSLATE(B551, ""en"", ""pt"")"),"língua")</f>
        <v>língua</v>
      </c>
    </row>
    <row r="552">
      <c r="A552" s="1" t="s">
        <v>1070</v>
      </c>
      <c r="B552" s="2" t="s">
        <v>1071</v>
      </c>
      <c r="C552" s="2" t="str">
        <f>IFERROR(__xludf.DUMMYFUNCTION("GOOGLETRANSLATE(B552, ""en"", ""pt"")"),"ferramenta")</f>
        <v>ferramenta</v>
      </c>
    </row>
    <row r="553">
      <c r="A553" s="1" t="s">
        <v>1072</v>
      </c>
      <c r="B553" s="2" t="s">
        <v>1073</v>
      </c>
      <c r="C553" s="2" t="str">
        <f>IFERROR(__xludf.DUMMYFUNCTION("GOOGLETRANSLATE(B553, ""en"", ""pt"")"),"dente")</f>
        <v>dente</v>
      </c>
    </row>
    <row r="554">
      <c r="A554" s="1" t="s">
        <v>1074</v>
      </c>
      <c r="B554" s="2" t="s">
        <v>1075</v>
      </c>
      <c r="C554" s="2" t="str">
        <f>IFERROR(__xludf.DUMMYFUNCTION("GOOGLETRANSLATE(B554, ""en"", ""pt"")"),"topo")</f>
        <v>topo</v>
      </c>
    </row>
    <row r="555">
      <c r="A555" s="1" t="s">
        <v>1076</v>
      </c>
      <c r="B555" s="2" t="s">
        <v>1077</v>
      </c>
      <c r="C555" s="2" t="str">
        <f>IFERROR(__xludf.DUMMYFUNCTION("GOOGLETRANSLATE(B555, ""en"", ""pt"")"),"toque")</f>
        <v>toque</v>
      </c>
    </row>
    <row r="556">
      <c r="A556" s="1" t="s">
        <v>1078</v>
      </c>
      <c r="B556" s="2" t="s">
        <v>1079</v>
      </c>
      <c r="C556" s="2" t="str">
        <f>IFERROR(__xludf.DUMMYFUNCTION("GOOGLETRANSLATE(B556, ""en"", ""pt"")"),"Cidade")</f>
        <v>Cidade</v>
      </c>
    </row>
    <row r="557">
      <c r="A557" s="1" t="s">
        <v>1080</v>
      </c>
      <c r="B557" s="2" t="s">
        <v>1081</v>
      </c>
      <c r="C557" s="2" t="str">
        <f>IFERROR(__xludf.DUMMYFUNCTION("GOOGLETRANSLATE(B557, ""en"", ""pt"")"),"trem")</f>
        <v>trem</v>
      </c>
    </row>
    <row r="558">
      <c r="A558" s="1" t="s">
        <v>1080</v>
      </c>
      <c r="B558" s="2" t="s">
        <v>1081</v>
      </c>
      <c r="C558" s="2" t="str">
        <f>IFERROR(__xludf.DUMMYFUNCTION("GOOGLETRANSLATE(B558, ""en"", ""pt"")"),"trem")</f>
        <v>trem</v>
      </c>
    </row>
    <row r="559">
      <c r="A559" s="1" t="s">
        <v>1082</v>
      </c>
      <c r="B559" s="2" t="s">
        <v>1083</v>
      </c>
      <c r="C559" s="2" t="str">
        <f>IFERROR(__xludf.DUMMYFUNCTION("GOOGLETRANSLATE(B559, ""en"", ""pt"")"),"transporte")</f>
        <v>transporte</v>
      </c>
    </row>
    <row r="560">
      <c r="A560" s="1" t="s">
        <v>1084</v>
      </c>
      <c r="B560" s="2" t="s">
        <v>1085</v>
      </c>
      <c r="C560" s="2" t="str">
        <f>IFERROR(__xludf.DUMMYFUNCTION("GOOGLETRANSLATE(B560, ""en"", ""pt"")"),"árvore")</f>
        <v>árvore</v>
      </c>
    </row>
    <row r="561">
      <c r="A561" s="1" t="s">
        <v>1086</v>
      </c>
      <c r="B561" s="2" t="s">
        <v>1087</v>
      </c>
      <c r="C561" s="2" t="str">
        <f>IFERROR(__xludf.DUMMYFUNCTION("GOOGLETRANSLATE(B561, ""en"", ""pt"")"),"caminhão")</f>
        <v>caminhão</v>
      </c>
    </row>
    <row r="562">
      <c r="A562" s="1" t="s">
        <v>1088</v>
      </c>
      <c r="B562" s="2" t="s">
        <v>1089</v>
      </c>
      <c r="C562" s="2" t="str">
        <f>IFERROR(__xludf.DUMMYFUNCTION("GOOGLETRANSLATE(B562, ""en"", ""pt"")"),"terça")</f>
        <v>terça</v>
      </c>
    </row>
    <row r="563">
      <c r="A563" s="1" t="s">
        <v>1090</v>
      </c>
      <c r="B563" s="2" t="s">
        <v>1091</v>
      </c>
      <c r="C563" s="2" t="str">
        <f>IFERROR(__xludf.DUMMYFUNCTION("GOOGLETRANSLATE(B563, ""en"", ""pt"")"),"virar")</f>
        <v>virar</v>
      </c>
    </row>
    <row r="564">
      <c r="A564" s="1" t="s">
        <v>1092</v>
      </c>
      <c r="B564" s="2" t="s">
        <v>1093</v>
      </c>
      <c r="C564" s="2" t="str">
        <f>IFERROR(__xludf.DUMMYFUNCTION("GOOGLETRANSLATE(B564, ""en"", ""pt"")"),"doze")</f>
        <v>doze</v>
      </c>
    </row>
    <row r="565">
      <c r="A565" s="1" t="s">
        <v>1094</v>
      </c>
      <c r="B565" s="2" t="s">
        <v>1095</v>
      </c>
      <c r="C565" s="2" t="str">
        <f>IFERROR(__xludf.DUMMYFUNCTION("GOOGLETRANSLATE(B565, ""en"", ""pt"")"),"vinte")</f>
        <v>vinte</v>
      </c>
    </row>
    <row r="566">
      <c r="A566" s="1" t="s">
        <v>1094</v>
      </c>
      <c r="B566" s="2" t="s">
        <v>1095</v>
      </c>
      <c r="C566" s="2" t="str">
        <f>IFERROR(__xludf.DUMMYFUNCTION("GOOGLETRANSLATE(B566, ""en"", ""pt"")"),"vinte")</f>
        <v>vinte</v>
      </c>
    </row>
    <row r="567">
      <c r="A567" s="1" t="s">
        <v>1096</v>
      </c>
      <c r="B567" s="2" t="s">
        <v>1097</v>
      </c>
      <c r="C567" s="2" t="str">
        <f>IFERROR(__xludf.DUMMYFUNCTION("GOOGLETRANSLATE(B567, ""en"", ""pt"")"),"dois")</f>
        <v>dois</v>
      </c>
    </row>
    <row r="568">
      <c r="A568" s="1" t="s">
        <v>1098</v>
      </c>
      <c r="B568" s="2" t="s">
        <v>1099</v>
      </c>
      <c r="C568" s="2" t="str">
        <f>IFERROR(__xludf.DUMMYFUNCTION("GOOGLETRANSLATE(B568, ""en"", ""pt"")"),"feio")</f>
        <v>feio</v>
      </c>
    </row>
    <row r="569">
      <c r="A569" s="1" t="s">
        <v>1100</v>
      </c>
      <c r="B569" s="2" t="s">
        <v>1101</v>
      </c>
      <c r="C569" s="2" t="str">
        <f>IFERROR(__xludf.DUMMYFUNCTION("GOOGLETRANSLATE(B569, ""en"", ""pt"")"),"universidade")</f>
        <v>universidade</v>
      </c>
    </row>
    <row r="570">
      <c r="A570" s="1" t="s">
        <v>1102</v>
      </c>
      <c r="B570" s="2" t="s">
        <v>1103</v>
      </c>
      <c r="C570" s="2" t="str">
        <f>IFERROR(__xludf.DUMMYFUNCTION("GOOGLETRANSLATE(B570, ""en"", ""pt"")"),"acima")</f>
        <v>acima</v>
      </c>
    </row>
    <row r="571">
      <c r="A571" s="1" t="s">
        <v>1102</v>
      </c>
      <c r="B571" s="2" t="s">
        <v>1103</v>
      </c>
      <c r="C571" s="2" t="str">
        <f>IFERROR(__xludf.DUMMYFUNCTION("GOOGLETRANSLATE(B571, ""en"", ""pt"")"),"acima")</f>
        <v>acima</v>
      </c>
    </row>
    <row r="572">
      <c r="A572" s="1" t="s">
        <v>1104</v>
      </c>
      <c r="B572" s="2" t="s">
        <v>1105</v>
      </c>
      <c r="C572" s="2" t="str">
        <f>IFERROR(__xludf.DUMMYFUNCTION("GOOGLETRANSLATE(B572, ""en"", ""pt"")"),"vale")</f>
        <v>vale</v>
      </c>
    </row>
    <row r="573">
      <c r="A573" s="1" t="s">
        <v>1106</v>
      </c>
      <c r="B573" s="2" t="s">
        <v>1107</v>
      </c>
      <c r="C573" s="2" t="str">
        <f>IFERROR(__xludf.DUMMYFUNCTION("GOOGLETRANSLATE(B573, ""en"", ""pt"")"),"verbo")</f>
        <v>verbo</v>
      </c>
    </row>
    <row r="574">
      <c r="A574" s="1" t="s">
        <v>1108</v>
      </c>
      <c r="B574" s="2" t="s">
        <v>1109</v>
      </c>
      <c r="C574" s="2" t="str">
        <f>IFERROR(__xludf.DUMMYFUNCTION("GOOGLETRANSLATE(B574, ""en"", ""pt"")"),"vítima")</f>
        <v>vítima</v>
      </c>
    </row>
    <row r="575">
      <c r="A575" s="1" t="s">
        <v>1110</v>
      </c>
      <c r="B575" s="2" t="s">
        <v>1111</v>
      </c>
      <c r="C575" s="2" t="str">
        <f>IFERROR(__xludf.DUMMYFUNCTION("GOOGLETRANSLATE(B575, ""en"", ""pt"")"),"voz")</f>
        <v>voz</v>
      </c>
    </row>
    <row r="576">
      <c r="A576" s="1" t="s">
        <v>1112</v>
      </c>
      <c r="B576" s="2" t="s">
        <v>1113</v>
      </c>
      <c r="C576" s="2" t="str">
        <f>IFERROR(__xludf.DUMMYFUNCTION("GOOGLETRANSLATE(B576, ""en"", ""pt"")"),"vogal")</f>
        <v>vogal</v>
      </c>
    </row>
    <row r="577">
      <c r="A577" s="1" t="s">
        <v>1114</v>
      </c>
      <c r="B577" s="2" t="s">
        <v>1115</v>
      </c>
      <c r="C577" s="2" t="str">
        <f>IFERROR(__xludf.DUMMYFUNCTION("GOOGLETRANSLATE(B577, ""en"", ""pt"")"),"garçom")</f>
        <v>garçom</v>
      </c>
    </row>
    <row r="578">
      <c r="A578" s="1" t="s">
        <v>1116</v>
      </c>
      <c r="B578" s="2" t="s">
        <v>1117</v>
      </c>
      <c r="C578" s="2" t="str">
        <f>IFERROR(__xludf.DUMMYFUNCTION("GOOGLETRANSLATE(B578, ""en"", ""pt"")"),"despertar")</f>
        <v>despertar</v>
      </c>
    </row>
    <row r="579">
      <c r="A579" s="1" t="s">
        <v>1118</v>
      </c>
      <c r="B579" s="2" t="s">
        <v>1119</v>
      </c>
      <c r="C579" s="2" t="str">
        <f>IFERROR(__xludf.DUMMYFUNCTION("GOOGLETRANSLATE(B579, ""en"", ""pt"")"),"andar")</f>
        <v>andar</v>
      </c>
    </row>
    <row r="580">
      <c r="A580" s="1" t="s">
        <v>1120</v>
      </c>
      <c r="B580" s="2" t="s">
        <v>1121</v>
      </c>
      <c r="C580" s="2" t="str">
        <f>IFERROR(__xludf.DUMMYFUNCTION("GOOGLETRANSLATE(B580, ""en"", ""pt"")"),"parede")</f>
        <v>parede</v>
      </c>
    </row>
    <row r="581">
      <c r="A581" s="1" t="s">
        <v>1122</v>
      </c>
      <c r="B581" s="2" t="s">
        <v>1123</v>
      </c>
      <c r="C581" s="2" t="str">
        <f>IFERROR(__xludf.DUMMYFUNCTION("GOOGLETRANSLATE(B581, ""en"", ""pt"")"),"guerra")</f>
        <v>guerra</v>
      </c>
    </row>
    <row r="582">
      <c r="A582" s="1" t="s">
        <v>1124</v>
      </c>
      <c r="B582" s="2" t="s">
        <v>1125</v>
      </c>
      <c r="C582" s="2" t="str">
        <f>IFERROR(__xludf.DUMMYFUNCTION("GOOGLETRANSLATE(B582, ""en"", ""pt"")"),"caloroso")</f>
        <v>caloroso</v>
      </c>
    </row>
    <row r="583">
      <c r="A583" s="1" t="s">
        <v>1126</v>
      </c>
      <c r="B583" s="2" t="s">
        <v>1127</v>
      </c>
      <c r="C583" s="2" t="str">
        <f>IFERROR(__xludf.DUMMYFUNCTION("GOOGLETRANSLATE(B583, ""en"", ""pt"")"),"lavar")</f>
        <v>lavar</v>
      </c>
    </row>
    <row r="584">
      <c r="A584" s="1" t="s">
        <v>1128</v>
      </c>
      <c r="B584" s="2" t="s">
        <v>1129</v>
      </c>
      <c r="C584" s="2" t="str">
        <f>IFERROR(__xludf.DUMMYFUNCTION("GOOGLETRANSLATE(B584, ""en"", ""pt"")"),"ver")</f>
        <v>ver</v>
      </c>
    </row>
    <row r="585">
      <c r="A585" s="1" t="s">
        <v>1130</v>
      </c>
      <c r="B585" s="2" t="s">
        <v>1131</v>
      </c>
      <c r="C585" s="2" t="str">
        <f>IFERROR(__xludf.DUMMYFUNCTION("GOOGLETRANSLATE(B585, ""en"", ""pt"")"),"água")</f>
        <v>água</v>
      </c>
    </row>
    <row r="586">
      <c r="A586" s="1" t="s">
        <v>1132</v>
      </c>
      <c r="B586" s="2" t="s">
        <v>1133</v>
      </c>
      <c r="C586" s="2" t="str">
        <f>IFERROR(__xludf.DUMMYFUNCTION("GOOGLETRANSLATE(B586, ""en"", ""pt"")"),"onda")</f>
        <v>onda</v>
      </c>
    </row>
    <row r="587">
      <c r="A587" s="1" t="s">
        <v>1134</v>
      </c>
      <c r="B587" s="2" t="s">
        <v>1135</v>
      </c>
      <c r="C587" s="2" t="str">
        <f>IFERROR(__xludf.DUMMYFUNCTION("GOOGLETRANSLATE(B587, ""en"", ""pt"")"),"nós")</f>
        <v>nós</v>
      </c>
    </row>
    <row r="588">
      <c r="A588" s="1" t="s">
        <v>1136</v>
      </c>
      <c r="B588" s="2" t="s">
        <v>1137</v>
      </c>
      <c r="C588" s="2" t="str">
        <f>IFERROR(__xludf.DUMMYFUNCTION("GOOGLETRANSLATE(B588, ""en"", ""pt"")"),"fraco")</f>
        <v>fraco</v>
      </c>
    </row>
    <row r="589">
      <c r="A589" s="1" t="s">
        <v>1138</v>
      </c>
      <c r="B589" s="2" t="s">
        <v>1139</v>
      </c>
      <c r="C589" s="2" t="str">
        <f>IFERROR(__xludf.DUMMYFUNCTION("GOOGLETRANSLATE(B589, ""en"", ""pt"")"),"vestir")</f>
        <v>vestir</v>
      </c>
    </row>
    <row r="590">
      <c r="A590" s="1" t="s">
        <v>1140</v>
      </c>
      <c r="B590" s="2" t="s">
        <v>1141</v>
      </c>
      <c r="C590" s="2" t="str">
        <f>IFERROR(__xludf.DUMMYFUNCTION("GOOGLETRANSLATE(B590, ""en"", ""pt"")"),"Casamento")</f>
        <v>Casamento</v>
      </c>
    </row>
    <row r="591">
      <c r="A591" s="1" t="s">
        <v>1142</v>
      </c>
      <c r="B591" s="2" t="s">
        <v>1143</v>
      </c>
      <c r="C591" s="2" t="str">
        <f>IFERROR(__xludf.DUMMYFUNCTION("GOOGLETRANSLATE(B591, ""en"", ""pt"")"),"quarta-feira")</f>
        <v>quarta-feira</v>
      </c>
    </row>
    <row r="592">
      <c r="A592" s="1" t="s">
        <v>1144</v>
      </c>
      <c r="B592" s="2" t="s">
        <v>1145</v>
      </c>
      <c r="C592" s="2" t="str">
        <f>IFERROR(__xludf.DUMMYFUNCTION("GOOGLETRANSLATE(B592, ""en"", ""pt"")"),"semana")</f>
        <v>semana</v>
      </c>
    </row>
    <row r="593">
      <c r="A593" s="1" t="s">
        <v>1146</v>
      </c>
      <c r="B593" s="2" t="s">
        <v>1147</v>
      </c>
      <c r="C593" s="2" t="str">
        <f>IFERROR(__xludf.DUMMYFUNCTION("GOOGLETRANSLATE(B593, ""en"", ""pt"")"),"peso")</f>
        <v>peso</v>
      </c>
    </row>
    <row r="594">
      <c r="A594" s="1" t="s">
        <v>1148</v>
      </c>
      <c r="B594" s="2" t="s">
        <v>1149</v>
      </c>
      <c r="C594" s="2" t="str">
        <f>IFERROR(__xludf.DUMMYFUNCTION("GOOGLETRANSLATE(B594, ""en"", ""pt"")"),"oeste")</f>
        <v>oeste</v>
      </c>
    </row>
    <row r="595">
      <c r="A595" s="1" t="s">
        <v>1150</v>
      </c>
      <c r="B595" s="2" t="s">
        <v>1151</v>
      </c>
      <c r="C595" s="2" t="str">
        <f>IFERROR(__xludf.DUMMYFUNCTION("GOOGLETRANSLATE(B595, ""en"", ""pt"")"),"molhado")</f>
        <v>molhado</v>
      </c>
    </row>
    <row r="596">
      <c r="A596" s="1" t="s">
        <v>1152</v>
      </c>
      <c r="B596" s="2" t="s">
        <v>1153</v>
      </c>
      <c r="C596" s="2" t="str">
        <f>IFERROR(__xludf.DUMMYFUNCTION("GOOGLETRANSLATE(B596, ""en"", ""pt"")"),"branco")</f>
        <v>branco</v>
      </c>
    </row>
    <row r="597">
      <c r="A597" s="1" t="s">
        <v>1154</v>
      </c>
      <c r="B597" s="2" t="s">
        <v>1155</v>
      </c>
      <c r="C597" s="2" t="str">
        <f>IFERROR(__xludf.DUMMYFUNCTION("GOOGLETRANSLATE(B597, ""en"", ""pt"")"),"Largo")</f>
        <v>Largo</v>
      </c>
    </row>
    <row r="598">
      <c r="A598" s="1" t="s">
        <v>1156</v>
      </c>
      <c r="B598" s="2" t="s">
        <v>1157</v>
      </c>
      <c r="C598" s="2" t="str">
        <f>IFERROR(__xludf.DUMMYFUNCTION("GOOGLETRANSLATE(B598, ""en"", ""pt"")"),"esposa")</f>
        <v>esposa</v>
      </c>
    </row>
    <row r="599">
      <c r="A599" s="1" t="s">
        <v>1158</v>
      </c>
      <c r="B599" s="2" t="s">
        <v>1159</v>
      </c>
      <c r="C599" s="2" t="str">
        <f>IFERROR(__xludf.DUMMYFUNCTION("GOOGLETRANSLATE(B599, ""en"", ""pt"")"),"ganhar")</f>
        <v>ganhar</v>
      </c>
    </row>
    <row r="600">
      <c r="A600" s="1" t="s">
        <v>1160</v>
      </c>
      <c r="B600" s="2" t="s">
        <v>1161</v>
      </c>
      <c r="C600" s="2" t="str">
        <f>IFERROR(__xludf.DUMMYFUNCTION("GOOGLETRANSLATE(B600, ""en"", ""pt"")"),"vento")</f>
        <v>vento</v>
      </c>
    </row>
    <row r="601">
      <c r="A601" s="1" t="s">
        <v>1162</v>
      </c>
      <c r="B601" s="2" t="s">
        <v>1163</v>
      </c>
      <c r="C601" s="2" t="str">
        <f>IFERROR(__xludf.DUMMYFUNCTION("GOOGLETRANSLATE(B601, ""en"", ""pt"")"),"janela")</f>
        <v>janela</v>
      </c>
    </row>
    <row r="602">
      <c r="A602" s="1" t="s">
        <v>1164</v>
      </c>
      <c r="B602" s="2" t="s">
        <v>1165</v>
      </c>
      <c r="C602" s="2" t="str">
        <f>IFERROR(__xludf.DUMMYFUNCTION("GOOGLETRANSLATE(B602, ""en"", ""pt"")"),"vinho")</f>
        <v>vinho</v>
      </c>
    </row>
    <row r="603">
      <c r="A603" s="1" t="s">
        <v>1166</v>
      </c>
      <c r="B603" s="2" t="s">
        <v>1167</v>
      </c>
      <c r="C603" s="2" t="str">
        <f>IFERROR(__xludf.DUMMYFUNCTION("GOOGLETRANSLATE(B603, ""en"", ""pt"")"),"asa")</f>
        <v>asa</v>
      </c>
    </row>
    <row r="604">
      <c r="A604" s="1" t="s">
        <v>1168</v>
      </c>
      <c r="B604" s="2" t="s">
        <v>1169</v>
      </c>
      <c r="C604" s="2" t="str">
        <f>IFERROR(__xludf.DUMMYFUNCTION("GOOGLETRANSLATE(B604, ""en"", ""pt"")"),"inverno")</f>
        <v>inverno</v>
      </c>
    </row>
    <row r="605">
      <c r="A605" s="1" t="s">
        <v>1170</v>
      </c>
      <c r="B605" s="2" t="s">
        <v>1171</v>
      </c>
      <c r="C605" s="2" t="str">
        <f>IFERROR(__xludf.DUMMYFUNCTION("GOOGLETRANSLATE(B605, ""en"", ""pt"")"),"mulher")</f>
        <v>mulher</v>
      </c>
    </row>
    <row r="606">
      <c r="A606" s="1" t="s">
        <v>1172</v>
      </c>
      <c r="B606" s="2" t="s">
        <v>1173</v>
      </c>
      <c r="C606" s="2" t="str">
        <f>IFERROR(__xludf.DUMMYFUNCTION("GOOGLETRANSLATE(B606, ""en"", ""pt"")"),"madeira")</f>
        <v>madeira</v>
      </c>
    </row>
    <row r="607">
      <c r="A607" s="1" t="s">
        <v>1174</v>
      </c>
      <c r="B607" s="2" t="s">
        <v>1175</v>
      </c>
      <c r="C607" s="2" t="str">
        <f>IFERROR(__xludf.DUMMYFUNCTION("GOOGLETRANSLATE(B607, ""en"", ""pt"")"),"trabalhos")</f>
        <v>trabalhos</v>
      </c>
    </row>
    <row r="608">
      <c r="A608" s="1" t="s">
        <v>1176</v>
      </c>
      <c r="B608" s="2" t="s">
        <v>1177</v>
      </c>
      <c r="C608" s="2" t="str">
        <f>IFERROR(__xludf.DUMMYFUNCTION("GOOGLETRANSLATE(B608, ""en"", ""pt"")"),"mundo")</f>
        <v>mundo</v>
      </c>
    </row>
    <row r="609">
      <c r="A609" s="1" t="s">
        <v>1178</v>
      </c>
      <c r="B609" s="2" t="s">
        <v>1179</v>
      </c>
      <c r="C609" s="2" t="str">
        <f>IFERROR(__xludf.DUMMYFUNCTION("GOOGLETRANSLATE(B609, ""en"", ""pt"")"),"escrever")</f>
        <v>escrever</v>
      </c>
    </row>
    <row r="610">
      <c r="A610" s="1" t="s">
        <v>1180</v>
      </c>
      <c r="B610" s="2" t="s">
        <v>1181</v>
      </c>
      <c r="C610" s="2" t="str">
        <f>IFERROR(__xludf.DUMMYFUNCTION("GOOGLETRANSLATE(B610, ""en"", ""pt"")"),"Jardim")</f>
        <v>Jardim</v>
      </c>
    </row>
    <row r="611">
      <c r="A611" s="1" t="s">
        <v>1182</v>
      </c>
      <c r="B611" s="2" t="s">
        <v>1183</v>
      </c>
      <c r="C611" s="2" t="str">
        <f>IFERROR(__xludf.DUMMYFUNCTION("GOOGLETRANSLATE(B611, ""en"", ""pt"")"),"ano")</f>
        <v>ano</v>
      </c>
    </row>
    <row r="612">
      <c r="A612" s="1" t="s">
        <v>1184</v>
      </c>
      <c r="B612" s="2" t="s">
        <v>1185</v>
      </c>
      <c r="C612" s="2" t="str">
        <f>IFERROR(__xludf.DUMMYFUNCTION("GOOGLETRANSLATE(B612, ""en"", ""pt"")"),"amarelo")</f>
        <v>amarelo</v>
      </c>
    </row>
    <row r="613">
      <c r="A613" s="1" t="s">
        <v>1186</v>
      </c>
      <c r="B613" s="2" t="s">
        <v>1187</v>
      </c>
      <c r="C613" s="2" t="str">
        <f>IFERROR(__xludf.DUMMYFUNCTION("GOOGLETRANSLATE(B613, ""en"", ""pt"")"),"sim")</f>
        <v>sim</v>
      </c>
    </row>
    <row r="614">
      <c r="A614" s="1" t="s">
        <v>1188</v>
      </c>
      <c r="B614" s="2" t="s">
        <v>1189</v>
      </c>
      <c r="C614" s="2" t="str">
        <f>IFERROR(__xludf.DUMMYFUNCTION("GOOGLETRANSLATE(B614, ""en"", ""pt"")"),"vocês")</f>
        <v>vocês</v>
      </c>
    </row>
    <row r="615">
      <c r="A615" s="1" t="s">
        <v>1190</v>
      </c>
      <c r="B615" s="2" t="s">
        <v>1191</v>
      </c>
      <c r="C615" s="2" t="str">
        <f>IFERROR(__xludf.DUMMYFUNCTION("GOOGLETRANSLATE(B615, ""en"", ""pt"")"),"jovem")</f>
        <v>jovem</v>
      </c>
    </row>
    <row r="616">
      <c r="A616" s="1" t="s">
        <v>1192</v>
      </c>
      <c r="B616" s="2" t="s">
        <v>1193</v>
      </c>
      <c r="C616" s="2" t="str">
        <f>IFERROR(__xludf.DUMMYFUNCTION("GOOGLETRANSLATE(B616, ""en"", ""pt"")"),"zero")</f>
        <v>zero</v>
      </c>
    </row>
  </sheetData>
  <drawing r:id="rId1"/>
</worksheet>
</file>