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PO\Desktop\languages_anki\625_words\"/>
    </mc:Choice>
  </mc:AlternateContent>
  <xr:revisionPtr revIDLastSave="0" documentId="13_ncr:1_{F07B8C44-5E20-4CC8-B047-BCC32042DAC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616" i="1" l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<sst xmlns="http://schemas.openxmlformats.org/spreadsheetml/2006/main" count="1848" uniqueCount="1763">
  <si>
    <t>&lt;img src="actor.jpg"&gt;</t>
  </si>
  <si>
    <t>actor</t>
  </si>
  <si>
    <t>&lt;img src="adjective.jpg"&gt;</t>
  </si>
  <si>
    <t>adjective</t>
  </si>
  <si>
    <t>&lt;img src="adult.jpg"&gt;</t>
  </si>
  <si>
    <t>adult</t>
  </si>
  <si>
    <t>&lt;img src="afternoon.jpg"&gt;</t>
  </si>
  <si>
    <t>afternoon</t>
  </si>
  <si>
    <t>&lt;img src="air.jpg"&gt;</t>
  </si>
  <si>
    <t>air</t>
  </si>
  <si>
    <t>&lt;img src="airport.jpg"&gt;</t>
  </si>
  <si>
    <t>airport</t>
  </si>
  <si>
    <t>&lt;img src="alive.jpg"&gt;</t>
  </si>
  <si>
    <t>alive</t>
  </si>
  <si>
    <t>&lt;img src="animal.jpg"&gt;</t>
  </si>
  <si>
    <t>animal</t>
  </si>
  <si>
    <t>&lt;img src="apartment.jpg"&gt;</t>
  </si>
  <si>
    <t>apartment</t>
  </si>
  <si>
    <t>&lt;img src="apple.jpg"&gt;</t>
  </si>
  <si>
    <t>apple</t>
  </si>
  <si>
    <t>April</t>
  </si>
  <si>
    <t>&lt;img src="arm.jpg"&gt;</t>
  </si>
  <si>
    <t>arm</t>
  </si>
  <si>
    <t>&lt;img src="army.jpg"&gt;</t>
  </si>
  <si>
    <t>army</t>
  </si>
  <si>
    <t>&lt;img src="art.jpg"&gt;</t>
  </si>
  <si>
    <t>art</t>
  </si>
  <si>
    <t>&lt;img src="artist.jpg"&gt;</t>
  </si>
  <si>
    <t>artist</t>
  </si>
  <si>
    <t>&lt;img src="attack.jpg"&gt;</t>
  </si>
  <si>
    <t>attack</t>
  </si>
  <si>
    <t>August</t>
  </si>
  <si>
    <t>&lt;img src="author.jpg"&gt;</t>
  </si>
  <si>
    <t>author</t>
  </si>
  <si>
    <t>&lt;img src="baby.jpg"&gt;</t>
  </si>
  <si>
    <t>baby</t>
  </si>
  <si>
    <t>&lt;img src="back.jpg"&gt;</t>
  </si>
  <si>
    <t>back</t>
  </si>
  <si>
    <t>&lt;img src="bad.jpg"&gt;</t>
  </si>
  <si>
    <t>bad</t>
  </si>
  <si>
    <t>&lt;img src="bag.jpg"&gt;</t>
  </si>
  <si>
    <t>bag</t>
  </si>
  <si>
    <t>&lt;img src="ball.jpg"&gt;</t>
  </si>
  <si>
    <t>ball</t>
  </si>
  <si>
    <t>&lt;img src="banana.jpg"&gt;</t>
  </si>
  <si>
    <t>banana</t>
  </si>
  <si>
    <t>&lt;img src="band.jpg"&gt;</t>
  </si>
  <si>
    <t>band</t>
  </si>
  <si>
    <t>&lt;img src="bank.jpg"&gt;</t>
  </si>
  <si>
    <t>bank</t>
  </si>
  <si>
    <t>&lt;img src="bar.jpg"&gt;</t>
  </si>
  <si>
    <t>bar</t>
  </si>
  <si>
    <t>&lt;img src="bathroom.jpg"&gt;</t>
  </si>
  <si>
    <t>bathroom</t>
  </si>
  <si>
    <t>&lt;img src="beach.jpg"&gt;</t>
  </si>
  <si>
    <t>beach</t>
  </si>
  <si>
    <t>&lt;img src="beard.jpg"&gt;</t>
  </si>
  <si>
    <t>beard</t>
  </si>
  <si>
    <t>&lt;img src="beat.jpg"&gt;</t>
  </si>
  <si>
    <t>beat</t>
  </si>
  <si>
    <t>&lt;img src="beautiful.jpg"&gt;</t>
  </si>
  <si>
    <t>beautiful</t>
  </si>
  <si>
    <t>&lt;img src="bed.jpg"&gt;</t>
  </si>
  <si>
    <t>bed</t>
  </si>
  <si>
    <t>&lt;img src="bedroom.jpg"&gt;</t>
  </si>
  <si>
    <t>bedroom</t>
  </si>
  <si>
    <t>&lt;img src="beef.jpg"&gt;</t>
  </si>
  <si>
    <t>beef</t>
  </si>
  <si>
    <t>&lt;img src="beer.jpg"&gt;</t>
  </si>
  <si>
    <t>beer</t>
  </si>
  <si>
    <t>&lt;img src="bend.jpg"&gt;</t>
  </si>
  <si>
    <t>bend</t>
  </si>
  <si>
    <t>&lt;img src="beverage.jpg"&gt;</t>
  </si>
  <si>
    <t>beverage</t>
  </si>
  <si>
    <t>&lt;img src="bicycle.jpg"&gt;</t>
  </si>
  <si>
    <t>bicycle</t>
  </si>
  <si>
    <t>&lt;img src="big.jpg"&gt;</t>
  </si>
  <si>
    <t>big</t>
  </si>
  <si>
    <t>&lt;img src="bill.jpg"&gt;</t>
  </si>
  <si>
    <t>bill</t>
  </si>
  <si>
    <t>&lt;img src="billion.jpg"&gt;</t>
  </si>
  <si>
    <t>billion</t>
  </si>
  <si>
    <t>&lt;img src="bird.jpg"&gt;</t>
  </si>
  <si>
    <t>bird</t>
  </si>
  <si>
    <t>&lt;img src="black.jpg"&gt;</t>
  </si>
  <si>
    <t>black</t>
  </si>
  <si>
    <t>&lt;img src="blind.jpg"&gt;</t>
  </si>
  <si>
    <t>blind</t>
  </si>
  <si>
    <t>&lt;img src="blood.jpg"&gt;</t>
  </si>
  <si>
    <t>blood</t>
  </si>
  <si>
    <t>&lt;img src="blue.jpg"&gt;</t>
  </si>
  <si>
    <t>blue</t>
  </si>
  <si>
    <t>&lt;img src="boat.jpg"&gt;</t>
  </si>
  <si>
    <t>boat</t>
  </si>
  <si>
    <t>&lt;img src="body.jpg"&gt;</t>
  </si>
  <si>
    <t>body</t>
  </si>
  <si>
    <t>&lt;img src="bone.jpg"&gt;</t>
  </si>
  <si>
    <t>bone</t>
  </si>
  <si>
    <t>&lt;img src="book.jpg"&gt;</t>
  </si>
  <si>
    <t>book</t>
  </si>
  <si>
    <t>&lt;img src="bottle.jpg"&gt;</t>
  </si>
  <si>
    <t>bottle</t>
  </si>
  <si>
    <t>&lt;img src="bottom.jpg"&gt;</t>
  </si>
  <si>
    <t>bottom</t>
  </si>
  <si>
    <t>&lt;img src="box.jpg"&gt;</t>
  </si>
  <si>
    <t>box</t>
  </si>
  <si>
    <t>&lt;img src="boy.jpg"&gt;</t>
  </si>
  <si>
    <t>boy</t>
  </si>
  <si>
    <t>&lt;img src="brain.jpg"&gt;</t>
  </si>
  <si>
    <t>brain</t>
  </si>
  <si>
    <t>&lt;img src="bread.jpg"&gt;</t>
  </si>
  <si>
    <t>bread</t>
  </si>
  <si>
    <t>&lt;img src="break.jpg"&gt;</t>
  </si>
  <si>
    <t>break</t>
  </si>
  <si>
    <t>&lt;img src="breakfast.jpg"&gt;</t>
  </si>
  <si>
    <t>breakfast</t>
  </si>
  <si>
    <t>&lt;img src="bridge.jpg"&gt;</t>
  </si>
  <si>
    <t>bridge</t>
  </si>
  <si>
    <t>&lt;img src="brother.jpg"&gt;</t>
  </si>
  <si>
    <t>brother</t>
  </si>
  <si>
    <t>&lt;img src="brown.jpg"&gt;</t>
  </si>
  <si>
    <t>brown</t>
  </si>
  <si>
    <t>&lt;img src="build.jpg"&gt;</t>
  </si>
  <si>
    <t>build</t>
  </si>
  <si>
    <t>&lt;img src="building.jpg"&gt;</t>
  </si>
  <si>
    <t>building</t>
  </si>
  <si>
    <t>&lt;img src="burn.jpg"&gt;</t>
  </si>
  <si>
    <t>burn</t>
  </si>
  <si>
    <t>&lt;img src="bus.jpg"&gt;</t>
  </si>
  <si>
    <t>bus</t>
  </si>
  <si>
    <t>&lt;img src="buy.jpg"&gt;</t>
  </si>
  <si>
    <t>buy</t>
  </si>
  <si>
    <t>&lt;img src="cake.jpg"&gt;</t>
  </si>
  <si>
    <t>cake</t>
  </si>
  <si>
    <t>&lt;img src="call.jpg"&gt;</t>
  </si>
  <si>
    <t>call</t>
  </si>
  <si>
    <t>&lt;img src="camera.jpg"&gt;</t>
  </si>
  <si>
    <t>camera</t>
  </si>
  <si>
    <t>&lt;img src="camp.jpg"&gt;</t>
  </si>
  <si>
    <t>camp</t>
  </si>
  <si>
    <t>&lt;img src="car.jpg"&gt;</t>
  </si>
  <si>
    <t>car</t>
  </si>
  <si>
    <t>&lt;img src="card.jpg"&gt;</t>
  </si>
  <si>
    <t>card</t>
  </si>
  <si>
    <t>&lt;img src="carry.jpg"&gt;</t>
  </si>
  <si>
    <t>carry</t>
  </si>
  <si>
    <t>&lt;img src="cat.jpg"&gt;</t>
  </si>
  <si>
    <t>cat</t>
  </si>
  <si>
    <t>&lt;img src="catch.jpg"&gt;</t>
  </si>
  <si>
    <t>catch</t>
  </si>
  <si>
    <t>&lt;img src="ceiling.jpg"&gt;</t>
  </si>
  <si>
    <t>ceiling</t>
  </si>
  <si>
    <t>&lt;img src="cell.jpg"&gt;</t>
  </si>
  <si>
    <t>cell</t>
  </si>
  <si>
    <t>&lt;img src="centimeter.jpg"&gt;</t>
  </si>
  <si>
    <t>centimeter</t>
  </si>
  <si>
    <t>&lt;img src="chair.jpg"&gt;</t>
  </si>
  <si>
    <t>chair</t>
  </si>
  <si>
    <t>&lt;img src="cheap.jpg"&gt;</t>
  </si>
  <si>
    <t>cheap</t>
  </si>
  <si>
    <t>&lt;img src="cheese.jpg"&gt;</t>
  </si>
  <si>
    <t>cheese</t>
  </si>
  <si>
    <t>&lt;img src="chicken.jpg"&gt;</t>
  </si>
  <si>
    <t>chicken</t>
  </si>
  <si>
    <t>&lt;img src="child.jpg"&gt;</t>
  </si>
  <si>
    <t>child</t>
  </si>
  <si>
    <t>&lt;img src="church.jpg"&gt;</t>
  </si>
  <si>
    <t>church</t>
  </si>
  <si>
    <t>&lt;img src="circle.jpg"&gt;</t>
  </si>
  <si>
    <t>circle</t>
  </si>
  <si>
    <t>&lt;img src="city.jpg"&gt;</t>
  </si>
  <si>
    <t>city</t>
  </si>
  <si>
    <t>&lt;img src="clay.jpg"&gt;</t>
  </si>
  <si>
    <t>clay</t>
  </si>
  <si>
    <t>&lt;img src="clean.jpg"&gt;</t>
  </si>
  <si>
    <t>clean</t>
  </si>
  <si>
    <t>&lt;img src="clock.jpg"&gt;</t>
  </si>
  <si>
    <t>clock</t>
  </si>
  <si>
    <t>&lt;img src="close.jpg"&gt;</t>
  </si>
  <si>
    <t>close</t>
  </si>
  <si>
    <t>&lt;img src="clothing.jpg"&gt;</t>
  </si>
  <si>
    <t>clothing</t>
  </si>
  <si>
    <t>&lt;img src="club.jpg"&gt;</t>
  </si>
  <si>
    <t>club</t>
  </si>
  <si>
    <t>&lt;img src="coat.jpg"&gt;</t>
  </si>
  <si>
    <t>coat</t>
  </si>
  <si>
    <t>&lt;img src="coffee.jpg"&gt;</t>
  </si>
  <si>
    <t>coffee</t>
  </si>
  <si>
    <t>&lt;img src="cold.jpg"&gt;</t>
  </si>
  <si>
    <t>cold</t>
  </si>
  <si>
    <t>&lt;img src="color.jpg"&gt;</t>
  </si>
  <si>
    <t>color</t>
  </si>
  <si>
    <t>&lt;img src="computer.jpg"&gt;</t>
  </si>
  <si>
    <t>computer</t>
  </si>
  <si>
    <t>&lt;img src="consonant.jpg"&gt;</t>
  </si>
  <si>
    <t>consonant</t>
  </si>
  <si>
    <t>&lt;img src="contract.jpg"&gt;</t>
  </si>
  <si>
    <t>contract</t>
  </si>
  <si>
    <t>&lt;img src="cook.jpg"&gt;</t>
  </si>
  <si>
    <t>cook</t>
  </si>
  <si>
    <t>&lt;img src="cool.jpg"&gt;</t>
  </si>
  <si>
    <t>cool</t>
  </si>
  <si>
    <t>&lt;img src="copper.jpg"&gt;</t>
  </si>
  <si>
    <t>copper</t>
  </si>
  <si>
    <t>&lt;img src="corn.jpg"&gt;</t>
  </si>
  <si>
    <t>corn</t>
  </si>
  <si>
    <t>&lt;img src="corner.jpg"&gt;</t>
  </si>
  <si>
    <t>corner</t>
  </si>
  <si>
    <t>&lt;img src="count.jpg"&gt;</t>
  </si>
  <si>
    <t>count</t>
  </si>
  <si>
    <t>&lt;img src="country.jpg"&gt;</t>
  </si>
  <si>
    <t>country</t>
  </si>
  <si>
    <t>&lt;img src="court.jpg"&gt;</t>
  </si>
  <si>
    <t>court</t>
  </si>
  <si>
    <t>&lt;img src="cow.jpg"&gt;</t>
  </si>
  <si>
    <t>cow</t>
  </si>
  <si>
    <t>&lt;img src="crowd.jpg"&gt;</t>
  </si>
  <si>
    <t>crowd</t>
  </si>
  <si>
    <t>&lt;img src="cry.jpg"&gt;</t>
  </si>
  <si>
    <t>cry</t>
  </si>
  <si>
    <t>&lt;img src="cup.jpg"&gt;</t>
  </si>
  <si>
    <t>cup</t>
  </si>
  <si>
    <t>&lt;img src="curved.jpg"&gt;</t>
  </si>
  <si>
    <t>curved</t>
  </si>
  <si>
    <t>&lt;img src="cut.jpg"&gt;</t>
  </si>
  <si>
    <t>cut</t>
  </si>
  <si>
    <t>&lt;img src="dance.jpg"&gt;</t>
  </si>
  <si>
    <t>dance</t>
  </si>
  <si>
    <t>&lt;img src="dark.jpg"&gt;</t>
  </si>
  <si>
    <t>dark</t>
  </si>
  <si>
    <t>&lt;img src="date.jpg"&gt;</t>
  </si>
  <si>
    <t>date</t>
  </si>
  <si>
    <t>&lt;img src="daughter.jpg"&gt;</t>
  </si>
  <si>
    <t>daughter</t>
  </si>
  <si>
    <t>&lt;img src="day.jpg"&gt;</t>
  </si>
  <si>
    <t>day</t>
  </si>
  <si>
    <t>&lt;img src="dead.jpg"&gt;</t>
  </si>
  <si>
    <t>dead</t>
  </si>
  <si>
    <t>&lt;img src="deaf.jpg"&gt;</t>
  </si>
  <si>
    <t>deaf</t>
  </si>
  <si>
    <t>&lt;img src="death.jpg"&gt;</t>
  </si>
  <si>
    <t>death</t>
  </si>
  <si>
    <t>December</t>
  </si>
  <si>
    <t>&lt;img src="deep.jpg"&gt;</t>
  </si>
  <si>
    <t>deep</t>
  </si>
  <si>
    <t>&lt;img src="diamond.jpg"&gt;</t>
  </si>
  <si>
    <t>diamond</t>
  </si>
  <si>
    <t>&lt;img src="die.jpg"&gt;</t>
  </si>
  <si>
    <t>die</t>
  </si>
  <si>
    <t>&lt;img src="dig.jpg"&gt;</t>
  </si>
  <si>
    <t>dig</t>
  </si>
  <si>
    <t>&lt;img src="dinner.jpg"&gt;</t>
  </si>
  <si>
    <t>dinner</t>
  </si>
  <si>
    <t>&lt;img src="direction.jpg"&gt;</t>
  </si>
  <si>
    <t>direction</t>
  </si>
  <si>
    <t>&lt;img src="dirty.jpg"&gt;</t>
  </si>
  <si>
    <t>dirty</t>
  </si>
  <si>
    <t>&lt;img src="disease.jpg"&gt;</t>
  </si>
  <si>
    <t>disease</t>
  </si>
  <si>
    <t>&lt;img src="doctor.jpg"&gt;</t>
  </si>
  <si>
    <t>doctor</t>
  </si>
  <si>
    <t>&lt;img src="dog.jpg"&gt;</t>
  </si>
  <si>
    <t>dog</t>
  </si>
  <si>
    <t>&lt;img src="dollar.jpg"&gt;</t>
  </si>
  <si>
    <t>dollar</t>
  </si>
  <si>
    <t>&lt;img src="door.jpg"&gt;</t>
  </si>
  <si>
    <t>door</t>
  </si>
  <si>
    <t>&lt;img src="dot.jpg"&gt;</t>
  </si>
  <si>
    <t>dot</t>
  </si>
  <si>
    <t>&lt;img src="down.jpg"&gt;</t>
  </si>
  <si>
    <t>down</t>
  </si>
  <si>
    <t>&lt;img src="draw.jpg"&gt;</t>
  </si>
  <si>
    <t>draw</t>
  </si>
  <si>
    <t>&lt;img src="dream.jpg"&gt;</t>
  </si>
  <si>
    <t>dream</t>
  </si>
  <si>
    <t>&lt;img src="dress.jpg"&gt;</t>
  </si>
  <si>
    <t>dress</t>
  </si>
  <si>
    <t>&lt;img src="drink.jpg"&gt;</t>
  </si>
  <si>
    <t>drink</t>
  </si>
  <si>
    <t>&lt;img src="drive.jpg"&gt;</t>
  </si>
  <si>
    <t>drive</t>
  </si>
  <si>
    <t>&lt;img src="drug.jpg"&gt;</t>
  </si>
  <si>
    <t>drug</t>
  </si>
  <si>
    <t>&lt;img src="dry.jpg"&gt;</t>
  </si>
  <si>
    <t>dry</t>
  </si>
  <si>
    <t>&lt;img src="dust.jpg"&gt;</t>
  </si>
  <si>
    <t>dust</t>
  </si>
  <si>
    <t>&lt;img src="ear.jpg"&gt;</t>
  </si>
  <si>
    <t>ear</t>
  </si>
  <si>
    <t>&lt;img src="earth.jpg"&gt;</t>
  </si>
  <si>
    <t>earth</t>
  </si>
  <si>
    <t>Earth</t>
  </si>
  <si>
    <t>&lt;img src="east.jpg"&gt;</t>
  </si>
  <si>
    <t>east</t>
  </si>
  <si>
    <t>&lt;img src="eat.jpg"&gt;</t>
  </si>
  <si>
    <t>eat</t>
  </si>
  <si>
    <t>&lt;img src="edge.jpg"&gt;</t>
  </si>
  <si>
    <t>edge</t>
  </si>
  <si>
    <t>&lt;img src="egg.jpg"&gt;</t>
  </si>
  <si>
    <t>egg</t>
  </si>
  <si>
    <t>&lt;img src="eight.jpg"&gt;</t>
  </si>
  <si>
    <t>eight</t>
  </si>
  <si>
    <t>&lt;img src="eighteen.jpg"&gt;</t>
  </si>
  <si>
    <t>eighteen</t>
  </si>
  <si>
    <t>&lt;img src="eighty.jpg"&gt;</t>
  </si>
  <si>
    <t>eighty</t>
  </si>
  <si>
    <t>&lt;img src="election.jpg"&gt;</t>
  </si>
  <si>
    <t>election</t>
  </si>
  <si>
    <t>&lt;img src="electronics.jpg"&gt;</t>
  </si>
  <si>
    <t>electronics</t>
  </si>
  <si>
    <t>&lt;img src="eleven.jpg"&gt;</t>
  </si>
  <si>
    <t>eleven</t>
  </si>
  <si>
    <t>&lt;img src="energy.jpg"&gt;</t>
  </si>
  <si>
    <t>energy</t>
  </si>
  <si>
    <t>&lt;img src="engine.jpg"&gt;</t>
  </si>
  <si>
    <t>engine</t>
  </si>
  <si>
    <t>&lt;img src="evening.jpg"&gt;</t>
  </si>
  <si>
    <t>evening</t>
  </si>
  <si>
    <t>&lt;img src="exercise.jpg"&gt;</t>
  </si>
  <si>
    <t>exercise</t>
  </si>
  <si>
    <t>&lt;img src="expensive.jpg"&gt;</t>
  </si>
  <si>
    <t>expensive</t>
  </si>
  <si>
    <t>&lt;img src="explode.jpg"&gt;</t>
  </si>
  <si>
    <t>explode</t>
  </si>
  <si>
    <t>&lt;img src="eye.jpg"&gt;</t>
  </si>
  <si>
    <t>eye</t>
  </si>
  <si>
    <t>&lt;img src="face.jpg"&gt;</t>
  </si>
  <si>
    <t>face</t>
  </si>
  <si>
    <t>&lt;img src="fall.jpg"&gt;</t>
  </si>
  <si>
    <t>fall</t>
  </si>
  <si>
    <t>&lt;img src="family.jpg"&gt;</t>
  </si>
  <si>
    <t>family</t>
  </si>
  <si>
    <t>&lt;img src="famous.jpg"&gt;</t>
  </si>
  <si>
    <t>famous</t>
  </si>
  <si>
    <t>&lt;img src="fan.jpg"&gt;</t>
  </si>
  <si>
    <t>fan</t>
  </si>
  <si>
    <t>&lt;img src="farm.jpg"&gt;</t>
  </si>
  <si>
    <t>farm</t>
  </si>
  <si>
    <t>&lt;img src="fast.jpg"&gt;</t>
  </si>
  <si>
    <t>fast</t>
  </si>
  <si>
    <t>&lt;img src="father.jpg"&gt;</t>
  </si>
  <si>
    <t>father</t>
  </si>
  <si>
    <t>&lt;img src="February.jpg"&gt;</t>
  </si>
  <si>
    <t>February</t>
  </si>
  <si>
    <t>&lt;img src="feed.jpg"&gt;</t>
  </si>
  <si>
    <t>feed</t>
  </si>
  <si>
    <t>&lt;img src="female.jpg"&gt;</t>
  </si>
  <si>
    <t>female</t>
  </si>
  <si>
    <t>&lt;img src="fifteen.jpg"&gt;</t>
  </si>
  <si>
    <t>fifteen</t>
  </si>
  <si>
    <t>&lt;img src="fifth.jpg"&gt;</t>
  </si>
  <si>
    <t>fifth</t>
  </si>
  <si>
    <t>&lt;img src="fifty.jpg"&gt;</t>
  </si>
  <si>
    <t>fifty</t>
  </si>
  <si>
    <t>&lt;img src="fight.jpg"&gt;</t>
  </si>
  <si>
    <t>fight</t>
  </si>
  <si>
    <t>&lt;img src="find.jpg"&gt;</t>
  </si>
  <si>
    <t>find</t>
  </si>
  <si>
    <t>&lt;img src="finger.jpg"&gt;</t>
  </si>
  <si>
    <t>finger</t>
  </si>
  <si>
    <t>&lt;img src="fire.jpg"&gt;</t>
  </si>
  <si>
    <t>fire</t>
  </si>
  <si>
    <t>&lt;img src="first.jpg"&gt;</t>
  </si>
  <si>
    <t>first</t>
  </si>
  <si>
    <t>&lt;img src="fish.jpg"&gt;</t>
  </si>
  <si>
    <t>fish</t>
  </si>
  <si>
    <t>&lt;img src="five.jpg"&gt;</t>
  </si>
  <si>
    <t>five</t>
  </si>
  <si>
    <t>&lt;img src="flat.jpg"&gt;</t>
  </si>
  <si>
    <t>flat</t>
  </si>
  <si>
    <t>&lt;img src="floor.jpg"&gt;</t>
  </si>
  <si>
    <t>floor</t>
  </si>
  <si>
    <t>&lt;img src="flower.jpg"&gt;</t>
  </si>
  <si>
    <t>flower</t>
  </si>
  <si>
    <t>&lt;img src="fly.jpg"&gt;</t>
  </si>
  <si>
    <t>fly</t>
  </si>
  <si>
    <t>&lt;img src="follow.jpg"&gt;</t>
  </si>
  <si>
    <t>follow</t>
  </si>
  <si>
    <t>&lt;img src="food.jpg"&gt;</t>
  </si>
  <si>
    <t>food</t>
  </si>
  <si>
    <t>&lt;img src="foot.jpg"&gt;</t>
  </si>
  <si>
    <t>foot</t>
  </si>
  <si>
    <t>&lt;img src="forest.jpg"&gt;</t>
  </si>
  <si>
    <t>forest</t>
  </si>
  <si>
    <t>&lt;img src="fork.jpg"&gt;</t>
  </si>
  <si>
    <t>fork</t>
  </si>
  <si>
    <t>&lt;img src="forty.jpg"&gt;</t>
  </si>
  <si>
    <t>forty</t>
  </si>
  <si>
    <t>&lt;img src="four.jpg"&gt;</t>
  </si>
  <si>
    <t>four</t>
  </si>
  <si>
    <t>&lt;img src="fourteen.jpg"&gt;</t>
  </si>
  <si>
    <t>fourteen</t>
  </si>
  <si>
    <t>&lt;img src="fourth.jpg"&gt;</t>
  </si>
  <si>
    <t>fourth</t>
  </si>
  <si>
    <t>Friday</t>
  </si>
  <si>
    <t>&lt;img src="friend.jpg"&gt;</t>
  </si>
  <si>
    <t>friend</t>
  </si>
  <si>
    <t>&lt;img src="front.jpg"&gt;</t>
  </si>
  <si>
    <t>front</t>
  </si>
  <si>
    <t>&lt;img src="game.jpg"&gt;</t>
  </si>
  <si>
    <t>game</t>
  </si>
  <si>
    <t>&lt;img src="garden.jpg"&gt;</t>
  </si>
  <si>
    <t>garden</t>
  </si>
  <si>
    <t>&lt;img src="gasoline.jpg"&gt;</t>
  </si>
  <si>
    <t>gasoline</t>
  </si>
  <si>
    <t>&lt;img src="gift.jpg"&gt;</t>
  </si>
  <si>
    <t>gift</t>
  </si>
  <si>
    <t>&lt;img src="girl.jpg"&gt;</t>
  </si>
  <si>
    <t>girl</t>
  </si>
  <si>
    <t>&lt;img src="glass.jpg"&gt;</t>
  </si>
  <si>
    <t>glass</t>
  </si>
  <si>
    <t>&lt;img src="go.jpg"&gt;</t>
  </si>
  <si>
    <t>go</t>
  </si>
  <si>
    <t>God</t>
  </si>
  <si>
    <t>&lt;img src="gold.jpg"&gt;</t>
  </si>
  <si>
    <t>gold</t>
  </si>
  <si>
    <t>&lt;img src="good.jpg"&gt;</t>
  </si>
  <si>
    <t>good</t>
  </si>
  <si>
    <t>&lt;img src="grandfather.jpg"&gt;</t>
  </si>
  <si>
    <t>grandfather</t>
  </si>
  <si>
    <t>&lt;img src="grandmother.jpg"&gt;</t>
  </si>
  <si>
    <t>grandmother</t>
  </si>
  <si>
    <t>&lt;img src="grass.jpg"&gt;</t>
  </si>
  <si>
    <t>grass</t>
  </si>
  <si>
    <t>&lt;img src="gray.jpg"&gt;</t>
  </si>
  <si>
    <t>gray</t>
  </si>
  <si>
    <t>&lt;img src="green.jpg"&gt;</t>
  </si>
  <si>
    <t>green</t>
  </si>
  <si>
    <t>&lt;img src="ground.jpg"&gt;</t>
  </si>
  <si>
    <t>ground</t>
  </si>
  <si>
    <t>&lt;img src="grow.jpg"&gt;</t>
  </si>
  <si>
    <t>grow</t>
  </si>
  <si>
    <t>&lt;img src="gun.jpg"&gt;</t>
  </si>
  <si>
    <t>gun</t>
  </si>
  <si>
    <t>&lt;img src="hair.jpg"&gt;</t>
  </si>
  <si>
    <t>hair</t>
  </si>
  <si>
    <t>&lt;img src="half.jpg"&gt;</t>
  </si>
  <si>
    <t>half</t>
  </si>
  <si>
    <t>&lt;img src="hand.jpg"&gt;</t>
  </si>
  <si>
    <t>hand</t>
  </si>
  <si>
    <t>&lt;img src="hang.jpg"&gt;</t>
  </si>
  <si>
    <t>hang</t>
  </si>
  <si>
    <t>&lt;img src="happy.jpg"&gt;</t>
  </si>
  <si>
    <t>happy</t>
  </si>
  <si>
    <t>&lt;img src="hard.jpg"&gt;</t>
  </si>
  <si>
    <t>hard</t>
  </si>
  <si>
    <t>&lt;img src="hat.jpg"&gt;</t>
  </si>
  <si>
    <t>hat</t>
  </si>
  <si>
    <t>&lt;img src="he.jpg"&gt;</t>
  </si>
  <si>
    <t>he</t>
  </si>
  <si>
    <t>&lt;img src="head.jpg"&gt;</t>
  </si>
  <si>
    <t>head</t>
  </si>
  <si>
    <t>&lt;img src="healthy.jpg"&gt;</t>
  </si>
  <si>
    <t>healthy</t>
  </si>
  <si>
    <t>&lt;img src="hear.jpg"&gt;</t>
  </si>
  <si>
    <t>hear</t>
  </si>
  <si>
    <t>&lt;img src="heart.jpg"&gt;</t>
  </si>
  <si>
    <t>heart</t>
  </si>
  <si>
    <t>&lt;img src="heat.jpg"&gt;</t>
  </si>
  <si>
    <t>heat</t>
  </si>
  <si>
    <t>&lt;img src="heaven.jpg"&gt;</t>
  </si>
  <si>
    <t>heaven</t>
  </si>
  <si>
    <t>&lt;img src="heavy.jpg"&gt;</t>
  </si>
  <si>
    <t>heavy</t>
  </si>
  <si>
    <t>&lt;img src="hell.jpg"&gt;</t>
  </si>
  <si>
    <t>hell</t>
  </si>
  <si>
    <t>&lt;img src="high.jpg"&gt;</t>
  </si>
  <si>
    <t>high</t>
  </si>
  <si>
    <t>&lt;img src="hill.jpg"&gt;</t>
  </si>
  <si>
    <t>hill</t>
  </si>
  <si>
    <t>&lt;img src="hole.jpg"&gt;</t>
  </si>
  <si>
    <t>hole</t>
  </si>
  <si>
    <t>&lt;img src="horse.jpg"&gt;</t>
  </si>
  <si>
    <t>horse</t>
  </si>
  <si>
    <t>&lt;img src="hospital.jpg"&gt;</t>
  </si>
  <si>
    <t>hospital</t>
  </si>
  <si>
    <t>&lt;img src="hot.jpg"&gt;</t>
  </si>
  <si>
    <t>hot</t>
  </si>
  <si>
    <t>&lt;img src="hotel.jpg"&gt;</t>
  </si>
  <si>
    <t>hotel</t>
  </si>
  <si>
    <t>&lt;img src="hour.jpg"&gt;</t>
  </si>
  <si>
    <t>hour</t>
  </si>
  <si>
    <t>&lt;img src="house.jpg"&gt;</t>
  </si>
  <si>
    <t>house</t>
  </si>
  <si>
    <t>&lt;img src="human.jpg"&gt;</t>
  </si>
  <si>
    <t>human</t>
  </si>
  <si>
    <t>&lt;img src="hundred.jpg"&gt;</t>
  </si>
  <si>
    <t>hundred</t>
  </si>
  <si>
    <t>&lt;img src="husband.jpg"&gt;</t>
  </si>
  <si>
    <t>husband</t>
  </si>
  <si>
    <t>&lt;img src="I.jpg"&gt;</t>
  </si>
  <si>
    <t>I</t>
  </si>
  <si>
    <t>&lt;img src="ice.jpg"&gt;</t>
  </si>
  <si>
    <t>ice</t>
  </si>
  <si>
    <t>&lt;img src="image.jpg"&gt;</t>
  </si>
  <si>
    <t>image</t>
  </si>
  <si>
    <t>&lt;img src="inch.jpg"&gt;</t>
  </si>
  <si>
    <t>inch</t>
  </si>
  <si>
    <t>&lt;img src="injury.jpg"&gt;</t>
  </si>
  <si>
    <t>injury</t>
  </si>
  <si>
    <t>&lt;img src="inside.jpg"&gt;</t>
  </si>
  <si>
    <t>inside</t>
  </si>
  <si>
    <t>&lt;img src="instrument.jpg"&gt;</t>
  </si>
  <si>
    <t>instrument</t>
  </si>
  <si>
    <t>&lt;img src="island.jpg"&gt;</t>
  </si>
  <si>
    <t>island</t>
  </si>
  <si>
    <t>&lt;img src="it.jpg"&gt;</t>
  </si>
  <si>
    <t>it</t>
  </si>
  <si>
    <t>January</t>
  </si>
  <si>
    <t>&lt;img src="job.jpg"&gt;</t>
  </si>
  <si>
    <t>job</t>
  </si>
  <si>
    <t>&lt;img src="juice.jpg"&gt;</t>
  </si>
  <si>
    <t>juice</t>
  </si>
  <si>
    <t>July</t>
  </si>
  <si>
    <t>&lt;img src="jump.jpg"&gt;</t>
  </si>
  <si>
    <t>jump</t>
  </si>
  <si>
    <t>June</t>
  </si>
  <si>
    <t>&lt;img src="key.jpg"&gt;</t>
  </si>
  <si>
    <t>key</t>
  </si>
  <si>
    <t>&lt;img src="kill.jpg"&gt;</t>
  </si>
  <si>
    <t>kill</t>
  </si>
  <si>
    <t>&lt;img src="kilogram.jpg"&gt;</t>
  </si>
  <si>
    <t>kilogram</t>
  </si>
  <si>
    <t>&lt;img src="king.jpg"&gt;</t>
  </si>
  <si>
    <t>king</t>
  </si>
  <si>
    <t>&lt;img src="kiss.jpg"&gt;</t>
  </si>
  <si>
    <t>kiss</t>
  </si>
  <si>
    <t>&lt;img src="kitchen.jpg"&gt;</t>
  </si>
  <si>
    <t>kitchen</t>
  </si>
  <si>
    <t>&lt;img src="knee.jpg"&gt;</t>
  </si>
  <si>
    <t>knee</t>
  </si>
  <si>
    <t>&lt;img src="knife.jpg"&gt;</t>
  </si>
  <si>
    <t>knife</t>
  </si>
  <si>
    <t>&lt;img src="lake.jpg"&gt;</t>
  </si>
  <si>
    <t>lake</t>
  </si>
  <si>
    <t>&lt;img src="lamp.jpg"&gt;</t>
  </si>
  <si>
    <t>lamp</t>
  </si>
  <si>
    <t>&lt;img src="laptop.jpg"&gt;</t>
  </si>
  <si>
    <t>laptop</t>
  </si>
  <si>
    <t>&lt;img src="large.jpg"&gt;</t>
  </si>
  <si>
    <t>large</t>
  </si>
  <si>
    <t>&lt;img src="laugh.jpg"&gt;</t>
  </si>
  <si>
    <t>laugh</t>
  </si>
  <si>
    <t>&lt;img src="lawyer.jpg"&gt;</t>
  </si>
  <si>
    <t>lawyer</t>
  </si>
  <si>
    <t>&lt;img src="leaf.jpg"&gt;</t>
  </si>
  <si>
    <t>leaf</t>
  </si>
  <si>
    <t>&lt;img src="learn.jpg"&gt;</t>
  </si>
  <si>
    <t>learn</t>
  </si>
  <si>
    <t>&lt;img src="left.jpg"&gt;</t>
  </si>
  <si>
    <t>left</t>
  </si>
  <si>
    <t>&lt;img src="leg.jpg"&gt;</t>
  </si>
  <si>
    <t>leg</t>
  </si>
  <si>
    <t>&lt;img src="lemon.jpg"&gt;</t>
  </si>
  <si>
    <t>lemon</t>
  </si>
  <si>
    <t>&lt;img src="letter.jpg"&gt;</t>
  </si>
  <si>
    <t>letter</t>
  </si>
  <si>
    <t>&lt;img src="library.jpg"&gt;</t>
  </si>
  <si>
    <t>library</t>
  </si>
  <si>
    <t>&lt;img src="lie.jpg"&gt;</t>
  </si>
  <si>
    <t>lie</t>
  </si>
  <si>
    <t>&lt;img src="lift.jpg"&gt;</t>
  </si>
  <si>
    <t>lift</t>
  </si>
  <si>
    <t>&lt;img src="light.jpg"&gt;</t>
  </si>
  <si>
    <t>light</t>
  </si>
  <si>
    <t>&lt;img src="lip.jpg"&gt;</t>
  </si>
  <si>
    <t>lip</t>
  </si>
  <si>
    <t>&lt;img src="listen.jpg"&gt;</t>
  </si>
  <si>
    <t>listen</t>
  </si>
  <si>
    <t>&lt;img src="little.jpg"&gt;</t>
  </si>
  <si>
    <t>little</t>
  </si>
  <si>
    <t>&lt;img src="location.jpg"&gt;</t>
  </si>
  <si>
    <t>location</t>
  </si>
  <si>
    <t>&lt;img src="lock.jpg"&gt;</t>
  </si>
  <si>
    <t>lock</t>
  </si>
  <si>
    <t>&lt;img src="long.jpg"&gt;</t>
  </si>
  <si>
    <t>long</t>
  </si>
  <si>
    <t>&lt;img src="loose.jpg"&gt;</t>
  </si>
  <si>
    <t>loose</t>
  </si>
  <si>
    <t>&lt;img src="lose.jpg"&gt;</t>
  </si>
  <si>
    <t>lose</t>
  </si>
  <si>
    <t>&lt;img src="loud.jpg"&gt;</t>
  </si>
  <si>
    <t>loud</t>
  </si>
  <si>
    <t>&lt;img src="love.jpg"&gt;</t>
  </si>
  <si>
    <t>love</t>
  </si>
  <si>
    <t>&lt;img src="low.jpg"&gt;</t>
  </si>
  <si>
    <t>low</t>
  </si>
  <si>
    <t>&lt;img src="lunch.jpg"&gt;</t>
  </si>
  <si>
    <t>lunch</t>
  </si>
  <si>
    <t>&lt;img src="magazine.jpg"&gt;</t>
  </si>
  <si>
    <t>magazine</t>
  </si>
  <si>
    <t>&lt;img src="male.jpg"&gt;</t>
  </si>
  <si>
    <t>male</t>
  </si>
  <si>
    <t>&lt;img src="man.jpg"&gt;</t>
  </si>
  <si>
    <t>man</t>
  </si>
  <si>
    <t>&lt;img src="manager.jpg"&gt;</t>
  </si>
  <si>
    <t>manager</t>
  </si>
  <si>
    <t>&lt;img src="map.jpg"&gt;</t>
  </si>
  <si>
    <t>map</t>
  </si>
  <si>
    <t>March</t>
  </si>
  <si>
    <t>&lt;img src="market.jpg"&gt;</t>
  </si>
  <si>
    <t>market</t>
  </si>
  <si>
    <t>&lt;img src="marriage.jpg"&gt;</t>
  </si>
  <si>
    <t>marriage</t>
  </si>
  <si>
    <t>&lt;img src="marry.jpg"&gt;</t>
  </si>
  <si>
    <t>marry</t>
  </si>
  <si>
    <t>&lt;img src="material.jpg"&gt;</t>
  </si>
  <si>
    <t>material</t>
  </si>
  <si>
    <t>May</t>
  </si>
  <si>
    <t>&lt;img src="mean.jpg"&gt;</t>
  </si>
  <si>
    <t>mean</t>
  </si>
  <si>
    <t>&lt;img src="medicine.jpg"&gt;</t>
  </si>
  <si>
    <t>medicine</t>
  </si>
  <si>
    <t>&lt;img src="melt.jpg"&gt;</t>
  </si>
  <si>
    <t>melt</t>
  </si>
  <si>
    <t>&lt;img src="metal.jpg"&gt;</t>
  </si>
  <si>
    <t>metal</t>
  </si>
  <si>
    <t>&lt;img src="meter.jpg"&gt;</t>
  </si>
  <si>
    <t>meter</t>
  </si>
  <si>
    <t>&lt;img src="milk.jpg"&gt;</t>
  </si>
  <si>
    <t>milk</t>
  </si>
  <si>
    <t>&lt;img src="million.jpg"&gt;</t>
  </si>
  <si>
    <t>million</t>
  </si>
  <si>
    <t>&lt;img src="minute.jpg"&gt;</t>
  </si>
  <si>
    <t>minute</t>
  </si>
  <si>
    <t>&lt;img src="mix.jpg"&gt;</t>
  </si>
  <si>
    <t>mix</t>
  </si>
  <si>
    <t>Monday</t>
  </si>
  <si>
    <t>&lt;img src="money.jpg"&gt;</t>
  </si>
  <si>
    <t>money</t>
  </si>
  <si>
    <t>&lt;img src="month.jpg"&gt;</t>
  </si>
  <si>
    <t>month</t>
  </si>
  <si>
    <t>&lt;img src="moon.jpg"&gt;</t>
  </si>
  <si>
    <t>moon</t>
  </si>
  <si>
    <t>&lt;img src="morning.jpg"&gt;</t>
  </si>
  <si>
    <t>morning</t>
  </si>
  <si>
    <t>&lt;img src="mother.jpg"&gt;</t>
  </si>
  <si>
    <t>mother</t>
  </si>
  <si>
    <t>&lt;img src="mountain.jpg"&gt;</t>
  </si>
  <si>
    <t>mountain</t>
  </si>
  <si>
    <t>&lt;img src="mouse.jpg"&gt;</t>
  </si>
  <si>
    <t>mouse</t>
  </si>
  <si>
    <t>&lt;img src="mouth.jpg"&gt;</t>
  </si>
  <si>
    <t>mouth</t>
  </si>
  <si>
    <t>&lt;img src="movie.jpg"&gt;</t>
  </si>
  <si>
    <t>movie</t>
  </si>
  <si>
    <t>&lt;img src="murder.jpg"&gt;</t>
  </si>
  <si>
    <t>murder</t>
  </si>
  <si>
    <t>&lt;img src="music.jpg"&gt;</t>
  </si>
  <si>
    <t>music</t>
  </si>
  <si>
    <t>&lt;img src="narrow.jpg"&gt;</t>
  </si>
  <si>
    <t>narrow</t>
  </si>
  <si>
    <t>&lt;img src="nature.jpg"&gt;</t>
  </si>
  <si>
    <t>nature</t>
  </si>
  <si>
    <t>&lt;img src="neck.jpg"&gt;</t>
  </si>
  <si>
    <t>neck</t>
  </si>
  <si>
    <t>&lt;img src="needle.jpg"&gt;</t>
  </si>
  <si>
    <t>needle</t>
  </si>
  <si>
    <t>&lt;img src="neighbor.jpg"&gt;</t>
  </si>
  <si>
    <t>neighbor</t>
  </si>
  <si>
    <t>&lt;img src="network.jpg"&gt;</t>
  </si>
  <si>
    <t>network</t>
  </si>
  <si>
    <t>&lt;img src="new.jpg"&gt;</t>
  </si>
  <si>
    <t>new</t>
  </si>
  <si>
    <t>&lt;img src="newspaper.jpg"&gt;</t>
  </si>
  <si>
    <t>newspaper</t>
  </si>
  <si>
    <t>&lt;img src="nice.jpg"&gt;</t>
  </si>
  <si>
    <t>nice</t>
  </si>
  <si>
    <t>&lt;img src="night.jpg"&gt;</t>
  </si>
  <si>
    <t>night</t>
  </si>
  <si>
    <t>&lt;img src="nine.jpg"&gt;</t>
  </si>
  <si>
    <t>nine</t>
  </si>
  <si>
    <t>&lt;img src="nineteen.jpg"&gt;</t>
  </si>
  <si>
    <t>nineteen</t>
  </si>
  <si>
    <t>&lt;img src="ninety.jpg"&gt;</t>
  </si>
  <si>
    <t>ninety</t>
  </si>
  <si>
    <t>&lt;img src="no.jpg"&gt;</t>
  </si>
  <si>
    <t>no</t>
  </si>
  <si>
    <t>&lt;img src="north.jpg"&gt;</t>
  </si>
  <si>
    <t>north</t>
  </si>
  <si>
    <t>&lt;img src="nose.jpg"&gt;</t>
  </si>
  <si>
    <t>nose</t>
  </si>
  <si>
    <t>&lt;img src="note.jpg"&gt;</t>
  </si>
  <si>
    <t>note</t>
  </si>
  <si>
    <t>November</t>
  </si>
  <si>
    <t>&lt;img src="nuclear.jpg"&gt;</t>
  </si>
  <si>
    <t>nuclear</t>
  </si>
  <si>
    <t>&lt;img src="number.jpg"&gt;</t>
  </si>
  <si>
    <t>number</t>
  </si>
  <si>
    <t>&lt;img src="ocean.jpg"&gt;</t>
  </si>
  <si>
    <t>ocean</t>
  </si>
  <si>
    <t>October</t>
  </si>
  <si>
    <t>&lt;img src="office.jpg"&gt;</t>
  </si>
  <si>
    <t>office</t>
  </si>
  <si>
    <t>&lt;img src="oil.jpg"&gt;</t>
  </si>
  <si>
    <t>oil</t>
  </si>
  <si>
    <t>&lt;img src="old.jpg"&gt;</t>
  </si>
  <si>
    <t>old</t>
  </si>
  <si>
    <t>&lt;img src="one.jpg"&gt;</t>
  </si>
  <si>
    <t>one</t>
  </si>
  <si>
    <t>&lt;img src="open.jpg"&gt;</t>
  </si>
  <si>
    <t>open</t>
  </si>
  <si>
    <t>&lt;img src="orange.jpg"&gt;</t>
  </si>
  <si>
    <t>orange</t>
  </si>
  <si>
    <t>&lt;img src="outside.jpg"&gt;</t>
  </si>
  <si>
    <t>outside</t>
  </si>
  <si>
    <t>&lt;img src="page.jpg"&gt;</t>
  </si>
  <si>
    <t>page</t>
  </si>
  <si>
    <t>&lt;img src="pain.jpg"&gt;</t>
  </si>
  <si>
    <t>pain</t>
  </si>
  <si>
    <t>&lt;img src="paint.jpg"&gt;</t>
  </si>
  <si>
    <t>paint</t>
  </si>
  <si>
    <t>&lt;img src="pants.jpg"&gt;</t>
  </si>
  <si>
    <t>pants</t>
  </si>
  <si>
    <t>&lt;img src="paper.jpg"&gt;</t>
  </si>
  <si>
    <t>paper</t>
  </si>
  <si>
    <t>&lt;img src="parent.jpg"&gt;</t>
  </si>
  <si>
    <t>parent</t>
  </si>
  <si>
    <t>&lt;img src="park.jpg"&gt;</t>
  </si>
  <si>
    <t>park</t>
  </si>
  <si>
    <t>&lt;img src="pass.jpg"&gt;</t>
  </si>
  <si>
    <t>pass</t>
  </si>
  <si>
    <t>&lt;img src="patient.jpg"&gt;</t>
  </si>
  <si>
    <t>patient</t>
  </si>
  <si>
    <t>&lt;img src="pattern.jpg"&gt;</t>
  </si>
  <si>
    <t>pattern</t>
  </si>
  <si>
    <t>&lt;img src="pay.jpg"&gt;</t>
  </si>
  <si>
    <t>pay</t>
  </si>
  <si>
    <t>&lt;img src="peace.jpg"&gt;</t>
  </si>
  <si>
    <t>peace</t>
  </si>
  <si>
    <t>&lt;img src="pen.jpg"&gt;</t>
  </si>
  <si>
    <t>pen</t>
  </si>
  <si>
    <t>&lt;img src="pencil.jpg"&gt;</t>
  </si>
  <si>
    <t>pencil</t>
  </si>
  <si>
    <t>&lt;img src="person.jpg"&gt;</t>
  </si>
  <si>
    <t>person</t>
  </si>
  <si>
    <t>&lt;img src="phone.jpg"&gt;</t>
  </si>
  <si>
    <t>phone</t>
  </si>
  <si>
    <t>&lt;img src="photograph.jpg"&gt;</t>
  </si>
  <si>
    <t>photograph</t>
  </si>
  <si>
    <t>&lt;img src="piece.jpg"&gt;</t>
  </si>
  <si>
    <t>piece</t>
  </si>
  <si>
    <t>&lt;img src="pig.jpg"&gt;</t>
  </si>
  <si>
    <t>pig</t>
  </si>
  <si>
    <t>&lt;img src="pink.jpg"&gt;</t>
  </si>
  <si>
    <t>pink</t>
  </si>
  <si>
    <t>&lt;img src="plane.jpg"&gt;</t>
  </si>
  <si>
    <t>plane</t>
  </si>
  <si>
    <t>&lt;img src="plant.jpg"&gt;</t>
  </si>
  <si>
    <t>plant</t>
  </si>
  <si>
    <t>&lt;img src="plastic.jpg"&gt;</t>
  </si>
  <si>
    <t>plastic</t>
  </si>
  <si>
    <t>&lt;img src="plate.jpg"&gt;</t>
  </si>
  <si>
    <t>plate</t>
  </si>
  <si>
    <t>&lt;img src="play.jpg"&gt;</t>
  </si>
  <si>
    <t>play</t>
  </si>
  <si>
    <t>&lt;img src="player.jpg"&gt;</t>
  </si>
  <si>
    <t>player</t>
  </si>
  <si>
    <t>&lt;img src="pocket.jpg"&gt;</t>
  </si>
  <si>
    <t>pocket</t>
  </si>
  <si>
    <t>&lt;img src="poison.jpg"&gt;</t>
  </si>
  <si>
    <t>poison</t>
  </si>
  <si>
    <t>&lt;img src="police.jpg"&gt;</t>
  </si>
  <si>
    <t>police</t>
  </si>
  <si>
    <t>&lt;img src="pool.jpg"&gt;</t>
  </si>
  <si>
    <t>pool</t>
  </si>
  <si>
    <t>&lt;img src="poor.jpg"&gt;</t>
  </si>
  <si>
    <t>poor</t>
  </si>
  <si>
    <t>&lt;img src="pork.jpg"&gt;</t>
  </si>
  <si>
    <t>pork</t>
  </si>
  <si>
    <t>&lt;img src="pound.jpg"&gt;</t>
  </si>
  <si>
    <t>pound</t>
  </si>
  <si>
    <t>&lt;img src="pray.jpg"&gt;</t>
  </si>
  <si>
    <t>pray</t>
  </si>
  <si>
    <t>&lt;img src="president.jpg"&gt;</t>
  </si>
  <si>
    <t>president</t>
  </si>
  <si>
    <t>&lt;img src="price.jpg"&gt;</t>
  </si>
  <si>
    <t>price</t>
  </si>
  <si>
    <t>&lt;img src="priest.jpg"&gt;</t>
  </si>
  <si>
    <t>priest</t>
  </si>
  <si>
    <t>&lt;img src="prison.jpg"&gt;</t>
  </si>
  <si>
    <t>prison</t>
  </si>
  <si>
    <t>&lt;img src="program.jpg"&gt;</t>
  </si>
  <si>
    <t>program</t>
  </si>
  <si>
    <t>&lt;img src="pull.jpg"&gt;</t>
  </si>
  <si>
    <t>pull</t>
  </si>
  <si>
    <t>&lt;img src="push.jpg"&gt;</t>
  </si>
  <si>
    <t>push</t>
  </si>
  <si>
    <t>&lt;img src="queen.jpg"&gt;</t>
  </si>
  <si>
    <t>queen</t>
  </si>
  <si>
    <t>&lt;img src="quiet.jpg"&gt;</t>
  </si>
  <si>
    <t>quiet</t>
  </si>
  <si>
    <t>&lt;img src="race.jpg"&gt;</t>
  </si>
  <si>
    <t>race</t>
  </si>
  <si>
    <t>&lt;img src="radio.jpg"&gt;</t>
  </si>
  <si>
    <t>radio</t>
  </si>
  <si>
    <t>&lt;img src="rain.jpg"&gt;</t>
  </si>
  <si>
    <t>rain</t>
  </si>
  <si>
    <t>&lt;img src="red.jpg"&gt;</t>
  </si>
  <si>
    <t>red</t>
  </si>
  <si>
    <t>&lt;img src="religion.jpg"&gt;</t>
  </si>
  <si>
    <t>religion</t>
  </si>
  <si>
    <t>&lt;img src="reporter.jpg"&gt;</t>
  </si>
  <si>
    <t>reporter</t>
  </si>
  <si>
    <t>&lt;img src="restaurant.jpg"&gt;</t>
  </si>
  <si>
    <t>restaurant</t>
  </si>
  <si>
    <t>&lt;img src="rice.jpg"&gt;</t>
  </si>
  <si>
    <t>rice</t>
  </si>
  <si>
    <t>&lt;img src="rich.jpg"&gt;</t>
  </si>
  <si>
    <t>rich</t>
  </si>
  <si>
    <t>&lt;img src="right.jpg"&gt;</t>
  </si>
  <si>
    <t>right</t>
  </si>
  <si>
    <t>&lt;img src="ring.jpg"&gt;</t>
  </si>
  <si>
    <t>ring</t>
  </si>
  <si>
    <t>&lt;img src="river.jpg"&gt;</t>
  </si>
  <si>
    <t>river</t>
  </si>
  <si>
    <t>&lt;img src="road.jpg"&gt;</t>
  </si>
  <si>
    <t>road</t>
  </si>
  <si>
    <t>&lt;img src="roof.jpg"&gt;</t>
  </si>
  <si>
    <t>roof</t>
  </si>
  <si>
    <t>&lt;img src="room.jpg"&gt;</t>
  </si>
  <si>
    <t>room</t>
  </si>
  <si>
    <t>&lt;img src="root.jpg"&gt;</t>
  </si>
  <si>
    <t>root</t>
  </si>
  <si>
    <t>&lt;img src="run.jpg"&gt;</t>
  </si>
  <si>
    <t>run</t>
  </si>
  <si>
    <t>&lt;img src="sad.jpg"&gt;</t>
  </si>
  <si>
    <t>sad</t>
  </si>
  <si>
    <t>&lt;img src="salt.jpg"&gt;</t>
  </si>
  <si>
    <t>salt</t>
  </si>
  <si>
    <t>&lt;img src="sand.jpg"&gt;</t>
  </si>
  <si>
    <t>sand</t>
  </si>
  <si>
    <t>&lt;img src="Saturday.jpg"&gt;</t>
  </si>
  <si>
    <t>Saturday</t>
  </si>
  <si>
    <t>&lt;img src="say.jpg"&gt;</t>
  </si>
  <si>
    <t>say</t>
  </si>
  <si>
    <t>&lt;img src="school.jpg"&gt;</t>
  </si>
  <si>
    <t>school</t>
  </si>
  <si>
    <t>&lt;img src="science.jpg"&gt;</t>
  </si>
  <si>
    <t>science</t>
  </si>
  <si>
    <t>&lt;img src="screen.jpg"&gt;</t>
  </si>
  <si>
    <t>screen</t>
  </si>
  <si>
    <t>&lt;img src="sea.jpg"&gt;</t>
  </si>
  <si>
    <t>sea</t>
  </si>
  <si>
    <t>&lt;img src="season.jpg"&gt;</t>
  </si>
  <si>
    <t>season</t>
  </si>
  <si>
    <t>&lt;img src="second.jpg"&gt;</t>
  </si>
  <si>
    <t>second</t>
  </si>
  <si>
    <t>&lt;img src="secretary.jpg"&gt;</t>
  </si>
  <si>
    <t>secretary</t>
  </si>
  <si>
    <t>&lt;img src="see.jpg"&gt;</t>
  </si>
  <si>
    <t>see</t>
  </si>
  <si>
    <t>&lt;img src="seed.jpg"&gt;</t>
  </si>
  <si>
    <t>seed</t>
  </si>
  <si>
    <t>&lt;img src="sell.jpg"&gt;</t>
  </si>
  <si>
    <t>sell</t>
  </si>
  <si>
    <t>September</t>
  </si>
  <si>
    <t>&lt;img src="seven.jpg"&gt;</t>
  </si>
  <si>
    <t>seven</t>
  </si>
  <si>
    <t>&lt;img src="seventeen.jpg"&gt;</t>
  </si>
  <si>
    <t>seventeen</t>
  </si>
  <si>
    <t>&lt;img src="seventy.jpg"&gt;</t>
  </si>
  <si>
    <t>seventy</t>
  </si>
  <si>
    <t>&lt;img src="sex.jpg"&gt;</t>
  </si>
  <si>
    <t>sex</t>
  </si>
  <si>
    <t>&lt;img src="shake.jpg"&gt;</t>
  </si>
  <si>
    <t>shake</t>
  </si>
  <si>
    <t>&lt;img src="shallow.jpg"&gt;</t>
  </si>
  <si>
    <t>shallow</t>
  </si>
  <si>
    <t>&lt;img src="she.jpg"&gt;</t>
  </si>
  <si>
    <t>she</t>
  </si>
  <si>
    <t>&lt;img src="ship.jpg"&gt;</t>
  </si>
  <si>
    <t>ship</t>
  </si>
  <si>
    <t>&lt;img src="shirt.jpg"&gt;</t>
  </si>
  <si>
    <t>shirt</t>
  </si>
  <si>
    <t>&lt;img src="shoes.jpg"&gt;</t>
  </si>
  <si>
    <t>shoes</t>
  </si>
  <si>
    <t>&lt;img src="shoot.jpg"&gt;</t>
  </si>
  <si>
    <t>shoot</t>
  </si>
  <si>
    <t>&lt;img src="shop.jpg"&gt;</t>
  </si>
  <si>
    <t>shop</t>
  </si>
  <si>
    <t>&lt;img src="short.jpg"&gt;</t>
  </si>
  <si>
    <t>short</t>
  </si>
  <si>
    <t>&lt;img src="shoulder.jpg"&gt;</t>
  </si>
  <si>
    <t>shoulder</t>
  </si>
  <si>
    <t>&lt;img src="sick.jpg"&gt;</t>
  </si>
  <si>
    <t>sick</t>
  </si>
  <si>
    <t>&lt;img src="side.jpg"&gt;</t>
  </si>
  <si>
    <t>side</t>
  </si>
  <si>
    <t>&lt;img src="sign.jpg"&gt;</t>
  </si>
  <si>
    <t>sign</t>
  </si>
  <si>
    <t>&lt;img src="silver.jpg"&gt;</t>
  </si>
  <si>
    <t>silver</t>
  </si>
  <si>
    <t>&lt;img src="sing.jpg"&gt;</t>
  </si>
  <si>
    <t>sing</t>
  </si>
  <si>
    <t>&lt;img src="sister.jpg"&gt;</t>
  </si>
  <si>
    <t>sister</t>
  </si>
  <si>
    <t>&lt;img src="sit.jpg"&gt;</t>
  </si>
  <si>
    <t>sit</t>
  </si>
  <si>
    <t>&lt;img src="six.jpg"&gt;</t>
  </si>
  <si>
    <t>six</t>
  </si>
  <si>
    <t>&lt;img src="sixteen.jpg"&gt;</t>
  </si>
  <si>
    <t>sixteen</t>
  </si>
  <si>
    <t>&lt;img src="sixty.jpg"&gt;</t>
  </si>
  <si>
    <t>sixty</t>
  </si>
  <si>
    <t>&lt;img src="skin.jpg"&gt;</t>
  </si>
  <si>
    <t>skin</t>
  </si>
  <si>
    <t>&lt;img src="skirt.jpg"&gt;</t>
  </si>
  <si>
    <t>skirt</t>
  </si>
  <si>
    <t>&lt;img src="sky.jpg"&gt;</t>
  </si>
  <si>
    <t>sky</t>
  </si>
  <si>
    <t>&lt;img src="sleep.jpg"&gt;</t>
  </si>
  <si>
    <t>sleep</t>
  </si>
  <si>
    <t>&lt;img src="slow.jpg"&gt;</t>
  </si>
  <si>
    <t>slow</t>
  </si>
  <si>
    <t>&lt;img src="small.jpg"&gt;</t>
  </si>
  <si>
    <t>small</t>
  </si>
  <si>
    <t>&lt;img src="smell.jpg"&gt;</t>
  </si>
  <si>
    <t>smell</t>
  </si>
  <si>
    <t>&lt;img src="smile.jpg"&gt;</t>
  </si>
  <si>
    <t>smile</t>
  </si>
  <si>
    <t>&lt;img src="snow.jpg"&gt;</t>
  </si>
  <si>
    <t>snow</t>
  </si>
  <si>
    <t>&lt;img src="soap.jpg"&gt;</t>
  </si>
  <si>
    <t>soap</t>
  </si>
  <si>
    <t>&lt;img src="soft.jpg"&gt;</t>
  </si>
  <si>
    <t>soft</t>
  </si>
  <si>
    <t>&lt;img src="soil.jpg"&gt;</t>
  </si>
  <si>
    <t>soil</t>
  </si>
  <si>
    <t>&lt;img src="soldier.jpg"&gt;</t>
  </si>
  <si>
    <t>soldier</t>
  </si>
  <si>
    <t>&lt;img src="son.jpg"&gt;</t>
  </si>
  <si>
    <t>son</t>
  </si>
  <si>
    <t>&lt;img src="song.jpg"&gt;</t>
  </si>
  <si>
    <t>song</t>
  </si>
  <si>
    <t>&lt;img src="sound.jpg"&gt;</t>
  </si>
  <si>
    <t>sound</t>
  </si>
  <si>
    <t>&lt;img src="soup.jpg"&gt;</t>
  </si>
  <si>
    <t>soup</t>
  </si>
  <si>
    <t>&lt;img src="south.jpg"&gt;</t>
  </si>
  <si>
    <t>south</t>
  </si>
  <si>
    <t>&lt;img src="space.jpg"&gt;</t>
  </si>
  <si>
    <t>space</t>
  </si>
  <si>
    <t>&lt;img src="speak.jpg"&gt;</t>
  </si>
  <si>
    <t>speak</t>
  </si>
  <si>
    <t>&lt;img src="spoon.jpg"&gt;</t>
  </si>
  <si>
    <t>spoon</t>
  </si>
  <si>
    <t>&lt;img src="sport.jpg"&gt;</t>
  </si>
  <si>
    <t>sport</t>
  </si>
  <si>
    <t>&lt;img src="spring.jpg"&gt;</t>
  </si>
  <si>
    <t>spring</t>
  </si>
  <si>
    <t>&lt;img src="square.jpg"&gt;</t>
  </si>
  <si>
    <t>square</t>
  </si>
  <si>
    <t>&lt;img src="stain.jpg"&gt;</t>
  </si>
  <si>
    <t>stain</t>
  </si>
  <si>
    <t>&lt;img src="stand.jpg"&gt;</t>
  </si>
  <si>
    <t>stand</t>
  </si>
  <si>
    <t>&lt;img src="star.jpg"&gt;</t>
  </si>
  <si>
    <t>star</t>
  </si>
  <si>
    <t>&lt;img src="station.jpg"&gt;</t>
  </si>
  <si>
    <t>station</t>
  </si>
  <si>
    <t>&lt;img src="stir.jpg"&gt;</t>
  </si>
  <si>
    <t>stir</t>
  </si>
  <si>
    <t>&lt;img src="stone.jpg"&gt;</t>
  </si>
  <si>
    <t>stone</t>
  </si>
  <si>
    <t>&lt;img src="stop.jpg"&gt;</t>
  </si>
  <si>
    <t>stop</t>
  </si>
  <si>
    <t>&lt;img src="store.jpg"&gt;</t>
  </si>
  <si>
    <t>store</t>
  </si>
  <si>
    <t>&lt;img src="straight.jpg"&gt;</t>
  </si>
  <si>
    <t>straight</t>
  </si>
  <si>
    <t>&lt;img src="street.jpg"&gt;</t>
  </si>
  <si>
    <t>street</t>
  </si>
  <si>
    <t>&lt;img src="strong.jpg"&gt;</t>
  </si>
  <si>
    <t>strong</t>
  </si>
  <si>
    <t>&lt;img src="student.jpg"&gt;</t>
  </si>
  <si>
    <t>student</t>
  </si>
  <si>
    <t>&lt;img src="sugar.jpg"&gt;</t>
  </si>
  <si>
    <t>sugar</t>
  </si>
  <si>
    <t>&lt;img src="suit.jpg"&gt;</t>
  </si>
  <si>
    <t>suit</t>
  </si>
  <si>
    <t>&lt;img src="summer.jpg"&gt;</t>
  </si>
  <si>
    <t>summer</t>
  </si>
  <si>
    <t>&lt;img src="sun.jpg"&gt;</t>
  </si>
  <si>
    <t>sun</t>
  </si>
  <si>
    <t>&lt;img src="Sunday.jpg"&gt;</t>
  </si>
  <si>
    <t>Sunday</t>
  </si>
  <si>
    <t>&lt;img src="sweat.jpg"&gt;</t>
  </si>
  <si>
    <t>sweat</t>
  </si>
  <si>
    <t>&lt;img src="swim.jpg"&gt;</t>
  </si>
  <si>
    <t>swim</t>
  </si>
  <si>
    <t>T-shirt</t>
  </si>
  <si>
    <t>&lt;img src="table.jpg"&gt;</t>
  </si>
  <si>
    <t>table</t>
  </si>
  <si>
    <t>&lt;img src="tall.jpg"&gt;</t>
  </si>
  <si>
    <t>tall</t>
  </si>
  <si>
    <t>&lt;img src="taste.jpg"&gt;</t>
  </si>
  <si>
    <t>taste</t>
  </si>
  <si>
    <t>&lt;img src="tea.jpg"&gt;</t>
  </si>
  <si>
    <t>tea</t>
  </si>
  <si>
    <t>&lt;img src="teach.jpg"&gt;</t>
  </si>
  <si>
    <t>teach</t>
  </si>
  <si>
    <t>&lt;img src="teacher.jpg"&gt;</t>
  </si>
  <si>
    <t>teacher</t>
  </si>
  <si>
    <t>&lt;img src="team.jpg"&gt;</t>
  </si>
  <si>
    <t>team</t>
  </si>
  <si>
    <t>&lt;img src="tear.jpg"&gt;</t>
  </si>
  <si>
    <t>tear</t>
  </si>
  <si>
    <t>&lt;img src="technology.jpg"&gt;</t>
  </si>
  <si>
    <t>technology</t>
  </si>
  <si>
    <t>&lt;img src="telephone.jpg"&gt;</t>
  </si>
  <si>
    <t>telephone</t>
  </si>
  <si>
    <t>&lt;img src="television.jpg"&gt;</t>
  </si>
  <si>
    <t>television</t>
  </si>
  <si>
    <t>&lt;img src="temperature.jpg"&gt;</t>
  </si>
  <si>
    <t>temperature</t>
  </si>
  <si>
    <t>&lt;img src="ten.jpg"&gt;</t>
  </si>
  <si>
    <t>ten</t>
  </si>
  <si>
    <t>&lt;img src="theater.jpg"&gt;</t>
  </si>
  <si>
    <t>theater</t>
  </si>
  <si>
    <t>&lt;img src="they.jpg"&gt;</t>
  </si>
  <si>
    <t>they</t>
  </si>
  <si>
    <t>&lt;img src="thick.jpg"&gt;</t>
  </si>
  <si>
    <t>thick</t>
  </si>
  <si>
    <t>&lt;img src="thin.jpg"&gt;</t>
  </si>
  <si>
    <t>thin</t>
  </si>
  <si>
    <t>&lt;img src="think.jpg"&gt;</t>
  </si>
  <si>
    <t>think</t>
  </si>
  <si>
    <t>&lt;img src="third.jpg"&gt;</t>
  </si>
  <si>
    <t>third</t>
  </si>
  <si>
    <t>&lt;img src="thirteen.jpg"&gt;</t>
  </si>
  <si>
    <t>thirteen</t>
  </si>
  <si>
    <t>&lt;img src="thirty.jpg"&gt;</t>
  </si>
  <si>
    <t>thirty</t>
  </si>
  <si>
    <t>&lt;img src="thousand.jpg"&gt;</t>
  </si>
  <si>
    <t>thousand</t>
  </si>
  <si>
    <t>&lt;img src="three.jpg"&gt;</t>
  </si>
  <si>
    <t>three</t>
  </si>
  <si>
    <t>&lt;img src="throw.jpg"&gt;</t>
  </si>
  <si>
    <t>throw</t>
  </si>
  <si>
    <t>&lt;img src="Thursday.jpg"&gt;</t>
  </si>
  <si>
    <t>Thursday</t>
  </si>
  <si>
    <t>&lt;img src="ticket.jpg"&gt;</t>
  </si>
  <si>
    <t>ticket</t>
  </si>
  <si>
    <t>&lt;img src="tight.jpg"&gt;</t>
  </si>
  <si>
    <t>tight</t>
  </si>
  <si>
    <t>&lt;img src="time.jpg"&gt;</t>
  </si>
  <si>
    <t>time</t>
  </si>
  <si>
    <t>&lt;img src="tire.jpg"&gt;</t>
  </si>
  <si>
    <t>tire</t>
  </si>
  <si>
    <t>&lt;img src="toe.jpg"&gt;</t>
  </si>
  <si>
    <t>toe</t>
  </si>
  <si>
    <t>&lt;img src="tongue.jpg"&gt;</t>
  </si>
  <si>
    <t>tongue</t>
  </si>
  <si>
    <t>&lt;img src="tool.jpg"&gt;</t>
  </si>
  <si>
    <t>tool</t>
  </si>
  <si>
    <t>&lt;img src="tooth.jpg"&gt;</t>
  </si>
  <si>
    <t>tooth</t>
  </si>
  <si>
    <t>&lt;img src="top.jpg"&gt;</t>
  </si>
  <si>
    <t>top</t>
  </si>
  <si>
    <t>&lt;img src="touch.jpg"&gt;</t>
  </si>
  <si>
    <t>touch</t>
  </si>
  <si>
    <t>&lt;img src="town.jpg"&gt;</t>
  </si>
  <si>
    <t>town</t>
  </si>
  <si>
    <t>&lt;img src="train.jpg"&gt;</t>
  </si>
  <si>
    <t>train</t>
  </si>
  <si>
    <t>&lt;img src="transportation.jpg"&gt;</t>
  </si>
  <si>
    <t>transportation</t>
  </si>
  <si>
    <t>&lt;img src="tree.jpg"&gt;</t>
  </si>
  <si>
    <t>tree</t>
  </si>
  <si>
    <t>&lt;img src="truck.jpg"&gt;</t>
  </si>
  <si>
    <t>truck</t>
  </si>
  <si>
    <t>Tuesday</t>
  </si>
  <si>
    <t>&lt;img src="turn.jpg"&gt;</t>
  </si>
  <si>
    <t>turn</t>
  </si>
  <si>
    <t>&lt;img src="twelve.jpg"&gt;</t>
  </si>
  <si>
    <t>twelve</t>
  </si>
  <si>
    <t>&lt;img src="twenty.jpg"&gt;</t>
  </si>
  <si>
    <t>twenty</t>
  </si>
  <si>
    <t>&lt;img src="two.jpg"&gt;</t>
  </si>
  <si>
    <t>two</t>
  </si>
  <si>
    <t>&lt;img src="ugly.jpg"&gt;</t>
  </si>
  <si>
    <t>ugly</t>
  </si>
  <si>
    <t>&lt;img src="university.jpg"&gt;</t>
  </si>
  <si>
    <t>university</t>
  </si>
  <si>
    <t>&lt;img src="up.jpg"&gt;</t>
  </si>
  <si>
    <t>up</t>
  </si>
  <si>
    <t>&lt;img src="valley.jpg"&gt;</t>
  </si>
  <si>
    <t>valley</t>
  </si>
  <si>
    <t>&lt;img src="verb.jpg"&gt;</t>
  </si>
  <si>
    <t>verb</t>
  </si>
  <si>
    <t>&lt;img src="victim.jpg"&gt;</t>
  </si>
  <si>
    <t>victim</t>
  </si>
  <si>
    <t>&lt;img src="voice.jpg"&gt;</t>
  </si>
  <si>
    <t>voice</t>
  </si>
  <si>
    <t>&lt;img src="vowel.jpg"&gt;</t>
  </si>
  <si>
    <t>vowel</t>
  </si>
  <si>
    <t>&lt;img src="waiter.jpg"&gt;</t>
  </si>
  <si>
    <t>waiter</t>
  </si>
  <si>
    <t>&lt;img src="wake.jpg"&gt;</t>
  </si>
  <si>
    <t>wake</t>
  </si>
  <si>
    <t>&lt;img src="walk.jpg"&gt;</t>
  </si>
  <si>
    <t>walk</t>
  </si>
  <si>
    <t>&lt;img src="wall.jpg"&gt;</t>
  </si>
  <si>
    <t>wall</t>
  </si>
  <si>
    <t>&lt;img src="war.jpg"&gt;</t>
  </si>
  <si>
    <t>war</t>
  </si>
  <si>
    <t>&lt;img src="warm.jpg"&gt;</t>
  </si>
  <si>
    <t>warm</t>
  </si>
  <si>
    <t>&lt;img src="wash.jpg"&gt;</t>
  </si>
  <si>
    <t>wash</t>
  </si>
  <si>
    <t>&lt;img src="watch.jpg"&gt;</t>
  </si>
  <si>
    <t>watch</t>
  </si>
  <si>
    <t>&lt;img src="water.jpg"&gt;</t>
  </si>
  <si>
    <t>water</t>
  </si>
  <si>
    <t>&lt;img src="wave.jpg"&gt;</t>
  </si>
  <si>
    <t>wave</t>
  </si>
  <si>
    <t>&lt;img src="we.jpg"&gt;</t>
  </si>
  <si>
    <t>we</t>
  </si>
  <si>
    <t>&lt;img src="weak.jpg"&gt;</t>
  </si>
  <si>
    <t>weak</t>
  </si>
  <si>
    <t>&lt;img src="wear.jpg"&gt;</t>
  </si>
  <si>
    <t>wear</t>
  </si>
  <si>
    <t>&lt;img src="wedding.jpg"&gt;</t>
  </si>
  <si>
    <t>wedding</t>
  </si>
  <si>
    <t>Wednesday</t>
  </si>
  <si>
    <t>&lt;img src="week.jpg"&gt;</t>
  </si>
  <si>
    <t>week</t>
  </si>
  <si>
    <t>&lt;img src="weight.jpg"&gt;</t>
  </si>
  <si>
    <t>weight</t>
  </si>
  <si>
    <t>&lt;img src="west.jpg"&gt;</t>
  </si>
  <si>
    <t>west</t>
  </si>
  <si>
    <t>&lt;img src="wet.jpg"&gt;</t>
  </si>
  <si>
    <t>wet</t>
  </si>
  <si>
    <t>&lt;img src="white.jpg"&gt;</t>
  </si>
  <si>
    <t>white</t>
  </si>
  <si>
    <t>&lt;img src="wide.jpg"&gt;</t>
  </si>
  <si>
    <t>wide</t>
  </si>
  <si>
    <t>&lt;img src="wife.jpg"&gt;</t>
  </si>
  <si>
    <t>wife</t>
  </si>
  <si>
    <t>&lt;img src="win.jpg"&gt;</t>
  </si>
  <si>
    <t>win</t>
  </si>
  <si>
    <t>&lt;img src="wind.jpg"&gt;</t>
  </si>
  <si>
    <t>wind</t>
  </si>
  <si>
    <t>&lt;img src="window.jpg"&gt;</t>
  </si>
  <si>
    <t>window</t>
  </si>
  <si>
    <t>&lt;img src="wine.jpg"&gt;</t>
  </si>
  <si>
    <t>wine</t>
  </si>
  <si>
    <t>&lt;img src="wing.jpg"&gt;</t>
  </si>
  <si>
    <t>wing</t>
  </si>
  <si>
    <t>&lt;img src="winter.jpg"&gt;</t>
  </si>
  <si>
    <t>winter</t>
  </si>
  <si>
    <t>&lt;img src="woman.jpg"&gt;</t>
  </si>
  <si>
    <t>woman</t>
  </si>
  <si>
    <t>&lt;img src="wood.jpg"&gt;</t>
  </si>
  <si>
    <t>wood</t>
  </si>
  <si>
    <t>&lt;img src="work.jpg"&gt;</t>
  </si>
  <si>
    <t>work</t>
  </si>
  <si>
    <t>&lt;img src="world.jpg"&gt;</t>
  </si>
  <si>
    <t>world</t>
  </si>
  <si>
    <t>&lt;img src="write.jpg"&gt;</t>
  </si>
  <si>
    <t>write</t>
  </si>
  <si>
    <t>&lt;img src="yard.jpg"&gt;</t>
  </si>
  <si>
    <t>yard</t>
  </si>
  <si>
    <t>&lt;img src="year.jpg"&gt;</t>
  </si>
  <si>
    <t>year</t>
  </si>
  <si>
    <t>&lt;img src="yellow.jpg"&gt;</t>
  </si>
  <si>
    <t>yellow</t>
  </si>
  <si>
    <t>&lt;img src="yes.jpg"&gt;</t>
  </si>
  <si>
    <t>yes</t>
  </si>
  <si>
    <t>&lt;img src="you.jpg"&gt;</t>
  </si>
  <si>
    <t>you</t>
  </si>
  <si>
    <t>&lt;img src="young.jpg"&gt;</t>
  </si>
  <si>
    <t>young</t>
  </si>
  <si>
    <t>&lt;img src="zero.jpg"&gt;</t>
  </si>
  <si>
    <t>zero</t>
  </si>
  <si>
    <t>adjetivo</t>
  </si>
  <si>
    <t>adulto</t>
  </si>
  <si>
    <t>tarde</t>
  </si>
  <si>
    <t>aire</t>
  </si>
  <si>
    <t>aeropuerto</t>
  </si>
  <si>
    <t>viva</t>
  </si>
  <si>
    <t>manzana</t>
  </si>
  <si>
    <t>abril</t>
  </si>
  <si>
    <t>brazo</t>
  </si>
  <si>
    <t>artista</t>
  </si>
  <si>
    <t>ataque</t>
  </si>
  <si>
    <t>agosto</t>
  </si>
  <si>
    <t>autor</t>
  </si>
  <si>
    <t>bebé</t>
  </si>
  <si>
    <t>espalda</t>
  </si>
  <si>
    <t>malo</t>
  </si>
  <si>
    <t>bolso</t>
  </si>
  <si>
    <t>pelota</t>
  </si>
  <si>
    <t>plátano</t>
  </si>
  <si>
    <t>banda</t>
  </si>
  <si>
    <t>banco</t>
  </si>
  <si>
    <t>baño</t>
  </si>
  <si>
    <t>playa</t>
  </si>
  <si>
    <t>barba</t>
  </si>
  <si>
    <t>golpear</t>
  </si>
  <si>
    <t>hermosa</t>
  </si>
  <si>
    <t>cama</t>
  </si>
  <si>
    <t>habitación</t>
  </si>
  <si>
    <t>carne de vaca</t>
  </si>
  <si>
    <t>cerveza</t>
  </si>
  <si>
    <t>curva</t>
  </si>
  <si>
    <t>bebida</t>
  </si>
  <si>
    <t>bicicleta</t>
  </si>
  <si>
    <t>grande</t>
  </si>
  <si>
    <t>cuenta</t>
  </si>
  <si>
    <t>mil millones</t>
  </si>
  <si>
    <t>pájaro</t>
  </si>
  <si>
    <t>negro</t>
  </si>
  <si>
    <t>ciego</t>
  </si>
  <si>
    <t>sangre</t>
  </si>
  <si>
    <t>azul</t>
  </si>
  <si>
    <t>bote</t>
  </si>
  <si>
    <t>cuerpo</t>
  </si>
  <si>
    <t>hueso</t>
  </si>
  <si>
    <t>libro</t>
  </si>
  <si>
    <t>botella</t>
  </si>
  <si>
    <t>fondo</t>
  </si>
  <si>
    <t>caja</t>
  </si>
  <si>
    <t>chico</t>
  </si>
  <si>
    <t>cerebro</t>
  </si>
  <si>
    <t>un pan</t>
  </si>
  <si>
    <t>romper</t>
  </si>
  <si>
    <t>desayuno</t>
  </si>
  <si>
    <t>puente</t>
  </si>
  <si>
    <t>hermano</t>
  </si>
  <si>
    <t>marrón</t>
  </si>
  <si>
    <t>construir</t>
  </si>
  <si>
    <t>edificio</t>
  </si>
  <si>
    <t>quemar</t>
  </si>
  <si>
    <t>autobús</t>
  </si>
  <si>
    <t>comprar</t>
  </si>
  <si>
    <t>pastel</t>
  </si>
  <si>
    <t>llamada</t>
  </si>
  <si>
    <t>cámara</t>
  </si>
  <si>
    <t>acampar</t>
  </si>
  <si>
    <t>coche</t>
  </si>
  <si>
    <t>tarjeta</t>
  </si>
  <si>
    <t>llevar</t>
  </si>
  <si>
    <t>gato</t>
  </si>
  <si>
    <t>captura</t>
  </si>
  <si>
    <t>techo</t>
  </si>
  <si>
    <t>célula</t>
  </si>
  <si>
    <t>centímetro</t>
  </si>
  <si>
    <t>silla</t>
  </si>
  <si>
    <t>barato</t>
  </si>
  <si>
    <t>queso</t>
  </si>
  <si>
    <t>pollo</t>
  </si>
  <si>
    <t>niño</t>
  </si>
  <si>
    <t>Iglesia</t>
  </si>
  <si>
    <t>circulo</t>
  </si>
  <si>
    <t>ciudad</t>
  </si>
  <si>
    <t>arcilla</t>
  </si>
  <si>
    <t>limpiar</t>
  </si>
  <si>
    <t>reloj</t>
  </si>
  <si>
    <t>cerrar</t>
  </si>
  <si>
    <t>ropa</t>
  </si>
  <si>
    <t>café</t>
  </si>
  <si>
    <t>frío</t>
  </si>
  <si>
    <t>computadora</t>
  </si>
  <si>
    <t>consonante</t>
  </si>
  <si>
    <t>contrato</t>
  </si>
  <si>
    <t>cocinar</t>
  </si>
  <si>
    <t>frio</t>
  </si>
  <si>
    <t>cobre</t>
  </si>
  <si>
    <t>maíz</t>
  </si>
  <si>
    <t>esquina</t>
  </si>
  <si>
    <t>contar</t>
  </si>
  <si>
    <t>país</t>
  </si>
  <si>
    <t>vaca</t>
  </si>
  <si>
    <t>multitud</t>
  </si>
  <si>
    <t>llorar</t>
  </si>
  <si>
    <t>taza</t>
  </si>
  <si>
    <t>curvo</t>
  </si>
  <si>
    <t>cortar</t>
  </si>
  <si>
    <t>danza</t>
  </si>
  <si>
    <t>oscuro</t>
  </si>
  <si>
    <t>fecha</t>
  </si>
  <si>
    <t>hija</t>
  </si>
  <si>
    <t>día</t>
  </si>
  <si>
    <t>muerto</t>
  </si>
  <si>
    <t>sordo</t>
  </si>
  <si>
    <t>muerte</t>
  </si>
  <si>
    <t>diciembre</t>
  </si>
  <si>
    <t>profundo</t>
  </si>
  <si>
    <t>diamante</t>
  </si>
  <si>
    <t>morir</t>
  </si>
  <si>
    <t>cavar</t>
  </si>
  <si>
    <t>cena</t>
  </si>
  <si>
    <t>dirección</t>
  </si>
  <si>
    <t>sucio</t>
  </si>
  <si>
    <t>enfermedad</t>
  </si>
  <si>
    <t>perro</t>
  </si>
  <si>
    <t>dólar</t>
  </si>
  <si>
    <t>puerta</t>
  </si>
  <si>
    <t>punto</t>
  </si>
  <si>
    <t>abajo</t>
  </si>
  <si>
    <t>dibujar</t>
  </si>
  <si>
    <t>sueño</t>
  </si>
  <si>
    <t>vestido</t>
  </si>
  <si>
    <t>beber</t>
  </si>
  <si>
    <t>manejar</t>
  </si>
  <si>
    <t>droga</t>
  </si>
  <si>
    <t>seco</t>
  </si>
  <si>
    <t>polvo</t>
  </si>
  <si>
    <t>oído</t>
  </si>
  <si>
    <t>tierra</t>
  </si>
  <si>
    <t>Tierra</t>
  </si>
  <si>
    <t>este</t>
  </si>
  <si>
    <t>comer</t>
  </si>
  <si>
    <t>borde</t>
  </si>
  <si>
    <t>huevo</t>
  </si>
  <si>
    <t>ocho</t>
  </si>
  <si>
    <t>Dieciocho</t>
  </si>
  <si>
    <t>ochenta</t>
  </si>
  <si>
    <t>elección</t>
  </si>
  <si>
    <t>electrónica</t>
  </si>
  <si>
    <t>once</t>
  </si>
  <si>
    <t>energía</t>
  </si>
  <si>
    <t>motor</t>
  </si>
  <si>
    <t>noche</t>
  </si>
  <si>
    <t>ejercicio</t>
  </si>
  <si>
    <t>costoso</t>
  </si>
  <si>
    <t>explotar</t>
  </si>
  <si>
    <t>ojo</t>
  </si>
  <si>
    <t>cara</t>
  </si>
  <si>
    <t>otoño</t>
  </si>
  <si>
    <t>familia</t>
  </si>
  <si>
    <t>famoso</t>
  </si>
  <si>
    <t>ventilador</t>
  </si>
  <si>
    <t>granja</t>
  </si>
  <si>
    <t>rápido</t>
  </si>
  <si>
    <t>padre</t>
  </si>
  <si>
    <t>febrero</t>
  </si>
  <si>
    <t>alimentar</t>
  </si>
  <si>
    <t>hembra</t>
  </si>
  <si>
    <t>quince</t>
  </si>
  <si>
    <t>quinto</t>
  </si>
  <si>
    <t>cincuenta</t>
  </si>
  <si>
    <t>lucha</t>
  </si>
  <si>
    <t>encontrar</t>
  </si>
  <si>
    <t>dedo</t>
  </si>
  <si>
    <t>fuego</t>
  </si>
  <si>
    <t>primero</t>
  </si>
  <si>
    <t>pescado</t>
  </si>
  <si>
    <t>cinco</t>
  </si>
  <si>
    <t>plano</t>
  </si>
  <si>
    <t>suelo</t>
  </si>
  <si>
    <t>flor</t>
  </si>
  <si>
    <t>mosca</t>
  </si>
  <si>
    <t>seguir</t>
  </si>
  <si>
    <t>comida</t>
  </si>
  <si>
    <t>pie</t>
  </si>
  <si>
    <t>bosque</t>
  </si>
  <si>
    <t>tenedor</t>
  </si>
  <si>
    <t>cuarenta</t>
  </si>
  <si>
    <t>cuatro</t>
  </si>
  <si>
    <t>catorce</t>
  </si>
  <si>
    <t>cuarto</t>
  </si>
  <si>
    <t>viernes</t>
  </si>
  <si>
    <t>amigo</t>
  </si>
  <si>
    <t>frente</t>
  </si>
  <si>
    <t>juego</t>
  </si>
  <si>
    <t>jardín</t>
  </si>
  <si>
    <t>gasolina</t>
  </si>
  <si>
    <t>regalo</t>
  </si>
  <si>
    <t>niña</t>
  </si>
  <si>
    <t>vaso</t>
  </si>
  <si>
    <t>Vamos</t>
  </si>
  <si>
    <t>Dios</t>
  </si>
  <si>
    <t>oro</t>
  </si>
  <si>
    <t>bueno</t>
  </si>
  <si>
    <t>abuelo</t>
  </si>
  <si>
    <t>abuela</t>
  </si>
  <si>
    <t>césped</t>
  </si>
  <si>
    <t>gris</t>
  </si>
  <si>
    <t>verde</t>
  </si>
  <si>
    <t>crecer</t>
  </si>
  <si>
    <t>pistola</t>
  </si>
  <si>
    <t>cabello</t>
  </si>
  <si>
    <t>medio</t>
  </si>
  <si>
    <t>mano</t>
  </si>
  <si>
    <t>colgar</t>
  </si>
  <si>
    <t>feliz</t>
  </si>
  <si>
    <t>difícil</t>
  </si>
  <si>
    <t>sombrero</t>
  </si>
  <si>
    <t>él</t>
  </si>
  <si>
    <t>cabeza</t>
  </si>
  <si>
    <t>saludable</t>
  </si>
  <si>
    <t>oír</t>
  </si>
  <si>
    <t>corazón</t>
  </si>
  <si>
    <t>calor</t>
  </si>
  <si>
    <t>cielo</t>
  </si>
  <si>
    <t>pesado</t>
  </si>
  <si>
    <t>infierno</t>
  </si>
  <si>
    <t>alto</t>
  </si>
  <si>
    <t>colina</t>
  </si>
  <si>
    <t>agujero</t>
  </si>
  <si>
    <t>caballo</t>
  </si>
  <si>
    <t>caliente</t>
  </si>
  <si>
    <t>hora</t>
  </si>
  <si>
    <t>casa</t>
  </si>
  <si>
    <t>humano</t>
  </si>
  <si>
    <t>cien</t>
  </si>
  <si>
    <t>marido</t>
  </si>
  <si>
    <t>yo</t>
  </si>
  <si>
    <t>hielo</t>
  </si>
  <si>
    <t>imagen</t>
  </si>
  <si>
    <t>pulgada</t>
  </si>
  <si>
    <t>lesión</t>
  </si>
  <si>
    <t>dentro</t>
  </si>
  <si>
    <t>instrumento</t>
  </si>
  <si>
    <t>isla</t>
  </si>
  <si>
    <t>eso</t>
  </si>
  <si>
    <t>enero</t>
  </si>
  <si>
    <t>trabajo</t>
  </si>
  <si>
    <t>jugo</t>
  </si>
  <si>
    <t>julio</t>
  </si>
  <si>
    <t>saltar</t>
  </si>
  <si>
    <t>junio</t>
  </si>
  <si>
    <t>llave</t>
  </si>
  <si>
    <t>matar</t>
  </si>
  <si>
    <t>kilogramo</t>
  </si>
  <si>
    <t>cocina</t>
  </si>
  <si>
    <t>rodilla</t>
  </si>
  <si>
    <t>cuchillo</t>
  </si>
  <si>
    <t>lago</t>
  </si>
  <si>
    <t>lámpara</t>
  </si>
  <si>
    <t>ordenador portátil</t>
  </si>
  <si>
    <t>risa</t>
  </si>
  <si>
    <t>abogado</t>
  </si>
  <si>
    <t>hoja</t>
  </si>
  <si>
    <t>aprender</t>
  </si>
  <si>
    <t>izquierda</t>
  </si>
  <si>
    <t>pierna</t>
  </si>
  <si>
    <t>limón</t>
  </si>
  <si>
    <t>carta</t>
  </si>
  <si>
    <t>biblioteca</t>
  </si>
  <si>
    <t>mentira</t>
  </si>
  <si>
    <t>ascensor</t>
  </si>
  <si>
    <t>ligero</t>
  </si>
  <si>
    <t>labio</t>
  </si>
  <si>
    <t>escucha</t>
  </si>
  <si>
    <t>pequeño</t>
  </si>
  <si>
    <t>ubicación</t>
  </si>
  <si>
    <t>bloquear</t>
  </si>
  <si>
    <t>largo</t>
  </si>
  <si>
    <t>suelto</t>
  </si>
  <si>
    <t>perder</t>
  </si>
  <si>
    <t>ruidoso</t>
  </si>
  <si>
    <t>amor</t>
  </si>
  <si>
    <t>bajo</t>
  </si>
  <si>
    <t>almuerzo</t>
  </si>
  <si>
    <t>revista</t>
  </si>
  <si>
    <t>masculino</t>
  </si>
  <si>
    <t>hombre</t>
  </si>
  <si>
    <t>gerente</t>
  </si>
  <si>
    <t>mapa</t>
  </si>
  <si>
    <t>marzo</t>
  </si>
  <si>
    <t>mercado</t>
  </si>
  <si>
    <t>matrimonio</t>
  </si>
  <si>
    <t>casar</t>
  </si>
  <si>
    <t>Mayo</t>
  </si>
  <si>
    <t>media</t>
  </si>
  <si>
    <t>medicamento</t>
  </si>
  <si>
    <t>derretir</t>
  </si>
  <si>
    <t>metro</t>
  </si>
  <si>
    <t>millón</t>
  </si>
  <si>
    <t>minuto</t>
  </si>
  <si>
    <t>mezcla</t>
  </si>
  <si>
    <t>lunes</t>
  </si>
  <si>
    <t>dinero</t>
  </si>
  <si>
    <t>mes</t>
  </si>
  <si>
    <t>Luna</t>
  </si>
  <si>
    <t>madre</t>
  </si>
  <si>
    <t>montaña</t>
  </si>
  <si>
    <t>ratón</t>
  </si>
  <si>
    <t>boca</t>
  </si>
  <si>
    <t>película</t>
  </si>
  <si>
    <t>asesinato</t>
  </si>
  <si>
    <t>música</t>
  </si>
  <si>
    <t>estrecho</t>
  </si>
  <si>
    <t>naturaleza</t>
  </si>
  <si>
    <t>cuello</t>
  </si>
  <si>
    <t>aguja</t>
  </si>
  <si>
    <t>vecino</t>
  </si>
  <si>
    <t>nuevo</t>
  </si>
  <si>
    <t>periódico</t>
  </si>
  <si>
    <t>bonito</t>
  </si>
  <si>
    <t>nueve</t>
  </si>
  <si>
    <t>diecinueve</t>
  </si>
  <si>
    <t>noventa</t>
  </si>
  <si>
    <t>No</t>
  </si>
  <si>
    <t>norte</t>
  </si>
  <si>
    <t>nariz</t>
  </si>
  <si>
    <t>Nota</t>
  </si>
  <si>
    <t>noviembre</t>
  </si>
  <si>
    <t>número</t>
  </si>
  <si>
    <t>Oceano</t>
  </si>
  <si>
    <t>octubre</t>
  </si>
  <si>
    <t>oficina</t>
  </si>
  <si>
    <t>petróleo</t>
  </si>
  <si>
    <t>antiguo</t>
  </si>
  <si>
    <t>uno</t>
  </si>
  <si>
    <t>abierto</t>
  </si>
  <si>
    <t>naranja</t>
  </si>
  <si>
    <t>fuera de</t>
  </si>
  <si>
    <t>página</t>
  </si>
  <si>
    <t>dolor</t>
  </si>
  <si>
    <t>pintar</t>
  </si>
  <si>
    <t>pantalones</t>
  </si>
  <si>
    <t>papel</t>
  </si>
  <si>
    <t>parque</t>
  </si>
  <si>
    <t>pasar</t>
  </si>
  <si>
    <t>paciente</t>
  </si>
  <si>
    <t>patrón</t>
  </si>
  <si>
    <t>pagar</t>
  </si>
  <si>
    <t>paz</t>
  </si>
  <si>
    <t>bolígrafo</t>
  </si>
  <si>
    <t>lápiz</t>
  </si>
  <si>
    <t>persona</t>
  </si>
  <si>
    <t>teléfono</t>
  </si>
  <si>
    <t>fotografía</t>
  </si>
  <si>
    <t>pieza</t>
  </si>
  <si>
    <t>cerdo</t>
  </si>
  <si>
    <t>rosado</t>
  </si>
  <si>
    <t>avión</t>
  </si>
  <si>
    <t>planta</t>
  </si>
  <si>
    <t>el plastico</t>
  </si>
  <si>
    <t>plato</t>
  </si>
  <si>
    <t>tocar</t>
  </si>
  <si>
    <t>jugador</t>
  </si>
  <si>
    <t>bolsillo</t>
  </si>
  <si>
    <t>veneno</t>
  </si>
  <si>
    <t>policía</t>
  </si>
  <si>
    <t>piscina</t>
  </si>
  <si>
    <t>pobre</t>
  </si>
  <si>
    <t>Cerdo</t>
  </si>
  <si>
    <t>libra</t>
  </si>
  <si>
    <t>orar</t>
  </si>
  <si>
    <t>presidente</t>
  </si>
  <si>
    <t>precio</t>
  </si>
  <si>
    <t>sacerdote</t>
  </si>
  <si>
    <t>prisión</t>
  </si>
  <si>
    <t>programa</t>
  </si>
  <si>
    <t>Halar</t>
  </si>
  <si>
    <t>empujar</t>
  </si>
  <si>
    <t>reina</t>
  </si>
  <si>
    <t>tranquilo</t>
  </si>
  <si>
    <t>carrera</t>
  </si>
  <si>
    <t>lluvia</t>
  </si>
  <si>
    <t>rojo</t>
  </si>
  <si>
    <t>religión</t>
  </si>
  <si>
    <t>reportero</t>
  </si>
  <si>
    <t>restaurante</t>
  </si>
  <si>
    <t>arroz</t>
  </si>
  <si>
    <t>Rico</t>
  </si>
  <si>
    <t>Correcto</t>
  </si>
  <si>
    <t>anillo</t>
  </si>
  <si>
    <t>río</t>
  </si>
  <si>
    <t>la carretera</t>
  </si>
  <si>
    <t>raíz</t>
  </si>
  <si>
    <t>correr</t>
  </si>
  <si>
    <t>triste</t>
  </si>
  <si>
    <t>sal</t>
  </si>
  <si>
    <t>arena</t>
  </si>
  <si>
    <t>sábado</t>
  </si>
  <si>
    <t>decir</t>
  </si>
  <si>
    <t>colegio</t>
  </si>
  <si>
    <t>Ciencias</t>
  </si>
  <si>
    <t>pantalla</t>
  </si>
  <si>
    <t>mar</t>
  </si>
  <si>
    <t>temporada</t>
  </si>
  <si>
    <t>segundo</t>
  </si>
  <si>
    <t>secretario</t>
  </si>
  <si>
    <t>ver</t>
  </si>
  <si>
    <t>semilla</t>
  </si>
  <si>
    <t>vender</t>
  </si>
  <si>
    <t>septiembre</t>
  </si>
  <si>
    <t>Siete</t>
  </si>
  <si>
    <t>de diecisiete</t>
  </si>
  <si>
    <t>setenta</t>
  </si>
  <si>
    <t>sexo</t>
  </si>
  <si>
    <t>sacudir</t>
  </si>
  <si>
    <t>superficial</t>
  </si>
  <si>
    <t>ella</t>
  </si>
  <si>
    <t>Embarcacion</t>
  </si>
  <si>
    <t>camisa</t>
  </si>
  <si>
    <t>Zapatos</t>
  </si>
  <si>
    <t>disparar</t>
  </si>
  <si>
    <t>tienda</t>
  </si>
  <si>
    <t>corto</t>
  </si>
  <si>
    <t>hombro</t>
  </si>
  <si>
    <t>enfermo</t>
  </si>
  <si>
    <t>lado</t>
  </si>
  <si>
    <t>firmar</t>
  </si>
  <si>
    <t>plata</t>
  </si>
  <si>
    <t>canta</t>
  </si>
  <si>
    <t>hermana</t>
  </si>
  <si>
    <t>sentar</t>
  </si>
  <si>
    <t>seis</t>
  </si>
  <si>
    <t>dieciséis</t>
  </si>
  <si>
    <t>sesenta</t>
  </si>
  <si>
    <t>piel</t>
  </si>
  <si>
    <t>falda</t>
  </si>
  <si>
    <t>dormir</t>
  </si>
  <si>
    <t>lento</t>
  </si>
  <si>
    <t>oler</t>
  </si>
  <si>
    <t>sonrisa</t>
  </si>
  <si>
    <t>nieve</t>
  </si>
  <si>
    <t>jabón</t>
  </si>
  <si>
    <t>suave</t>
  </si>
  <si>
    <t>soldado</t>
  </si>
  <si>
    <t>hijo</t>
  </si>
  <si>
    <t>canción</t>
  </si>
  <si>
    <t>sonido</t>
  </si>
  <si>
    <t>sopa</t>
  </si>
  <si>
    <t>sur</t>
  </si>
  <si>
    <t>espacio</t>
  </si>
  <si>
    <t>hablar</t>
  </si>
  <si>
    <t>cuchara</t>
  </si>
  <si>
    <t>deporte</t>
  </si>
  <si>
    <t>primavera</t>
  </si>
  <si>
    <t>cuadrado</t>
  </si>
  <si>
    <t>manchar</t>
  </si>
  <si>
    <t>estar</t>
  </si>
  <si>
    <t>estrella</t>
  </si>
  <si>
    <t>estación</t>
  </si>
  <si>
    <t>remover</t>
  </si>
  <si>
    <t>Roca</t>
  </si>
  <si>
    <t>detener</t>
  </si>
  <si>
    <t>Tienda</t>
  </si>
  <si>
    <t>Derecho</t>
  </si>
  <si>
    <t>calle</t>
  </si>
  <si>
    <t>fuerte</t>
  </si>
  <si>
    <t>estudiante</t>
  </si>
  <si>
    <t>azúcar</t>
  </si>
  <si>
    <t>traje</t>
  </si>
  <si>
    <t>verano</t>
  </si>
  <si>
    <t>Dom</t>
  </si>
  <si>
    <t>domingo</t>
  </si>
  <si>
    <t>sudor</t>
  </si>
  <si>
    <t>nadar</t>
  </si>
  <si>
    <t>camiseta</t>
  </si>
  <si>
    <t>mesa</t>
  </si>
  <si>
    <t>gusto</t>
  </si>
  <si>
    <t>té</t>
  </si>
  <si>
    <t>enseñar</t>
  </si>
  <si>
    <t>profesor</t>
  </si>
  <si>
    <t>equipo</t>
  </si>
  <si>
    <t>lágrima</t>
  </si>
  <si>
    <t>tecnología</t>
  </si>
  <si>
    <t>televisión</t>
  </si>
  <si>
    <t>temperatura</t>
  </si>
  <si>
    <t>diez</t>
  </si>
  <si>
    <t>teatro</t>
  </si>
  <si>
    <t>ellos</t>
  </si>
  <si>
    <t>grueso</t>
  </si>
  <si>
    <t>Delgado</t>
  </si>
  <si>
    <t>pensar</t>
  </si>
  <si>
    <t>tercero</t>
  </si>
  <si>
    <t>trece</t>
  </si>
  <si>
    <t>treinta</t>
  </si>
  <si>
    <t>mil</t>
  </si>
  <si>
    <t>Tres</t>
  </si>
  <si>
    <t>lanzar</t>
  </si>
  <si>
    <t>jueves</t>
  </si>
  <si>
    <t>boleto</t>
  </si>
  <si>
    <t>apretado</t>
  </si>
  <si>
    <t>neumático</t>
  </si>
  <si>
    <t>dedo del pie</t>
  </si>
  <si>
    <t>lengua</t>
  </si>
  <si>
    <t>herramienta</t>
  </si>
  <si>
    <t>diente</t>
  </si>
  <si>
    <t>parte superior</t>
  </si>
  <si>
    <t>toque</t>
  </si>
  <si>
    <t>pueblo</t>
  </si>
  <si>
    <t>entrenar</t>
  </si>
  <si>
    <t>transporte</t>
  </si>
  <si>
    <t>árbol</t>
  </si>
  <si>
    <t>camión</t>
  </si>
  <si>
    <t>martes</t>
  </si>
  <si>
    <t>giro</t>
  </si>
  <si>
    <t>doce</t>
  </si>
  <si>
    <t>veinte</t>
  </si>
  <si>
    <t>dos</t>
  </si>
  <si>
    <t>feo</t>
  </si>
  <si>
    <t>Universidad</t>
  </si>
  <si>
    <t>arriba</t>
  </si>
  <si>
    <t>Valle</t>
  </si>
  <si>
    <t>verbo</t>
  </si>
  <si>
    <t>víctima</t>
  </si>
  <si>
    <t>voz</t>
  </si>
  <si>
    <t>vocal</t>
  </si>
  <si>
    <t>camarero</t>
  </si>
  <si>
    <t>despertar</t>
  </si>
  <si>
    <t>caminar</t>
  </si>
  <si>
    <t>pared</t>
  </si>
  <si>
    <t>guerra</t>
  </si>
  <si>
    <t>calentar</t>
  </si>
  <si>
    <t>lavar</t>
  </si>
  <si>
    <t>agua</t>
  </si>
  <si>
    <t>ola</t>
  </si>
  <si>
    <t>nosotros</t>
  </si>
  <si>
    <t>débiles</t>
  </si>
  <si>
    <t>vestir</t>
  </si>
  <si>
    <t>Boda</t>
  </si>
  <si>
    <t>miércoles</t>
  </si>
  <si>
    <t>semana</t>
  </si>
  <si>
    <t>peso</t>
  </si>
  <si>
    <t>Oeste</t>
  </si>
  <si>
    <t>mojado</t>
  </si>
  <si>
    <t>blanco</t>
  </si>
  <si>
    <t>amplio</t>
  </si>
  <si>
    <t>esposa</t>
  </si>
  <si>
    <t>ganar</t>
  </si>
  <si>
    <t>viento</t>
  </si>
  <si>
    <t>ventana</t>
  </si>
  <si>
    <t>vino</t>
  </si>
  <si>
    <t>ala</t>
  </si>
  <si>
    <t>invierno</t>
  </si>
  <si>
    <t>mujer</t>
  </si>
  <si>
    <t>madera</t>
  </si>
  <si>
    <t>mundo</t>
  </si>
  <si>
    <t>escribir</t>
  </si>
  <si>
    <t>yarda</t>
  </si>
  <si>
    <t>año</t>
  </si>
  <si>
    <t>amarillo</t>
  </si>
  <si>
    <t>si</t>
  </si>
  <si>
    <t>tú</t>
  </si>
  <si>
    <t>joven</t>
  </si>
  <si>
    <t>cero</t>
  </si>
  <si>
    <t>&lt;img src="april.jpg"&gt;</t>
  </si>
  <si>
    <t>&lt;img src="august.jpg"&gt;</t>
  </si>
  <si>
    <t>&lt;img src="december.jpg"&gt;</t>
  </si>
  <si>
    <t>&lt;img src="friday.jpg"&gt;</t>
  </si>
  <si>
    <t>&lt;img src="god.jpg"&gt;</t>
  </si>
  <si>
    <t>&lt;img src="january.jpg"&gt;</t>
  </si>
  <si>
    <t>&lt;img src="july.jpg"&gt;</t>
  </si>
  <si>
    <t>&lt;img src="june.jpg"&gt;</t>
  </si>
  <si>
    <t>&lt;img src="march.jpg"&gt;</t>
  </si>
  <si>
    <t>&lt;img src="may.jpg"&gt;</t>
  </si>
  <si>
    <t>&lt;img src="monday.jpg"&gt;</t>
  </si>
  <si>
    <t>&lt;img src="november.jpg"&gt;</t>
  </si>
  <si>
    <t>&lt;img src="october.jpg"&gt;</t>
  </si>
  <si>
    <t>&lt;img src="september.jpg"&gt;</t>
  </si>
  <si>
    <t>&lt;img src="t-shirt.jpg"&gt;</t>
  </si>
  <si>
    <t>&lt;img src="tuesday.jpg"&gt;</t>
  </si>
  <si>
    <t>&lt;img src="wednesday.jpg"&gt;</t>
  </si>
  <si>
    <t>ejército</t>
  </si>
  <si>
    <t>arte</t>
  </si>
  <si>
    <t>departamento</t>
  </si>
  <si>
    <t>saco</t>
  </si>
  <si>
    <t>corte</t>
  </si>
  <si>
    <t>rey</t>
  </si>
  <si>
    <t>beso</t>
  </si>
  <si>
    <t>leche</t>
  </si>
  <si>
    <t>mañana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</si>
</sst>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16"/>
  <sheetViews>
    <sheetView tabSelected="1" topLeftCell="A486" workbookViewId="0">
      <selection activeCell="C337" sqref="C337"/>
    </sheetView>
  </sheetViews>
  <sheetFormatPr baseColWidth="10" defaultColWidth="14.44140625" defaultRowHeight="15.75" customHeight="1" x14ac:dyDescent="0.25"/>
  <cols>
    <col min="1" max="1" width="26.6640625" customWidth="1"/>
  </cols>
  <sheetData>
    <row r="1" spans="1:4" ht="13.2" x14ac:dyDescent="0.25">
      <c r="A1" t="s">
        <v>0</v>
      </c>
      <c r="B1" t="s">
        <v>1</v>
      </c>
      <c r="C1" t="s">
        <v>1</v>
      </c>
      <c r="D1" t="str">
        <f ca="1">IFERROR(__xludf.DUMMYFUNCTION("GOOGLETRANSLATE(B1, ""en"", ""pt"")"),"ator")</f>
        <v>ator</v>
      </c>
    </row>
    <row r="2" spans="1:4" ht="13.2" x14ac:dyDescent="0.25">
      <c r="A2" t="s">
        <v>2</v>
      </c>
      <c r="B2" t="s">
        <v>3</v>
      </c>
      <c r="C2" t="s">
        <v>1176</v>
      </c>
      <c r="D2" t="str">
        <f ca="1">IFERROR(__xludf.DUMMYFUNCTION("GOOGLETRANSLATE(B2, ""en"", ""pt"")"),"adjetivo")</f>
        <v>adjetivo</v>
      </c>
    </row>
    <row r="3" spans="1:4" ht="13.2" x14ac:dyDescent="0.25">
      <c r="A3" t="s">
        <v>4</v>
      </c>
      <c r="B3" t="s">
        <v>5</v>
      </c>
      <c r="C3" t="s">
        <v>1177</v>
      </c>
      <c r="D3" t="str">
        <f ca="1">IFERROR(__xludf.DUMMYFUNCTION("GOOGLETRANSLATE(B3, ""en"", ""pt"")"),"adulto")</f>
        <v>adulto</v>
      </c>
    </row>
    <row r="4" spans="1:4" ht="13.2" x14ac:dyDescent="0.25">
      <c r="A4" t="s">
        <v>6</v>
      </c>
      <c r="B4" t="s">
        <v>7</v>
      </c>
      <c r="C4" t="s">
        <v>1178</v>
      </c>
      <c r="D4" t="str">
        <f ca="1">IFERROR(__xludf.DUMMYFUNCTION("GOOGLETRANSLATE(B4, ""en"", ""pt"")"),"tarde")</f>
        <v>tarde</v>
      </c>
    </row>
    <row r="5" spans="1:4" ht="13.2" x14ac:dyDescent="0.25">
      <c r="A5" t="s">
        <v>8</v>
      </c>
      <c r="B5" t="s">
        <v>9</v>
      </c>
      <c r="C5" t="s">
        <v>1179</v>
      </c>
      <c r="D5" t="str">
        <f ca="1">IFERROR(__xludf.DUMMYFUNCTION("GOOGLETRANSLATE(B5, ""en"", ""pt"")"),"ar")</f>
        <v>ar</v>
      </c>
    </row>
    <row r="6" spans="1:4" ht="13.2" x14ac:dyDescent="0.25">
      <c r="A6" t="s">
        <v>10</v>
      </c>
      <c r="B6" t="s">
        <v>11</v>
      </c>
      <c r="C6" t="s">
        <v>1180</v>
      </c>
      <c r="D6" t="str">
        <f ca="1">IFERROR(__xludf.DUMMYFUNCTION("GOOGLETRANSLATE(B6, ""en"", ""pt"")"),"aeroporto")</f>
        <v>aeroporto</v>
      </c>
    </row>
    <row r="7" spans="1:4" ht="13.2" x14ac:dyDescent="0.25">
      <c r="A7" t="s">
        <v>12</v>
      </c>
      <c r="B7" t="s">
        <v>13</v>
      </c>
      <c r="C7" t="s">
        <v>1181</v>
      </c>
      <c r="D7" t="str">
        <f ca="1">IFERROR(__xludf.DUMMYFUNCTION("GOOGLETRANSLATE(B7, ""en"", ""pt"")"),"vivo")</f>
        <v>vivo</v>
      </c>
    </row>
    <row r="8" spans="1:4" ht="13.2" x14ac:dyDescent="0.25">
      <c r="A8" t="s">
        <v>14</v>
      </c>
      <c r="B8" t="s">
        <v>15</v>
      </c>
      <c r="C8" t="s">
        <v>15</v>
      </c>
      <c r="D8" t="str">
        <f ca="1">IFERROR(__xludf.DUMMYFUNCTION("GOOGLETRANSLATE(B8, ""en"", ""pt"")"),"animal")</f>
        <v>animal</v>
      </c>
    </row>
    <row r="9" spans="1:4" ht="13.2" x14ac:dyDescent="0.25">
      <c r="A9" t="s">
        <v>16</v>
      </c>
      <c r="B9" t="s">
        <v>17</v>
      </c>
      <c r="C9" s="1" t="s">
        <v>1756</v>
      </c>
      <c r="D9" t="str">
        <f ca="1">IFERROR(__xludf.DUMMYFUNCTION("GOOGLETRANSLATE(B9, ""en"", ""pt"")"),"apartamento")</f>
        <v>apartamento</v>
      </c>
    </row>
    <row r="10" spans="1:4" ht="13.2" x14ac:dyDescent="0.25">
      <c r="A10" t="s">
        <v>18</v>
      </c>
      <c r="B10" t="s">
        <v>19</v>
      </c>
      <c r="C10" t="s">
        <v>1182</v>
      </c>
      <c r="D10" t="str">
        <f ca="1">IFERROR(__xludf.DUMMYFUNCTION("GOOGLETRANSLATE(B10, ""en"", ""pt"")"),"maçã")</f>
        <v>maçã</v>
      </c>
    </row>
    <row r="11" spans="1:4" ht="13.2" x14ac:dyDescent="0.25">
      <c r="A11" s="1" t="s">
        <v>1737</v>
      </c>
      <c r="B11" t="s">
        <v>20</v>
      </c>
      <c r="C11" t="s">
        <v>1183</v>
      </c>
      <c r="D11" t="str">
        <f ca="1">IFERROR(__xludf.DUMMYFUNCTION("GOOGLETRANSLATE(B11, ""en"", ""pt"")"),"abril")</f>
        <v>abril</v>
      </c>
    </row>
    <row r="12" spans="1:4" ht="13.2" x14ac:dyDescent="0.25">
      <c r="A12" t="s">
        <v>21</v>
      </c>
      <c r="B12" t="s">
        <v>22</v>
      </c>
      <c r="C12" t="s">
        <v>1184</v>
      </c>
      <c r="D12" t="str">
        <f ca="1">IFERROR(__xludf.DUMMYFUNCTION("GOOGLETRANSLATE(B12, ""en"", ""pt"")"),"braço")</f>
        <v>braço</v>
      </c>
    </row>
    <row r="13" spans="1:4" ht="13.2" x14ac:dyDescent="0.25">
      <c r="A13" t="s">
        <v>23</v>
      </c>
      <c r="B13" t="s">
        <v>24</v>
      </c>
      <c r="C13" s="1" t="s">
        <v>1754</v>
      </c>
      <c r="D13" t="str">
        <f ca="1">IFERROR(__xludf.DUMMYFUNCTION("GOOGLETRANSLATE(B13, ""en"", ""pt"")"),"exército")</f>
        <v>exército</v>
      </c>
    </row>
    <row r="14" spans="1:4" ht="13.2" x14ac:dyDescent="0.25">
      <c r="A14" t="s">
        <v>25</v>
      </c>
      <c r="B14" t="s">
        <v>26</v>
      </c>
      <c r="C14" s="1" t="s">
        <v>1755</v>
      </c>
      <c r="D14" t="str">
        <f ca="1">IFERROR(__xludf.DUMMYFUNCTION("GOOGLETRANSLATE(B14, ""en"", ""pt"")"),"arte")</f>
        <v>arte</v>
      </c>
    </row>
    <row r="15" spans="1:4" ht="13.2" x14ac:dyDescent="0.25">
      <c r="A15" t="s">
        <v>27</v>
      </c>
      <c r="B15" t="s">
        <v>28</v>
      </c>
      <c r="C15" t="s">
        <v>1185</v>
      </c>
      <c r="D15" t="str">
        <f ca="1">IFERROR(__xludf.DUMMYFUNCTION("GOOGLETRANSLATE(B15, ""en"", ""pt"")"),"artista")</f>
        <v>artista</v>
      </c>
    </row>
    <row r="16" spans="1:4" ht="13.2" x14ac:dyDescent="0.25">
      <c r="A16" t="s">
        <v>29</v>
      </c>
      <c r="B16" t="s">
        <v>30</v>
      </c>
      <c r="C16" t="s">
        <v>1186</v>
      </c>
      <c r="D16" t="str">
        <f ca="1">IFERROR(__xludf.DUMMYFUNCTION("GOOGLETRANSLATE(B16, ""en"", ""pt"")"),"ataque")</f>
        <v>ataque</v>
      </c>
    </row>
    <row r="17" spans="1:4" ht="13.2" x14ac:dyDescent="0.25">
      <c r="A17" s="1" t="s">
        <v>1738</v>
      </c>
      <c r="B17" t="s">
        <v>31</v>
      </c>
      <c r="C17" t="s">
        <v>1187</v>
      </c>
      <c r="D17" t="str">
        <f ca="1">IFERROR(__xludf.DUMMYFUNCTION("GOOGLETRANSLATE(B17, ""en"", ""pt"")"),"agosto")</f>
        <v>agosto</v>
      </c>
    </row>
    <row r="18" spans="1:4" ht="13.2" x14ac:dyDescent="0.25">
      <c r="A18" t="s">
        <v>32</v>
      </c>
      <c r="B18" t="s">
        <v>33</v>
      </c>
      <c r="C18" t="s">
        <v>1188</v>
      </c>
      <c r="D18" t="str">
        <f ca="1">IFERROR(__xludf.DUMMYFUNCTION("GOOGLETRANSLATE(B18, ""en"", ""pt"")"),"autor")</f>
        <v>autor</v>
      </c>
    </row>
    <row r="19" spans="1:4" ht="13.2" x14ac:dyDescent="0.25">
      <c r="A19" t="s">
        <v>34</v>
      </c>
      <c r="B19" t="s">
        <v>35</v>
      </c>
      <c r="C19" t="s">
        <v>1189</v>
      </c>
      <c r="D19" t="str">
        <f ca="1">IFERROR(__xludf.DUMMYFUNCTION("GOOGLETRANSLATE(B19, ""en"", ""pt"")"),"bebê")</f>
        <v>bebê</v>
      </c>
    </row>
    <row r="20" spans="1:4" ht="13.2" x14ac:dyDescent="0.25">
      <c r="A20" t="s">
        <v>36</v>
      </c>
      <c r="B20" t="s">
        <v>37</v>
      </c>
      <c r="C20" t="s">
        <v>1190</v>
      </c>
      <c r="D20" t="str">
        <f ca="1">IFERROR(__xludf.DUMMYFUNCTION("GOOGLETRANSLATE(B20, ""en"", ""pt"")"),"costas")</f>
        <v>costas</v>
      </c>
    </row>
    <row r="21" spans="1:4" ht="13.2" x14ac:dyDescent="0.25">
      <c r="A21" t="s">
        <v>36</v>
      </c>
      <c r="B21" t="s">
        <v>37</v>
      </c>
      <c r="C21" t="s">
        <v>1190</v>
      </c>
      <c r="D21" t="str">
        <f ca="1">IFERROR(__xludf.DUMMYFUNCTION("GOOGLETRANSLATE(B21, ""en"", ""pt"")"),"costas")</f>
        <v>costas</v>
      </c>
    </row>
    <row r="22" spans="1:4" ht="13.2" x14ac:dyDescent="0.25">
      <c r="A22" t="s">
        <v>38</v>
      </c>
      <c r="B22" t="s">
        <v>39</v>
      </c>
      <c r="C22" t="s">
        <v>1191</v>
      </c>
      <c r="D22" t="str">
        <f ca="1">IFERROR(__xludf.DUMMYFUNCTION("GOOGLETRANSLATE(B22, ""en"", ""pt"")"),"mau")</f>
        <v>mau</v>
      </c>
    </row>
    <row r="23" spans="1:4" ht="13.2" x14ac:dyDescent="0.25">
      <c r="A23" t="s">
        <v>40</v>
      </c>
      <c r="B23" t="s">
        <v>41</v>
      </c>
      <c r="C23" t="s">
        <v>1192</v>
      </c>
      <c r="D23" t="str">
        <f ca="1">IFERROR(__xludf.DUMMYFUNCTION("GOOGLETRANSLATE(B23, ""en"", ""pt"")"),"saco")</f>
        <v>saco</v>
      </c>
    </row>
    <row r="24" spans="1:4" ht="13.2" x14ac:dyDescent="0.25">
      <c r="A24" t="s">
        <v>42</v>
      </c>
      <c r="B24" t="s">
        <v>43</v>
      </c>
      <c r="C24" t="s">
        <v>1193</v>
      </c>
      <c r="D24" t="str">
        <f ca="1">IFERROR(__xludf.DUMMYFUNCTION("GOOGLETRANSLATE(B24, ""en"", ""pt"")"),"bola")</f>
        <v>bola</v>
      </c>
    </row>
    <row r="25" spans="1:4" ht="13.2" x14ac:dyDescent="0.25">
      <c r="A25" t="s">
        <v>44</v>
      </c>
      <c r="B25" t="s">
        <v>45</v>
      </c>
      <c r="C25" t="s">
        <v>1194</v>
      </c>
      <c r="D25" t="str">
        <f ca="1">IFERROR(__xludf.DUMMYFUNCTION("GOOGLETRANSLATE(B25, ""en"", ""pt"")"),"banana")</f>
        <v>banana</v>
      </c>
    </row>
    <row r="26" spans="1:4" ht="13.2" x14ac:dyDescent="0.25">
      <c r="A26" t="s">
        <v>46</v>
      </c>
      <c r="B26" t="s">
        <v>47</v>
      </c>
      <c r="C26" t="s">
        <v>1195</v>
      </c>
      <c r="D26" t="str">
        <f ca="1">IFERROR(__xludf.DUMMYFUNCTION("GOOGLETRANSLATE(B26, ""en"", ""pt"")"),"banda")</f>
        <v>banda</v>
      </c>
    </row>
    <row r="27" spans="1:4" ht="13.2" x14ac:dyDescent="0.25">
      <c r="A27" t="s">
        <v>48</v>
      </c>
      <c r="B27" t="s">
        <v>49</v>
      </c>
      <c r="C27" t="s">
        <v>1196</v>
      </c>
      <c r="D27" t="str">
        <f ca="1">IFERROR(__xludf.DUMMYFUNCTION("GOOGLETRANSLATE(B27, ""en"", ""pt"")"),"banco")</f>
        <v>banco</v>
      </c>
    </row>
    <row r="28" spans="1:4" ht="13.2" x14ac:dyDescent="0.25">
      <c r="A28" t="s">
        <v>50</v>
      </c>
      <c r="B28" t="s">
        <v>51</v>
      </c>
      <c r="C28" t="s">
        <v>51</v>
      </c>
      <c r="D28" t="str">
        <f ca="1">IFERROR(__xludf.DUMMYFUNCTION("GOOGLETRANSLATE(B28, ""en"", ""pt"")"),"Barra")</f>
        <v>Barra</v>
      </c>
    </row>
    <row r="29" spans="1:4" ht="13.2" x14ac:dyDescent="0.25">
      <c r="A29" t="s">
        <v>52</v>
      </c>
      <c r="B29" t="s">
        <v>53</v>
      </c>
      <c r="C29" t="s">
        <v>1197</v>
      </c>
      <c r="D29" t="str">
        <f ca="1">IFERROR(__xludf.DUMMYFUNCTION("GOOGLETRANSLATE(B29, ""en"", ""pt"")"),"banheiro")</f>
        <v>banheiro</v>
      </c>
    </row>
    <row r="30" spans="1:4" ht="13.2" x14ac:dyDescent="0.25">
      <c r="A30" t="s">
        <v>54</v>
      </c>
      <c r="B30" t="s">
        <v>55</v>
      </c>
      <c r="C30" t="s">
        <v>1198</v>
      </c>
      <c r="D30" t="str">
        <f ca="1">IFERROR(__xludf.DUMMYFUNCTION("GOOGLETRANSLATE(B30, ""en"", ""pt"")"),"de praia")</f>
        <v>de praia</v>
      </c>
    </row>
    <row r="31" spans="1:4" ht="13.2" x14ac:dyDescent="0.25">
      <c r="A31" t="s">
        <v>56</v>
      </c>
      <c r="B31" t="s">
        <v>57</v>
      </c>
      <c r="C31" t="s">
        <v>1199</v>
      </c>
      <c r="D31" t="str">
        <f ca="1">IFERROR(__xludf.DUMMYFUNCTION("GOOGLETRANSLATE(B31, ""en"", ""pt"")"),"barba")</f>
        <v>barba</v>
      </c>
    </row>
    <row r="32" spans="1:4" ht="13.2" x14ac:dyDescent="0.25">
      <c r="A32" t="s">
        <v>58</v>
      </c>
      <c r="B32" t="s">
        <v>59</v>
      </c>
      <c r="C32" t="s">
        <v>1200</v>
      </c>
      <c r="D32" t="str">
        <f ca="1">IFERROR(__xludf.DUMMYFUNCTION("GOOGLETRANSLATE(B32, ""en"", ""pt"")"),"batida")</f>
        <v>batida</v>
      </c>
    </row>
    <row r="33" spans="1:4" ht="13.2" x14ac:dyDescent="0.25">
      <c r="A33" t="s">
        <v>60</v>
      </c>
      <c r="B33" t="s">
        <v>61</v>
      </c>
      <c r="C33" t="s">
        <v>1201</v>
      </c>
      <c r="D33" t="str">
        <f ca="1">IFERROR(__xludf.DUMMYFUNCTION("GOOGLETRANSLATE(B33, ""en"", ""pt"")"),"lindo")</f>
        <v>lindo</v>
      </c>
    </row>
    <row r="34" spans="1:4" ht="13.2" x14ac:dyDescent="0.25">
      <c r="A34" t="s">
        <v>62</v>
      </c>
      <c r="B34" t="s">
        <v>63</v>
      </c>
      <c r="C34" t="s">
        <v>1202</v>
      </c>
      <c r="D34" t="str">
        <f ca="1">IFERROR(__xludf.DUMMYFUNCTION("GOOGLETRANSLATE(B34, ""en"", ""pt"")"),"cama")</f>
        <v>cama</v>
      </c>
    </row>
    <row r="35" spans="1:4" ht="13.2" x14ac:dyDescent="0.25">
      <c r="A35" t="s">
        <v>64</v>
      </c>
      <c r="B35" t="s">
        <v>65</v>
      </c>
      <c r="C35" t="s">
        <v>1203</v>
      </c>
      <c r="D35" t="str">
        <f ca="1">IFERROR(__xludf.DUMMYFUNCTION("GOOGLETRANSLATE(B35, ""en"", ""pt"")"),"quarto")</f>
        <v>quarto</v>
      </c>
    </row>
    <row r="36" spans="1:4" ht="13.2" x14ac:dyDescent="0.25">
      <c r="A36" t="s">
        <v>66</v>
      </c>
      <c r="B36" t="s">
        <v>67</v>
      </c>
      <c r="C36" t="s">
        <v>1204</v>
      </c>
      <c r="D36" t="str">
        <f ca="1">IFERROR(__xludf.DUMMYFUNCTION("GOOGLETRANSLATE(B36, ""en"", ""pt"")"),"carne")</f>
        <v>carne</v>
      </c>
    </row>
    <row r="37" spans="1:4" ht="13.2" x14ac:dyDescent="0.25">
      <c r="A37" t="s">
        <v>68</v>
      </c>
      <c r="B37" t="s">
        <v>69</v>
      </c>
      <c r="C37" t="s">
        <v>1205</v>
      </c>
      <c r="D37" t="str">
        <f ca="1">IFERROR(__xludf.DUMMYFUNCTION("GOOGLETRANSLATE(B37, ""en"", ""pt"")"),"Cerveja")</f>
        <v>Cerveja</v>
      </c>
    </row>
    <row r="38" spans="1:4" ht="13.2" x14ac:dyDescent="0.25">
      <c r="A38" t="s">
        <v>70</v>
      </c>
      <c r="B38" t="s">
        <v>71</v>
      </c>
      <c r="C38" t="s">
        <v>1206</v>
      </c>
      <c r="D38" t="str">
        <f ca="1">IFERROR(__xludf.DUMMYFUNCTION("GOOGLETRANSLATE(B38, ""en"", ""pt"")"),"dobrar")</f>
        <v>dobrar</v>
      </c>
    </row>
    <row r="39" spans="1:4" ht="13.2" x14ac:dyDescent="0.25">
      <c r="A39" t="s">
        <v>72</v>
      </c>
      <c r="B39" t="s">
        <v>73</v>
      </c>
      <c r="C39" t="s">
        <v>1207</v>
      </c>
      <c r="D39" t="str">
        <f ca="1">IFERROR(__xludf.DUMMYFUNCTION("GOOGLETRANSLATE(B39, ""en"", ""pt"")"),"bebida")</f>
        <v>bebida</v>
      </c>
    </row>
    <row r="40" spans="1:4" ht="13.2" x14ac:dyDescent="0.25">
      <c r="A40" t="s">
        <v>74</v>
      </c>
      <c r="B40" t="s">
        <v>75</v>
      </c>
      <c r="C40" t="s">
        <v>1208</v>
      </c>
      <c r="D40" t="str">
        <f ca="1">IFERROR(__xludf.DUMMYFUNCTION("GOOGLETRANSLATE(B40, ""en"", ""pt"")"),"bicicleta")</f>
        <v>bicicleta</v>
      </c>
    </row>
    <row r="41" spans="1:4" ht="13.2" x14ac:dyDescent="0.25">
      <c r="A41" t="s">
        <v>76</v>
      </c>
      <c r="B41" t="s">
        <v>77</v>
      </c>
      <c r="C41" t="s">
        <v>1209</v>
      </c>
      <c r="D41" t="str">
        <f ca="1">IFERROR(__xludf.DUMMYFUNCTION("GOOGLETRANSLATE(B41, ""en"", ""pt"")"),"grande")</f>
        <v>grande</v>
      </c>
    </row>
    <row r="42" spans="1:4" ht="13.2" x14ac:dyDescent="0.25">
      <c r="A42" t="s">
        <v>78</v>
      </c>
      <c r="B42" t="s">
        <v>79</v>
      </c>
      <c r="C42" t="s">
        <v>1210</v>
      </c>
      <c r="D42" t="str">
        <f ca="1">IFERROR(__xludf.DUMMYFUNCTION("GOOGLETRANSLATE(B42, ""en"", ""pt"")"),"conta")</f>
        <v>conta</v>
      </c>
    </row>
    <row r="43" spans="1:4" ht="13.2" x14ac:dyDescent="0.25">
      <c r="A43" t="s">
        <v>80</v>
      </c>
      <c r="B43" t="s">
        <v>81</v>
      </c>
      <c r="C43" t="s">
        <v>1211</v>
      </c>
      <c r="D43" t="str">
        <f ca="1">IFERROR(__xludf.DUMMYFUNCTION("GOOGLETRANSLATE(B43, ""en"", ""pt"")"),"bilhão")</f>
        <v>bilhão</v>
      </c>
    </row>
    <row r="44" spans="1:4" ht="13.2" x14ac:dyDescent="0.25">
      <c r="A44" t="s">
        <v>82</v>
      </c>
      <c r="B44" t="s">
        <v>83</v>
      </c>
      <c r="C44" t="s">
        <v>1212</v>
      </c>
      <c r="D44" t="str">
        <f ca="1">IFERROR(__xludf.DUMMYFUNCTION("GOOGLETRANSLATE(B44, ""en"", ""pt"")"),"pássaro")</f>
        <v>pássaro</v>
      </c>
    </row>
    <row r="45" spans="1:4" ht="13.2" x14ac:dyDescent="0.25">
      <c r="A45" t="s">
        <v>84</v>
      </c>
      <c r="B45" t="s">
        <v>85</v>
      </c>
      <c r="C45" t="s">
        <v>1213</v>
      </c>
      <c r="D45" t="str">
        <f ca="1">IFERROR(__xludf.DUMMYFUNCTION("GOOGLETRANSLATE(B45, ""en"", ""pt"")"),"Preto")</f>
        <v>Preto</v>
      </c>
    </row>
    <row r="46" spans="1:4" ht="13.2" x14ac:dyDescent="0.25">
      <c r="A46" t="s">
        <v>86</v>
      </c>
      <c r="B46" t="s">
        <v>87</v>
      </c>
      <c r="C46" t="s">
        <v>1214</v>
      </c>
      <c r="D46" t="str">
        <f ca="1">IFERROR(__xludf.DUMMYFUNCTION("GOOGLETRANSLATE(B46, ""en"", ""pt"")"),"cego")</f>
        <v>cego</v>
      </c>
    </row>
    <row r="47" spans="1:4" ht="13.2" x14ac:dyDescent="0.25">
      <c r="A47" t="s">
        <v>88</v>
      </c>
      <c r="B47" t="s">
        <v>89</v>
      </c>
      <c r="C47" t="s">
        <v>1215</v>
      </c>
      <c r="D47" t="str">
        <f ca="1">IFERROR(__xludf.DUMMYFUNCTION("GOOGLETRANSLATE(B47, ""en"", ""pt"")"),"sangue")</f>
        <v>sangue</v>
      </c>
    </row>
    <row r="48" spans="1:4" ht="13.2" x14ac:dyDescent="0.25">
      <c r="A48" t="s">
        <v>90</v>
      </c>
      <c r="B48" t="s">
        <v>91</v>
      </c>
      <c r="C48" t="s">
        <v>1216</v>
      </c>
      <c r="D48" t="str">
        <f ca="1">IFERROR(__xludf.DUMMYFUNCTION("GOOGLETRANSLATE(B48, ""en"", ""pt"")"),"azul")</f>
        <v>azul</v>
      </c>
    </row>
    <row r="49" spans="1:4" ht="13.2" x14ac:dyDescent="0.25">
      <c r="A49" t="s">
        <v>92</v>
      </c>
      <c r="B49" t="s">
        <v>93</v>
      </c>
      <c r="C49" t="s">
        <v>1217</v>
      </c>
      <c r="D49" t="str">
        <f ca="1">IFERROR(__xludf.DUMMYFUNCTION("GOOGLETRANSLATE(B49, ""en"", ""pt"")"),"barco")</f>
        <v>barco</v>
      </c>
    </row>
    <row r="50" spans="1:4" ht="13.2" x14ac:dyDescent="0.25">
      <c r="A50" t="s">
        <v>94</v>
      </c>
      <c r="B50" t="s">
        <v>95</v>
      </c>
      <c r="C50" t="s">
        <v>1218</v>
      </c>
      <c r="D50" t="str">
        <f ca="1">IFERROR(__xludf.DUMMYFUNCTION("GOOGLETRANSLATE(B50, ""en"", ""pt"")"),"corpo")</f>
        <v>corpo</v>
      </c>
    </row>
    <row r="51" spans="1:4" ht="13.2" x14ac:dyDescent="0.25">
      <c r="A51" t="s">
        <v>96</v>
      </c>
      <c r="B51" t="s">
        <v>97</v>
      </c>
      <c r="C51" t="s">
        <v>1219</v>
      </c>
      <c r="D51" t="str">
        <f ca="1">IFERROR(__xludf.DUMMYFUNCTION("GOOGLETRANSLATE(B51, ""en"", ""pt"")"),"osso")</f>
        <v>osso</v>
      </c>
    </row>
    <row r="52" spans="1:4" ht="13.2" x14ac:dyDescent="0.25">
      <c r="A52" t="s">
        <v>98</v>
      </c>
      <c r="B52" t="s">
        <v>99</v>
      </c>
      <c r="C52" t="s">
        <v>1220</v>
      </c>
      <c r="D52" t="str">
        <f ca="1">IFERROR(__xludf.DUMMYFUNCTION("GOOGLETRANSLATE(B52, ""en"", ""pt"")"),"livro")</f>
        <v>livro</v>
      </c>
    </row>
    <row r="53" spans="1:4" ht="13.2" x14ac:dyDescent="0.25">
      <c r="A53" t="s">
        <v>100</v>
      </c>
      <c r="B53" t="s">
        <v>101</v>
      </c>
      <c r="C53" t="s">
        <v>1221</v>
      </c>
      <c r="D53" t="str">
        <f ca="1">IFERROR(__xludf.DUMMYFUNCTION("GOOGLETRANSLATE(B53, ""en"", ""pt"")"),"garrafa")</f>
        <v>garrafa</v>
      </c>
    </row>
    <row r="54" spans="1:4" ht="13.2" x14ac:dyDescent="0.25">
      <c r="A54" t="s">
        <v>102</v>
      </c>
      <c r="B54" t="s">
        <v>103</v>
      </c>
      <c r="C54" t="s">
        <v>1222</v>
      </c>
      <c r="D54" t="str">
        <f ca="1">IFERROR(__xludf.DUMMYFUNCTION("GOOGLETRANSLATE(B54, ""en"", ""pt"")"),"inferior")</f>
        <v>inferior</v>
      </c>
    </row>
    <row r="55" spans="1:4" ht="13.2" x14ac:dyDescent="0.25">
      <c r="A55" t="s">
        <v>104</v>
      </c>
      <c r="B55" t="s">
        <v>105</v>
      </c>
      <c r="C55" t="s">
        <v>1223</v>
      </c>
      <c r="D55" t="str">
        <f ca="1">IFERROR(__xludf.DUMMYFUNCTION("GOOGLETRANSLATE(B55, ""en"", ""pt"")"),"caixa")</f>
        <v>caixa</v>
      </c>
    </row>
    <row r="56" spans="1:4" ht="13.2" x14ac:dyDescent="0.25">
      <c r="A56" t="s">
        <v>106</v>
      </c>
      <c r="B56" t="s">
        <v>107</v>
      </c>
      <c r="C56" t="s">
        <v>1224</v>
      </c>
      <c r="D56" t="str">
        <f ca="1">IFERROR(__xludf.DUMMYFUNCTION("GOOGLETRANSLATE(B56, ""en"", ""pt"")"),"Garoto")</f>
        <v>Garoto</v>
      </c>
    </row>
    <row r="57" spans="1:4" ht="13.2" x14ac:dyDescent="0.25">
      <c r="A57" t="s">
        <v>108</v>
      </c>
      <c r="B57" t="s">
        <v>109</v>
      </c>
      <c r="C57" t="s">
        <v>1225</v>
      </c>
      <c r="D57" t="str">
        <f ca="1">IFERROR(__xludf.DUMMYFUNCTION("GOOGLETRANSLATE(B57, ""en"", ""pt"")"),"cérebro")</f>
        <v>cérebro</v>
      </c>
    </row>
    <row r="58" spans="1:4" ht="13.2" x14ac:dyDescent="0.25">
      <c r="A58" t="s">
        <v>110</v>
      </c>
      <c r="B58" t="s">
        <v>111</v>
      </c>
      <c r="C58" t="s">
        <v>1226</v>
      </c>
      <c r="D58" t="str">
        <f ca="1">IFERROR(__xludf.DUMMYFUNCTION("GOOGLETRANSLATE(B58, ""en"", ""pt"")"),"pão")</f>
        <v>pão</v>
      </c>
    </row>
    <row r="59" spans="1:4" ht="13.2" x14ac:dyDescent="0.25">
      <c r="A59" t="s">
        <v>112</v>
      </c>
      <c r="B59" t="s">
        <v>113</v>
      </c>
      <c r="C59" t="s">
        <v>1227</v>
      </c>
      <c r="D59" t="str">
        <f ca="1">IFERROR(__xludf.DUMMYFUNCTION("GOOGLETRANSLATE(B59, ""en"", ""pt"")"),"quebrar")</f>
        <v>quebrar</v>
      </c>
    </row>
    <row r="60" spans="1:4" ht="13.2" x14ac:dyDescent="0.25">
      <c r="A60" t="s">
        <v>114</v>
      </c>
      <c r="B60" t="s">
        <v>115</v>
      </c>
      <c r="C60" t="s">
        <v>1228</v>
      </c>
      <c r="D60" t="str">
        <f ca="1">IFERROR(__xludf.DUMMYFUNCTION("GOOGLETRANSLATE(B60, ""en"", ""pt"")"),"café da manhã")</f>
        <v>café da manhã</v>
      </c>
    </row>
    <row r="61" spans="1:4" ht="13.2" x14ac:dyDescent="0.25">
      <c r="A61" t="s">
        <v>116</v>
      </c>
      <c r="B61" t="s">
        <v>117</v>
      </c>
      <c r="C61" t="s">
        <v>1229</v>
      </c>
      <c r="D61" t="str">
        <f ca="1">IFERROR(__xludf.DUMMYFUNCTION("GOOGLETRANSLATE(B61, ""en"", ""pt"")"),"ponte")</f>
        <v>ponte</v>
      </c>
    </row>
    <row r="62" spans="1:4" ht="13.2" x14ac:dyDescent="0.25">
      <c r="A62" t="s">
        <v>118</v>
      </c>
      <c r="B62" t="s">
        <v>119</v>
      </c>
      <c r="C62" t="s">
        <v>1230</v>
      </c>
      <c r="D62" t="str">
        <f ca="1">IFERROR(__xludf.DUMMYFUNCTION("GOOGLETRANSLATE(B62, ""en"", ""pt"")"),"irmão")</f>
        <v>irmão</v>
      </c>
    </row>
    <row r="63" spans="1:4" ht="13.2" x14ac:dyDescent="0.25">
      <c r="A63" t="s">
        <v>120</v>
      </c>
      <c r="B63" t="s">
        <v>121</v>
      </c>
      <c r="C63" t="s">
        <v>1231</v>
      </c>
      <c r="D63" t="str">
        <f ca="1">IFERROR(__xludf.DUMMYFUNCTION("GOOGLETRANSLATE(B63, ""en"", ""pt"")"),"Castanho")</f>
        <v>Castanho</v>
      </c>
    </row>
    <row r="64" spans="1:4" ht="13.2" x14ac:dyDescent="0.25">
      <c r="A64" t="s">
        <v>122</v>
      </c>
      <c r="B64" t="s">
        <v>123</v>
      </c>
      <c r="C64" t="s">
        <v>1232</v>
      </c>
      <c r="D64" t="str">
        <f ca="1">IFERROR(__xludf.DUMMYFUNCTION("GOOGLETRANSLATE(B64, ""en"", ""pt"")"),"Construir")</f>
        <v>Construir</v>
      </c>
    </row>
    <row r="65" spans="1:4" ht="13.2" x14ac:dyDescent="0.25">
      <c r="A65" t="s">
        <v>124</v>
      </c>
      <c r="B65" t="s">
        <v>125</v>
      </c>
      <c r="C65" t="s">
        <v>1233</v>
      </c>
      <c r="D65" t="str">
        <f ca="1">IFERROR(__xludf.DUMMYFUNCTION("GOOGLETRANSLATE(B65, ""en"", ""pt"")"),"construção")</f>
        <v>construção</v>
      </c>
    </row>
    <row r="66" spans="1:4" ht="13.2" x14ac:dyDescent="0.25">
      <c r="A66" t="s">
        <v>126</v>
      </c>
      <c r="B66" t="s">
        <v>127</v>
      </c>
      <c r="C66" t="s">
        <v>1234</v>
      </c>
      <c r="D66" t="str">
        <f ca="1">IFERROR(__xludf.DUMMYFUNCTION("GOOGLETRANSLATE(B66, ""en"", ""pt"")"),"queimar")</f>
        <v>queimar</v>
      </c>
    </row>
    <row r="67" spans="1:4" ht="13.2" x14ac:dyDescent="0.25">
      <c r="A67" t="s">
        <v>128</v>
      </c>
      <c r="B67" t="s">
        <v>129</v>
      </c>
      <c r="C67" t="s">
        <v>1235</v>
      </c>
      <c r="D67" t="str">
        <f ca="1">IFERROR(__xludf.DUMMYFUNCTION("GOOGLETRANSLATE(B67, ""en"", ""pt"")"),"ônibus")</f>
        <v>ônibus</v>
      </c>
    </row>
    <row r="68" spans="1:4" ht="13.2" x14ac:dyDescent="0.25">
      <c r="A68" t="s">
        <v>130</v>
      </c>
      <c r="B68" t="s">
        <v>131</v>
      </c>
      <c r="C68" t="s">
        <v>1236</v>
      </c>
      <c r="D68" t="str">
        <f ca="1">IFERROR(__xludf.DUMMYFUNCTION("GOOGLETRANSLATE(B68, ""en"", ""pt"")"),"Comprar")</f>
        <v>Comprar</v>
      </c>
    </row>
    <row r="69" spans="1:4" ht="13.2" x14ac:dyDescent="0.25">
      <c r="A69" t="s">
        <v>132</v>
      </c>
      <c r="B69" t="s">
        <v>133</v>
      </c>
      <c r="C69" t="s">
        <v>1237</v>
      </c>
      <c r="D69" t="str">
        <f ca="1">IFERROR(__xludf.DUMMYFUNCTION("GOOGLETRANSLATE(B69, ""en"", ""pt"")"),"bolo")</f>
        <v>bolo</v>
      </c>
    </row>
    <row r="70" spans="1:4" ht="13.2" x14ac:dyDescent="0.25">
      <c r="A70" t="s">
        <v>134</v>
      </c>
      <c r="B70" t="s">
        <v>135</v>
      </c>
      <c r="C70" t="s">
        <v>1238</v>
      </c>
      <c r="D70" t="str">
        <f ca="1">IFERROR(__xludf.DUMMYFUNCTION("GOOGLETRANSLATE(B70, ""en"", ""pt"")"),"ligar")</f>
        <v>ligar</v>
      </c>
    </row>
    <row r="71" spans="1:4" ht="13.2" x14ac:dyDescent="0.25">
      <c r="A71" t="s">
        <v>136</v>
      </c>
      <c r="B71" t="s">
        <v>137</v>
      </c>
      <c r="C71" t="s">
        <v>1239</v>
      </c>
      <c r="D71" t="str">
        <f ca="1">IFERROR(__xludf.DUMMYFUNCTION("GOOGLETRANSLATE(B71, ""en"", ""pt"")"),"Câmera")</f>
        <v>Câmera</v>
      </c>
    </row>
    <row r="72" spans="1:4" ht="13.2" x14ac:dyDescent="0.25">
      <c r="A72" t="s">
        <v>138</v>
      </c>
      <c r="B72" t="s">
        <v>139</v>
      </c>
      <c r="C72" t="s">
        <v>1240</v>
      </c>
      <c r="D72" t="str">
        <f ca="1">IFERROR(__xludf.DUMMYFUNCTION("GOOGLETRANSLATE(B72, ""en"", ""pt"")"),"acampamento")</f>
        <v>acampamento</v>
      </c>
    </row>
    <row r="73" spans="1:4" ht="13.2" x14ac:dyDescent="0.25">
      <c r="A73" t="s">
        <v>140</v>
      </c>
      <c r="B73" t="s">
        <v>141</v>
      </c>
      <c r="C73" t="s">
        <v>1241</v>
      </c>
      <c r="D73" t="str">
        <f ca="1">IFERROR(__xludf.DUMMYFUNCTION("GOOGLETRANSLATE(B73, ""en"", ""pt"")"),"carro")</f>
        <v>carro</v>
      </c>
    </row>
    <row r="74" spans="1:4" ht="13.2" x14ac:dyDescent="0.25">
      <c r="A74" t="s">
        <v>142</v>
      </c>
      <c r="B74" t="s">
        <v>143</v>
      </c>
      <c r="C74" t="s">
        <v>1242</v>
      </c>
      <c r="D74" t="str">
        <f ca="1">IFERROR(__xludf.DUMMYFUNCTION("GOOGLETRANSLATE(B74, ""en"", ""pt"")"),"cartão")</f>
        <v>cartão</v>
      </c>
    </row>
    <row r="75" spans="1:4" ht="13.2" x14ac:dyDescent="0.25">
      <c r="A75" t="s">
        <v>144</v>
      </c>
      <c r="B75" t="s">
        <v>145</v>
      </c>
      <c r="C75" t="s">
        <v>1243</v>
      </c>
      <c r="D75" t="str">
        <f ca="1">IFERROR(__xludf.DUMMYFUNCTION("GOOGLETRANSLATE(B75, ""en"", ""pt"")"),"carry")</f>
        <v>carry</v>
      </c>
    </row>
    <row r="76" spans="1:4" ht="13.2" x14ac:dyDescent="0.25">
      <c r="A76" t="s">
        <v>146</v>
      </c>
      <c r="B76" t="s">
        <v>147</v>
      </c>
      <c r="C76" t="s">
        <v>1244</v>
      </c>
      <c r="D76" t="str">
        <f ca="1">IFERROR(__xludf.DUMMYFUNCTION("GOOGLETRANSLATE(B76, ""en"", ""pt"")"),"gato")</f>
        <v>gato</v>
      </c>
    </row>
    <row r="77" spans="1:4" ht="13.2" x14ac:dyDescent="0.25">
      <c r="A77" t="s">
        <v>148</v>
      </c>
      <c r="B77" t="s">
        <v>149</v>
      </c>
      <c r="C77" t="s">
        <v>1245</v>
      </c>
      <c r="D77" t="str">
        <f ca="1">IFERROR(__xludf.DUMMYFUNCTION("GOOGLETRANSLATE(B77, ""en"", ""pt"")"),"pegar")</f>
        <v>pegar</v>
      </c>
    </row>
    <row r="78" spans="1:4" ht="13.2" x14ac:dyDescent="0.25">
      <c r="A78" t="s">
        <v>150</v>
      </c>
      <c r="B78" t="s">
        <v>151</v>
      </c>
      <c r="C78" t="s">
        <v>1246</v>
      </c>
      <c r="D78" t="str">
        <f ca="1">IFERROR(__xludf.DUMMYFUNCTION("GOOGLETRANSLATE(B78, ""en"", ""pt"")"),"teto")</f>
        <v>teto</v>
      </c>
    </row>
    <row r="79" spans="1:4" ht="13.2" x14ac:dyDescent="0.25">
      <c r="A79" t="s">
        <v>152</v>
      </c>
      <c r="B79" t="s">
        <v>153</v>
      </c>
      <c r="C79" t="s">
        <v>1247</v>
      </c>
      <c r="D79" t="str">
        <f ca="1">IFERROR(__xludf.DUMMYFUNCTION("GOOGLETRANSLATE(B79, ""en"", ""pt"")"),"célula")</f>
        <v>célula</v>
      </c>
    </row>
    <row r="80" spans="1:4" ht="13.2" x14ac:dyDescent="0.25">
      <c r="A80" t="s">
        <v>154</v>
      </c>
      <c r="B80" t="s">
        <v>155</v>
      </c>
      <c r="C80" t="s">
        <v>1248</v>
      </c>
      <c r="D80" t="str">
        <f ca="1">IFERROR(__xludf.DUMMYFUNCTION("GOOGLETRANSLATE(B80, ""en"", ""pt"")"),"centímetro")</f>
        <v>centímetro</v>
      </c>
    </row>
    <row r="81" spans="1:4" ht="13.2" x14ac:dyDescent="0.25">
      <c r="A81" t="s">
        <v>156</v>
      </c>
      <c r="B81" t="s">
        <v>157</v>
      </c>
      <c r="C81" t="s">
        <v>1249</v>
      </c>
      <c r="D81" t="str">
        <f ca="1">IFERROR(__xludf.DUMMYFUNCTION("GOOGLETRANSLATE(B81, ""en"", ""pt"")"),"cadeira")</f>
        <v>cadeira</v>
      </c>
    </row>
    <row r="82" spans="1:4" ht="13.2" x14ac:dyDescent="0.25">
      <c r="A82" t="s">
        <v>158</v>
      </c>
      <c r="B82" t="s">
        <v>159</v>
      </c>
      <c r="C82" t="s">
        <v>1250</v>
      </c>
      <c r="D82" t="str">
        <f ca="1">IFERROR(__xludf.DUMMYFUNCTION("GOOGLETRANSLATE(B82, ""en"", ""pt"")"),"barato")</f>
        <v>barato</v>
      </c>
    </row>
    <row r="83" spans="1:4" ht="13.2" x14ac:dyDescent="0.25">
      <c r="A83" t="s">
        <v>160</v>
      </c>
      <c r="B83" t="s">
        <v>161</v>
      </c>
      <c r="C83" t="s">
        <v>1251</v>
      </c>
      <c r="D83" t="str">
        <f ca="1">IFERROR(__xludf.DUMMYFUNCTION("GOOGLETRANSLATE(B83, ""en"", ""pt"")"),"queijo")</f>
        <v>queijo</v>
      </c>
    </row>
    <row r="84" spans="1:4" ht="13.2" x14ac:dyDescent="0.25">
      <c r="A84" t="s">
        <v>162</v>
      </c>
      <c r="B84" t="s">
        <v>163</v>
      </c>
      <c r="C84" t="s">
        <v>1252</v>
      </c>
      <c r="D84" t="str">
        <f ca="1">IFERROR(__xludf.DUMMYFUNCTION("GOOGLETRANSLATE(B84, ""en"", ""pt"")"),"frango")</f>
        <v>frango</v>
      </c>
    </row>
    <row r="85" spans="1:4" ht="13.2" x14ac:dyDescent="0.25">
      <c r="A85" t="s">
        <v>164</v>
      </c>
      <c r="B85" t="s">
        <v>165</v>
      </c>
      <c r="C85" t="s">
        <v>1253</v>
      </c>
      <c r="D85" t="str">
        <f ca="1">IFERROR(__xludf.DUMMYFUNCTION("GOOGLETRANSLATE(B85, ""en"", ""pt"")"),"criança")</f>
        <v>criança</v>
      </c>
    </row>
    <row r="86" spans="1:4" ht="13.2" x14ac:dyDescent="0.25">
      <c r="A86" t="s">
        <v>166</v>
      </c>
      <c r="B86" t="s">
        <v>167</v>
      </c>
      <c r="C86" t="s">
        <v>1254</v>
      </c>
      <c r="D86" t="str">
        <f ca="1">IFERROR(__xludf.DUMMYFUNCTION("GOOGLETRANSLATE(B86, ""en"", ""pt"")"),"Igreja")</f>
        <v>Igreja</v>
      </c>
    </row>
    <row r="87" spans="1:4" ht="13.2" x14ac:dyDescent="0.25">
      <c r="A87" t="s">
        <v>168</v>
      </c>
      <c r="B87" t="s">
        <v>169</v>
      </c>
      <c r="C87" t="s">
        <v>1255</v>
      </c>
      <c r="D87" t="str">
        <f ca="1">IFERROR(__xludf.DUMMYFUNCTION("GOOGLETRANSLATE(B87, ""en"", ""pt"")"),"círculo")</f>
        <v>círculo</v>
      </c>
    </row>
    <row r="88" spans="1:4" ht="13.2" x14ac:dyDescent="0.25">
      <c r="A88" t="s">
        <v>170</v>
      </c>
      <c r="B88" t="s">
        <v>171</v>
      </c>
      <c r="C88" t="s">
        <v>1256</v>
      </c>
      <c r="D88" t="str">
        <f ca="1">IFERROR(__xludf.DUMMYFUNCTION("GOOGLETRANSLATE(B88, ""en"", ""pt"")"),"cidade")</f>
        <v>cidade</v>
      </c>
    </row>
    <row r="89" spans="1:4" ht="13.2" x14ac:dyDescent="0.25">
      <c r="A89" t="s">
        <v>172</v>
      </c>
      <c r="B89" t="s">
        <v>173</v>
      </c>
      <c r="C89" t="s">
        <v>1257</v>
      </c>
      <c r="D89" t="str">
        <f ca="1">IFERROR(__xludf.DUMMYFUNCTION("GOOGLETRANSLATE(B89, ""en"", ""pt"")"),"argila")</f>
        <v>argila</v>
      </c>
    </row>
    <row r="90" spans="1:4" ht="13.2" x14ac:dyDescent="0.25">
      <c r="A90" t="s">
        <v>174</v>
      </c>
      <c r="B90" t="s">
        <v>175</v>
      </c>
      <c r="C90" t="s">
        <v>1258</v>
      </c>
      <c r="D90" t="str">
        <f ca="1">IFERROR(__xludf.DUMMYFUNCTION("GOOGLETRANSLATE(B90, ""en"", ""pt"")"),"limpar \ limpo")</f>
        <v>limpar \ limpo</v>
      </c>
    </row>
    <row r="91" spans="1:4" ht="13.2" x14ac:dyDescent="0.25">
      <c r="A91" t="s">
        <v>174</v>
      </c>
      <c r="B91" t="s">
        <v>175</v>
      </c>
      <c r="C91" t="s">
        <v>1258</v>
      </c>
      <c r="D91" t="str">
        <f ca="1">IFERROR(__xludf.DUMMYFUNCTION("GOOGLETRANSLATE(B91, ""en"", ""pt"")"),"limpar \ limpo")</f>
        <v>limpar \ limpo</v>
      </c>
    </row>
    <row r="92" spans="1:4" ht="13.2" x14ac:dyDescent="0.25">
      <c r="A92" t="s">
        <v>176</v>
      </c>
      <c r="B92" t="s">
        <v>177</v>
      </c>
      <c r="C92" t="s">
        <v>1259</v>
      </c>
      <c r="D92" t="str">
        <f ca="1">IFERROR(__xludf.DUMMYFUNCTION("GOOGLETRANSLATE(B92, ""en"", ""pt"")"),"relógio")</f>
        <v>relógio</v>
      </c>
    </row>
    <row r="93" spans="1:4" ht="13.2" x14ac:dyDescent="0.25">
      <c r="A93" t="s">
        <v>178</v>
      </c>
      <c r="B93" t="s">
        <v>179</v>
      </c>
      <c r="C93" t="s">
        <v>1260</v>
      </c>
      <c r="D93" t="str">
        <f ca="1">IFERROR(__xludf.DUMMYFUNCTION("GOOGLETRANSLATE(B93, ""en"", ""pt"")"),"fechar")</f>
        <v>fechar</v>
      </c>
    </row>
    <row r="94" spans="1:4" ht="13.2" x14ac:dyDescent="0.25">
      <c r="A94" t="s">
        <v>180</v>
      </c>
      <c r="B94" t="s">
        <v>181</v>
      </c>
      <c r="C94" t="s">
        <v>1261</v>
      </c>
      <c r="D94" t="str">
        <f ca="1">IFERROR(__xludf.DUMMYFUNCTION("GOOGLETRANSLATE(B94, ""en"", ""pt"")"),"roupas")</f>
        <v>roupas</v>
      </c>
    </row>
    <row r="95" spans="1:4" ht="13.2" x14ac:dyDescent="0.25">
      <c r="A95" t="s">
        <v>182</v>
      </c>
      <c r="B95" t="s">
        <v>183</v>
      </c>
      <c r="C95" t="s">
        <v>183</v>
      </c>
      <c r="D95" t="str">
        <f ca="1">IFERROR(__xludf.DUMMYFUNCTION("GOOGLETRANSLATE(B95, ""en"", ""pt"")"),"clube")</f>
        <v>clube</v>
      </c>
    </row>
    <row r="96" spans="1:4" ht="13.2" x14ac:dyDescent="0.25">
      <c r="A96" t="s">
        <v>184</v>
      </c>
      <c r="B96" t="s">
        <v>185</v>
      </c>
      <c r="C96" s="1" t="s">
        <v>1757</v>
      </c>
      <c r="D96" t="str">
        <f ca="1">IFERROR(__xludf.DUMMYFUNCTION("GOOGLETRANSLATE(B96, ""en"", ""pt"")"),"casaco")</f>
        <v>casaco</v>
      </c>
    </row>
    <row r="97" spans="1:4" ht="13.2" x14ac:dyDescent="0.25">
      <c r="A97" t="s">
        <v>186</v>
      </c>
      <c r="B97" t="s">
        <v>187</v>
      </c>
      <c r="C97" t="s">
        <v>1262</v>
      </c>
      <c r="D97" t="str">
        <f ca="1">IFERROR(__xludf.DUMMYFUNCTION("GOOGLETRANSLATE(B97, ""en"", ""pt"")"),"café")</f>
        <v>café</v>
      </c>
    </row>
    <row r="98" spans="1:4" ht="13.2" x14ac:dyDescent="0.25">
      <c r="A98" t="s">
        <v>188</v>
      </c>
      <c r="B98" t="s">
        <v>189</v>
      </c>
      <c r="C98" t="s">
        <v>1263</v>
      </c>
      <c r="D98" t="str">
        <f ca="1">IFERROR(__xludf.DUMMYFUNCTION("GOOGLETRANSLATE(B98, ""en"", ""pt"")"),"frio")</f>
        <v>frio</v>
      </c>
    </row>
    <row r="99" spans="1:4" ht="13.2" x14ac:dyDescent="0.25">
      <c r="A99" t="s">
        <v>190</v>
      </c>
      <c r="B99" t="s">
        <v>191</v>
      </c>
      <c r="C99" t="s">
        <v>191</v>
      </c>
      <c r="D99" t="str">
        <f ca="1">IFERROR(__xludf.DUMMYFUNCTION("GOOGLETRANSLATE(B99, ""en"", ""pt"")"),"cor")</f>
        <v>cor</v>
      </c>
    </row>
    <row r="100" spans="1:4" ht="13.2" x14ac:dyDescent="0.25">
      <c r="A100" t="s">
        <v>192</v>
      </c>
      <c r="B100" t="s">
        <v>193</v>
      </c>
      <c r="C100" t="s">
        <v>1264</v>
      </c>
      <c r="D100" t="str">
        <f ca="1">IFERROR(__xludf.DUMMYFUNCTION("GOOGLETRANSLATE(B100, ""en"", ""pt"")"),"computador")</f>
        <v>computador</v>
      </c>
    </row>
    <row r="101" spans="1:4" ht="13.2" x14ac:dyDescent="0.25">
      <c r="A101" t="s">
        <v>194</v>
      </c>
      <c r="B101" t="s">
        <v>195</v>
      </c>
      <c r="C101" t="s">
        <v>1265</v>
      </c>
      <c r="D101" t="str">
        <f ca="1">IFERROR(__xludf.DUMMYFUNCTION("GOOGLETRANSLATE(B101, ""en"", ""pt"")"),"consoante")</f>
        <v>consoante</v>
      </c>
    </row>
    <row r="102" spans="1:4" ht="13.2" x14ac:dyDescent="0.25">
      <c r="A102" t="s">
        <v>196</v>
      </c>
      <c r="B102" t="s">
        <v>197</v>
      </c>
      <c r="C102" t="s">
        <v>1266</v>
      </c>
      <c r="D102" t="str">
        <f ca="1">IFERROR(__xludf.DUMMYFUNCTION("GOOGLETRANSLATE(B102, ""en"", ""pt"")"),"contrato")</f>
        <v>contrato</v>
      </c>
    </row>
    <row r="103" spans="1:4" ht="13.2" x14ac:dyDescent="0.25">
      <c r="A103" t="s">
        <v>198</v>
      </c>
      <c r="B103" t="s">
        <v>199</v>
      </c>
      <c r="C103" t="s">
        <v>1267</v>
      </c>
      <c r="D103" t="str">
        <f ca="1">IFERROR(__xludf.DUMMYFUNCTION("GOOGLETRANSLATE(B103, ""en"", ""pt"")"),"cozinhar")</f>
        <v>cozinhar</v>
      </c>
    </row>
    <row r="104" spans="1:4" ht="13.2" x14ac:dyDescent="0.25">
      <c r="A104" t="s">
        <v>200</v>
      </c>
      <c r="B104" t="s">
        <v>201</v>
      </c>
      <c r="C104" t="s">
        <v>1268</v>
      </c>
      <c r="D104" t="str">
        <f ca="1">IFERROR(__xludf.DUMMYFUNCTION("GOOGLETRANSLATE(B104, ""en"", ""pt"")"),"legal")</f>
        <v>legal</v>
      </c>
    </row>
    <row r="105" spans="1:4" ht="13.2" x14ac:dyDescent="0.25">
      <c r="A105" t="s">
        <v>202</v>
      </c>
      <c r="B105" t="s">
        <v>203</v>
      </c>
      <c r="C105" t="s">
        <v>1269</v>
      </c>
      <c r="D105" t="str">
        <f ca="1">IFERROR(__xludf.DUMMYFUNCTION("GOOGLETRANSLATE(B105, ""en"", ""pt"")"),"cobre")</f>
        <v>cobre</v>
      </c>
    </row>
    <row r="106" spans="1:4" ht="13.2" x14ac:dyDescent="0.25">
      <c r="A106" t="s">
        <v>204</v>
      </c>
      <c r="B106" t="s">
        <v>205</v>
      </c>
      <c r="C106" t="s">
        <v>1270</v>
      </c>
      <c r="D106" t="str">
        <f ca="1">IFERROR(__xludf.DUMMYFUNCTION("GOOGLETRANSLATE(B106, ""en"", ""pt"")"),"milho")</f>
        <v>milho</v>
      </c>
    </row>
    <row r="107" spans="1:4" ht="13.2" x14ac:dyDescent="0.25">
      <c r="A107" t="s">
        <v>206</v>
      </c>
      <c r="B107" t="s">
        <v>207</v>
      </c>
      <c r="C107" t="s">
        <v>1271</v>
      </c>
      <c r="D107" t="str">
        <f ca="1">IFERROR(__xludf.DUMMYFUNCTION("GOOGLETRANSLATE(B107, ""en"", ""pt"")"),"canto")</f>
        <v>canto</v>
      </c>
    </row>
    <row r="108" spans="1:4" ht="13.2" x14ac:dyDescent="0.25">
      <c r="A108" t="s">
        <v>208</v>
      </c>
      <c r="B108" t="s">
        <v>209</v>
      </c>
      <c r="C108" t="s">
        <v>1272</v>
      </c>
      <c r="D108" t="str">
        <f ca="1">IFERROR(__xludf.DUMMYFUNCTION("GOOGLETRANSLATE(B108, ""en"", ""pt"")"),"contagem")</f>
        <v>contagem</v>
      </c>
    </row>
    <row r="109" spans="1:4" ht="13.2" x14ac:dyDescent="0.25">
      <c r="A109" t="s">
        <v>210</v>
      </c>
      <c r="B109" t="s">
        <v>211</v>
      </c>
      <c r="C109" t="s">
        <v>1273</v>
      </c>
      <c r="D109" t="str">
        <f ca="1">IFERROR(__xludf.DUMMYFUNCTION("GOOGLETRANSLATE(B109, ""en"", ""pt"")"),"país")</f>
        <v>país</v>
      </c>
    </row>
    <row r="110" spans="1:4" ht="13.2" x14ac:dyDescent="0.25">
      <c r="A110" t="s">
        <v>212</v>
      </c>
      <c r="B110" t="s">
        <v>213</v>
      </c>
      <c r="C110" s="1" t="s">
        <v>1758</v>
      </c>
      <c r="D110" t="str">
        <f ca="1">IFERROR(__xludf.DUMMYFUNCTION("GOOGLETRANSLATE(B110, ""en"", ""pt"")"),"quadra")</f>
        <v>quadra</v>
      </c>
    </row>
    <row r="111" spans="1:4" ht="13.2" x14ac:dyDescent="0.25">
      <c r="A111" t="s">
        <v>214</v>
      </c>
      <c r="B111" t="s">
        <v>215</v>
      </c>
      <c r="C111" t="s">
        <v>1274</v>
      </c>
      <c r="D111" t="str">
        <f ca="1">IFERROR(__xludf.DUMMYFUNCTION("GOOGLETRANSLATE(B111, ""en"", ""pt"")"),"vaca")</f>
        <v>vaca</v>
      </c>
    </row>
    <row r="112" spans="1:4" ht="13.2" x14ac:dyDescent="0.25">
      <c r="A112" t="s">
        <v>216</v>
      </c>
      <c r="B112" t="s">
        <v>217</v>
      </c>
      <c r="C112" t="s">
        <v>1275</v>
      </c>
      <c r="D112" t="str">
        <f ca="1">IFERROR(__xludf.DUMMYFUNCTION("GOOGLETRANSLATE(B112, ""en"", ""pt"")"),"multidão")</f>
        <v>multidão</v>
      </c>
    </row>
    <row r="113" spans="1:4" ht="13.2" x14ac:dyDescent="0.25">
      <c r="A113" t="s">
        <v>218</v>
      </c>
      <c r="B113" t="s">
        <v>219</v>
      </c>
      <c r="C113" t="s">
        <v>1276</v>
      </c>
      <c r="D113" t="str">
        <f ca="1">IFERROR(__xludf.DUMMYFUNCTION("GOOGLETRANSLATE(B113, ""en"", ""pt"")"),"choro")</f>
        <v>choro</v>
      </c>
    </row>
    <row r="114" spans="1:4" ht="13.2" x14ac:dyDescent="0.25">
      <c r="A114" t="s">
        <v>220</v>
      </c>
      <c r="B114" t="s">
        <v>221</v>
      </c>
      <c r="C114" t="s">
        <v>1277</v>
      </c>
      <c r="D114" t="str">
        <f ca="1">IFERROR(__xludf.DUMMYFUNCTION("GOOGLETRANSLATE(B114, ""en"", ""pt"")"),"copo")</f>
        <v>copo</v>
      </c>
    </row>
    <row r="115" spans="1:4" ht="13.2" x14ac:dyDescent="0.25">
      <c r="A115" t="s">
        <v>222</v>
      </c>
      <c r="B115" t="s">
        <v>223</v>
      </c>
      <c r="C115" t="s">
        <v>1278</v>
      </c>
      <c r="D115" t="str">
        <f ca="1">IFERROR(__xludf.DUMMYFUNCTION("GOOGLETRANSLATE(B115, ""en"", ""pt"")"),"curvado")</f>
        <v>curvado</v>
      </c>
    </row>
    <row r="116" spans="1:4" ht="13.2" x14ac:dyDescent="0.25">
      <c r="A116" t="s">
        <v>224</v>
      </c>
      <c r="B116" t="s">
        <v>225</v>
      </c>
      <c r="C116" t="s">
        <v>1279</v>
      </c>
      <c r="D116" t="str">
        <f ca="1">IFERROR(__xludf.DUMMYFUNCTION("GOOGLETRANSLATE(B116, ""en"", ""pt"")"),"cortar")</f>
        <v>cortar</v>
      </c>
    </row>
    <row r="117" spans="1:4" ht="13.2" x14ac:dyDescent="0.25">
      <c r="A117" t="s">
        <v>226</v>
      </c>
      <c r="B117" t="s">
        <v>227</v>
      </c>
      <c r="C117" t="s">
        <v>1280</v>
      </c>
      <c r="D117" t="str">
        <f ca="1">IFERROR(__xludf.DUMMYFUNCTION("GOOGLETRANSLATE(B117, ""en"", ""pt"")"),"dança")</f>
        <v>dança</v>
      </c>
    </row>
    <row r="118" spans="1:4" ht="13.2" x14ac:dyDescent="0.25">
      <c r="A118" t="s">
        <v>228</v>
      </c>
      <c r="B118" t="s">
        <v>229</v>
      </c>
      <c r="C118" t="s">
        <v>1281</v>
      </c>
      <c r="D118" t="str">
        <f ca="1">IFERROR(__xludf.DUMMYFUNCTION("GOOGLETRANSLATE(B118, ""en"", ""pt"")"),"Sombrio")</f>
        <v>Sombrio</v>
      </c>
    </row>
    <row r="119" spans="1:4" ht="13.2" x14ac:dyDescent="0.25">
      <c r="A119" t="s">
        <v>230</v>
      </c>
      <c r="B119" t="s">
        <v>231</v>
      </c>
      <c r="C119" t="s">
        <v>1282</v>
      </c>
      <c r="D119" t="str">
        <f ca="1">IFERROR(__xludf.DUMMYFUNCTION("GOOGLETRANSLATE(B119, ""en"", ""pt"")"),"encontro")</f>
        <v>encontro</v>
      </c>
    </row>
    <row r="120" spans="1:4" ht="13.2" x14ac:dyDescent="0.25">
      <c r="A120" t="s">
        <v>232</v>
      </c>
      <c r="B120" t="s">
        <v>233</v>
      </c>
      <c r="C120" t="s">
        <v>1283</v>
      </c>
      <c r="D120" t="str">
        <f ca="1">IFERROR(__xludf.DUMMYFUNCTION("GOOGLETRANSLATE(B120, ""en"", ""pt"")"),"filha")</f>
        <v>filha</v>
      </c>
    </row>
    <row r="121" spans="1:4" ht="13.2" x14ac:dyDescent="0.25">
      <c r="A121" t="s">
        <v>234</v>
      </c>
      <c r="B121" t="s">
        <v>235</v>
      </c>
      <c r="C121" t="s">
        <v>1284</v>
      </c>
      <c r="D121" t="str">
        <f ca="1">IFERROR(__xludf.DUMMYFUNCTION("GOOGLETRANSLATE(B121, ""en"", ""pt"")"),"dia")</f>
        <v>dia</v>
      </c>
    </row>
    <row r="122" spans="1:4" ht="13.2" x14ac:dyDescent="0.25">
      <c r="A122" t="s">
        <v>236</v>
      </c>
      <c r="B122" t="s">
        <v>237</v>
      </c>
      <c r="C122" t="s">
        <v>1285</v>
      </c>
      <c r="D122" t="str">
        <f ca="1">IFERROR(__xludf.DUMMYFUNCTION("GOOGLETRANSLATE(B122, ""en"", ""pt"")"),"morto")</f>
        <v>morto</v>
      </c>
    </row>
    <row r="123" spans="1:4" ht="13.2" x14ac:dyDescent="0.25">
      <c r="A123" t="s">
        <v>238</v>
      </c>
      <c r="B123" t="s">
        <v>239</v>
      </c>
      <c r="C123" t="s">
        <v>1286</v>
      </c>
      <c r="D123" t="str">
        <f ca="1">IFERROR(__xludf.DUMMYFUNCTION("GOOGLETRANSLATE(B123, ""en"", ""pt"")"),"surdo")</f>
        <v>surdo</v>
      </c>
    </row>
    <row r="124" spans="1:4" ht="13.2" x14ac:dyDescent="0.25">
      <c r="A124" t="s">
        <v>240</v>
      </c>
      <c r="B124" t="s">
        <v>241</v>
      </c>
      <c r="C124" t="s">
        <v>1287</v>
      </c>
      <c r="D124" t="str">
        <f ca="1">IFERROR(__xludf.DUMMYFUNCTION("GOOGLETRANSLATE(B124, ""en"", ""pt"")"),"morte")</f>
        <v>morte</v>
      </c>
    </row>
    <row r="125" spans="1:4" ht="13.2" x14ac:dyDescent="0.25">
      <c r="A125" s="1" t="s">
        <v>1739</v>
      </c>
      <c r="B125" t="s">
        <v>242</v>
      </c>
      <c r="C125" t="s">
        <v>1288</v>
      </c>
      <c r="D125" t="str">
        <f ca="1">IFERROR(__xludf.DUMMYFUNCTION("GOOGLETRANSLATE(B125, ""en"", ""pt"")"),"dezembro")</f>
        <v>dezembro</v>
      </c>
    </row>
    <row r="126" spans="1:4" ht="13.2" x14ac:dyDescent="0.25">
      <c r="A126" t="s">
        <v>243</v>
      </c>
      <c r="B126" t="s">
        <v>244</v>
      </c>
      <c r="C126" t="s">
        <v>1289</v>
      </c>
      <c r="D126" t="str">
        <f ca="1">IFERROR(__xludf.DUMMYFUNCTION("GOOGLETRANSLATE(B126, ""en"", ""pt"")"),"profundo")</f>
        <v>profundo</v>
      </c>
    </row>
    <row r="127" spans="1:4" ht="13.2" x14ac:dyDescent="0.25">
      <c r="A127" t="s">
        <v>245</v>
      </c>
      <c r="B127" t="s">
        <v>246</v>
      </c>
      <c r="C127" t="s">
        <v>1290</v>
      </c>
      <c r="D127" t="str">
        <f ca="1">IFERROR(__xludf.DUMMYFUNCTION("GOOGLETRANSLATE(B127, ""en"", ""pt"")"),"diamante")</f>
        <v>diamante</v>
      </c>
    </row>
    <row r="128" spans="1:4" ht="13.2" x14ac:dyDescent="0.25">
      <c r="A128" t="s">
        <v>247</v>
      </c>
      <c r="B128" t="s">
        <v>248</v>
      </c>
      <c r="C128" t="s">
        <v>1291</v>
      </c>
      <c r="D128" t="str">
        <f ca="1">IFERROR(__xludf.DUMMYFUNCTION("GOOGLETRANSLATE(B128, ""en"", ""pt"")"),"morrer")</f>
        <v>morrer</v>
      </c>
    </row>
    <row r="129" spans="1:4" ht="13.2" x14ac:dyDescent="0.25">
      <c r="A129" t="s">
        <v>249</v>
      </c>
      <c r="B129" t="s">
        <v>250</v>
      </c>
      <c r="C129" t="s">
        <v>1292</v>
      </c>
      <c r="D129" t="str">
        <f ca="1">IFERROR(__xludf.DUMMYFUNCTION("GOOGLETRANSLATE(B129, ""en"", ""pt"")"),"escavação")</f>
        <v>escavação</v>
      </c>
    </row>
    <row r="130" spans="1:4" ht="13.2" x14ac:dyDescent="0.25">
      <c r="A130" t="s">
        <v>251</v>
      </c>
      <c r="B130" t="s">
        <v>252</v>
      </c>
      <c r="C130" t="s">
        <v>1293</v>
      </c>
      <c r="D130" t="str">
        <f ca="1">IFERROR(__xludf.DUMMYFUNCTION("GOOGLETRANSLATE(B130, ""en"", ""pt"")"),"jantar")</f>
        <v>jantar</v>
      </c>
    </row>
    <row r="131" spans="1:4" ht="13.2" x14ac:dyDescent="0.25">
      <c r="A131" t="s">
        <v>253</v>
      </c>
      <c r="B131" t="s">
        <v>254</v>
      </c>
      <c r="C131" t="s">
        <v>1294</v>
      </c>
      <c r="D131" t="str">
        <f ca="1">IFERROR(__xludf.DUMMYFUNCTION("GOOGLETRANSLATE(B131, ""en"", ""pt"")"),"direção")</f>
        <v>direção</v>
      </c>
    </row>
    <row r="132" spans="1:4" ht="13.2" x14ac:dyDescent="0.25">
      <c r="A132" t="s">
        <v>255</v>
      </c>
      <c r="B132" t="s">
        <v>256</v>
      </c>
      <c r="C132" t="s">
        <v>1295</v>
      </c>
      <c r="D132" t="str">
        <f ca="1">IFERROR(__xludf.DUMMYFUNCTION("GOOGLETRANSLATE(B132, ""en"", ""pt"")"),"sujo")</f>
        <v>sujo</v>
      </c>
    </row>
    <row r="133" spans="1:4" ht="13.2" x14ac:dyDescent="0.25">
      <c r="A133" t="s">
        <v>257</v>
      </c>
      <c r="B133" t="s">
        <v>258</v>
      </c>
      <c r="C133" t="s">
        <v>1296</v>
      </c>
      <c r="D133" t="str">
        <f ca="1">IFERROR(__xludf.DUMMYFUNCTION("GOOGLETRANSLATE(B133, ""en"", ""pt"")"),"doença")</f>
        <v>doença</v>
      </c>
    </row>
    <row r="134" spans="1:4" ht="13.2" x14ac:dyDescent="0.25">
      <c r="A134" t="s">
        <v>259</v>
      </c>
      <c r="B134" t="s">
        <v>260</v>
      </c>
      <c r="C134" t="s">
        <v>260</v>
      </c>
      <c r="D134" t="str">
        <f ca="1">IFERROR(__xludf.DUMMYFUNCTION("GOOGLETRANSLATE(B134, ""en"", ""pt"")"),"médico")</f>
        <v>médico</v>
      </c>
    </row>
    <row r="135" spans="1:4" ht="13.2" x14ac:dyDescent="0.25">
      <c r="A135" t="s">
        <v>261</v>
      </c>
      <c r="B135" t="s">
        <v>262</v>
      </c>
      <c r="C135" t="s">
        <v>1297</v>
      </c>
      <c r="D135" t="str">
        <f ca="1">IFERROR(__xludf.DUMMYFUNCTION("GOOGLETRANSLATE(B135, ""en"", ""pt"")"),"cão")</f>
        <v>cão</v>
      </c>
    </row>
    <row r="136" spans="1:4" ht="13.2" x14ac:dyDescent="0.25">
      <c r="A136" t="s">
        <v>263</v>
      </c>
      <c r="B136" t="s">
        <v>264</v>
      </c>
      <c r="C136" t="s">
        <v>1298</v>
      </c>
      <c r="D136" t="str">
        <f ca="1">IFERROR(__xludf.DUMMYFUNCTION("GOOGLETRANSLATE(B136, ""en"", ""pt"")"),"dólar")</f>
        <v>dólar</v>
      </c>
    </row>
    <row r="137" spans="1:4" ht="13.2" x14ac:dyDescent="0.25">
      <c r="A137" t="s">
        <v>265</v>
      </c>
      <c r="B137" t="s">
        <v>266</v>
      </c>
      <c r="C137" t="s">
        <v>1299</v>
      </c>
      <c r="D137" t="str">
        <f ca="1">IFERROR(__xludf.DUMMYFUNCTION("GOOGLETRANSLATE(B137, ""en"", ""pt"")"),"porta")</f>
        <v>porta</v>
      </c>
    </row>
    <row r="138" spans="1:4" ht="13.2" x14ac:dyDescent="0.25">
      <c r="A138" t="s">
        <v>267</v>
      </c>
      <c r="B138" t="s">
        <v>268</v>
      </c>
      <c r="C138" t="s">
        <v>1300</v>
      </c>
      <c r="D138" t="str">
        <f ca="1">IFERROR(__xludf.DUMMYFUNCTION("GOOGLETRANSLATE(B138, ""en"", ""pt"")"),"ponto")</f>
        <v>ponto</v>
      </c>
    </row>
    <row r="139" spans="1:4" ht="13.2" x14ac:dyDescent="0.25">
      <c r="A139" t="s">
        <v>269</v>
      </c>
      <c r="B139" t="s">
        <v>270</v>
      </c>
      <c r="C139" t="s">
        <v>1301</v>
      </c>
      <c r="D139" t="str">
        <f ca="1">IFERROR(__xludf.DUMMYFUNCTION("GOOGLETRANSLATE(B139, ""en"", ""pt"")"),"baixa")</f>
        <v>baixa</v>
      </c>
    </row>
    <row r="140" spans="1:4" ht="13.2" x14ac:dyDescent="0.25">
      <c r="A140" t="s">
        <v>269</v>
      </c>
      <c r="B140" t="s">
        <v>270</v>
      </c>
      <c r="C140" t="s">
        <v>1301</v>
      </c>
      <c r="D140" t="str">
        <f ca="1">IFERROR(__xludf.DUMMYFUNCTION("GOOGLETRANSLATE(B140, ""en"", ""pt"")"),"baixa")</f>
        <v>baixa</v>
      </c>
    </row>
    <row r="141" spans="1:4" ht="13.2" x14ac:dyDescent="0.25">
      <c r="A141" t="s">
        <v>271</v>
      </c>
      <c r="B141" t="s">
        <v>272</v>
      </c>
      <c r="C141" t="s">
        <v>1302</v>
      </c>
      <c r="D141" t="str">
        <f ca="1">IFERROR(__xludf.DUMMYFUNCTION("GOOGLETRANSLATE(B141, ""en"", ""pt"")"),"desenhar")</f>
        <v>desenhar</v>
      </c>
    </row>
    <row r="142" spans="1:4" ht="13.2" x14ac:dyDescent="0.25">
      <c r="A142" t="s">
        <v>273</v>
      </c>
      <c r="B142" t="s">
        <v>274</v>
      </c>
      <c r="C142" t="s">
        <v>1303</v>
      </c>
      <c r="D142" t="str">
        <f ca="1">IFERROR(__xludf.DUMMYFUNCTION("GOOGLETRANSLATE(B142, ""en"", ""pt"")"),"Sonhe")</f>
        <v>Sonhe</v>
      </c>
    </row>
    <row r="143" spans="1:4" ht="13.2" x14ac:dyDescent="0.25">
      <c r="A143" t="s">
        <v>275</v>
      </c>
      <c r="B143" t="s">
        <v>276</v>
      </c>
      <c r="C143" t="s">
        <v>1304</v>
      </c>
      <c r="D143" t="str">
        <f ca="1">IFERROR(__xludf.DUMMYFUNCTION("GOOGLETRANSLATE(B143, ""en"", ""pt"")"),"vestir")</f>
        <v>vestir</v>
      </c>
    </row>
    <row r="144" spans="1:4" ht="13.2" x14ac:dyDescent="0.25">
      <c r="A144" t="s">
        <v>277</v>
      </c>
      <c r="B144" t="s">
        <v>278</v>
      </c>
      <c r="C144" t="s">
        <v>1305</v>
      </c>
      <c r="D144" t="str">
        <f ca="1">IFERROR(__xludf.DUMMYFUNCTION("GOOGLETRANSLATE(B144, ""en"", ""pt"")"),"bebida")</f>
        <v>bebida</v>
      </c>
    </row>
    <row r="145" spans="1:4" ht="13.2" x14ac:dyDescent="0.25">
      <c r="A145" t="s">
        <v>279</v>
      </c>
      <c r="B145" t="s">
        <v>280</v>
      </c>
      <c r="C145" t="s">
        <v>1306</v>
      </c>
      <c r="D145" t="str">
        <f ca="1">IFERROR(__xludf.DUMMYFUNCTION("GOOGLETRANSLATE(B145, ""en"", ""pt"")"),"dirigir")</f>
        <v>dirigir</v>
      </c>
    </row>
    <row r="146" spans="1:4" ht="13.2" x14ac:dyDescent="0.25">
      <c r="A146" t="s">
        <v>281</v>
      </c>
      <c r="B146" t="s">
        <v>282</v>
      </c>
      <c r="C146" t="s">
        <v>1307</v>
      </c>
      <c r="D146" t="str">
        <f ca="1">IFERROR(__xludf.DUMMYFUNCTION("GOOGLETRANSLATE(B146, ""en"", ""pt"")"),"medicamento")</f>
        <v>medicamento</v>
      </c>
    </row>
    <row r="147" spans="1:4" ht="13.2" x14ac:dyDescent="0.25">
      <c r="A147" t="s">
        <v>283</v>
      </c>
      <c r="B147" t="s">
        <v>284</v>
      </c>
      <c r="C147" t="s">
        <v>1308</v>
      </c>
      <c r="D147" t="str">
        <f ca="1">IFERROR(__xludf.DUMMYFUNCTION("GOOGLETRANSLATE(B147, ""en"", ""pt"")"),"seco")</f>
        <v>seco</v>
      </c>
    </row>
    <row r="148" spans="1:4" ht="13.2" x14ac:dyDescent="0.25">
      <c r="A148" t="s">
        <v>285</v>
      </c>
      <c r="B148" t="s">
        <v>286</v>
      </c>
      <c r="C148" t="s">
        <v>1309</v>
      </c>
      <c r="D148" t="str">
        <f ca="1">IFERROR(__xludf.DUMMYFUNCTION("GOOGLETRANSLATE(B148, ""en"", ""pt"")"),"poeira")</f>
        <v>poeira</v>
      </c>
    </row>
    <row r="149" spans="1:4" ht="13.2" x14ac:dyDescent="0.25">
      <c r="A149" t="s">
        <v>287</v>
      </c>
      <c r="B149" t="s">
        <v>288</v>
      </c>
      <c r="C149" t="s">
        <v>1310</v>
      </c>
      <c r="D149" t="str">
        <f ca="1">IFERROR(__xludf.DUMMYFUNCTION("GOOGLETRANSLATE(B149, ""en"", ""pt"")"),"orelha")</f>
        <v>orelha</v>
      </c>
    </row>
    <row r="150" spans="1:4" ht="13.2" x14ac:dyDescent="0.25">
      <c r="A150" t="s">
        <v>289</v>
      </c>
      <c r="B150" t="s">
        <v>290</v>
      </c>
      <c r="C150" t="s">
        <v>1311</v>
      </c>
      <c r="D150" t="str">
        <f ca="1">IFERROR(__xludf.DUMMYFUNCTION("GOOGLETRANSLATE(B150, ""en"", ""pt"")"),"terra")</f>
        <v>terra</v>
      </c>
    </row>
    <row r="151" spans="1:4" ht="13.2" x14ac:dyDescent="0.25">
      <c r="A151" s="1" t="s">
        <v>289</v>
      </c>
      <c r="B151" t="s">
        <v>291</v>
      </c>
      <c r="C151" t="s">
        <v>1312</v>
      </c>
      <c r="D151" t="str">
        <f ca="1">IFERROR(__xludf.DUMMYFUNCTION("GOOGLETRANSLATE(B151, ""en"", ""pt"")"),"Terra")</f>
        <v>Terra</v>
      </c>
    </row>
    <row r="152" spans="1:4" ht="13.2" x14ac:dyDescent="0.25">
      <c r="A152" t="s">
        <v>292</v>
      </c>
      <c r="B152" t="s">
        <v>293</v>
      </c>
      <c r="C152" t="s">
        <v>1313</v>
      </c>
      <c r="D152" t="str">
        <f ca="1">IFERROR(__xludf.DUMMYFUNCTION("GOOGLETRANSLATE(B152, ""en"", ""pt"")"),"leste")</f>
        <v>leste</v>
      </c>
    </row>
    <row r="153" spans="1:4" ht="13.2" x14ac:dyDescent="0.25">
      <c r="A153" t="s">
        <v>294</v>
      </c>
      <c r="B153" t="s">
        <v>295</v>
      </c>
      <c r="C153" t="s">
        <v>1314</v>
      </c>
      <c r="D153" t="str">
        <f ca="1">IFERROR(__xludf.DUMMYFUNCTION("GOOGLETRANSLATE(B153, ""en"", ""pt"")"),"comer")</f>
        <v>comer</v>
      </c>
    </row>
    <row r="154" spans="1:4" ht="13.2" x14ac:dyDescent="0.25">
      <c r="A154" t="s">
        <v>296</v>
      </c>
      <c r="B154" t="s">
        <v>297</v>
      </c>
      <c r="C154" t="s">
        <v>1315</v>
      </c>
      <c r="D154" t="str">
        <f ca="1">IFERROR(__xludf.DUMMYFUNCTION("GOOGLETRANSLATE(B154, ""en"", ""pt"")"),"Beira")</f>
        <v>Beira</v>
      </c>
    </row>
    <row r="155" spans="1:4" ht="13.2" x14ac:dyDescent="0.25">
      <c r="A155" t="s">
        <v>298</v>
      </c>
      <c r="B155" t="s">
        <v>299</v>
      </c>
      <c r="C155" t="s">
        <v>1316</v>
      </c>
      <c r="D155" t="str">
        <f ca="1">IFERROR(__xludf.DUMMYFUNCTION("GOOGLETRANSLATE(B155, ""en"", ""pt"")"),"ovo")</f>
        <v>ovo</v>
      </c>
    </row>
    <row r="156" spans="1:4" ht="13.2" x14ac:dyDescent="0.25">
      <c r="A156" t="s">
        <v>300</v>
      </c>
      <c r="B156" t="s">
        <v>301</v>
      </c>
      <c r="C156" t="s">
        <v>1317</v>
      </c>
      <c r="D156" t="str">
        <f ca="1">IFERROR(__xludf.DUMMYFUNCTION("GOOGLETRANSLATE(B156, ""en"", ""pt"")"),"oito")</f>
        <v>oito</v>
      </c>
    </row>
    <row r="157" spans="1:4" ht="13.2" x14ac:dyDescent="0.25">
      <c r="A157" t="s">
        <v>302</v>
      </c>
      <c r="B157" t="s">
        <v>303</v>
      </c>
      <c r="C157" t="s">
        <v>1318</v>
      </c>
      <c r="D157" t="str">
        <f ca="1">IFERROR(__xludf.DUMMYFUNCTION("GOOGLETRANSLATE(B157, ""en"", ""pt"")"),"dezoito")</f>
        <v>dezoito</v>
      </c>
    </row>
    <row r="158" spans="1:4" ht="13.2" x14ac:dyDescent="0.25">
      <c r="A158" t="s">
        <v>304</v>
      </c>
      <c r="B158" t="s">
        <v>305</v>
      </c>
      <c r="C158" t="s">
        <v>1319</v>
      </c>
      <c r="D158" t="str">
        <f ca="1">IFERROR(__xludf.DUMMYFUNCTION("GOOGLETRANSLATE(B158, ""en"", ""pt"")"),"oitenta")</f>
        <v>oitenta</v>
      </c>
    </row>
    <row r="159" spans="1:4" ht="13.2" x14ac:dyDescent="0.25">
      <c r="A159" t="s">
        <v>306</v>
      </c>
      <c r="B159" t="s">
        <v>307</v>
      </c>
      <c r="C159" t="s">
        <v>1320</v>
      </c>
      <c r="D159" t="str">
        <f ca="1">IFERROR(__xludf.DUMMYFUNCTION("GOOGLETRANSLATE(B159, ""en"", ""pt"")"),"eleição")</f>
        <v>eleição</v>
      </c>
    </row>
    <row r="160" spans="1:4" ht="13.2" x14ac:dyDescent="0.25">
      <c r="A160" t="s">
        <v>308</v>
      </c>
      <c r="B160" t="s">
        <v>309</v>
      </c>
      <c r="C160" t="s">
        <v>1321</v>
      </c>
      <c r="D160" t="str">
        <f ca="1">IFERROR(__xludf.DUMMYFUNCTION("GOOGLETRANSLATE(B160, ""en"", ""pt"")"),"eletrônicos")</f>
        <v>eletrônicos</v>
      </c>
    </row>
    <row r="161" spans="1:4" ht="13.2" x14ac:dyDescent="0.25">
      <c r="A161" t="s">
        <v>310</v>
      </c>
      <c r="B161" t="s">
        <v>311</v>
      </c>
      <c r="C161" t="s">
        <v>1322</v>
      </c>
      <c r="D161" t="str">
        <f ca="1">IFERROR(__xludf.DUMMYFUNCTION("GOOGLETRANSLATE(B161, ""en"", ""pt"")"),"onze")</f>
        <v>onze</v>
      </c>
    </row>
    <row r="162" spans="1:4" ht="13.2" x14ac:dyDescent="0.25">
      <c r="A162" t="s">
        <v>312</v>
      </c>
      <c r="B162" t="s">
        <v>313</v>
      </c>
      <c r="C162" t="s">
        <v>1323</v>
      </c>
      <c r="D162" t="str">
        <f ca="1">IFERROR(__xludf.DUMMYFUNCTION("GOOGLETRANSLATE(B162, ""en"", ""pt"")"),"energia")</f>
        <v>energia</v>
      </c>
    </row>
    <row r="163" spans="1:4" ht="13.2" x14ac:dyDescent="0.25">
      <c r="A163" t="s">
        <v>314</v>
      </c>
      <c r="B163" t="s">
        <v>315</v>
      </c>
      <c r="C163" t="s">
        <v>1324</v>
      </c>
      <c r="D163" t="str">
        <f ca="1">IFERROR(__xludf.DUMMYFUNCTION("GOOGLETRANSLATE(B163, ""en"", ""pt"")"),"motor")</f>
        <v>motor</v>
      </c>
    </row>
    <row r="164" spans="1:4" ht="13.2" x14ac:dyDescent="0.25">
      <c r="A164" t="s">
        <v>316</v>
      </c>
      <c r="B164" t="s">
        <v>317</v>
      </c>
      <c r="C164" t="s">
        <v>1325</v>
      </c>
      <c r="D164" t="str">
        <f ca="1">IFERROR(__xludf.DUMMYFUNCTION("GOOGLETRANSLATE(B164, ""en"", ""pt"")"),"tarde")</f>
        <v>tarde</v>
      </c>
    </row>
    <row r="165" spans="1:4" ht="13.2" x14ac:dyDescent="0.25">
      <c r="A165" t="s">
        <v>318</v>
      </c>
      <c r="B165" t="s">
        <v>319</v>
      </c>
      <c r="C165" t="s">
        <v>1326</v>
      </c>
      <c r="D165" t="str">
        <f ca="1">IFERROR(__xludf.DUMMYFUNCTION("GOOGLETRANSLATE(B165, ""en"", ""pt"")"),"exercício")</f>
        <v>exercício</v>
      </c>
    </row>
    <row r="166" spans="1:4" ht="13.2" x14ac:dyDescent="0.25">
      <c r="A166" t="s">
        <v>320</v>
      </c>
      <c r="B166" t="s">
        <v>321</v>
      </c>
      <c r="C166" t="s">
        <v>1327</v>
      </c>
      <c r="D166" t="str">
        <f ca="1">IFERROR(__xludf.DUMMYFUNCTION("GOOGLETRANSLATE(B166, ""en"", ""pt"")"),"caro")</f>
        <v>caro</v>
      </c>
    </row>
    <row r="167" spans="1:4" ht="13.2" x14ac:dyDescent="0.25">
      <c r="A167" t="s">
        <v>322</v>
      </c>
      <c r="B167" t="s">
        <v>323</v>
      </c>
      <c r="C167" t="s">
        <v>1328</v>
      </c>
      <c r="D167" t="str">
        <f ca="1">IFERROR(__xludf.DUMMYFUNCTION("GOOGLETRANSLATE(B167, ""en"", ""pt"")"),"explodir")</f>
        <v>explodir</v>
      </c>
    </row>
    <row r="168" spans="1:4" ht="13.2" x14ac:dyDescent="0.25">
      <c r="A168" t="s">
        <v>324</v>
      </c>
      <c r="B168" t="s">
        <v>325</v>
      </c>
      <c r="C168" t="s">
        <v>1329</v>
      </c>
      <c r="D168" t="str">
        <f ca="1">IFERROR(__xludf.DUMMYFUNCTION("GOOGLETRANSLATE(B168, ""en"", ""pt"")"),"olho")</f>
        <v>olho</v>
      </c>
    </row>
    <row r="169" spans="1:4" ht="13.2" x14ac:dyDescent="0.25">
      <c r="A169" t="s">
        <v>326</v>
      </c>
      <c r="B169" t="s">
        <v>327</v>
      </c>
      <c r="C169" t="s">
        <v>1330</v>
      </c>
      <c r="D169" t="str">
        <f ca="1">IFERROR(__xludf.DUMMYFUNCTION("GOOGLETRANSLATE(B169, ""en"", ""pt"")"),"cara")</f>
        <v>cara</v>
      </c>
    </row>
    <row r="170" spans="1:4" ht="13.2" x14ac:dyDescent="0.25">
      <c r="A170" t="s">
        <v>328</v>
      </c>
      <c r="B170" t="s">
        <v>329</v>
      </c>
      <c r="C170" t="s">
        <v>1331</v>
      </c>
      <c r="D170" t="str">
        <f ca="1">IFERROR(__xludf.DUMMYFUNCTION("GOOGLETRANSLATE(B170, ""en"", ""pt"")"),"cair")</f>
        <v>cair</v>
      </c>
    </row>
    <row r="171" spans="1:4" ht="13.2" x14ac:dyDescent="0.25">
      <c r="A171" t="s">
        <v>328</v>
      </c>
      <c r="B171" t="s">
        <v>329</v>
      </c>
      <c r="C171" t="s">
        <v>1331</v>
      </c>
      <c r="D171" t="str">
        <f ca="1">IFERROR(__xludf.DUMMYFUNCTION("GOOGLETRANSLATE(B171, ""en"", ""pt"")"),"cair")</f>
        <v>cair</v>
      </c>
    </row>
    <row r="172" spans="1:4" ht="13.2" x14ac:dyDescent="0.25">
      <c r="A172" t="s">
        <v>330</v>
      </c>
      <c r="B172" t="s">
        <v>331</v>
      </c>
      <c r="C172" t="s">
        <v>1332</v>
      </c>
      <c r="D172" t="str">
        <f ca="1">IFERROR(__xludf.DUMMYFUNCTION("GOOGLETRANSLATE(B172, ""en"", ""pt"")"),"família")</f>
        <v>família</v>
      </c>
    </row>
    <row r="173" spans="1:4" ht="13.2" x14ac:dyDescent="0.25">
      <c r="A173" t="s">
        <v>332</v>
      </c>
      <c r="B173" t="s">
        <v>333</v>
      </c>
      <c r="C173" t="s">
        <v>1333</v>
      </c>
      <c r="D173" t="str">
        <f ca="1">IFERROR(__xludf.DUMMYFUNCTION("GOOGLETRANSLATE(B173, ""en"", ""pt"")"),"famoso")</f>
        <v>famoso</v>
      </c>
    </row>
    <row r="174" spans="1:4" ht="13.2" x14ac:dyDescent="0.25">
      <c r="A174" t="s">
        <v>334</v>
      </c>
      <c r="B174" t="s">
        <v>335</v>
      </c>
      <c r="C174" t="s">
        <v>1334</v>
      </c>
      <c r="D174" t="str">
        <f ca="1">IFERROR(__xludf.DUMMYFUNCTION("GOOGLETRANSLATE(B174, ""en"", ""pt"")"),"ventilador")</f>
        <v>ventilador</v>
      </c>
    </row>
    <row r="175" spans="1:4" ht="13.2" x14ac:dyDescent="0.25">
      <c r="A175" t="s">
        <v>334</v>
      </c>
      <c r="B175" t="s">
        <v>335</v>
      </c>
      <c r="C175" t="s">
        <v>1334</v>
      </c>
      <c r="D175" t="str">
        <f ca="1">IFERROR(__xludf.DUMMYFUNCTION("GOOGLETRANSLATE(B175, ""en"", ""pt"")"),"ventilador")</f>
        <v>ventilador</v>
      </c>
    </row>
    <row r="176" spans="1:4" ht="13.2" x14ac:dyDescent="0.25">
      <c r="A176" t="s">
        <v>336</v>
      </c>
      <c r="B176" t="s">
        <v>337</v>
      </c>
      <c r="C176" t="s">
        <v>1335</v>
      </c>
      <c r="D176" t="str">
        <f ca="1">IFERROR(__xludf.DUMMYFUNCTION("GOOGLETRANSLATE(B176, ""en"", ""pt"")"),"Fazenda")</f>
        <v>Fazenda</v>
      </c>
    </row>
    <row r="177" spans="1:4" ht="13.2" x14ac:dyDescent="0.25">
      <c r="A177" t="s">
        <v>338</v>
      </c>
      <c r="B177" t="s">
        <v>339</v>
      </c>
      <c r="C177" t="s">
        <v>1336</v>
      </c>
      <c r="D177" t="str">
        <f ca="1">IFERROR(__xludf.DUMMYFUNCTION("GOOGLETRANSLATE(B177, ""en"", ""pt"")"),"velozes")</f>
        <v>velozes</v>
      </c>
    </row>
    <row r="178" spans="1:4" ht="13.2" x14ac:dyDescent="0.25">
      <c r="A178" t="s">
        <v>340</v>
      </c>
      <c r="B178" t="s">
        <v>341</v>
      </c>
      <c r="C178" t="s">
        <v>1337</v>
      </c>
      <c r="D178" t="str">
        <f ca="1">IFERROR(__xludf.DUMMYFUNCTION("GOOGLETRANSLATE(B178, ""en"", ""pt"")"),"pai")</f>
        <v>pai</v>
      </c>
    </row>
    <row r="179" spans="1:4" ht="13.2" x14ac:dyDescent="0.25">
      <c r="A179" t="s">
        <v>342</v>
      </c>
      <c r="B179" t="s">
        <v>343</v>
      </c>
      <c r="C179" t="s">
        <v>1338</v>
      </c>
      <c r="D179" t="str">
        <f ca="1">IFERROR(__xludf.DUMMYFUNCTION("GOOGLETRANSLATE(B179, ""en"", ""pt"")"),"fevereiro")</f>
        <v>fevereiro</v>
      </c>
    </row>
    <row r="180" spans="1:4" ht="13.2" x14ac:dyDescent="0.25">
      <c r="A180" t="s">
        <v>344</v>
      </c>
      <c r="B180" t="s">
        <v>345</v>
      </c>
      <c r="C180" t="s">
        <v>1339</v>
      </c>
      <c r="D180" t="str">
        <f ca="1">IFERROR(__xludf.DUMMYFUNCTION("GOOGLETRANSLATE(B180, ""en"", ""pt"")"),"alimentação")</f>
        <v>alimentação</v>
      </c>
    </row>
    <row r="181" spans="1:4" ht="13.2" x14ac:dyDescent="0.25">
      <c r="A181" t="s">
        <v>346</v>
      </c>
      <c r="B181" t="s">
        <v>347</v>
      </c>
      <c r="C181" t="s">
        <v>1340</v>
      </c>
      <c r="D181" t="str">
        <f ca="1">IFERROR(__xludf.DUMMYFUNCTION("GOOGLETRANSLATE(B181, ""en"", ""pt"")"),"fêmea")</f>
        <v>fêmea</v>
      </c>
    </row>
    <row r="182" spans="1:4" ht="13.2" x14ac:dyDescent="0.25">
      <c r="A182" t="s">
        <v>348</v>
      </c>
      <c r="B182" t="s">
        <v>349</v>
      </c>
      <c r="C182" t="s">
        <v>1341</v>
      </c>
      <c r="D182" t="str">
        <f ca="1">IFERROR(__xludf.DUMMYFUNCTION("GOOGLETRANSLATE(B182, ""en"", ""pt"")"),"quinze")</f>
        <v>quinze</v>
      </c>
    </row>
    <row r="183" spans="1:4" ht="13.2" x14ac:dyDescent="0.25">
      <c r="A183" t="s">
        <v>350</v>
      </c>
      <c r="B183" t="s">
        <v>351</v>
      </c>
      <c r="C183" t="s">
        <v>1342</v>
      </c>
      <c r="D183" t="str">
        <f ca="1">IFERROR(__xludf.DUMMYFUNCTION("GOOGLETRANSLATE(B183, ""en"", ""pt"")"),"quinto")</f>
        <v>quinto</v>
      </c>
    </row>
    <row r="184" spans="1:4" ht="13.2" x14ac:dyDescent="0.25">
      <c r="A184" t="s">
        <v>352</v>
      </c>
      <c r="B184" t="s">
        <v>353</v>
      </c>
      <c r="C184" t="s">
        <v>1343</v>
      </c>
      <c r="D184" t="str">
        <f ca="1">IFERROR(__xludf.DUMMYFUNCTION("GOOGLETRANSLATE(B184, ""en"", ""pt"")"),"cinquenta")</f>
        <v>cinquenta</v>
      </c>
    </row>
    <row r="185" spans="1:4" ht="13.2" x14ac:dyDescent="0.25">
      <c r="A185" t="s">
        <v>354</v>
      </c>
      <c r="B185" t="s">
        <v>355</v>
      </c>
      <c r="C185" t="s">
        <v>1344</v>
      </c>
      <c r="D185" t="str">
        <f ca="1">IFERROR(__xludf.DUMMYFUNCTION("GOOGLETRANSLATE(B185, ""en"", ""pt"")"),"luta")</f>
        <v>luta</v>
      </c>
    </row>
    <row r="186" spans="1:4" ht="13.2" x14ac:dyDescent="0.25">
      <c r="A186" t="s">
        <v>356</v>
      </c>
      <c r="B186" t="s">
        <v>357</v>
      </c>
      <c r="C186" t="s">
        <v>1345</v>
      </c>
      <c r="D186" t="str">
        <f ca="1">IFERROR(__xludf.DUMMYFUNCTION("GOOGLETRANSLATE(B186, ""en"", ""pt"")"),"encontrar")</f>
        <v>encontrar</v>
      </c>
    </row>
    <row r="187" spans="1:4" ht="13.2" x14ac:dyDescent="0.25">
      <c r="A187" t="s">
        <v>358</v>
      </c>
      <c r="B187" t="s">
        <v>359</v>
      </c>
      <c r="C187" t="s">
        <v>1346</v>
      </c>
      <c r="D187" t="str">
        <f ca="1">IFERROR(__xludf.DUMMYFUNCTION("GOOGLETRANSLATE(B187, ""en"", ""pt"")"),"dedo")</f>
        <v>dedo</v>
      </c>
    </row>
    <row r="188" spans="1:4" ht="13.2" x14ac:dyDescent="0.25">
      <c r="A188" t="s">
        <v>360</v>
      </c>
      <c r="B188" t="s">
        <v>361</v>
      </c>
      <c r="C188" t="s">
        <v>1347</v>
      </c>
      <c r="D188" t="str">
        <f ca="1">IFERROR(__xludf.DUMMYFUNCTION("GOOGLETRANSLATE(B188, ""en"", ""pt"")"),"fogo")</f>
        <v>fogo</v>
      </c>
    </row>
    <row r="189" spans="1:4" ht="13.2" x14ac:dyDescent="0.25">
      <c r="A189" t="s">
        <v>362</v>
      </c>
      <c r="B189" t="s">
        <v>363</v>
      </c>
      <c r="C189" t="s">
        <v>1348</v>
      </c>
      <c r="D189" t="str">
        <f ca="1">IFERROR(__xludf.DUMMYFUNCTION("GOOGLETRANSLATE(B189, ""en"", ""pt"")"),"primeiro")</f>
        <v>primeiro</v>
      </c>
    </row>
    <row r="190" spans="1:4" ht="13.2" x14ac:dyDescent="0.25">
      <c r="A190" t="s">
        <v>364</v>
      </c>
      <c r="B190" t="s">
        <v>365</v>
      </c>
      <c r="C190" t="s">
        <v>1349</v>
      </c>
      <c r="D190" t="str">
        <f ca="1">IFERROR(__xludf.DUMMYFUNCTION("GOOGLETRANSLATE(B190, ""en"", ""pt"")"),"peixe")</f>
        <v>peixe</v>
      </c>
    </row>
    <row r="191" spans="1:4" ht="13.2" x14ac:dyDescent="0.25">
      <c r="A191" t="s">
        <v>366</v>
      </c>
      <c r="B191" t="s">
        <v>367</v>
      </c>
      <c r="C191" t="s">
        <v>1350</v>
      </c>
      <c r="D191" t="str">
        <f ca="1">IFERROR(__xludf.DUMMYFUNCTION("GOOGLETRANSLATE(B191, ""en"", ""pt"")"),"cinco")</f>
        <v>cinco</v>
      </c>
    </row>
    <row r="192" spans="1:4" ht="13.2" x14ac:dyDescent="0.25">
      <c r="A192" t="s">
        <v>368</v>
      </c>
      <c r="B192" t="s">
        <v>369</v>
      </c>
      <c r="C192" t="s">
        <v>1351</v>
      </c>
      <c r="D192" t="str">
        <f ca="1">IFERROR(__xludf.DUMMYFUNCTION("GOOGLETRANSLATE(B192, ""en"", ""pt"")"),"plano")</f>
        <v>plano</v>
      </c>
    </row>
    <row r="193" spans="1:4" ht="13.2" x14ac:dyDescent="0.25">
      <c r="A193" t="s">
        <v>370</v>
      </c>
      <c r="B193" t="s">
        <v>371</v>
      </c>
      <c r="C193" t="s">
        <v>1352</v>
      </c>
      <c r="D193" t="str">
        <f ca="1">IFERROR(__xludf.DUMMYFUNCTION("GOOGLETRANSLATE(B193, ""en"", ""pt"")"),"chão")</f>
        <v>chão</v>
      </c>
    </row>
    <row r="194" spans="1:4" ht="13.2" x14ac:dyDescent="0.25">
      <c r="A194" t="s">
        <v>372</v>
      </c>
      <c r="B194" t="s">
        <v>373</v>
      </c>
      <c r="C194" t="s">
        <v>1353</v>
      </c>
      <c r="D194" t="str">
        <f ca="1">IFERROR(__xludf.DUMMYFUNCTION("GOOGLETRANSLATE(B194, ""en"", ""pt"")"),"flor")</f>
        <v>flor</v>
      </c>
    </row>
    <row r="195" spans="1:4" ht="13.2" x14ac:dyDescent="0.25">
      <c r="A195" t="s">
        <v>374</v>
      </c>
      <c r="B195" t="s">
        <v>375</v>
      </c>
      <c r="C195" t="s">
        <v>1354</v>
      </c>
      <c r="D195" t="str">
        <f ca="1">IFERROR(__xludf.DUMMYFUNCTION("GOOGLETRANSLATE(B195, ""en"", ""pt"")"),"mosca")</f>
        <v>mosca</v>
      </c>
    </row>
    <row r="196" spans="1:4" ht="13.2" x14ac:dyDescent="0.25">
      <c r="A196" t="s">
        <v>376</v>
      </c>
      <c r="B196" t="s">
        <v>377</v>
      </c>
      <c r="C196" t="s">
        <v>1355</v>
      </c>
      <c r="D196" t="str">
        <f ca="1">IFERROR(__xludf.DUMMYFUNCTION("GOOGLETRANSLATE(B196, ""en"", ""pt"")"),"Segue")</f>
        <v>Segue</v>
      </c>
    </row>
    <row r="197" spans="1:4" ht="13.2" x14ac:dyDescent="0.25">
      <c r="A197" t="s">
        <v>378</v>
      </c>
      <c r="B197" t="s">
        <v>379</v>
      </c>
      <c r="C197" t="s">
        <v>1356</v>
      </c>
      <c r="D197" t="str">
        <f ca="1">IFERROR(__xludf.DUMMYFUNCTION("GOOGLETRANSLATE(B197, ""en"", ""pt"")"),"Comida")</f>
        <v>Comida</v>
      </c>
    </row>
    <row r="198" spans="1:4" ht="13.2" x14ac:dyDescent="0.25">
      <c r="A198" t="s">
        <v>380</v>
      </c>
      <c r="B198" t="s">
        <v>381</v>
      </c>
      <c r="C198" t="s">
        <v>1357</v>
      </c>
      <c r="D198" t="str">
        <f ca="1">IFERROR(__xludf.DUMMYFUNCTION("GOOGLETRANSLATE(B198, ""en"", ""pt"")"),"pé")</f>
        <v>pé</v>
      </c>
    </row>
    <row r="199" spans="1:4" ht="13.2" x14ac:dyDescent="0.25">
      <c r="A199" t="s">
        <v>380</v>
      </c>
      <c r="B199" t="s">
        <v>381</v>
      </c>
      <c r="C199" t="s">
        <v>1357</v>
      </c>
      <c r="D199" t="str">
        <f ca="1">IFERROR(__xludf.DUMMYFUNCTION("GOOGLETRANSLATE(B199, ""en"", ""pt"")"),"pé")</f>
        <v>pé</v>
      </c>
    </row>
    <row r="200" spans="1:4" ht="13.2" x14ac:dyDescent="0.25">
      <c r="A200" t="s">
        <v>382</v>
      </c>
      <c r="B200" t="s">
        <v>383</v>
      </c>
      <c r="C200" t="s">
        <v>1358</v>
      </c>
      <c r="D200" t="str">
        <f ca="1">IFERROR(__xludf.DUMMYFUNCTION("GOOGLETRANSLATE(B200, ""en"", ""pt"")"),"floresta")</f>
        <v>floresta</v>
      </c>
    </row>
    <row r="201" spans="1:4" ht="13.2" x14ac:dyDescent="0.25">
      <c r="A201" t="s">
        <v>384</v>
      </c>
      <c r="B201" t="s">
        <v>385</v>
      </c>
      <c r="C201" t="s">
        <v>1359</v>
      </c>
      <c r="D201" t="str">
        <f ca="1">IFERROR(__xludf.DUMMYFUNCTION("GOOGLETRANSLATE(B201, ""en"", ""pt"")"),"garfo")</f>
        <v>garfo</v>
      </c>
    </row>
    <row r="202" spans="1:4" ht="13.2" x14ac:dyDescent="0.25">
      <c r="A202" t="s">
        <v>386</v>
      </c>
      <c r="B202" t="s">
        <v>387</v>
      </c>
      <c r="C202" t="s">
        <v>1360</v>
      </c>
      <c r="D202" t="str">
        <f ca="1">IFERROR(__xludf.DUMMYFUNCTION("GOOGLETRANSLATE(B202, ""en"", ""pt"")"),"quarenta")</f>
        <v>quarenta</v>
      </c>
    </row>
    <row r="203" spans="1:4" ht="13.2" x14ac:dyDescent="0.25">
      <c r="A203" t="s">
        <v>388</v>
      </c>
      <c r="B203" t="s">
        <v>389</v>
      </c>
      <c r="C203" t="s">
        <v>1361</v>
      </c>
      <c r="D203" t="str">
        <f ca="1">IFERROR(__xludf.DUMMYFUNCTION("GOOGLETRANSLATE(B203, ""en"", ""pt"")"),"quatro")</f>
        <v>quatro</v>
      </c>
    </row>
    <row r="204" spans="1:4" ht="13.2" x14ac:dyDescent="0.25">
      <c r="A204" t="s">
        <v>390</v>
      </c>
      <c r="B204" t="s">
        <v>391</v>
      </c>
      <c r="C204" t="s">
        <v>1362</v>
      </c>
      <c r="D204" t="str">
        <f ca="1">IFERROR(__xludf.DUMMYFUNCTION("GOOGLETRANSLATE(B204, ""en"", ""pt"")"),"quatorze")</f>
        <v>quatorze</v>
      </c>
    </row>
    <row r="205" spans="1:4" ht="13.2" x14ac:dyDescent="0.25">
      <c r="A205" t="s">
        <v>392</v>
      </c>
      <c r="B205" t="s">
        <v>393</v>
      </c>
      <c r="C205" t="s">
        <v>1363</v>
      </c>
      <c r="D205" t="str">
        <f ca="1">IFERROR(__xludf.DUMMYFUNCTION("GOOGLETRANSLATE(B205, ""en"", ""pt"")"),"quarto")</f>
        <v>quarto</v>
      </c>
    </row>
    <row r="206" spans="1:4" ht="13.2" x14ac:dyDescent="0.25">
      <c r="A206" s="1" t="s">
        <v>1740</v>
      </c>
      <c r="B206" t="s">
        <v>394</v>
      </c>
      <c r="C206" t="s">
        <v>1364</v>
      </c>
      <c r="D206" t="str">
        <f ca="1">IFERROR(__xludf.DUMMYFUNCTION("GOOGLETRANSLATE(B206, ""en"", ""pt"")"),"Sexta-feira")</f>
        <v>Sexta-feira</v>
      </c>
    </row>
    <row r="207" spans="1:4" ht="13.2" x14ac:dyDescent="0.25">
      <c r="A207" t="s">
        <v>395</v>
      </c>
      <c r="B207" t="s">
        <v>396</v>
      </c>
      <c r="C207" t="s">
        <v>1365</v>
      </c>
      <c r="D207" t="str">
        <f ca="1">IFERROR(__xludf.DUMMYFUNCTION("GOOGLETRANSLATE(B207, ""en"", ""pt"")"),"amigo")</f>
        <v>amigo</v>
      </c>
    </row>
    <row r="208" spans="1:4" ht="13.2" x14ac:dyDescent="0.25">
      <c r="A208" t="s">
        <v>397</v>
      </c>
      <c r="B208" t="s">
        <v>398</v>
      </c>
      <c r="C208" t="s">
        <v>1366</v>
      </c>
      <c r="D208" t="str">
        <f ca="1">IFERROR(__xludf.DUMMYFUNCTION("GOOGLETRANSLATE(B208, ""en"", ""pt"")"),"frente")</f>
        <v>frente</v>
      </c>
    </row>
    <row r="209" spans="1:4" ht="13.2" x14ac:dyDescent="0.25">
      <c r="A209" t="s">
        <v>399</v>
      </c>
      <c r="B209" t="s">
        <v>400</v>
      </c>
      <c r="C209" t="s">
        <v>1367</v>
      </c>
      <c r="D209" t="str">
        <f ca="1">IFERROR(__xludf.DUMMYFUNCTION("GOOGLETRANSLATE(B209, ""en"", ""pt"")"),"jogos")</f>
        <v>jogos</v>
      </c>
    </row>
    <row r="210" spans="1:4" ht="13.2" x14ac:dyDescent="0.25">
      <c r="A210" t="s">
        <v>401</v>
      </c>
      <c r="B210" t="s">
        <v>402</v>
      </c>
      <c r="C210" t="s">
        <v>1368</v>
      </c>
      <c r="D210" t="str">
        <f ca="1">IFERROR(__xludf.DUMMYFUNCTION("GOOGLETRANSLATE(B210, ""en"", ""pt"")"),"jardim")</f>
        <v>jardim</v>
      </c>
    </row>
    <row r="211" spans="1:4" ht="13.2" x14ac:dyDescent="0.25">
      <c r="A211" t="s">
        <v>403</v>
      </c>
      <c r="B211" t="s">
        <v>404</v>
      </c>
      <c r="C211" t="s">
        <v>1369</v>
      </c>
      <c r="D211" t="str">
        <f ca="1">IFERROR(__xludf.DUMMYFUNCTION("GOOGLETRANSLATE(B211, ""en"", ""pt"")"),"Gasolina")</f>
        <v>Gasolina</v>
      </c>
    </row>
    <row r="212" spans="1:4" ht="13.2" x14ac:dyDescent="0.25">
      <c r="A212" t="s">
        <v>405</v>
      </c>
      <c r="B212" t="s">
        <v>406</v>
      </c>
      <c r="C212" t="s">
        <v>1370</v>
      </c>
      <c r="D212" t="str">
        <f ca="1">IFERROR(__xludf.DUMMYFUNCTION("GOOGLETRANSLATE(B212, ""en"", ""pt"")"),"presente")</f>
        <v>presente</v>
      </c>
    </row>
    <row r="213" spans="1:4" ht="13.2" x14ac:dyDescent="0.25">
      <c r="A213" t="s">
        <v>407</v>
      </c>
      <c r="B213" t="s">
        <v>408</v>
      </c>
      <c r="C213" t="s">
        <v>1371</v>
      </c>
      <c r="D213" t="str">
        <f ca="1">IFERROR(__xludf.DUMMYFUNCTION("GOOGLETRANSLATE(B213, ""en"", ""pt"")"),"menina")</f>
        <v>menina</v>
      </c>
    </row>
    <row r="214" spans="1:4" ht="13.2" x14ac:dyDescent="0.25">
      <c r="A214" t="s">
        <v>409</v>
      </c>
      <c r="B214" t="s">
        <v>410</v>
      </c>
      <c r="C214" t="s">
        <v>1372</v>
      </c>
      <c r="D214" t="str">
        <f ca="1">IFERROR(__xludf.DUMMYFUNCTION("GOOGLETRANSLATE(B214, ""en"", ""pt"")"),"vidro")</f>
        <v>vidro</v>
      </c>
    </row>
    <row r="215" spans="1:4" ht="13.2" x14ac:dyDescent="0.25">
      <c r="A215" t="s">
        <v>411</v>
      </c>
      <c r="B215" t="s">
        <v>412</v>
      </c>
      <c r="C215" t="s">
        <v>1373</v>
      </c>
      <c r="D215" t="str">
        <f ca="1">IFERROR(__xludf.DUMMYFUNCTION("GOOGLETRANSLATE(B215, ""en"", ""pt"")"),"vai")</f>
        <v>vai</v>
      </c>
    </row>
    <row r="216" spans="1:4" ht="13.2" x14ac:dyDescent="0.25">
      <c r="A216" s="1" t="s">
        <v>1741</v>
      </c>
      <c r="B216" t="s">
        <v>413</v>
      </c>
      <c r="C216" t="s">
        <v>1374</v>
      </c>
      <c r="D216" t="str">
        <f ca="1">IFERROR(__xludf.DUMMYFUNCTION("GOOGLETRANSLATE(B216, ""en"", ""pt"")"),"Deus")</f>
        <v>Deus</v>
      </c>
    </row>
    <row r="217" spans="1:4" ht="13.2" x14ac:dyDescent="0.25">
      <c r="A217" t="s">
        <v>414</v>
      </c>
      <c r="B217" t="s">
        <v>415</v>
      </c>
      <c r="C217" t="s">
        <v>1375</v>
      </c>
      <c r="D217" t="str">
        <f ca="1">IFERROR(__xludf.DUMMYFUNCTION("GOOGLETRANSLATE(B217, ""en"", ""pt"")"),"ouro")</f>
        <v>ouro</v>
      </c>
    </row>
    <row r="218" spans="1:4" ht="13.2" x14ac:dyDescent="0.25">
      <c r="A218" t="s">
        <v>416</v>
      </c>
      <c r="B218" t="s">
        <v>417</v>
      </c>
      <c r="C218" t="s">
        <v>1376</v>
      </c>
      <c r="D218" t="str">
        <f ca="1">IFERROR(__xludf.DUMMYFUNCTION("GOOGLETRANSLATE(B218, ""en"", ""pt"")"),"Boa")</f>
        <v>Boa</v>
      </c>
    </row>
    <row r="219" spans="1:4" ht="13.2" x14ac:dyDescent="0.25">
      <c r="A219" t="s">
        <v>418</v>
      </c>
      <c r="B219" t="s">
        <v>419</v>
      </c>
      <c r="C219" t="s">
        <v>1377</v>
      </c>
      <c r="D219" t="str">
        <f ca="1">IFERROR(__xludf.DUMMYFUNCTION("GOOGLETRANSLATE(B219, ""en"", ""pt"")"),"avô")</f>
        <v>avô</v>
      </c>
    </row>
    <row r="220" spans="1:4" ht="13.2" x14ac:dyDescent="0.25">
      <c r="A220" t="s">
        <v>420</v>
      </c>
      <c r="B220" t="s">
        <v>421</v>
      </c>
      <c r="C220" t="s">
        <v>1378</v>
      </c>
      <c r="D220" t="str">
        <f ca="1">IFERROR(__xludf.DUMMYFUNCTION("GOOGLETRANSLATE(B220, ""en"", ""pt"")"),"avó")</f>
        <v>avó</v>
      </c>
    </row>
    <row r="221" spans="1:4" ht="13.2" x14ac:dyDescent="0.25">
      <c r="A221" t="s">
        <v>422</v>
      </c>
      <c r="B221" t="s">
        <v>423</v>
      </c>
      <c r="C221" t="s">
        <v>1379</v>
      </c>
      <c r="D221" t="str">
        <f ca="1">IFERROR(__xludf.DUMMYFUNCTION("GOOGLETRANSLATE(B221, ""en"", ""pt"")"),"Relva")</f>
        <v>Relva</v>
      </c>
    </row>
    <row r="222" spans="1:4" ht="13.2" x14ac:dyDescent="0.25">
      <c r="A222" t="s">
        <v>424</v>
      </c>
      <c r="B222" t="s">
        <v>425</v>
      </c>
      <c r="C222" t="s">
        <v>1380</v>
      </c>
      <c r="D222" t="str">
        <f ca="1">IFERROR(__xludf.DUMMYFUNCTION("GOOGLETRANSLATE(B222, ""en"", ""pt"")"),"cinzento")</f>
        <v>cinzento</v>
      </c>
    </row>
    <row r="223" spans="1:4" ht="13.2" x14ac:dyDescent="0.25">
      <c r="A223" t="s">
        <v>426</v>
      </c>
      <c r="B223" t="s">
        <v>427</v>
      </c>
      <c r="C223" t="s">
        <v>1381</v>
      </c>
      <c r="D223" t="str">
        <f ca="1">IFERROR(__xludf.DUMMYFUNCTION("GOOGLETRANSLATE(B223, ""en"", ""pt"")"),"verde")</f>
        <v>verde</v>
      </c>
    </row>
    <row r="224" spans="1:4" ht="13.2" x14ac:dyDescent="0.25">
      <c r="A224" t="s">
        <v>428</v>
      </c>
      <c r="B224" t="s">
        <v>429</v>
      </c>
      <c r="C224" t="s">
        <v>1352</v>
      </c>
      <c r="D224" t="str">
        <f ca="1">IFERROR(__xludf.DUMMYFUNCTION("GOOGLETRANSLATE(B224, ""en"", ""pt"")"),"terra")</f>
        <v>terra</v>
      </c>
    </row>
    <row r="225" spans="1:4" ht="13.2" x14ac:dyDescent="0.25">
      <c r="A225" t="s">
        <v>430</v>
      </c>
      <c r="B225" t="s">
        <v>431</v>
      </c>
      <c r="C225" t="s">
        <v>1382</v>
      </c>
      <c r="D225" t="str">
        <f ca="1">IFERROR(__xludf.DUMMYFUNCTION("GOOGLETRANSLATE(B225, ""en"", ""pt"")"),"crescer")</f>
        <v>crescer</v>
      </c>
    </row>
    <row r="226" spans="1:4" ht="13.2" x14ac:dyDescent="0.25">
      <c r="A226" t="s">
        <v>432</v>
      </c>
      <c r="B226" t="s">
        <v>433</v>
      </c>
      <c r="C226" t="s">
        <v>1383</v>
      </c>
      <c r="D226" t="str">
        <f ca="1">IFERROR(__xludf.DUMMYFUNCTION("GOOGLETRANSLATE(B226, ""en"", ""pt"")"),"arma de fogo")</f>
        <v>arma de fogo</v>
      </c>
    </row>
    <row r="227" spans="1:4" ht="13.2" x14ac:dyDescent="0.25">
      <c r="A227" t="s">
        <v>434</v>
      </c>
      <c r="B227" t="s">
        <v>435</v>
      </c>
      <c r="C227" t="s">
        <v>1384</v>
      </c>
      <c r="D227" t="str">
        <f ca="1">IFERROR(__xludf.DUMMYFUNCTION("GOOGLETRANSLATE(B227, ""en"", ""pt"")"),"cabelo")</f>
        <v>cabelo</v>
      </c>
    </row>
    <row r="228" spans="1:4" ht="13.2" x14ac:dyDescent="0.25">
      <c r="A228" t="s">
        <v>436</v>
      </c>
      <c r="B228" t="s">
        <v>437</v>
      </c>
      <c r="C228" t="s">
        <v>1385</v>
      </c>
      <c r="D228" t="str">
        <f ca="1">IFERROR(__xludf.DUMMYFUNCTION("GOOGLETRANSLATE(B228, ""en"", ""pt"")"),"metade")</f>
        <v>metade</v>
      </c>
    </row>
    <row r="229" spans="1:4" ht="13.2" x14ac:dyDescent="0.25">
      <c r="A229" t="s">
        <v>438</v>
      </c>
      <c r="B229" t="s">
        <v>439</v>
      </c>
      <c r="C229" t="s">
        <v>1386</v>
      </c>
      <c r="D229" t="str">
        <f ca="1">IFERROR(__xludf.DUMMYFUNCTION("GOOGLETRANSLATE(B229, ""en"", ""pt"")"),"mão")</f>
        <v>mão</v>
      </c>
    </row>
    <row r="230" spans="1:4" ht="13.2" x14ac:dyDescent="0.25">
      <c r="A230" t="s">
        <v>440</v>
      </c>
      <c r="B230" t="s">
        <v>441</v>
      </c>
      <c r="C230" t="s">
        <v>1387</v>
      </c>
      <c r="D230" t="str">
        <f ca="1">IFERROR(__xludf.DUMMYFUNCTION("GOOGLETRANSLATE(B230, ""en"", ""pt"")"),"aguentar")</f>
        <v>aguentar</v>
      </c>
    </row>
    <row r="231" spans="1:4" ht="13.2" x14ac:dyDescent="0.25">
      <c r="A231" t="s">
        <v>442</v>
      </c>
      <c r="B231" t="s">
        <v>443</v>
      </c>
      <c r="C231" t="s">
        <v>1388</v>
      </c>
      <c r="D231" t="str">
        <f ca="1">IFERROR(__xludf.DUMMYFUNCTION("GOOGLETRANSLATE(B231, ""en"", ""pt"")"),"feliz")</f>
        <v>feliz</v>
      </c>
    </row>
    <row r="232" spans="1:4" ht="13.2" x14ac:dyDescent="0.25">
      <c r="A232" t="s">
        <v>444</v>
      </c>
      <c r="B232" t="s">
        <v>445</v>
      </c>
      <c r="C232" t="s">
        <v>1389</v>
      </c>
      <c r="D232" t="str">
        <f ca="1">IFERROR(__xludf.DUMMYFUNCTION("GOOGLETRANSLATE(B232, ""en"", ""pt"")"),"Difícil")</f>
        <v>Difícil</v>
      </c>
    </row>
    <row r="233" spans="1:4" ht="13.2" x14ac:dyDescent="0.25">
      <c r="A233" t="s">
        <v>446</v>
      </c>
      <c r="B233" t="s">
        <v>447</v>
      </c>
      <c r="C233" t="s">
        <v>1390</v>
      </c>
      <c r="D233" t="str">
        <f ca="1">IFERROR(__xludf.DUMMYFUNCTION("GOOGLETRANSLATE(B233, ""en"", ""pt"")"),"chapéu")</f>
        <v>chapéu</v>
      </c>
    </row>
    <row r="234" spans="1:4" ht="13.2" x14ac:dyDescent="0.25">
      <c r="A234" t="s">
        <v>448</v>
      </c>
      <c r="B234" t="s">
        <v>449</v>
      </c>
      <c r="C234" t="s">
        <v>1391</v>
      </c>
      <c r="D234" t="str">
        <f ca="1">IFERROR(__xludf.DUMMYFUNCTION("GOOGLETRANSLATE(B234, ""en"", ""pt"")"),"ele")</f>
        <v>ele</v>
      </c>
    </row>
    <row r="235" spans="1:4" ht="13.2" x14ac:dyDescent="0.25">
      <c r="A235" t="s">
        <v>450</v>
      </c>
      <c r="B235" t="s">
        <v>451</v>
      </c>
      <c r="C235" t="s">
        <v>1392</v>
      </c>
      <c r="D235" t="str">
        <f ca="1">IFERROR(__xludf.DUMMYFUNCTION("GOOGLETRANSLATE(B235, ""en"", ""pt"")"),"cabeça")</f>
        <v>cabeça</v>
      </c>
    </row>
    <row r="236" spans="1:4" ht="13.2" x14ac:dyDescent="0.25">
      <c r="A236" t="s">
        <v>452</v>
      </c>
      <c r="B236" t="s">
        <v>453</v>
      </c>
      <c r="C236" t="s">
        <v>1393</v>
      </c>
      <c r="D236" t="str">
        <f ca="1">IFERROR(__xludf.DUMMYFUNCTION("GOOGLETRANSLATE(B236, ""en"", ""pt"")"),"saudável")</f>
        <v>saudável</v>
      </c>
    </row>
    <row r="237" spans="1:4" ht="13.2" x14ac:dyDescent="0.25">
      <c r="A237" t="s">
        <v>454</v>
      </c>
      <c r="B237" t="s">
        <v>455</v>
      </c>
      <c r="C237" t="s">
        <v>1394</v>
      </c>
      <c r="D237" t="str">
        <f ca="1">IFERROR(__xludf.DUMMYFUNCTION("GOOGLETRANSLATE(B237, ""en"", ""pt"")"),"ouvir")</f>
        <v>ouvir</v>
      </c>
    </row>
    <row r="238" spans="1:4" ht="13.2" x14ac:dyDescent="0.25">
      <c r="A238" t="s">
        <v>456</v>
      </c>
      <c r="B238" t="s">
        <v>457</v>
      </c>
      <c r="C238" t="s">
        <v>1395</v>
      </c>
      <c r="D238" t="str">
        <f ca="1">IFERROR(__xludf.DUMMYFUNCTION("GOOGLETRANSLATE(B238, ""en"", ""pt"")"),"coração")</f>
        <v>coração</v>
      </c>
    </row>
    <row r="239" spans="1:4" ht="13.2" x14ac:dyDescent="0.25">
      <c r="A239" t="s">
        <v>458</v>
      </c>
      <c r="B239" t="s">
        <v>459</v>
      </c>
      <c r="C239" t="s">
        <v>1396</v>
      </c>
      <c r="D239" t="str">
        <f ca="1">IFERROR(__xludf.DUMMYFUNCTION("GOOGLETRANSLATE(B239, ""en"", ""pt"")"),"calor")</f>
        <v>calor</v>
      </c>
    </row>
    <row r="240" spans="1:4" ht="13.2" x14ac:dyDescent="0.25">
      <c r="A240" t="s">
        <v>460</v>
      </c>
      <c r="B240" t="s">
        <v>461</v>
      </c>
      <c r="C240" t="s">
        <v>1397</v>
      </c>
      <c r="D240" t="str">
        <f ca="1">IFERROR(__xludf.DUMMYFUNCTION("GOOGLETRANSLATE(B240, ""en"", ""pt"")"),"céu")</f>
        <v>céu</v>
      </c>
    </row>
    <row r="241" spans="1:4" ht="13.2" x14ac:dyDescent="0.25">
      <c r="A241" t="s">
        <v>462</v>
      </c>
      <c r="B241" t="s">
        <v>463</v>
      </c>
      <c r="C241" t="s">
        <v>1398</v>
      </c>
      <c r="D241" t="str">
        <f ca="1">IFERROR(__xludf.DUMMYFUNCTION("GOOGLETRANSLATE(B241, ""en"", ""pt"")"),"pesado")</f>
        <v>pesado</v>
      </c>
    </row>
    <row r="242" spans="1:4" ht="13.2" x14ac:dyDescent="0.25">
      <c r="A242" t="s">
        <v>464</v>
      </c>
      <c r="B242" t="s">
        <v>465</v>
      </c>
      <c r="C242" t="s">
        <v>1399</v>
      </c>
      <c r="D242" t="str">
        <f ca="1">IFERROR(__xludf.DUMMYFUNCTION("GOOGLETRANSLATE(B242, ""en"", ""pt"")"),"inferno")</f>
        <v>inferno</v>
      </c>
    </row>
    <row r="243" spans="1:4" ht="13.2" x14ac:dyDescent="0.25">
      <c r="A243" t="s">
        <v>466</v>
      </c>
      <c r="B243" t="s">
        <v>467</v>
      </c>
      <c r="C243" t="s">
        <v>1400</v>
      </c>
      <c r="D243" t="str">
        <f ca="1">IFERROR(__xludf.DUMMYFUNCTION("GOOGLETRANSLATE(B243, ""en"", ""pt"")"),"Alto")</f>
        <v>Alto</v>
      </c>
    </row>
    <row r="244" spans="1:4" ht="13.2" x14ac:dyDescent="0.25">
      <c r="A244" t="s">
        <v>468</v>
      </c>
      <c r="B244" t="s">
        <v>469</v>
      </c>
      <c r="C244" t="s">
        <v>1401</v>
      </c>
      <c r="D244" t="str">
        <f ca="1">IFERROR(__xludf.DUMMYFUNCTION("GOOGLETRANSLATE(B244, ""en"", ""pt"")"),"Colina")</f>
        <v>Colina</v>
      </c>
    </row>
    <row r="245" spans="1:4" ht="13.2" x14ac:dyDescent="0.25">
      <c r="A245" t="s">
        <v>470</v>
      </c>
      <c r="B245" t="s">
        <v>471</v>
      </c>
      <c r="C245" t="s">
        <v>1402</v>
      </c>
      <c r="D245" t="str">
        <f ca="1">IFERROR(__xludf.DUMMYFUNCTION("GOOGLETRANSLATE(B245, ""en"", ""pt"")"),"orifício")</f>
        <v>orifício</v>
      </c>
    </row>
    <row r="246" spans="1:4" ht="13.2" x14ac:dyDescent="0.25">
      <c r="A246" t="s">
        <v>472</v>
      </c>
      <c r="B246" t="s">
        <v>473</v>
      </c>
      <c r="C246" t="s">
        <v>1403</v>
      </c>
      <c r="D246" t="str">
        <f ca="1">IFERROR(__xludf.DUMMYFUNCTION("GOOGLETRANSLATE(B246, ""en"", ""pt"")"),"cavalo")</f>
        <v>cavalo</v>
      </c>
    </row>
    <row r="247" spans="1:4" ht="13.2" x14ac:dyDescent="0.25">
      <c r="A247" t="s">
        <v>474</v>
      </c>
      <c r="B247" t="s">
        <v>475</v>
      </c>
      <c r="C247" t="s">
        <v>475</v>
      </c>
      <c r="D247" t="str">
        <f ca="1">IFERROR(__xludf.DUMMYFUNCTION("GOOGLETRANSLATE(B247, ""en"", ""pt"")"),"hospital")</f>
        <v>hospital</v>
      </c>
    </row>
    <row r="248" spans="1:4" ht="13.2" x14ac:dyDescent="0.25">
      <c r="A248" t="s">
        <v>476</v>
      </c>
      <c r="B248" t="s">
        <v>477</v>
      </c>
      <c r="C248" t="s">
        <v>1404</v>
      </c>
      <c r="D248" t="str">
        <f ca="1">IFERROR(__xludf.DUMMYFUNCTION("GOOGLETRANSLATE(B248, ""en"", ""pt"")"),"quente")</f>
        <v>quente</v>
      </c>
    </row>
    <row r="249" spans="1:4" ht="13.2" x14ac:dyDescent="0.25">
      <c r="A249" t="s">
        <v>478</v>
      </c>
      <c r="B249" t="s">
        <v>479</v>
      </c>
      <c r="C249" t="s">
        <v>479</v>
      </c>
      <c r="D249" t="str">
        <f ca="1">IFERROR(__xludf.DUMMYFUNCTION("GOOGLETRANSLATE(B249, ""en"", ""pt"")"),"hotel")</f>
        <v>hotel</v>
      </c>
    </row>
    <row r="250" spans="1:4" ht="13.2" x14ac:dyDescent="0.25">
      <c r="A250" t="s">
        <v>480</v>
      </c>
      <c r="B250" t="s">
        <v>481</v>
      </c>
      <c r="C250" t="s">
        <v>1405</v>
      </c>
      <c r="D250" t="str">
        <f ca="1">IFERROR(__xludf.DUMMYFUNCTION("GOOGLETRANSLATE(B250, ""en"", ""pt"")"),"hora")</f>
        <v>hora</v>
      </c>
    </row>
    <row r="251" spans="1:4" ht="13.2" x14ac:dyDescent="0.25">
      <c r="A251" t="s">
        <v>482</v>
      </c>
      <c r="B251" t="s">
        <v>483</v>
      </c>
      <c r="C251" t="s">
        <v>1406</v>
      </c>
      <c r="D251" t="str">
        <f ca="1">IFERROR(__xludf.DUMMYFUNCTION("GOOGLETRANSLATE(B251, ""en"", ""pt"")"),"casa")</f>
        <v>casa</v>
      </c>
    </row>
    <row r="252" spans="1:4" ht="13.2" x14ac:dyDescent="0.25">
      <c r="A252" t="s">
        <v>484</v>
      </c>
      <c r="B252" t="s">
        <v>485</v>
      </c>
      <c r="C252" t="s">
        <v>1407</v>
      </c>
      <c r="D252" t="str">
        <f ca="1">IFERROR(__xludf.DUMMYFUNCTION("GOOGLETRANSLATE(B252, ""en"", ""pt"")"),"humano")</f>
        <v>humano</v>
      </c>
    </row>
    <row r="253" spans="1:4" ht="13.2" x14ac:dyDescent="0.25">
      <c r="A253" t="s">
        <v>486</v>
      </c>
      <c r="B253" t="s">
        <v>487</v>
      </c>
      <c r="C253" t="s">
        <v>1408</v>
      </c>
      <c r="D253" t="str">
        <f ca="1">IFERROR(__xludf.DUMMYFUNCTION("GOOGLETRANSLATE(B253, ""en"", ""pt"")"),"cem")</f>
        <v>cem</v>
      </c>
    </row>
    <row r="254" spans="1:4" ht="13.2" x14ac:dyDescent="0.25">
      <c r="A254" t="s">
        <v>488</v>
      </c>
      <c r="B254" t="s">
        <v>489</v>
      </c>
      <c r="C254" t="s">
        <v>1409</v>
      </c>
      <c r="D254" t="str">
        <f ca="1">IFERROR(__xludf.DUMMYFUNCTION("GOOGLETRANSLATE(B254, ""en"", ""pt"")"),"marido")</f>
        <v>marido</v>
      </c>
    </row>
    <row r="255" spans="1:4" ht="13.2" x14ac:dyDescent="0.25">
      <c r="A255" t="s">
        <v>490</v>
      </c>
      <c r="B255" t="s">
        <v>491</v>
      </c>
      <c r="C255" t="s">
        <v>1410</v>
      </c>
      <c r="D255" t="str">
        <f ca="1">IFERROR(__xludf.DUMMYFUNCTION("GOOGLETRANSLATE(B255, ""en"", ""pt"")"),"Eu")</f>
        <v>Eu</v>
      </c>
    </row>
    <row r="256" spans="1:4" ht="13.2" x14ac:dyDescent="0.25">
      <c r="A256" t="s">
        <v>492</v>
      </c>
      <c r="B256" t="s">
        <v>493</v>
      </c>
      <c r="C256" t="s">
        <v>1411</v>
      </c>
      <c r="D256" t="str">
        <f ca="1">IFERROR(__xludf.DUMMYFUNCTION("GOOGLETRANSLATE(B256, ""en"", ""pt"")"),"gelo")</f>
        <v>gelo</v>
      </c>
    </row>
    <row r="257" spans="1:4" ht="13.2" x14ac:dyDescent="0.25">
      <c r="A257" t="s">
        <v>494</v>
      </c>
      <c r="B257" t="s">
        <v>495</v>
      </c>
      <c r="C257" t="s">
        <v>1412</v>
      </c>
      <c r="D257" t="str">
        <f ca="1">IFERROR(__xludf.DUMMYFUNCTION("GOOGLETRANSLATE(B257, ""en"", ""pt"")"),"imagem")</f>
        <v>imagem</v>
      </c>
    </row>
    <row r="258" spans="1:4" ht="13.2" x14ac:dyDescent="0.25">
      <c r="A258" t="s">
        <v>496</v>
      </c>
      <c r="B258" t="s">
        <v>497</v>
      </c>
      <c r="C258" t="s">
        <v>1413</v>
      </c>
      <c r="D258" t="str">
        <f ca="1">IFERROR(__xludf.DUMMYFUNCTION("GOOGLETRANSLATE(B258, ""en"", ""pt"")"),"polegada")</f>
        <v>polegada</v>
      </c>
    </row>
    <row r="259" spans="1:4" ht="13.2" x14ac:dyDescent="0.25">
      <c r="A259" t="s">
        <v>498</v>
      </c>
      <c r="B259" t="s">
        <v>499</v>
      </c>
      <c r="C259" t="s">
        <v>1414</v>
      </c>
      <c r="D259" t="str">
        <f ca="1">IFERROR(__xludf.DUMMYFUNCTION("GOOGLETRANSLATE(B259, ""en"", ""pt"")"),"ferimentos")</f>
        <v>ferimentos</v>
      </c>
    </row>
    <row r="260" spans="1:4" ht="13.2" x14ac:dyDescent="0.25">
      <c r="A260" t="s">
        <v>500</v>
      </c>
      <c r="B260" t="s">
        <v>501</v>
      </c>
      <c r="C260" t="s">
        <v>1415</v>
      </c>
      <c r="D260" t="str">
        <f ca="1">IFERROR(__xludf.DUMMYFUNCTION("GOOGLETRANSLATE(B260, ""en"", ""pt"")"),"dentro")</f>
        <v>dentro</v>
      </c>
    </row>
    <row r="261" spans="1:4" ht="13.2" x14ac:dyDescent="0.25">
      <c r="A261" t="s">
        <v>502</v>
      </c>
      <c r="B261" t="s">
        <v>503</v>
      </c>
      <c r="C261" t="s">
        <v>1416</v>
      </c>
      <c r="D261" t="str">
        <f ca="1">IFERROR(__xludf.DUMMYFUNCTION("GOOGLETRANSLATE(B261, ""en"", ""pt"")"),"instrumento")</f>
        <v>instrumento</v>
      </c>
    </row>
    <row r="262" spans="1:4" ht="13.2" x14ac:dyDescent="0.25">
      <c r="A262" t="s">
        <v>504</v>
      </c>
      <c r="B262" t="s">
        <v>505</v>
      </c>
      <c r="C262" t="s">
        <v>1417</v>
      </c>
      <c r="D262" t="str">
        <f ca="1">IFERROR(__xludf.DUMMYFUNCTION("GOOGLETRANSLATE(B262, ""en"", ""pt"")"),"ilha")</f>
        <v>ilha</v>
      </c>
    </row>
    <row r="263" spans="1:4" ht="13.2" x14ac:dyDescent="0.25">
      <c r="A263" t="s">
        <v>506</v>
      </c>
      <c r="B263" t="s">
        <v>507</v>
      </c>
      <c r="C263" t="s">
        <v>1418</v>
      </c>
      <c r="D263" t="str">
        <f ca="1">IFERROR(__xludf.DUMMYFUNCTION("GOOGLETRANSLATE(B263, ""en"", ""pt"")"),"isto")</f>
        <v>isto</v>
      </c>
    </row>
    <row r="264" spans="1:4" ht="13.2" x14ac:dyDescent="0.25">
      <c r="A264" s="1" t="s">
        <v>1742</v>
      </c>
      <c r="B264" t="s">
        <v>508</v>
      </c>
      <c r="C264" t="s">
        <v>1419</v>
      </c>
      <c r="D264" t="str">
        <f ca="1">IFERROR(__xludf.DUMMYFUNCTION("GOOGLETRANSLATE(B264, ""en"", ""pt"")"),"janeiro")</f>
        <v>janeiro</v>
      </c>
    </row>
    <row r="265" spans="1:4" ht="13.2" x14ac:dyDescent="0.25">
      <c r="A265" t="s">
        <v>509</v>
      </c>
      <c r="B265" t="s">
        <v>510</v>
      </c>
      <c r="C265" t="s">
        <v>1420</v>
      </c>
      <c r="D265" t="str">
        <f ca="1">IFERROR(__xludf.DUMMYFUNCTION("GOOGLETRANSLATE(B265, ""en"", ""pt"")"),"trabalho")</f>
        <v>trabalho</v>
      </c>
    </row>
    <row r="266" spans="1:4" ht="13.2" x14ac:dyDescent="0.25">
      <c r="A266" t="s">
        <v>511</v>
      </c>
      <c r="B266" t="s">
        <v>512</v>
      </c>
      <c r="C266" t="s">
        <v>1421</v>
      </c>
      <c r="D266" t="str">
        <f ca="1">IFERROR(__xludf.DUMMYFUNCTION("GOOGLETRANSLATE(B266, ""en"", ""pt"")"),"suco")</f>
        <v>suco</v>
      </c>
    </row>
    <row r="267" spans="1:4" ht="13.2" x14ac:dyDescent="0.25">
      <c r="A267" s="1" t="s">
        <v>1743</v>
      </c>
      <c r="B267" t="s">
        <v>513</v>
      </c>
      <c r="C267" t="s">
        <v>1422</v>
      </c>
      <c r="D267" t="str">
        <f ca="1">IFERROR(__xludf.DUMMYFUNCTION("GOOGLETRANSLATE(B267, ""en"", ""pt"")"),"Julho")</f>
        <v>Julho</v>
      </c>
    </row>
    <row r="268" spans="1:4" ht="13.2" x14ac:dyDescent="0.25">
      <c r="A268" t="s">
        <v>514</v>
      </c>
      <c r="B268" t="s">
        <v>515</v>
      </c>
      <c r="C268" t="s">
        <v>1423</v>
      </c>
      <c r="D268" t="str">
        <f ca="1">IFERROR(__xludf.DUMMYFUNCTION("GOOGLETRANSLATE(B268, ""en"", ""pt"")"),"saltar")</f>
        <v>saltar</v>
      </c>
    </row>
    <row r="269" spans="1:4" ht="13.2" x14ac:dyDescent="0.25">
      <c r="A269" s="1" t="s">
        <v>1744</v>
      </c>
      <c r="B269" t="s">
        <v>516</v>
      </c>
      <c r="C269" t="s">
        <v>1424</v>
      </c>
      <c r="D269" t="str">
        <f ca="1">IFERROR(__xludf.DUMMYFUNCTION("GOOGLETRANSLATE(B269, ""en"", ""pt"")"),"Junho")</f>
        <v>Junho</v>
      </c>
    </row>
    <row r="270" spans="1:4" ht="13.2" x14ac:dyDescent="0.25">
      <c r="A270" t="s">
        <v>517</v>
      </c>
      <c r="B270" t="s">
        <v>518</v>
      </c>
      <c r="C270" t="s">
        <v>1425</v>
      </c>
      <c r="D270" t="str">
        <f ca="1">IFERROR(__xludf.DUMMYFUNCTION("GOOGLETRANSLATE(B270, ""en"", ""pt"")"),"chave")</f>
        <v>chave</v>
      </c>
    </row>
    <row r="271" spans="1:4" ht="13.2" x14ac:dyDescent="0.25">
      <c r="A271" t="s">
        <v>519</v>
      </c>
      <c r="B271" t="s">
        <v>520</v>
      </c>
      <c r="C271" t="s">
        <v>1426</v>
      </c>
      <c r="D271" t="str">
        <f ca="1">IFERROR(__xludf.DUMMYFUNCTION("GOOGLETRANSLATE(B271, ""en"", ""pt"")"),"matar")</f>
        <v>matar</v>
      </c>
    </row>
    <row r="272" spans="1:4" ht="13.2" x14ac:dyDescent="0.25">
      <c r="A272" t="s">
        <v>521</v>
      </c>
      <c r="B272" t="s">
        <v>522</v>
      </c>
      <c r="C272" t="s">
        <v>1427</v>
      </c>
      <c r="D272" t="str">
        <f ca="1">IFERROR(__xludf.DUMMYFUNCTION("GOOGLETRANSLATE(B272, ""en"", ""pt"")"),"quilograma")</f>
        <v>quilograma</v>
      </c>
    </row>
    <row r="273" spans="1:4" ht="13.2" x14ac:dyDescent="0.25">
      <c r="A273" t="s">
        <v>523</v>
      </c>
      <c r="B273" t="s">
        <v>524</v>
      </c>
      <c r="C273" s="1" t="s">
        <v>1759</v>
      </c>
      <c r="D273" t="str">
        <f ca="1">IFERROR(__xludf.DUMMYFUNCTION("GOOGLETRANSLATE(B273, ""en"", ""pt"")"),"rei")</f>
        <v>rei</v>
      </c>
    </row>
    <row r="274" spans="1:4" ht="13.2" x14ac:dyDescent="0.25">
      <c r="A274" t="s">
        <v>525</v>
      </c>
      <c r="B274" t="s">
        <v>526</v>
      </c>
      <c r="C274" s="1" t="s">
        <v>1760</v>
      </c>
      <c r="D274" t="str">
        <f ca="1">IFERROR(__xludf.DUMMYFUNCTION("GOOGLETRANSLATE(B274, ""en"", ""pt"")"),"beijo")</f>
        <v>beijo</v>
      </c>
    </row>
    <row r="275" spans="1:4" ht="13.2" x14ac:dyDescent="0.25">
      <c r="A275" t="s">
        <v>527</v>
      </c>
      <c r="B275" t="s">
        <v>528</v>
      </c>
      <c r="C275" t="s">
        <v>1428</v>
      </c>
      <c r="D275" t="str">
        <f ca="1">IFERROR(__xludf.DUMMYFUNCTION("GOOGLETRANSLATE(B275, ""en"", ""pt"")"),"cozinha")</f>
        <v>cozinha</v>
      </c>
    </row>
    <row r="276" spans="1:4" ht="13.2" x14ac:dyDescent="0.25">
      <c r="A276" t="s">
        <v>529</v>
      </c>
      <c r="B276" t="s">
        <v>530</v>
      </c>
      <c r="C276" t="s">
        <v>1429</v>
      </c>
      <c r="D276" t="str">
        <f ca="1">IFERROR(__xludf.DUMMYFUNCTION("GOOGLETRANSLATE(B276, ""en"", ""pt"")"),"joelho")</f>
        <v>joelho</v>
      </c>
    </row>
    <row r="277" spans="1:4" ht="13.2" x14ac:dyDescent="0.25">
      <c r="A277" t="s">
        <v>531</v>
      </c>
      <c r="B277" t="s">
        <v>532</v>
      </c>
      <c r="C277" t="s">
        <v>1430</v>
      </c>
      <c r="D277" t="str">
        <f ca="1">IFERROR(__xludf.DUMMYFUNCTION("GOOGLETRANSLATE(B277, ""en"", ""pt"")"),"faca")</f>
        <v>faca</v>
      </c>
    </row>
    <row r="278" spans="1:4" ht="13.2" x14ac:dyDescent="0.25">
      <c r="A278" t="s">
        <v>533</v>
      </c>
      <c r="B278" t="s">
        <v>534</v>
      </c>
      <c r="C278" t="s">
        <v>1431</v>
      </c>
      <c r="D278" t="str">
        <f ca="1">IFERROR(__xludf.DUMMYFUNCTION("GOOGLETRANSLATE(B278, ""en"", ""pt"")"),"lago")</f>
        <v>lago</v>
      </c>
    </row>
    <row r="279" spans="1:4" ht="13.2" x14ac:dyDescent="0.25">
      <c r="A279" t="s">
        <v>535</v>
      </c>
      <c r="B279" t="s">
        <v>536</v>
      </c>
      <c r="C279" t="s">
        <v>1432</v>
      </c>
      <c r="D279" t="str">
        <f ca="1">IFERROR(__xludf.DUMMYFUNCTION("GOOGLETRANSLATE(B279, ""en"", ""pt"")"),"luminária")</f>
        <v>luminária</v>
      </c>
    </row>
    <row r="280" spans="1:4" ht="13.2" x14ac:dyDescent="0.25">
      <c r="A280" t="s">
        <v>537</v>
      </c>
      <c r="B280" t="s">
        <v>538</v>
      </c>
      <c r="C280" t="s">
        <v>1433</v>
      </c>
      <c r="D280" t="str">
        <f ca="1">IFERROR(__xludf.DUMMYFUNCTION("GOOGLETRANSLATE(B280, ""en"", ""pt"")"),"computador portátil")</f>
        <v>computador portátil</v>
      </c>
    </row>
    <row r="281" spans="1:4" ht="13.2" x14ac:dyDescent="0.25">
      <c r="A281" t="s">
        <v>539</v>
      </c>
      <c r="B281" t="s">
        <v>540</v>
      </c>
      <c r="C281" t="s">
        <v>1209</v>
      </c>
      <c r="D281" t="str">
        <f ca="1">IFERROR(__xludf.DUMMYFUNCTION("GOOGLETRANSLATE(B281, ""en"", ""pt"")"),"ampla")</f>
        <v>ampla</v>
      </c>
    </row>
    <row r="282" spans="1:4" ht="13.2" x14ac:dyDescent="0.25">
      <c r="A282" t="s">
        <v>541</v>
      </c>
      <c r="B282" t="s">
        <v>542</v>
      </c>
      <c r="C282" t="s">
        <v>1434</v>
      </c>
      <c r="D282" t="str">
        <f ca="1">IFERROR(__xludf.DUMMYFUNCTION("GOOGLETRANSLATE(B282, ""en"", ""pt"")"),"rir")</f>
        <v>rir</v>
      </c>
    </row>
    <row r="283" spans="1:4" ht="13.2" x14ac:dyDescent="0.25">
      <c r="A283" t="s">
        <v>543</v>
      </c>
      <c r="B283" t="s">
        <v>544</v>
      </c>
      <c r="C283" t="s">
        <v>1435</v>
      </c>
      <c r="D283" t="str">
        <f ca="1">IFERROR(__xludf.DUMMYFUNCTION("GOOGLETRANSLATE(B283, ""en"", ""pt"")"),"advogado")</f>
        <v>advogado</v>
      </c>
    </row>
    <row r="284" spans="1:4" ht="13.2" x14ac:dyDescent="0.25">
      <c r="A284" t="s">
        <v>545</v>
      </c>
      <c r="B284" t="s">
        <v>546</v>
      </c>
      <c r="C284" t="s">
        <v>1436</v>
      </c>
      <c r="D284" t="str">
        <f ca="1">IFERROR(__xludf.DUMMYFUNCTION("GOOGLETRANSLATE(B284, ""en"", ""pt"")"),"folha")</f>
        <v>folha</v>
      </c>
    </row>
    <row r="285" spans="1:4" ht="13.2" x14ac:dyDescent="0.25">
      <c r="A285" t="s">
        <v>547</v>
      </c>
      <c r="B285" t="s">
        <v>548</v>
      </c>
      <c r="C285" t="s">
        <v>1437</v>
      </c>
      <c r="D285" t="str">
        <f ca="1">IFERROR(__xludf.DUMMYFUNCTION("GOOGLETRANSLATE(B285, ""en"", ""pt"")"),"aprender")</f>
        <v>aprender</v>
      </c>
    </row>
    <row r="286" spans="1:4" ht="13.2" x14ac:dyDescent="0.25">
      <c r="A286" t="s">
        <v>549</v>
      </c>
      <c r="B286" t="s">
        <v>550</v>
      </c>
      <c r="C286" t="s">
        <v>1438</v>
      </c>
      <c r="D286" t="str">
        <f ca="1">IFERROR(__xludf.DUMMYFUNCTION("GOOGLETRANSLATE(B286, ""en"", ""pt"")"),"esquerda")</f>
        <v>esquerda</v>
      </c>
    </row>
    <row r="287" spans="1:4" ht="13.2" x14ac:dyDescent="0.25">
      <c r="A287" t="s">
        <v>551</v>
      </c>
      <c r="B287" t="s">
        <v>552</v>
      </c>
      <c r="C287" t="s">
        <v>1439</v>
      </c>
      <c r="D287" t="str">
        <f ca="1">IFERROR(__xludf.DUMMYFUNCTION("GOOGLETRANSLATE(B287, ""en"", ""pt"")"),"perna")</f>
        <v>perna</v>
      </c>
    </row>
    <row r="288" spans="1:4" ht="13.2" x14ac:dyDescent="0.25">
      <c r="A288" t="s">
        <v>553</v>
      </c>
      <c r="B288" t="s">
        <v>554</v>
      </c>
      <c r="C288" t="s">
        <v>1440</v>
      </c>
      <c r="D288" t="str">
        <f ca="1">IFERROR(__xludf.DUMMYFUNCTION("GOOGLETRANSLATE(B288, ""en"", ""pt"")"),"limão")</f>
        <v>limão</v>
      </c>
    </row>
    <row r="289" spans="1:4" ht="13.2" x14ac:dyDescent="0.25">
      <c r="A289" t="s">
        <v>555</v>
      </c>
      <c r="B289" t="s">
        <v>556</v>
      </c>
      <c r="C289" t="s">
        <v>1441</v>
      </c>
      <c r="D289" t="str">
        <f ca="1">IFERROR(__xludf.DUMMYFUNCTION("GOOGLETRANSLATE(B289, ""en"", ""pt"")"),"carta")</f>
        <v>carta</v>
      </c>
    </row>
    <row r="290" spans="1:4" ht="13.2" x14ac:dyDescent="0.25">
      <c r="A290" t="s">
        <v>557</v>
      </c>
      <c r="B290" t="s">
        <v>558</v>
      </c>
      <c r="C290" t="s">
        <v>1442</v>
      </c>
      <c r="D290" t="str">
        <f ca="1">IFERROR(__xludf.DUMMYFUNCTION("GOOGLETRANSLATE(B290, ""en"", ""pt"")"),"biblioteca")</f>
        <v>biblioteca</v>
      </c>
    </row>
    <row r="291" spans="1:4" ht="13.2" x14ac:dyDescent="0.25">
      <c r="A291" t="s">
        <v>559</v>
      </c>
      <c r="B291" t="s">
        <v>560</v>
      </c>
      <c r="C291" t="s">
        <v>1443</v>
      </c>
      <c r="D291" t="str">
        <f ca="1">IFERROR(__xludf.DUMMYFUNCTION("GOOGLETRANSLATE(B291, ""en"", ""pt"")"),"mentira")</f>
        <v>mentira</v>
      </c>
    </row>
    <row r="292" spans="1:4" ht="13.2" x14ac:dyDescent="0.25">
      <c r="A292" t="s">
        <v>561</v>
      </c>
      <c r="B292" t="s">
        <v>562</v>
      </c>
      <c r="C292" t="s">
        <v>1444</v>
      </c>
      <c r="D292" t="str">
        <f ca="1">IFERROR(__xludf.DUMMYFUNCTION("GOOGLETRANSLATE(B292, ""en"", ""pt"")"),"lift")</f>
        <v>lift</v>
      </c>
    </row>
    <row r="293" spans="1:4" ht="13.2" x14ac:dyDescent="0.25">
      <c r="A293" t="s">
        <v>563</v>
      </c>
      <c r="B293" t="s">
        <v>564</v>
      </c>
      <c r="C293" t="s">
        <v>1445</v>
      </c>
      <c r="D293" t="str">
        <f ca="1">IFERROR(__xludf.DUMMYFUNCTION("GOOGLETRANSLATE(B293, ""en"", ""pt"")"),"luz")</f>
        <v>luz</v>
      </c>
    </row>
    <row r="294" spans="1:4" ht="13.2" x14ac:dyDescent="0.25">
      <c r="A294" t="s">
        <v>563</v>
      </c>
      <c r="B294" t="s">
        <v>564</v>
      </c>
      <c r="C294" t="s">
        <v>1445</v>
      </c>
      <c r="D294" t="str">
        <f ca="1">IFERROR(__xludf.DUMMYFUNCTION("GOOGLETRANSLATE(B294, ""en"", ""pt"")"),"luz")</f>
        <v>luz</v>
      </c>
    </row>
    <row r="295" spans="1:4" ht="13.2" x14ac:dyDescent="0.25">
      <c r="A295" t="s">
        <v>563</v>
      </c>
      <c r="B295" t="s">
        <v>564</v>
      </c>
      <c r="C295" t="s">
        <v>1445</v>
      </c>
      <c r="D295" t="str">
        <f ca="1">IFERROR(__xludf.DUMMYFUNCTION("GOOGLETRANSLATE(B295, ""en"", ""pt"")"),"luz")</f>
        <v>luz</v>
      </c>
    </row>
    <row r="296" spans="1:4" ht="13.2" x14ac:dyDescent="0.25">
      <c r="A296" t="s">
        <v>565</v>
      </c>
      <c r="B296" t="s">
        <v>566</v>
      </c>
      <c r="C296" t="s">
        <v>1446</v>
      </c>
      <c r="D296" t="str">
        <f ca="1">IFERROR(__xludf.DUMMYFUNCTION("GOOGLETRANSLATE(B296, ""en"", ""pt"")"),"lábio")</f>
        <v>lábio</v>
      </c>
    </row>
    <row r="297" spans="1:4" ht="13.2" x14ac:dyDescent="0.25">
      <c r="A297" t="s">
        <v>567</v>
      </c>
      <c r="B297" t="s">
        <v>568</v>
      </c>
      <c r="C297" t="s">
        <v>1447</v>
      </c>
      <c r="D297" t="str">
        <f ca="1">IFERROR(__xludf.DUMMYFUNCTION("GOOGLETRANSLATE(B297, ""en"", ""pt"")"),"ouço")</f>
        <v>ouço</v>
      </c>
    </row>
    <row r="298" spans="1:4" ht="13.2" x14ac:dyDescent="0.25">
      <c r="A298" t="s">
        <v>569</v>
      </c>
      <c r="B298" t="s">
        <v>570</v>
      </c>
      <c r="C298" t="s">
        <v>1448</v>
      </c>
      <c r="D298" t="str">
        <f ca="1">IFERROR(__xludf.DUMMYFUNCTION("GOOGLETRANSLATE(B298, ""en"", ""pt"")"),"pequeno")</f>
        <v>pequeno</v>
      </c>
    </row>
    <row r="299" spans="1:4" ht="13.2" x14ac:dyDescent="0.25">
      <c r="A299" t="s">
        <v>571</v>
      </c>
      <c r="B299" t="s">
        <v>572</v>
      </c>
      <c r="C299" t="s">
        <v>1449</v>
      </c>
      <c r="D299" t="str">
        <f ca="1">IFERROR(__xludf.DUMMYFUNCTION("GOOGLETRANSLATE(B299, ""en"", ""pt"")"),"localização")</f>
        <v>localização</v>
      </c>
    </row>
    <row r="300" spans="1:4" ht="13.2" x14ac:dyDescent="0.25">
      <c r="A300" t="s">
        <v>573</v>
      </c>
      <c r="B300" t="s">
        <v>574</v>
      </c>
      <c r="C300" t="s">
        <v>1450</v>
      </c>
      <c r="D300" t="str">
        <f ca="1">IFERROR(__xludf.DUMMYFUNCTION("GOOGLETRANSLATE(B300, ""en"", ""pt"")"),"bloqueio")</f>
        <v>bloqueio</v>
      </c>
    </row>
    <row r="301" spans="1:4" ht="13.2" x14ac:dyDescent="0.25">
      <c r="A301" t="s">
        <v>575</v>
      </c>
      <c r="B301" t="s">
        <v>576</v>
      </c>
      <c r="C301" t="s">
        <v>1451</v>
      </c>
      <c r="D301" t="str">
        <f ca="1">IFERROR(__xludf.DUMMYFUNCTION("GOOGLETRANSLATE(B301, ""en"", ""pt"")"),"longo")</f>
        <v>longo</v>
      </c>
    </row>
    <row r="302" spans="1:4" ht="13.2" x14ac:dyDescent="0.25">
      <c r="A302" t="s">
        <v>577</v>
      </c>
      <c r="B302" t="s">
        <v>578</v>
      </c>
      <c r="C302" t="s">
        <v>1452</v>
      </c>
      <c r="D302" t="str">
        <f ca="1">IFERROR(__xludf.DUMMYFUNCTION("GOOGLETRANSLATE(B302, ""en"", ""pt"")"),"perder")</f>
        <v>perder</v>
      </c>
    </row>
    <row r="303" spans="1:4" ht="13.2" x14ac:dyDescent="0.25">
      <c r="A303" t="s">
        <v>579</v>
      </c>
      <c r="B303" t="s">
        <v>580</v>
      </c>
      <c r="C303" t="s">
        <v>1453</v>
      </c>
      <c r="D303" t="str">
        <f ca="1">IFERROR(__xludf.DUMMYFUNCTION("GOOGLETRANSLATE(B303, ""en"", ""pt"")"),"perder")</f>
        <v>perder</v>
      </c>
    </row>
    <row r="304" spans="1:4" ht="13.2" x14ac:dyDescent="0.25">
      <c r="A304" t="s">
        <v>581</v>
      </c>
      <c r="B304" t="s">
        <v>582</v>
      </c>
      <c r="C304" t="s">
        <v>1454</v>
      </c>
      <c r="D304" t="str">
        <f ca="1">IFERROR(__xludf.DUMMYFUNCTION("GOOGLETRANSLATE(B304, ""en"", ""pt"")"),"alto")</f>
        <v>alto</v>
      </c>
    </row>
    <row r="305" spans="1:4" ht="13.2" x14ac:dyDescent="0.25">
      <c r="A305" t="s">
        <v>583</v>
      </c>
      <c r="B305" t="s">
        <v>584</v>
      </c>
      <c r="C305" t="s">
        <v>1455</v>
      </c>
      <c r="D305" t="str">
        <f ca="1">IFERROR(__xludf.DUMMYFUNCTION("GOOGLETRANSLATE(B305, ""en"", ""pt"")"),"amar")</f>
        <v>amar</v>
      </c>
    </row>
    <row r="306" spans="1:4" ht="13.2" x14ac:dyDescent="0.25">
      <c r="A306" t="s">
        <v>585</v>
      </c>
      <c r="B306" t="s">
        <v>586</v>
      </c>
      <c r="C306" t="s">
        <v>1456</v>
      </c>
      <c r="D306" t="str">
        <f ca="1">IFERROR(__xludf.DUMMYFUNCTION("GOOGLETRANSLATE(B306, ""en"", ""pt"")"),"baixo")</f>
        <v>baixo</v>
      </c>
    </row>
    <row r="307" spans="1:4" ht="13.2" x14ac:dyDescent="0.25">
      <c r="A307" t="s">
        <v>587</v>
      </c>
      <c r="B307" t="s">
        <v>588</v>
      </c>
      <c r="C307" t="s">
        <v>1457</v>
      </c>
      <c r="D307" t="str">
        <f ca="1">IFERROR(__xludf.DUMMYFUNCTION("GOOGLETRANSLATE(B307, ""en"", ""pt"")"),"almoço")</f>
        <v>almoço</v>
      </c>
    </row>
    <row r="308" spans="1:4" ht="13.2" x14ac:dyDescent="0.25">
      <c r="A308" t="s">
        <v>589</v>
      </c>
      <c r="B308" t="s">
        <v>590</v>
      </c>
      <c r="C308" t="s">
        <v>1458</v>
      </c>
      <c r="D308" t="str">
        <f ca="1">IFERROR(__xludf.DUMMYFUNCTION("GOOGLETRANSLATE(B308, ""en"", ""pt"")"),"revista")</f>
        <v>revista</v>
      </c>
    </row>
    <row r="309" spans="1:4" ht="13.2" x14ac:dyDescent="0.25">
      <c r="A309" t="s">
        <v>591</v>
      </c>
      <c r="B309" t="s">
        <v>592</v>
      </c>
      <c r="C309" t="s">
        <v>1459</v>
      </c>
      <c r="D309" t="str">
        <f ca="1">IFERROR(__xludf.DUMMYFUNCTION("GOOGLETRANSLATE(B309, ""en"", ""pt"")"),"masculino")</f>
        <v>masculino</v>
      </c>
    </row>
    <row r="310" spans="1:4" ht="13.2" x14ac:dyDescent="0.25">
      <c r="A310" t="s">
        <v>593</v>
      </c>
      <c r="B310" t="s">
        <v>594</v>
      </c>
      <c r="C310" t="s">
        <v>1460</v>
      </c>
      <c r="D310" t="str">
        <f ca="1">IFERROR(__xludf.DUMMYFUNCTION("GOOGLETRANSLATE(B310, ""en"", ""pt"")"),"homem")</f>
        <v>homem</v>
      </c>
    </row>
    <row r="311" spans="1:4" ht="13.2" x14ac:dyDescent="0.25">
      <c r="A311" t="s">
        <v>595</v>
      </c>
      <c r="B311" t="s">
        <v>596</v>
      </c>
      <c r="C311" t="s">
        <v>1461</v>
      </c>
      <c r="D311" t="str">
        <f ca="1">IFERROR(__xludf.DUMMYFUNCTION("GOOGLETRANSLATE(B311, ""en"", ""pt"")"),"Gerente")</f>
        <v>Gerente</v>
      </c>
    </row>
    <row r="312" spans="1:4" ht="13.2" x14ac:dyDescent="0.25">
      <c r="A312" t="s">
        <v>597</v>
      </c>
      <c r="B312" t="s">
        <v>598</v>
      </c>
      <c r="C312" t="s">
        <v>1462</v>
      </c>
      <c r="D312" t="str">
        <f ca="1">IFERROR(__xludf.DUMMYFUNCTION("GOOGLETRANSLATE(B312, ""en"", ""pt"")"),"mapa")</f>
        <v>mapa</v>
      </c>
    </row>
    <row r="313" spans="1:4" ht="13.2" x14ac:dyDescent="0.25">
      <c r="A313" s="1" t="s">
        <v>1745</v>
      </c>
      <c r="B313" t="s">
        <v>599</v>
      </c>
      <c r="C313" t="s">
        <v>1463</v>
      </c>
      <c r="D313" t="str">
        <f ca="1">IFERROR(__xludf.DUMMYFUNCTION("GOOGLETRANSLATE(B313, ""en"", ""pt"")"),"Março")</f>
        <v>Março</v>
      </c>
    </row>
    <row r="314" spans="1:4" ht="13.2" x14ac:dyDescent="0.25">
      <c r="A314" t="s">
        <v>600</v>
      </c>
      <c r="B314" t="s">
        <v>601</v>
      </c>
      <c r="C314" t="s">
        <v>1464</v>
      </c>
      <c r="D314" t="str">
        <f ca="1">IFERROR(__xludf.DUMMYFUNCTION("GOOGLETRANSLATE(B314, ""en"", ""pt"")"),"mercado")</f>
        <v>mercado</v>
      </c>
    </row>
    <row r="315" spans="1:4" ht="13.2" x14ac:dyDescent="0.25">
      <c r="A315" t="s">
        <v>602</v>
      </c>
      <c r="B315" t="s">
        <v>603</v>
      </c>
      <c r="C315" t="s">
        <v>1465</v>
      </c>
      <c r="D315" t="str">
        <f ca="1">IFERROR(__xludf.DUMMYFUNCTION("GOOGLETRANSLATE(B315, ""en"", ""pt"")"),"casamento")</f>
        <v>casamento</v>
      </c>
    </row>
    <row r="316" spans="1:4" ht="13.2" x14ac:dyDescent="0.25">
      <c r="A316" t="s">
        <v>604</v>
      </c>
      <c r="B316" t="s">
        <v>605</v>
      </c>
      <c r="C316" t="s">
        <v>1466</v>
      </c>
      <c r="D316" t="str">
        <f ca="1">IFERROR(__xludf.DUMMYFUNCTION("GOOGLETRANSLATE(B316, ""en"", ""pt"")"),"casar")</f>
        <v>casar</v>
      </c>
    </row>
    <row r="317" spans="1:4" ht="13.2" x14ac:dyDescent="0.25">
      <c r="A317" t="s">
        <v>606</v>
      </c>
      <c r="B317" t="s">
        <v>607</v>
      </c>
      <c r="C317" t="s">
        <v>607</v>
      </c>
      <c r="D317" t="str">
        <f ca="1">IFERROR(__xludf.DUMMYFUNCTION("GOOGLETRANSLATE(B317, ""en"", ""pt"")"),"material")</f>
        <v>material</v>
      </c>
    </row>
    <row r="318" spans="1:4" ht="13.2" x14ac:dyDescent="0.25">
      <c r="A318" s="1" t="s">
        <v>1746</v>
      </c>
      <c r="B318" t="s">
        <v>608</v>
      </c>
      <c r="C318" t="s">
        <v>1467</v>
      </c>
      <c r="D318" t="str">
        <f ca="1">IFERROR(__xludf.DUMMYFUNCTION("GOOGLETRANSLATE(B318, ""en"", ""pt"")"),"Maio")</f>
        <v>Maio</v>
      </c>
    </row>
    <row r="319" spans="1:4" ht="13.2" x14ac:dyDescent="0.25">
      <c r="A319" t="s">
        <v>609</v>
      </c>
      <c r="B319" t="s">
        <v>610</v>
      </c>
      <c r="C319" t="s">
        <v>1468</v>
      </c>
      <c r="D319" t="str">
        <f ca="1">IFERROR(__xludf.DUMMYFUNCTION("GOOGLETRANSLATE(B319, ""en"", ""pt"")"),"significar")</f>
        <v>significar</v>
      </c>
    </row>
    <row r="320" spans="1:4" ht="13.2" x14ac:dyDescent="0.25">
      <c r="A320" t="s">
        <v>611</v>
      </c>
      <c r="B320" t="s">
        <v>612</v>
      </c>
      <c r="C320" t="s">
        <v>1469</v>
      </c>
      <c r="D320" t="str">
        <f ca="1">IFERROR(__xludf.DUMMYFUNCTION("GOOGLETRANSLATE(B320, ""en"", ""pt"")"),"remédio")</f>
        <v>remédio</v>
      </c>
    </row>
    <row r="321" spans="1:4" ht="13.2" x14ac:dyDescent="0.25">
      <c r="A321" t="s">
        <v>613</v>
      </c>
      <c r="B321" t="s">
        <v>614</v>
      </c>
      <c r="C321" t="s">
        <v>1470</v>
      </c>
      <c r="D321" t="str">
        <f ca="1">IFERROR(__xludf.DUMMYFUNCTION("GOOGLETRANSLATE(B321, ""en"", ""pt"")"),"fundição")</f>
        <v>fundição</v>
      </c>
    </row>
    <row r="322" spans="1:4" ht="13.2" x14ac:dyDescent="0.25">
      <c r="A322" t="s">
        <v>615</v>
      </c>
      <c r="B322" t="s">
        <v>616</v>
      </c>
      <c r="C322" t="s">
        <v>616</v>
      </c>
      <c r="D322" t="str">
        <f ca="1">IFERROR(__xludf.DUMMYFUNCTION("GOOGLETRANSLATE(B322, ""en"", ""pt"")"),"metal")</f>
        <v>metal</v>
      </c>
    </row>
    <row r="323" spans="1:4" ht="13.2" x14ac:dyDescent="0.25">
      <c r="A323" t="s">
        <v>617</v>
      </c>
      <c r="B323" t="s">
        <v>618</v>
      </c>
      <c r="C323" t="s">
        <v>1471</v>
      </c>
      <c r="D323" t="str">
        <f ca="1">IFERROR(__xludf.DUMMYFUNCTION("GOOGLETRANSLATE(B323, ""en"", ""pt"")"),"metro")</f>
        <v>metro</v>
      </c>
    </row>
    <row r="324" spans="1:4" ht="13.2" x14ac:dyDescent="0.25">
      <c r="A324" t="s">
        <v>619</v>
      </c>
      <c r="B324" t="s">
        <v>620</v>
      </c>
      <c r="C324" s="1" t="s">
        <v>1761</v>
      </c>
      <c r="D324" t="str">
        <f ca="1">IFERROR(__xludf.DUMMYFUNCTION("GOOGLETRANSLATE(B324, ""en"", ""pt"")"),"leite")</f>
        <v>leite</v>
      </c>
    </row>
    <row r="325" spans="1:4" ht="13.2" x14ac:dyDescent="0.25">
      <c r="A325" t="s">
        <v>621</v>
      </c>
      <c r="B325" t="s">
        <v>622</v>
      </c>
      <c r="C325" t="s">
        <v>1472</v>
      </c>
      <c r="D325" t="str">
        <f ca="1">IFERROR(__xludf.DUMMYFUNCTION("GOOGLETRANSLATE(B325, ""en"", ""pt"")"),"milhão")</f>
        <v>milhão</v>
      </c>
    </row>
    <row r="326" spans="1:4" ht="13.2" x14ac:dyDescent="0.25">
      <c r="A326" t="s">
        <v>623</v>
      </c>
      <c r="B326" t="s">
        <v>624</v>
      </c>
      <c r="C326" t="s">
        <v>1473</v>
      </c>
      <c r="D326" t="str">
        <f ca="1">IFERROR(__xludf.DUMMYFUNCTION("GOOGLETRANSLATE(B326, ""en"", ""pt"")"),"minuto")</f>
        <v>minuto</v>
      </c>
    </row>
    <row r="327" spans="1:4" ht="13.2" x14ac:dyDescent="0.25">
      <c r="A327" t="s">
        <v>625</v>
      </c>
      <c r="B327" t="s">
        <v>626</v>
      </c>
      <c r="C327" t="s">
        <v>1474</v>
      </c>
      <c r="D327" t="str">
        <f ca="1">IFERROR(__xludf.DUMMYFUNCTION("GOOGLETRANSLATE(B327, ""en"", ""pt"")"),"misturar")</f>
        <v>misturar</v>
      </c>
    </row>
    <row r="328" spans="1:4" ht="13.2" x14ac:dyDescent="0.25">
      <c r="A328" s="1" t="s">
        <v>1747</v>
      </c>
      <c r="B328" t="s">
        <v>627</v>
      </c>
      <c r="C328" t="s">
        <v>1475</v>
      </c>
      <c r="D328" t="str">
        <f ca="1">IFERROR(__xludf.DUMMYFUNCTION("GOOGLETRANSLATE(B328, ""en"", ""pt"")"),"Segunda-feira")</f>
        <v>Segunda-feira</v>
      </c>
    </row>
    <row r="329" spans="1:4" ht="13.2" x14ac:dyDescent="0.25">
      <c r="A329" t="s">
        <v>628</v>
      </c>
      <c r="B329" t="s">
        <v>629</v>
      </c>
      <c r="C329" t="s">
        <v>1476</v>
      </c>
      <c r="D329" t="str">
        <f ca="1">IFERROR(__xludf.DUMMYFUNCTION("GOOGLETRANSLATE(B329, ""en"", ""pt"")"),"dinheiro")</f>
        <v>dinheiro</v>
      </c>
    </row>
    <row r="330" spans="1:4" ht="13.2" x14ac:dyDescent="0.25">
      <c r="A330" t="s">
        <v>630</v>
      </c>
      <c r="B330" t="s">
        <v>631</v>
      </c>
      <c r="C330" t="s">
        <v>1477</v>
      </c>
      <c r="D330" t="str">
        <f ca="1">IFERROR(__xludf.DUMMYFUNCTION("GOOGLETRANSLATE(B330, ""en"", ""pt"")"),"mês")</f>
        <v>mês</v>
      </c>
    </row>
    <row r="331" spans="1:4" ht="13.2" x14ac:dyDescent="0.25">
      <c r="A331" t="s">
        <v>632</v>
      </c>
      <c r="B331" t="s">
        <v>633</v>
      </c>
      <c r="C331" t="s">
        <v>1478</v>
      </c>
      <c r="D331" t="str">
        <f ca="1">IFERROR(__xludf.DUMMYFUNCTION("GOOGLETRANSLATE(B331, ""en"", ""pt"")"),"lua")</f>
        <v>lua</v>
      </c>
    </row>
    <row r="332" spans="1:4" ht="13.2" x14ac:dyDescent="0.25">
      <c r="A332" t="s">
        <v>634</v>
      </c>
      <c r="B332" t="s">
        <v>635</v>
      </c>
      <c r="C332" s="1" t="s">
        <v>1762</v>
      </c>
      <c r="D332" t="str">
        <f ca="1">IFERROR(__xludf.DUMMYFUNCTION("GOOGLETRANSLATE(B332, ""en"", ""pt"")"),"manhã")</f>
        <v>manhã</v>
      </c>
    </row>
    <row r="333" spans="1:4" ht="13.2" x14ac:dyDescent="0.25">
      <c r="A333" t="s">
        <v>636</v>
      </c>
      <c r="B333" t="s">
        <v>637</v>
      </c>
      <c r="C333" t="s">
        <v>1479</v>
      </c>
      <c r="D333" t="str">
        <f ca="1">IFERROR(__xludf.DUMMYFUNCTION("GOOGLETRANSLATE(B333, ""en"", ""pt"")"),"mãe")</f>
        <v>mãe</v>
      </c>
    </row>
    <row r="334" spans="1:4" ht="13.2" x14ac:dyDescent="0.25">
      <c r="A334" t="s">
        <v>638</v>
      </c>
      <c r="B334" t="s">
        <v>639</v>
      </c>
      <c r="C334" t="s">
        <v>1480</v>
      </c>
      <c r="D334" t="str">
        <f ca="1">IFERROR(__xludf.DUMMYFUNCTION("GOOGLETRANSLATE(B334, ""en"", ""pt"")"),"montanha")</f>
        <v>montanha</v>
      </c>
    </row>
    <row r="335" spans="1:4" ht="13.2" x14ac:dyDescent="0.25">
      <c r="A335" t="s">
        <v>640</v>
      </c>
      <c r="B335" t="s">
        <v>641</v>
      </c>
      <c r="C335" t="s">
        <v>1481</v>
      </c>
      <c r="D335" t="str">
        <f ca="1">IFERROR(__xludf.DUMMYFUNCTION("GOOGLETRANSLATE(B335, ""en"", ""pt"")"),"rato")</f>
        <v>rato</v>
      </c>
    </row>
    <row r="336" spans="1:4" ht="13.2" x14ac:dyDescent="0.25">
      <c r="A336" t="s">
        <v>642</v>
      </c>
      <c r="B336" t="s">
        <v>643</v>
      </c>
      <c r="C336" t="s">
        <v>1482</v>
      </c>
      <c r="D336" t="str">
        <f ca="1">IFERROR(__xludf.DUMMYFUNCTION("GOOGLETRANSLATE(B336, ""en"", ""pt"")"),"boca")</f>
        <v>boca</v>
      </c>
    </row>
    <row r="337" spans="1:4" ht="13.2" x14ac:dyDescent="0.25">
      <c r="A337" t="s">
        <v>644</v>
      </c>
      <c r="B337" t="s">
        <v>645</v>
      </c>
      <c r="C337" t="s">
        <v>1483</v>
      </c>
      <c r="D337" t="str">
        <f ca="1">IFERROR(__xludf.DUMMYFUNCTION("GOOGLETRANSLATE(B337, ""en"", ""pt"")"),"filme")</f>
        <v>filme</v>
      </c>
    </row>
    <row r="338" spans="1:4" ht="13.2" x14ac:dyDescent="0.25">
      <c r="A338" t="s">
        <v>646</v>
      </c>
      <c r="B338" t="s">
        <v>647</v>
      </c>
      <c r="C338" t="s">
        <v>1484</v>
      </c>
      <c r="D338" t="str">
        <f ca="1">IFERROR(__xludf.DUMMYFUNCTION("GOOGLETRANSLATE(B338, ""en"", ""pt"")"),"assassinato")</f>
        <v>assassinato</v>
      </c>
    </row>
    <row r="339" spans="1:4" ht="13.2" x14ac:dyDescent="0.25">
      <c r="A339" t="s">
        <v>648</v>
      </c>
      <c r="B339" t="s">
        <v>649</v>
      </c>
      <c r="C339" t="s">
        <v>1485</v>
      </c>
      <c r="D339" t="str">
        <f ca="1">IFERROR(__xludf.DUMMYFUNCTION("GOOGLETRANSLATE(B339, ""en"", ""pt"")"),"música")</f>
        <v>música</v>
      </c>
    </row>
    <row r="340" spans="1:4" ht="13.2" x14ac:dyDescent="0.25">
      <c r="A340" t="s">
        <v>650</v>
      </c>
      <c r="B340" t="s">
        <v>651</v>
      </c>
      <c r="C340" t="s">
        <v>1486</v>
      </c>
      <c r="D340" t="str">
        <f ca="1">IFERROR(__xludf.DUMMYFUNCTION("GOOGLETRANSLATE(B340, ""en"", ""pt"")"),"limitar")</f>
        <v>limitar</v>
      </c>
    </row>
    <row r="341" spans="1:4" ht="13.2" x14ac:dyDescent="0.25">
      <c r="A341" t="s">
        <v>652</v>
      </c>
      <c r="B341" t="s">
        <v>653</v>
      </c>
      <c r="C341" t="s">
        <v>1487</v>
      </c>
      <c r="D341" t="str">
        <f ca="1">IFERROR(__xludf.DUMMYFUNCTION("GOOGLETRANSLATE(B341, ""en"", ""pt"")"),"natureza")</f>
        <v>natureza</v>
      </c>
    </row>
    <row r="342" spans="1:4" ht="13.2" x14ac:dyDescent="0.25">
      <c r="A342" t="s">
        <v>654</v>
      </c>
      <c r="B342" t="s">
        <v>655</v>
      </c>
      <c r="C342" t="s">
        <v>1488</v>
      </c>
      <c r="D342" t="str">
        <f ca="1">IFERROR(__xludf.DUMMYFUNCTION("GOOGLETRANSLATE(B342, ""en"", ""pt"")"),"pescoço")</f>
        <v>pescoço</v>
      </c>
    </row>
    <row r="343" spans="1:4" ht="13.2" x14ac:dyDescent="0.25">
      <c r="A343" t="s">
        <v>656</v>
      </c>
      <c r="B343" t="s">
        <v>657</v>
      </c>
      <c r="C343" t="s">
        <v>1489</v>
      </c>
      <c r="D343" t="str">
        <f ca="1">IFERROR(__xludf.DUMMYFUNCTION("GOOGLETRANSLATE(B343, ""en"", ""pt"")"),"agulha")</f>
        <v>agulha</v>
      </c>
    </row>
    <row r="344" spans="1:4" ht="13.2" x14ac:dyDescent="0.25">
      <c r="A344" t="s">
        <v>658</v>
      </c>
      <c r="B344" t="s">
        <v>659</v>
      </c>
      <c r="C344" t="s">
        <v>1490</v>
      </c>
      <c r="D344" t="str">
        <f ca="1">IFERROR(__xludf.DUMMYFUNCTION("GOOGLETRANSLATE(B344, ""en"", ""pt"")"),"vizinho")</f>
        <v>vizinho</v>
      </c>
    </row>
    <row r="345" spans="1:4" ht="13.2" x14ac:dyDescent="0.25">
      <c r="A345" t="s">
        <v>660</v>
      </c>
      <c r="B345" t="s">
        <v>661</v>
      </c>
      <c r="C345" t="s">
        <v>799</v>
      </c>
      <c r="D345" t="str">
        <f ca="1">IFERROR(__xludf.DUMMYFUNCTION("GOOGLETRANSLATE(B345, ""en"", ""pt"")"),"rede")</f>
        <v>rede</v>
      </c>
    </row>
    <row r="346" spans="1:4" ht="13.2" x14ac:dyDescent="0.25">
      <c r="A346" t="s">
        <v>662</v>
      </c>
      <c r="B346" t="s">
        <v>663</v>
      </c>
      <c r="C346" t="s">
        <v>1491</v>
      </c>
      <c r="D346" t="str">
        <f ca="1">IFERROR(__xludf.DUMMYFUNCTION("GOOGLETRANSLATE(B346, ""en"", ""pt"")"),"Novo")</f>
        <v>Novo</v>
      </c>
    </row>
    <row r="347" spans="1:4" ht="13.2" x14ac:dyDescent="0.25">
      <c r="A347" t="s">
        <v>664</v>
      </c>
      <c r="B347" t="s">
        <v>665</v>
      </c>
      <c r="C347" t="s">
        <v>1492</v>
      </c>
      <c r="D347" t="str">
        <f ca="1">IFERROR(__xludf.DUMMYFUNCTION("GOOGLETRANSLATE(B347, ""en"", ""pt"")"),"jornal")</f>
        <v>jornal</v>
      </c>
    </row>
    <row r="348" spans="1:4" ht="13.2" x14ac:dyDescent="0.25">
      <c r="A348" t="s">
        <v>666</v>
      </c>
      <c r="B348" t="s">
        <v>667</v>
      </c>
      <c r="C348" t="s">
        <v>1493</v>
      </c>
      <c r="D348" t="str">
        <f ca="1">IFERROR(__xludf.DUMMYFUNCTION("GOOGLETRANSLATE(B348, ""en"", ""pt"")"),"bom")</f>
        <v>bom</v>
      </c>
    </row>
    <row r="349" spans="1:4" ht="13.2" x14ac:dyDescent="0.25">
      <c r="A349" t="s">
        <v>668</v>
      </c>
      <c r="B349" t="s">
        <v>669</v>
      </c>
      <c r="C349" t="s">
        <v>1325</v>
      </c>
      <c r="D349" t="str">
        <f ca="1">IFERROR(__xludf.DUMMYFUNCTION("GOOGLETRANSLATE(B349, ""en"", ""pt"")"),"noite")</f>
        <v>noite</v>
      </c>
    </row>
    <row r="350" spans="1:4" ht="13.2" x14ac:dyDescent="0.25">
      <c r="A350" t="s">
        <v>670</v>
      </c>
      <c r="B350" t="s">
        <v>671</v>
      </c>
      <c r="C350" t="s">
        <v>1494</v>
      </c>
      <c r="D350" t="str">
        <f ca="1">IFERROR(__xludf.DUMMYFUNCTION("GOOGLETRANSLATE(B350, ""en"", ""pt"")"),"nove")</f>
        <v>nove</v>
      </c>
    </row>
    <row r="351" spans="1:4" ht="13.2" x14ac:dyDescent="0.25">
      <c r="A351" t="s">
        <v>672</v>
      </c>
      <c r="B351" t="s">
        <v>673</v>
      </c>
      <c r="C351" t="s">
        <v>1495</v>
      </c>
      <c r="D351" t="str">
        <f ca="1">IFERROR(__xludf.DUMMYFUNCTION("GOOGLETRANSLATE(B351, ""en"", ""pt"")"),"dezenove")</f>
        <v>dezenove</v>
      </c>
    </row>
    <row r="352" spans="1:4" ht="13.2" x14ac:dyDescent="0.25">
      <c r="A352" t="s">
        <v>674</v>
      </c>
      <c r="B352" t="s">
        <v>675</v>
      </c>
      <c r="C352" t="s">
        <v>1496</v>
      </c>
      <c r="D352" t="str">
        <f ca="1">IFERROR(__xludf.DUMMYFUNCTION("GOOGLETRANSLATE(B352, ""en"", ""pt"")"),"noventa")</f>
        <v>noventa</v>
      </c>
    </row>
    <row r="353" spans="1:4" ht="13.2" x14ac:dyDescent="0.25">
      <c r="A353" t="s">
        <v>676</v>
      </c>
      <c r="B353" t="s">
        <v>677</v>
      </c>
      <c r="C353" t="s">
        <v>1497</v>
      </c>
      <c r="D353" t="str">
        <f ca="1">IFERROR(__xludf.DUMMYFUNCTION("GOOGLETRANSLATE(B353, ""en"", ""pt"")"),"não")</f>
        <v>não</v>
      </c>
    </row>
    <row r="354" spans="1:4" ht="13.2" x14ac:dyDescent="0.25">
      <c r="A354" t="s">
        <v>678</v>
      </c>
      <c r="B354" t="s">
        <v>679</v>
      </c>
      <c r="C354" t="s">
        <v>1498</v>
      </c>
      <c r="D354" t="str">
        <f ca="1">IFERROR(__xludf.DUMMYFUNCTION("GOOGLETRANSLATE(B354, ""en"", ""pt"")"),"norte")</f>
        <v>norte</v>
      </c>
    </row>
    <row r="355" spans="1:4" ht="13.2" x14ac:dyDescent="0.25">
      <c r="A355" t="s">
        <v>680</v>
      </c>
      <c r="B355" t="s">
        <v>681</v>
      </c>
      <c r="C355" t="s">
        <v>1499</v>
      </c>
      <c r="D355" t="str">
        <f ca="1">IFERROR(__xludf.DUMMYFUNCTION("GOOGLETRANSLATE(B355, ""en"", ""pt"")"),"nariz")</f>
        <v>nariz</v>
      </c>
    </row>
    <row r="356" spans="1:4" ht="13.2" x14ac:dyDescent="0.25">
      <c r="A356" t="s">
        <v>682</v>
      </c>
      <c r="B356" t="s">
        <v>683</v>
      </c>
      <c r="C356" t="s">
        <v>1500</v>
      </c>
      <c r="D356" t="str">
        <f ca="1">IFERROR(__xludf.DUMMYFUNCTION("GOOGLETRANSLATE(B356, ""en"", ""pt"")"),"Nota")</f>
        <v>Nota</v>
      </c>
    </row>
    <row r="357" spans="1:4" ht="13.2" x14ac:dyDescent="0.25">
      <c r="A357" s="1" t="s">
        <v>1748</v>
      </c>
      <c r="B357" t="s">
        <v>684</v>
      </c>
      <c r="C357" t="s">
        <v>1501</v>
      </c>
      <c r="D357" t="str">
        <f ca="1">IFERROR(__xludf.DUMMYFUNCTION("GOOGLETRANSLATE(B357, ""en"", ""pt"")"),"novembro")</f>
        <v>novembro</v>
      </c>
    </row>
    <row r="358" spans="1:4" ht="13.2" x14ac:dyDescent="0.25">
      <c r="A358" t="s">
        <v>685</v>
      </c>
      <c r="B358" t="s">
        <v>686</v>
      </c>
      <c r="C358" t="s">
        <v>686</v>
      </c>
      <c r="D358" t="str">
        <f ca="1">IFERROR(__xludf.DUMMYFUNCTION("GOOGLETRANSLATE(B358, ""en"", ""pt"")"),"nuclear")</f>
        <v>nuclear</v>
      </c>
    </row>
    <row r="359" spans="1:4" ht="13.2" x14ac:dyDescent="0.25">
      <c r="A359" t="s">
        <v>687</v>
      </c>
      <c r="B359" t="s">
        <v>688</v>
      </c>
      <c r="C359" t="s">
        <v>1502</v>
      </c>
      <c r="D359" t="str">
        <f ca="1">IFERROR(__xludf.DUMMYFUNCTION("GOOGLETRANSLATE(B359, ""en"", ""pt"")"),"número")</f>
        <v>número</v>
      </c>
    </row>
    <row r="360" spans="1:4" ht="13.2" x14ac:dyDescent="0.25">
      <c r="A360" t="s">
        <v>689</v>
      </c>
      <c r="B360" t="s">
        <v>690</v>
      </c>
      <c r="C360" t="s">
        <v>1503</v>
      </c>
      <c r="D360" t="str">
        <f ca="1">IFERROR(__xludf.DUMMYFUNCTION("GOOGLETRANSLATE(B360, ""en"", ""pt"")"),"oceano")</f>
        <v>oceano</v>
      </c>
    </row>
    <row r="361" spans="1:4" ht="13.2" x14ac:dyDescent="0.25">
      <c r="A361" s="1" t="s">
        <v>1749</v>
      </c>
      <c r="B361" t="s">
        <v>691</v>
      </c>
      <c r="C361" t="s">
        <v>1504</v>
      </c>
      <c r="D361" t="str">
        <f ca="1">IFERROR(__xludf.DUMMYFUNCTION("GOOGLETRANSLATE(B361, ""en"", ""pt"")"),"Outubro")</f>
        <v>Outubro</v>
      </c>
    </row>
    <row r="362" spans="1:4" ht="13.2" x14ac:dyDescent="0.25">
      <c r="A362" t="s">
        <v>692</v>
      </c>
      <c r="B362" t="s">
        <v>693</v>
      </c>
      <c r="C362" t="s">
        <v>1505</v>
      </c>
      <c r="D362" t="str">
        <f ca="1">IFERROR(__xludf.DUMMYFUNCTION("GOOGLETRANSLATE(B362, ""en"", ""pt"")"),"escritório")</f>
        <v>escritório</v>
      </c>
    </row>
    <row r="363" spans="1:4" ht="13.2" x14ac:dyDescent="0.25">
      <c r="A363" t="s">
        <v>694</v>
      </c>
      <c r="B363" t="s">
        <v>695</v>
      </c>
      <c r="C363" t="s">
        <v>1506</v>
      </c>
      <c r="D363" t="str">
        <f ca="1">IFERROR(__xludf.DUMMYFUNCTION("GOOGLETRANSLATE(B363, ""en"", ""pt"")"),"óleo")</f>
        <v>óleo</v>
      </c>
    </row>
    <row r="364" spans="1:4" ht="13.2" x14ac:dyDescent="0.25">
      <c r="A364" t="s">
        <v>696</v>
      </c>
      <c r="B364" t="s">
        <v>697</v>
      </c>
      <c r="C364" t="s">
        <v>1507</v>
      </c>
      <c r="D364" t="str">
        <f ca="1">IFERROR(__xludf.DUMMYFUNCTION("GOOGLETRANSLATE(B364, ""en"", ""pt"")"),"velho")</f>
        <v>velho</v>
      </c>
    </row>
    <row r="365" spans="1:4" ht="13.2" x14ac:dyDescent="0.25">
      <c r="A365" t="s">
        <v>696</v>
      </c>
      <c r="B365" t="s">
        <v>697</v>
      </c>
      <c r="C365" t="s">
        <v>1507</v>
      </c>
      <c r="D365" t="str">
        <f ca="1">IFERROR(__xludf.DUMMYFUNCTION("GOOGLETRANSLATE(B365, ""en"", ""pt"")"),"velho")</f>
        <v>velho</v>
      </c>
    </row>
    <row r="366" spans="1:4" ht="13.2" x14ac:dyDescent="0.25">
      <c r="A366" t="s">
        <v>698</v>
      </c>
      <c r="B366" t="s">
        <v>699</v>
      </c>
      <c r="C366" t="s">
        <v>1508</v>
      </c>
      <c r="D366" t="str">
        <f ca="1">IFERROR(__xludf.DUMMYFUNCTION("GOOGLETRANSLATE(B366, ""en"", ""pt"")"),"1")</f>
        <v>1</v>
      </c>
    </row>
    <row r="367" spans="1:4" ht="13.2" x14ac:dyDescent="0.25">
      <c r="A367" t="s">
        <v>698</v>
      </c>
      <c r="B367" t="s">
        <v>699</v>
      </c>
      <c r="C367" t="s">
        <v>1508</v>
      </c>
      <c r="D367" t="str">
        <f ca="1">IFERROR(__xludf.DUMMYFUNCTION("GOOGLETRANSLATE(B367, ""en"", ""pt"")"),"1")</f>
        <v>1</v>
      </c>
    </row>
    <row r="368" spans="1:4" ht="13.2" x14ac:dyDescent="0.25">
      <c r="A368" t="s">
        <v>700</v>
      </c>
      <c r="B368" t="s">
        <v>701</v>
      </c>
      <c r="C368" t="s">
        <v>1509</v>
      </c>
      <c r="D368" t="str">
        <f ca="1">IFERROR(__xludf.DUMMYFUNCTION("GOOGLETRANSLATE(B368, ""en"", ""pt"")"),"abrir")</f>
        <v>abrir</v>
      </c>
    </row>
    <row r="369" spans="1:4" ht="13.2" x14ac:dyDescent="0.25">
      <c r="A369" t="s">
        <v>702</v>
      </c>
      <c r="B369" t="s">
        <v>703</v>
      </c>
      <c r="C369" t="s">
        <v>1510</v>
      </c>
      <c r="D369" t="str">
        <f ca="1">IFERROR(__xludf.DUMMYFUNCTION("GOOGLETRANSLATE(B369, ""en"", ""pt"")"),"laranja")</f>
        <v>laranja</v>
      </c>
    </row>
    <row r="370" spans="1:4" ht="13.2" x14ac:dyDescent="0.25">
      <c r="A370" t="s">
        <v>702</v>
      </c>
      <c r="B370" t="s">
        <v>703</v>
      </c>
      <c r="C370" t="s">
        <v>1510</v>
      </c>
      <c r="D370" t="str">
        <f ca="1">IFERROR(__xludf.DUMMYFUNCTION("GOOGLETRANSLATE(B370, ""en"", ""pt"")"),"laranja")</f>
        <v>laranja</v>
      </c>
    </row>
    <row r="371" spans="1:4" ht="13.2" x14ac:dyDescent="0.25">
      <c r="A371" t="s">
        <v>704</v>
      </c>
      <c r="B371" t="s">
        <v>705</v>
      </c>
      <c r="C371" t="s">
        <v>1511</v>
      </c>
      <c r="D371" t="str">
        <f ca="1">IFERROR(__xludf.DUMMYFUNCTION("GOOGLETRANSLATE(B371, ""en"", ""pt"")"),"lado de fora")</f>
        <v>lado de fora</v>
      </c>
    </row>
    <row r="372" spans="1:4" ht="13.2" x14ac:dyDescent="0.25">
      <c r="A372" t="s">
        <v>706</v>
      </c>
      <c r="B372" t="s">
        <v>707</v>
      </c>
      <c r="C372" t="s">
        <v>1512</v>
      </c>
      <c r="D372" t="str">
        <f ca="1">IFERROR(__xludf.DUMMYFUNCTION("GOOGLETRANSLATE(B372, ""en"", ""pt"")"),"página")</f>
        <v>página</v>
      </c>
    </row>
    <row r="373" spans="1:4" ht="13.2" x14ac:dyDescent="0.25">
      <c r="A373" t="s">
        <v>708</v>
      </c>
      <c r="B373" t="s">
        <v>709</v>
      </c>
      <c r="C373" t="s">
        <v>1513</v>
      </c>
      <c r="D373" t="str">
        <f ca="1">IFERROR(__xludf.DUMMYFUNCTION("GOOGLETRANSLATE(B373, ""en"", ""pt"")"),"dor")</f>
        <v>dor</v>
      </c>
    </row>
    <row r="374" spans="1:4" ht="13.2" x14ac:dyDescent="0.25">
      <c r="A374" t="s">
        <v>710</v>
      </c>
      <c r="B374" t="s">
        <v>711</v>
      </c>
      <c r="C374" t="s">
        <v>1514</v>
      </c>
      <c r="D374" t="str">
        <f ca="1">IFERROR(__xludf.DUMMYFUNCTION("GOOGLETRANSLATE(B374, ""en"", ""pt"")"),"pintura")</f>
        <v>pintura</v>
      </c>
    </row>
    <row r="375" spans="1:4" ht="13.2" x14ac:dyDescent="0.25">
      <c r="A375" t="s">
        <v>712</v>
      </c>
      <c r="B375" t="s">
        <v>713</v>
      </c>
      <c r="C375" t="s">
        <v>1515</v>
      </c>
      <c r="D375" t="str">
        <f ca="1">IFERROR(__xludf.DUMMYFUNCTION("GOOGLETRANSLATE(B375, ""en"", ""pt"")"),"calça")</f>
        <v>calça</v>
      </c>
    </row>
    <row r="376" spans="1:4" ht="13.2" x14ac:dyDescent="0.25">
      <c r="A376" t="s">
        <v>714</v>
      </c>
      <c r="B376" t="s">
        <v>715</v>
      </c>
      <c r="C376" t="s">
        <v>1516</v>
      </c>
      <c r="D376" t="str">
        <f ca="1">IFERROR(__xludf.DUMMYFUNCTION("GOOGLETRANSLATE(B376, ""en"", ""pt"")"),"papel")</f>
        <v>papel</v>
      </c>
    </row>
    <row r="377" spans="1:4" ht="13.2" x14ac:dyDescent="0.25">
      <c r="A377" t="s">
        <v>716</v>
      </c>
      <c r="B377" t="s">
        <v>717</v>
      </c>
      <c r="C377" t="s">
        <v>1337</v>
      </c>
      <c r="D377" t="str">
        <f ca="1">IFERROR(__xludf.DUMMYFUNCTION("GOOGLETRANSLATE(B377, ""en"", ""pt"")"),"parente")</f>
        <v>parente</v>
      </c>
    </row>
    <row r="378" spans="1:4" ht="13.2" x14ac:dyDescent="0.25">
      <c r="A378" t="s">
        <v>718</v>
      </c>
      <c r="B378" t="s">
        <v>719</v>
      </c>
      <c r="C378" t="s">
        <v>1517</v>
      </c>
      <c r="D378" t="str">
        <f ca="1">IFERROR(__xludf.DUMMYFUNCTION("GOOGLETRANSLATE(B378, ""en"", ""pt"")"),"parque")</f>
        <v>parque</v>
      </c>
    </row>
    <row r="379" spans="1:4" ht="13.2" x14ac:dyDescent="0.25">
      <c r="A379" t="s">
        <v>720</v>
      </c>
      <c r="B379" t="s">
        <v>721</v>
      </c>
      <c r="C379" t="s">
        <v>1518</v>
      </c>
      <c r="D379" t="str">
        <f ca="1">IFERROR(__xludf.DUMMYFUNCTION("GOOGLETRANSLATE(B379, ""en"", ""pt"")"),"passar")</f>
        <v>passar</v>
      </c>
    </row>
    <row r="380" spans="1:4" ht="13.2" x14ac:dyDescent="0.25">
      <c r="A380" t="s">
        <v>722</v>
      </c>
      <c r="B380" t="s">
        <v>723</v>
      </c>
      <c r="C380" t="s">
        <v>1519</v>
      </c>
      <c r="D380" t="str">
        <f ca="1">IFERROR(__xludf.DUMMYFUNCTION("GOOGLETRANSLATE(B380, ""en"", ""pt"")"),"paciente")</f>
        <v>paciente</v>
      </c>
    </row>
    <row r="381" spans="1:4" ht="13.2" x14ac:dyDescent="0.25">
      <c r="A381" t="s">
        <v>724</v>
      </c>
      <c r="B381" t="s">
        <v>725</v>
      </c>
      <c r="C381" t="s">
        <v>1520</v>
      </c>
      <c r="D381" t="str">
        <f ca="1">IFERROR(__xludf.DUMMYFUNCTION("GOOGLETRANSLATE(B381, ""en"", ""pt"")"),"padronizar")</f>
        <v>padronizar</v>
      </c>
    </row>
    <row r="382" spans="1:4" ht="13.2" x14ac:dyDescent="0.25">
      <c r="A382" t="s">
        <v>726</v>
      </c>
      <c r="B382" t="s">
        <v>727</v>
      </c>
      <c r="C382" t="s">
        <v>1521</v>
      </c>
      <c r="D382" t="str">
        <f ca="1">IFERROR(__xludf.DUMMYFUNCTION("GOOGLETRANSLATE(B382, ""en"", ""pt"")"),"pagamento")</f>
        <v>pagamento</v>
      </c>
    </row>
    <row r="383" spans="1:4" ht="13.2" x14ac:dyDescent="0.25">
      <c r="A383" t="s">
        <v>728</v>
      </c>
      <c r="B383" t="s">
        <v>729</v>
      </c>
      <c r="C383" t="s">
        <v>1522</v>
      </c>
      <c r="D383" t="str">
        <f ca="1">IFERROR(__xludf.DUMMYFUNCTION("GOOGLETRANSLATE(B383, ""en"", ""pt"")"),"Paz")</f>
        <v>Paz</v>
      </c>
    </row>
    <row r="384" spans="1:4" ht="13.2" x14ac:dyDescent="0.25">
      <c r="A384" t="s">
        <v>730</v>
      </c>
      <c r="B384" t="s">
        <v>731</v>
      </c>
      <c r="C384" t="s">
        <v>1523</v>
      </c>
      <c r="D384" t="str">
        <f ca="1">IFERROR(__xludf.DUMMYFUNCTION("GOOGLETRANSLATE(B384, ""en"", ""pt"")"),"caneta")</f>
        <v>caneta</v>
      </c>
    </row>
    <row r="385" spans="1:4" ht="13.2" x14ac:dyDescent="0.25">
      <c r="A385" t="s">
        <v>732</v>
      </c>
      <c r="B385" t="s">
        <v>733</v>
      </c>
      <c r="C385" t="s">
        <v>1524</v>
      </c>
      <c r="D385" t="str">
        <f ca="1">IFERROR(__xludf.DUMMYFUNCTION("GOOGLETRANSLATE(B385, ""en"", ""pt"")"),"lápis")</f>
        <v>lápis</v>
      </c>
    </row>
    <row r="386" spans="1:4" ht="13.2" x14ac:dyDescent="0.25">
      <c r="A386" t="s">
        <v>734</v>
      </c>
      <c r="B386" t="s">
        <v>735</v>
      </c>
      <c r="C386" t="s">
        <v>1525</v>
      </c>
      <c r="D386" t="str">
        <f ca="1">IFERROR(__xludf.DUMMYFUNCTION("GOOGLETRANSLATE(B386, ""en"", ""pt"")"),"pessoa")</f>
        <v>pessoa</v>
      </c>
    </row>
    <row r="387" spans="1:4" ht="13.2" x14ac:dyDescent="0.25">
      <c r="A387" t="s">
        <v>736</v>
      </c>
      <c r="B387" t="s">
        <v>737</v>
      </c>
      <c r="C387" t="s">
        <v>1526</v>
      </c>
      <c r="D387" t="str">
        <f ca="1">IFERROR(__xludf.DUMMYFUNCTION("GOOGLETRANSLATE(B387, ""en"", ""pt"")"),"telefone")</f>
        <v>telefone</v>
      </c>
    </row>
    <row r="388" spans="1:4" ht="13.2" x14ac:dyDescent="0.25">
      <c r="A388" t="s">
        <v>738</v>
      </c>
      <c r="B388" t="s">
        <v>739</v>
      </c>
      <c r="C388" t="s">
        <v>1527</v>
      </c>
      <c r="D388" t="str">
        <f ca="1">IFERROR(__xludf.DUMMYFUNCTION("GOOGLETRANSLATE(B388, ""en"", ""pt"")"),"fotografia")</f>
        <v>fotografia</v>
      </c>
    </row>
    <row r="389" spans="1:4" ht="13.2" x14ac:dyDescent="0.25">
      <c r="A389" t="s">
        <v>740</v>
      </c>
      <c r="B389" t="s">
        <v>741</v>
      </c>
      <c r="C389" t="s">
        <v>1528</v>
      </c>
      <c r="D389" t="str">
        <f ca="1">IFERROR(__xludf.DUMMYFUNCTION("GOOGLETRANSLATE(B389, ""en"", ""pt"")"),"peça")</f>
        <v>peça</v>
      </c>
    </row>
    <row r="390" spans="1:4" ht="13.2" x14ac:dyDescent="0.25">
      <c r="A390" t="s">
        <v>742</v>
      </c>
      <c r="B390" t="s">
        <v>743</v>
      </c>
      <c r="C390" t="s">
        <v>1529</v>
      </c>
      <c r="D390" t="str">
        <f ca="1">IFERROR(__xludf.DUMMYFUNCTION("GOOGLETRANSLATE(B390, ""en"", ""pt"")"),"porco")</f>
        <v>porco</v>
      </c>
    </row>
    <row r="391" spans="1:4" ht="13.2" x14ac:dyDescent="0.25">
      <c r="A391" t="s">
        <v>744</v>
      </c>
      <c r="B391" t="s">
        <v>745</v>
      </c>
      <c r="C391" t="s">
        <v>1530</v>
      </c>
      <c r="D391" t="str">
        <f ca="1">IFERROR(__xludf.DUMMYFUNCTION("GOOGLETRANSLATE(B391, ""en"", ""pt"")"),"Rosa")</f>
        <v>Rosa</v>
      </c>
    </row>
    <row r="392" spans="1:4" ht="13.2" x14ac:dyDescent="0.25">
      <c r="A392" t="s">
        <v>746</v>
      </c>
      <c r="B392" t="s">
        <v>747</v>
      </c>
      <c r="C392" t="s">
        <v>1531</v>
      </c>
      <c r="D392" t="str">
        <f ca="1">IFERROR(__xludf.DUMMYFUNCTION("GOOGLETRANSLATE(B392, ""en"", ""pt"")"),"avião")</f>
        <v>avião</v>
      </c>
    </row>
    <row r="393" spans="1:4" ht="13.2" x14ac:dyDescent="0.25">
      <c r="A393" t="s">
        <v>748</v>
      </c>
      <c r="B393" t="s">
        <v>749</v>
      </c>
      <c r="C393" t="s">
        <v>1532</v>
      </c>
      <c r="D393" t="str">
        <f ca="1">IFERROR(__xludf.DUMMYFUNCTION("GOOGLETRANSLATE(B393, ""en"", ""pt"")"),"plantar")</f>
        <v>plantar</v>
      </c>
    </row>
    <row r="394" spans="1:4" ht="13.2" x14ac:dyDescent="0.25">
      <c r="A394" t="s">
        <v>750</v>
      </c>
      <c r="B394" t="s">
        <v>751</v>
      </c>
      <c r="C394" t="s">
        <v>1533</v>
      </c>
      <c r="D394" t="str">
        <f ca="1">IFERROR(__xludf.DUMMYFUNCTION("GOOGLETRANSLATE(B394, ""en"", ""pt"")"),"plástico")</f>
        <v>plástico</v>
      </c>
    </row>
    <row r="395" spans="1:4" ht="13.2" x14ac:dyDescent="0.25">
      <c r="A395" t="s">
        <v>752</v>
      </c>
      <c r="B395" t="s">
        <v>753</v>
      </c>
      <c r="C395" t="s">
        <v>1534</v>
      </c>
      <c r="D395" t="str">
        <f ca="1">IFERROR(__xludf.DUMMYFUNCTION("GOOGLETRANSLATE(B395, ""en"", ""pt"")"),"prato")</f>
        <v>prato</v>
      </c>
    </row>
    <row r="396" spans="1:4" ht="13.2" x14ac:dyDescent="0.25">
      <c r="A396" t="s">
        <v>754</v>
      </c>
      <c r="B396" t="s">
        <v>755</v>
      </c>
      <c r="C396" t="s">
        <v>1535</v>
      </c>
      <c r="D396" t="str">
        <f ca="1">IFERROR(__xludf.DUMMYFUNCTION("GOOGLETRANSLATE(B396, ""en"", ""pt"")"),"Toque")</f>
        <v>Toque</v>
      </c>
    </row>
    <row r="397" spans="1:4" ht="13.2" x14ac:dyDescent="0.25">
      <c r="A397" t="s">
        <v>756</v>
      </c>
      <c r="B397" t="s">
        <v>757</v>
      </c>
      <c r="C397" t="s">
        <v>1536</v>
      </c>
      <c r="D397" t="str">
        <f ca="1">IFERROR(__xludf.DUMMYFUNCTION("GOOGLETRANSLATE(B397, ""en"", ""pt"")"),"jogador")</f>
        <v>jogador</v>
      </c>
    </row>
    <row r="398" spans="1:4" ht="13.2" x14ac:dyDescent="0.25">
      <c r="A398" t="s">
        <v>758</v>
      </c>
      <c r="B398" t="s">
        <v>759</v>
      </c>
      <c r="C398" t="s">
        <v>1537</v>
      </c>
      <c r="D398" t="str">
        <f ca="1">IFERROR(__xludf.DUMMYFUNCTION("GOOGLETRANSLATE(B398, ""en"", ""pt"")"),"bolso")</f>
        <v>bolso</v>
      </c>
    </row>
    <row r="399" spans="1:4" ht="13.2" x14ac:dyDescent="0.25">
      <c r="A399" t="s">
        <v>760</v>
      </c>
      <c r="B399" t="s">
        <v>761</v>
      </c>
      <c r="C399" t="s">
        <v>1538</v>
      </c>
      <c r="D399" t="str">
        <f ca="1">IFERROR(__xludf.DUMMYFUNCTION("GOOGLETRANSLATE(B399, ""en"", ""pt"")"),"Poção")</f>
        <v>Poção</v>
      </c>
    </row>
    <row r="400" spans="1:4" ht="13.2" x14ac:dyDescent="0.25">
      <c r="A400" t="s">
        <v>762</v>
      </c>
      <c r="B400" t="s">
        <v>763</v>
      </c>
      <c r="C400" t="s">
        <v>1539</v>
      </c>
      <c r="D400" t="str">
        <f ca="1">IFERROR(__xludf.DUMMYFUNCTION("GOOGLETRANSLATE(B400, ""en"", ""pt"")"),"polícia")</f>
        <v>polícia</v>
      </c>
    </row>
    <row r="401" spans="1:4" ht="13.2" x14ac:dyDescent="0.25">
      <c r="A401" t="s">
        <v>764</v>
      </c>
      <c r="B401" t="s">
        <v>765</v>
      </c>
      <c r="C401" t="s">
        <v>1540</v>
      </c>
      <c r="D401" t="str">
        <f ca="1">IFERROR(__xludf.DUMMYFUNCTION("GOOGLETRANSLATE(B401, ""en"", ""pt"")"),"piscina")</f>
        <v>piscina</v>
      </c>
    </row>
    <row r="402" spans="1:4" ht="13.2" x14ac:dyDescent="0.25">
      <c r="A402" t="s">
        <v>766</v>
      </c>
      <c r="B402" t="s">
        <v>767</v>
      </c>
      <c r="C402" t="s">
        <v>1541</v>
      </c>
      <c r="D402" t="str">
        <f ca="1">IFERROR(__xludf.DUMMYFUNCTION("GOOGLETRANSLATE(B402, ""en"", ""pt"")"),"pobre")</f>
        <v>pobre</v>
      </c>
    </row>
    <row r="403" spans="1:4" ht="13.2" x14ac:dyDescent="0.25">
      <c r="A403" t="s">
        <v>768</v>
      </c>
      <c r="B403" t="s">
        <v>769</v>
      </c>
      <c r="C403" t="s">
        <v>1542</v>
      </c>
      <c r="D403" t="str">
        <f ca="1">IFERROR(__xludf.DUMMYFUNCTION("GOOGLETRANSLATE(B403, ""en"", ""pt"")"),"carne de porco")</f>
        <v>carne de porco</v>
      </c>
    </row>
    <row r="404" spans="1:4" ht="13.2" x14ac:dyDescent="0.25">
      <c r="A404" t="s">
        <v>770</v>
      </c>
      <c r="B404" t="s">
        <v>771</v>
      </c>
      <c r="C404" t="s">
        <v>1543</v>
      </c>
      <c r="D404" t="str">
        <f ca="1">IFERROR(__xludf.DUMMYFUNCTION("GOOGLETRANSLATE(B404, ""en"", ""pt"")"),"libra")</f>
        <v>libra</v>
      </c>
    </row>
    <row r="405" spans="1:4" ht="13.2" x14ac:dyDescent="0.25">
      <c r="A405" t="s">
        <v>772</v>
      </c>
      <c r="B405" t="s">
        <v>773</v>
      </c>
      <c r="C405" t="s">
        <v>1544</v>
      </c>
      <c r="D405" t="str">
        <f ca="1">IFERROR(__xludf.DUMMYFUNCTION("GOOGLETRANSLATE(B405, ""en"", ""pt"")"),"orar")</f>
        <v>orar</v>
      </c>
    </row>
    <row r="406" spans="1:4" ht="13.2" x14ac:dyDescent="0.25">
      <c r="A406" t="s">
        <v>774</v>
      </c>
      <c r="B406" t="s">
        <v>775</v>
      </c>
      <c r="C406" t="s">
        <v>1545</v>
      </c>
      <c r="D406" t="str">
        <f ca="1">IFERROR(__xludf.DUMMYFUNCTION("GOOGLETRANSLATE(B406, ""en"", ""pt"")"),"Presidente")</f>
        <v>Presidente</v>
      </c>
    </row>
    <row r="407" spans="1:4" ht="13.2" x14ac:dyDescent="0.25">
      <c r="A407" t="s">
        <v>776</v>
      </c>
      <c r="B407" t="s">
        <v>777</v>
      </c>
      <c r="C407" t="s">
        <v>1546</v>
      </c>
      <c r="D407" t="str">
        <f ca="1">IFERROR(__xludf.DUMMYFUNCTION("GOOGLETRANSLATE(B407, ""en"", ""pt"")"),"preço")</f>
        <v>preço</v>
      </c>
    </row>
    <row r="408" spans="1:4" ht="13.2" x14ac:dyDescent="0.25">
      <c r="A408" t="s">
        <v>778</v>
      </c>
      <c r="B408" t="s">
        <v>779</v>
      </c>
      <c r="C408" t="s">
        <v>1547</v>
      </c>
      <c r="D408" t="str">
        <f ca="1">IFERROR(__xludf.DUMMYFUNCTION("GOOGLETRANSLATE(B408, ""en"", ""pt"")"),"sacerdote")</f>
        <v>sacerdote</v>
      </c>
    </row>
    <row r="409" spans="1:4" ht="13.2" x14ac:dyDescent="0.25">
      <c r="A409" t="s">
        <v>780</v>
      </c>
      <c r="B409" t="s">
        <v>781</v>
      </c>
      <c r="C409" t="s">
        <v>1548</v>
      </c>
      <c r="D409" t="str">
        <f ca="1">IFERROR(__xludf.DUMMYFUNCTION("GOOGLETRANSLATE(B409, ""en"", ""pt"")"),"prisão")</f>
        <v>prisão</v>
      </c>
    </row>
    <row r="410" spans="1:4" ht="13.2" x14ac:dyDescent="0.25">
      <c r="A410" t="s">
        <v>782</v>
      </c>
      <c r="B410" t="s">
        <v>783</v>
      </c>
      <c r="C410" t="s">
        <v>1549</v>
      </c>
      <c r="D410" t="str">
        <f ca="1">IFERROR(__xludf.DUMMYFUNCTION("GOOGLETRANSLATE(B410, ""en"", ""pt"")"),"programa")</f>
        <v>programa</v>
      </c>
    </row>
    <row r="411" spans="1:4" ht="13.2" x14ac:dyDescent="0.25">
      <c r="A411" t="s">
        <v>784</v>
      </c>
      <c r="B411" t="s">
        <v>785</v>
      </c>
      <c r="C411" t="s">
        <v>1550</v>
      </c>
      <c r="D411" t="str">
        <f ca="1">IFERROR(__xludf.DUMMYFUNCTION("GOOGLETRANSLATE(B411, ""en"", ""pt"")"),"puxar")</f>
        <v>puxar</v>
      </c>
    </row>
    <row r="412" spans="1:4" ht="13.2" x14ac:dyDescent="0.25">
      <c r="A412" t="s">
        <v>786</v>
      </c>
      <c r="B412" t="s">
        <v>787</v>
      </c>
      <c r="C412" t="s">
        <v>1551</v>
      </c>
      <c r="D412" t="str">
        <f ca="1">IFERROR(__xludf.DUMMYFUNCTION("GOOGLETRANSLATE(B412, ""en"", ""pt"")"),"empurrar")</f>
        <v>empurrar</v>
      </c>
    </row>
    <row r="413" spans="1:4" ht="13.2" x14ac:dyDescent="0.25">
      <c r="A413" t="s">
        <v>788</v>
      </c>
      <c r="B413" t="s">
        <v>789</v>
      </c>
      <c r="C413" t="s">
        <v>1552</v>
      </c>
      <c r="D413" t="str">
        <f ca="1">IFERROR(__xludf.DUMMYFUNCTION("GOOGLETRANSLATE(B413, ""en"", ""pt"")"),"rainha")</f>
        <v>rainha</v>
      </c>
    </row>
    <row r="414" spans="1:4" ht="13.2" x14ac:dyDescent="0.25">
      <c r="A414" t="s">
        <v>790</v>
      </c>
      <c r="B414" t="s">
        <v>791</v>
      </c>
      <c r="C414" t="s">
        <v>1553</v>
      </c>
      <c r="D414" t="str">
        <f ca="1">IFERROR(__xludf.DUMMYFUNCTION("GOOGLETRANSLATE(B414, ""en"", ""pt"")"),"quieto")</f>
        <v>quieto</v>
      </c>
    </row>
    <row r="415" spans="1:4" ht="13.2" x14ac:dyDescent="0.25">
      <c r="A415" t="s">
        <v>792</v>
      </c>
      <c r="B415" t="s">
        <v>793</v>
      </c>
      <c r="C415" t="s">
        <v>1554</v>
      </c>
      <c r="D415" t="str">
        <f ca="1">IFERROR(__xludf.DUMMYFUNCTION("GOOGLETRANSLATE(B415, ""en"", ""pt"")"),"raça")</f>
        <v>raça</v>
      </c>
    </row>
    <row r="416" spans="1:4" ht="13.2" x14ac:dyDescent="0.25">
      <c r="A416" t="s">
        <v>792</v>
      </c>
      <c r="B416" t="s">
        <v>793</v>
      </c>
      <c r="C416" t="s">
        <v>1554</v>
      </c>
      <c r="D416" t="str">
        <f ca="1">IFERROR(__xludf.DUMMYFUNCTION("GOOGLETRANSLATE(B416, ""en"", ""pt"")"),"raça")</f>
        <v>raça</v>
      </c>
    </row>
    <row r="417" spans="1:4" ht="13.2" x14ac:dyDescent="0.25">
      <c r="A417" t="s">
        <v>794</v>
      </c>
      <c r="B417" t="s">
        <v>795</v>
      </c>
      <c r="C417" t="s">
        <v>795</v>
      </c>
      <c r="D417" t="str">
        <f ca="1">IFERROR(__xludf.DUMMYFUNCTION("GOOGLETRANSLATE(B417, ""en"", ""pt"")"),"rádio")</f>
        <v>rádio</v>
      </c>
    </row>
    <row r="418" spans="1:4" ht="13.2" x14ac:dyDescent="0.25">
      <c r="A418" t="s">
        <v>796</v>
      </c>
      <c r="B418" t="s">
        <v>797</v>
      </c>
      <c r="C418" t="s">
        <v>1555</v>
      </c>
      <c r="D418" t="str">
        <f ca="1">IFERROR(__xludf.DUMMYFUNCTION("GOOGLETRANSLATE(B418, ""en"", ""pt"")"),"chuva")</f>
        <v>chuva</v>
      </c>
    </row>
    <row r="419" spans="1:4" ht="13.2" x14ac:dyDescent="0.25">
      <c r="A419" t="s">
        <v>798</v>
      </c>
      <c r="B419" t="s">
        <v>799</v>
      </c>
      <c r="C419" t="s">
        <v>1556</v>
      </c>
      <c r="D419" t="str">
        <f ca="1">IFERROR(__xludf.DUMMYFUNCTION("GOOGLETRANSLATE(B419, ""en"", ""pt"")"),"vermelho")</f>
        <v>vermelho</v>
      </c>
    </row>
    <row r="420" spans="1:4" ht="13.2" x14ac:dyDescent="0.25">
      <c r="A420" t="s">
        <v>800</v>
      </c>
      <c r="B420" t="s">
        <v>801</v>
      </c>
      <c r="C420" t="s">
        <v>1557</v>
      </c>
      <c r="D420" t="str">
        <f ca="1">IFERROR(__xludf.DUMMYFUNCTION("GOOGLETRANSLATE(B420, ""en"", ""pt"")"),"religião")</f>
        <v>religião</v>
      </c>
    </row>
    <row r="421" spans="1:4" ht="13.2" x14ac:dyDescent="0.25">
      <c r="A421" t="s">
        <v>802</v>
      </c>
      <c r="B421" t="s">
        <v>803</v>
      </c>
      <c r="C421" t="s">
        <v>1558</v>
      </c>
      <c r="D421" t="str">
        <f ca="1">IFERROR(__xludf.DUMMYFUNCTION("GOOGLETRANSLATE(B421, ""en"", ""pt"")"),"repórter")</f>
        <v>repórter</v>
      </c>
    </row>
    <row r="422" spans="1:4" ht="13.2" x14ac:dyDescent="0.25">
      <c r="A422" t="s">
        <v>804</v>
      </c>
      <c r="B422" t="s">
        <v>805</v>
      </c>
      <c r="C422" t="s">
        <v>1559</v>
      </c>
      <c r="D422" t="str">
        <f ca="1">IFERROR(__xludf.DUMMYFUNCTION("GOOGLETRANSLATE(B422, ""en"", ""pt"")"),"restaurante")</f>
        <v>restaurante</v>
      </c>
    </row>
    <row r="423" spans="1:4" ht="13.2" x14ac:dyDescent="0.25">
      <c r="A423" t="s">
        <v>806</v>
      </c>
      <c r="B423" t="s">
        <v>807</v>
      </c>
      <c r="C423" t="s">
        <v>1560</v>
      </c>
      <c r="D423" t="str">
        <f ca="1">IFERROR(__xludf.DUMMYFUNCTION("GOOGLETRANSLATE(B423, ""en"", ""pt"")"),"arroz")</f>
        <v>arroz</v>
      </c>
    </row>
    <row r="424" spans="1:4" ht="13.2" x14ac:dyDescent="0.25">
      <c r="A424" t="s">
        <v>808</v>
      </c>
      <c r="B424" t="s">
        <v>809</v>
      </c>
      <c r="C424" t="s">
        <v>1561</v>
      </c>
      <c r="D424" t="str">
        <f ca="1">IFERROR(__xludf.DUMMYFUNCTION("GOOGLETRANSLATE(B424, ""en"", ""pt"")"),"rico")</f>
        <v>rico</v>
      </c>
    </row>
    <row r="425" spans="1:4" ht="13.2" x14ac:dyDescent="0.25">
      <c r="A425" t="s">
        <v>810</v>
      </c>
      <c r="B425" t="s">
        <v>811</v>
      </c>
      <c r="C425" t="s">
        <v>1562</v>
      </c>
      <c r="D425" t="str">
        <f ca="1">IFERROR(__xludf.DUMMYFUNCTION("GOOGLETRANSLATE(B425, ""en"", ""pt"")"),"direito")</f>
        <v>direito</v>
      </c>
    </row>
    <row r="426" spans="1:4" ht="13.2" x14ac:dyDescent="0.25">
      <c r="A426" t="s">
        <v>812</v>
      </c>
      <c r="B426" t="s">
        <v>813</v>
      </c>
      <c r="C426" t="s">
        <v>1563</v>
      </c>
      <c r="D426" t="str">
        <f ca="1">IFERROR(__xludf.DUMMYFUNCTION("GOOGLETRANSLATE(B426, ""en"", ""pt"")"),"anel")</f>
        <v>anel</v>
      </c>
    </row>
    <row r="427" spans="1:4" ht="13.2" x14ac:dyDescent="0.25">
      <c r="A427" t="s">
        <v>814</v>
      </c>
      <c r="B427" t="s">
        <v>815</v>
      </c>
      <c r="C427" t="s">
        <v>1564</v>
      </c>
      <c r="D427" t="str">
        <f ca="1">IFERROR(__xludf.DUMMYFUNCTION("GOOGLETRANSLATE(B427, ""en"", ""pt"")"),"rio")</f>
        <v>rio</v>
      </c>
    </row>
    <row r="428" spans="1:4" ht="13.2" x14ac:dyDescent="0.25">
      <c r="A428" t="s">
        <v>816</v>
      </c>
      <c r="B428" t="s">
        <v>817</v>
      </c>
      <c r="C428" t="s">
        <v>1565</v>
      </c>
      <c r="D428" t="str">
        <f ca="1">IFERROR(__xludf.DUMMYFUNCTION("GOOGLETRANSLATE(B428, ""en"", ""pt"")"),"estrada")</f>
        <v>estrada</v>
      </c>
    </row>
    <row r="429" spans="1:4" ht="13.2" x14ac:dyDescent="0.25">
      <c r="A429" t="s">
        <v>818</v>
      </c>
      <c r="B429" t="s">
        <v>819</v>
      </c>
      <c r="C429" t="s">
        <v>1246</v>
      </c>
      <c r="D429" t="str">
        <f ca="1">IFERROR(__xludf.DUMMYFUNCTION("GOOGLETRANSLATE(B429, ""en"", ""pt"")"),"cobertura")</f>
        <v>cobertura</v>
      </c>
    </row>
    <row r="430" spans="1:4" ht="13.2" x14ac:dyDescent="0.25">
      <c r="A430" t="s">
        <v>820</v>
      </c>
      <c r="B430" t="s">
        <v>821</v>
      </c>
      <c r="C430" t="s">
        <v>1203</v>
      </c>
      <c r="D430" t="str">
        <f ca="1">IFERROR(__xludf.DUMMYFUNCTION("GOOGLETRANSLATE(B430, ""en"", ""pt"")"),"quarto")</f>
        <v>quarto</v>
      </c>
    </row>
    <row r="431" spans="1:4" ht="13.2" x14ac:dyDescent="0.25">
      <c r="A431" t="s">
        <v>822</v>
      </c>
      <c r="B431" t="s">
        <v>823</v>
      </c>
      <c r="C431" t="s">
        <v>1566</v>
      </c>
      <c r="D431" t="str">
        <f ca="1">IFERROR(__xludf.DUMMYFUNCTION("GOOGLETRANSLATE(B431, ""en"", ""pt"")"),"raiz")</f>
        <v>raiz</v>
      </c>
    </row>
    <row r="432" spans="1:4" ht="13.2" x14ac:dyDescent="0.25">
      <c r="A432" t="s">
        <v>824</v>
      </c>
      <c r="B432" t="s">
        <v>825</v>
      </c>
      <c r="C432" t="s">
        <v>1567</v>
      </c>
      <c r="D432" t="str">
        <f ca="1">IFERROR(__xludf.DUMMYFUNCTION("GOOGLETRANSLATE(B432, ""en"", ""pt"")"),"corre")</f>
        <v>corre</v>
      </c>
    </row>
    <row r="433" spans="1:4" ht="13.2" x14ac:dyDescent="0.25">
      <c r="A433" t="s">
        <v>826</v>
      </c>
      <c r="B433" t="s">
        <v>827</v>
      </c>
      <c r="C433" t="s">
        <v>1568</v>
      </c>
      <c r="D433" t="str">
        <f ca="1">IFERROR(__xludf.DUMMYFUNCTION("GOOGLETRANSLATE(B433, ""en"", ""pt"")"),"triste")</f>
        <v>triste</v>
      </c>
    </row>
    <row r="434" spans="1:4" ht="13.2" x14ac:dyDescent="0.25">
      <c r="A434" t="s">
        <v>828</v>
      </c>
      <c r="B434" t="s">
        <v>829</v>
      </c>
      <c r="C434" t="s">
        <v>1569</v>
      </c>
      <c r="D434" t="str">
        <f ca="1">IFERROR(__xludf.DUMMYFUNCTION("GOOGLETRANSLATE(B434, ""en"", ""pt"")"),"sal")</f>
        <v>sal</v>
      </c>
    </row>
    <row r="435" spans="1:4" ht="13.2" x14ac:dyDescent="0.25">
      <c r="A435" t="s">
        <v>830</v>
      </c>
      <c r="B435" t="s">
        <v>831</v>
      </c>
      <c r="C435" t="s">
        <v>1570</v>
      </c>
      <c r="D435" t="str">
        <f ca="1">IFERROR(__xludf.DUMMYFUNCTION("GOOGLETRANSLATE(B435, ""en"", ""pt"")"),"areia")</f>
        <v>areia</v>
      </c>
    </row>
    <row r="436" spans="1:4" ht="13.2" x14ac:dyDescent="0.25">
      <c r="A436" t="s">
        <v>832</v>
      </c>
      <c r="B436" t="s">
        <v>833</v>
      </c>
      <c r="C436" t="s">
        <v>1571</v>
      </c>
      <c r="D436" t="str">
        <f ca="1">IFERROR(__xludf.DUMMYFUNCTION("GOOGLETRANSLATE(B436, ""en"", ""pt"")"),"sábado")</f>
        <v>sábado</v>
      </c>
    </row>
    <row r="437" spans="1:4" ht="13.2" x14ac:dyDescent="0.25">
      <c r="A437" t="s">
        <v>834</v>
      </c>
      <c r="B437" t="s">
        <v>835</v>
      </c>
      <c r="C437" t="s">
        <v>1572</v>
      </c>
      <c r="D437" t="str">
        <f ca="1">IFERROR(__xludf.DUMMYFUNCTION("GOOGLETRANSLATE(B437, ""en"", ""pt"")"),"dizer")</f>
        <v>dizer</v>
      </c>
    </row>
    <row r="438" spans="1:4" ht="13.2" x14ac:dyDescent="0.25">
      <c r="A438" t="s">
        <v>836</v>
      </c>
      <c r="B438" t="s">
        <v>837</v>
      </c>
      <c r="C438" t="s">
        <v>1573</v>
      </c>
      <c r="D438" t="str">
        <f ca="1">IFERROR(__xludf.DUMMYFUNCTION("GOOGLETRANSLATE(B438, ""en"", ""pt"")"),"escola")</f>
        <v>escola</v>
      </c>
    </row>
    <row r="439" spans="1:4" ht="13.2" x14ac:dyDescent="0.25">
      <c r="A439" t="s">
        <v>838</v>
      </c>
      <c r="B439" t="s">
        <v>839</v>
      </c>
      <c r="C439" t="s">
        <v>1574</v>
      </c>
      <c r="D439" t="str">
        <f ca="1">IFERROR(__xludf.DUMMYFUNCTION("GOOGLETRANSLATE(B439, ""en"", ""pt"")"),"Ciência")</f>
        <v>Ciência</v>
      </c>
    </row>
    <row r="440" spans="1:4" ht="13.2" x14ac:dyDescent="0.25">
      <c r="A440" t="s">
        <v>840</v>
      </c>
      <c r="B440" t="s">
        <v>841</v>
      </c>
      <c r="C440" t="s">
        <v>1575</v>
      </c>
      <c r="D440" t="str">
        <f ca="1">IFERROR(__xludf.DUMMYFUNCTION("GOOGLETRANSLATE(B440, ""en"", ""pt"")"),"tela")</f>
        <v>tela</v>
      </c>
    </row>
    <row r="441" spans="1:4" ht="13.2" x14ac:dyDescent="0.25">
      <c r="A441" t="s">
        <v>842</v>
      </c>
      <c r="B441" t="s">
        <v>843</v>
      </c>
      <c r="C441" t="s">
        <v>1576</v>
      </c>
      <c r="D441" t="str">
        <f ca="1">IFERROR(__xludf.DUMMYFUNCTION("GOOGLETRANSLATE(B441, ""en"", ""pt"")"),"mar")</f>
        <v>mar</v>
      </c>
    </row>
    <row r="442" spans="1:4" ht="13.2" x14ac:dyDescent="0.25">
      <c r="A442" t="s">
        <v>844</v>
      </c>
      <c r="B442" t="s">
        <v>845</v>
      </c>
      <c r="C442" t="s">
        <v>1577</v>
      </c>
      <c r="D442" t="str">
        <f ca="1">IFERROR(__xludf.DUMMYFUNCTION("GOOGLETRANSLATE(B442, ""en"", ""pt"")"),"temporada")</f>
        <v>temporada</v>
      </c>
    </row>
    <row r="443" spans="1:4" ht="13.2" x14ac:dyDescent="0.25">
      <c r="A443" t="s">
        <v>846</v>
      </c>
      <c r="B443" t="s">
        <v>847</v>
      </c>
      <c r="C443" t="s">
        <v>1578</v>
      </c>
      <c r="D443" t="str">
        <f ca="1">IFERROR(__xludf.DUMMYFUNCTION("GOOGLETRANSLATE(B443, ""en"", ""pt"")"),"segundo")</f>
        <v>segundo</v>
      </c>
    </row>
    <row r="444" spans="1:4" ht="13.2" x14ac:dyDescent="0.25">
      <c r="A444" t="s">
        <v>846</v>
      </c>
      <c r="B444" t="s">
        <v>847</v>
      </c>
      <c r="C444" t="s">
        <v>1578</v>
      </c>
      <c r="D444" t="str">
        <f ca="1">IFERROR(__xludf.DUMMYFUNCTION("GOOGLETRANSLATE(B444, ""en"", ""pt"")"),"segundo")</f>
        <v>segundo</v>
      </c>
    </row>
    <row r="445" spans="1:4" ht="13.2" x14ac:dyDescent="0.25">
      <c r="A445" t="s">
        <v>848</v>
      </c>
      <c r="B445" t="s">
        <v>849</v>
      </c>
      <c r="C445" t="s">
        <v>1579</v>
      </c>
      <c r="D445" t="str">
        <f ca="1">IFERROR(__xludf.DUMMYFUNCTION("GOOGLETRANSLATE(B445, ""en"", ""pt"")"),"secretário")</f>
        <v>secretário</v>
      </c>
    </row>
    <row r="446" spans="1:4" ht="13.2" x14ac:dyDescent="0.25">
      <c r="A446" t="s">
        <v>850</v>
      </c>
      <c r="B446" t="s">
        <v>851</v>
      </c>
      <c r="C446" t="s">
        <v>1580</v>
      </c>
      <c r="D446" t="str">
        <f ca="1">IFERROR(__xludf.DUMMYFUNCTION("GOOGLETRANSLATE(B446, ""en"", ""pt"")"),"Vejo")</f>
        <v>Vejo</v>
      </c>
    </row>
    <row r="447" spans="1:4" ht="13.2" x14ac:dyDescent="0.25">
      <c r="A447" t="s">
        <v>852</v>
      </c>
      <c r="B447" t="s">
        <v>853</v>
      </c>
      <c r="C447" t="s">
        <v>1581</v>
      </c>
      <c r="D447" t="str">
        <f ca="1">IFERROR(__xludf.DUMMYFUNCTION("GOOGLETRANSLATE(B447, ""en"", ""pt"")"),"semente")</f>
        <v>semente</v>
      </c>
    </row>
    <row r="448" spans="1:4" ht="13.2" x14ac:dyDescent="0.25">
      <c r="A448" t="s">
        <v>854</v>
      </c>
      <c r="B448" t="s">
        <v>855</v>
      </c>
      <c r="C448" t="s">
        <v>1582</v>
      </c>
      <c r="D448" t="str">
        <f ca="1">IFERROR(__xludf.DUMMYFUNCTION("GOOGLETRANSLATE(B448, ""en"", ""pt"")"),"vender")</f>
        <v>vender</v>
      </c>
    </row>
    <row r="449" spans="1:4" ht="13.2" x14ac:dyDescent="0.25">
      <c r="A449" s="1" t="s">
        <v>1750</v>
      </c>
      <c r="B449" t="s">
        <v>856</v>
      </c>
      <c r="C449" t="s">
        <v>1583</v>
      </c>
      <c r="D449" t="str">
        <f ca="1">IFERROR(__xludf.DUMMYFUNCTION("GOOGLETRANSLATE(B449, ""en"", ""pt"")"),"setembro")</f>
        <v>setembro</v>
      </c>
    </row>
    <row r="450" spans="1:4" ht="13.2" x14ac:dyDescent="0.25">
      <c r="A450" t="s">
        <v>857</v>
      </c>
      <c r="B450" t="s">
        <v>858</v>
      </c>
      <c r="C450" t="s">
        <v>1584</v>
      </c>
      <c r="D450" t="str">
        <f ca="1">IFERROR(__xludf.DUMMYFUNCTION("GOOGLETRANSLATE(B450, ""en"", ""pt"")"),"Sete")</f>
        <v>Sete</v>
      </c>
    </row>
    <row r="451" spans="1:4" ht="13.2" x14ac:dyDescent="0.25">
      <c r="A451" t="s">
        <v>859</v>
      </c>
      <c r="B451" t="s">
        <v>860</v>
      </c>
      <c r="C451" t="s">
        <v>1585</v>
      </c>
      <c r="D451" t="str">
        <f ca="1">IFERROR(__xludf.DUMMYFUNCTION("GOOGLETRANSLATE(B451, ""en"", ""pt"")"),"dezessete")</f>
        <v>dezessete</v>
      </c>
    </row>
    <row r="452" spans="1:4" ht="13.2" x14ac:dyDescent="0.25">
      <c r="A452" t="s">
        <v>861</v>
      </c>
      <c r="B452" t="s">
        <v>862</v>
      </c>
      <c r="C452" t="s">
        <v>1586</v>
      </c>
      <c r="D452" t="str">
        <f ca="1">IFERROR(__xludf.DUMMYFUNCTION("GOOGLETRANSLATE(B452, ""en"", ""pt"")"),"setenta")</f>
        <v>setenta</v>
      </c>
    </row>
    <row r="453" spans="1:4" ht="13.2" x14ac:dyDescent="0.25">
      <c r="A453" t="s">
        <v>863</v>
      </c>
      <c r="B453" t="s">
        <v>864</v>
      </c>
      <c r="C453" t="s">
        <v>1587</v>
      </c>
      <c r="D453" t="str">
        <f ca="1">IFERROR(__xludf.DUMMYFUNCTION("GOOGLETRANSLATE(B453, ""en"", ""pt"")"),"sexo")</f>
        <v>sexo</v>
      </c>
    </row>
    <row r="454" spans="1:4" ht="13.2" x14ac:dyDescent="0.25">
      <c r="A454" t="s">
        <v>863</v>
      </c>
      <c r="B454" t="s">
        <v>864</v>
      </c>
      <c r="C454" t="s">
        <v>1587</v>
      </c>
      <c r="D454" t="str">
        <f ca="1">IFERROR(__xludf.DUMMYFUNCTION("GOOGLETRANSLATE(B454, ""en"", ""pt"")"),"sexo")</f>
        <v>sexo</v>
      </c>
    </row>
    <row r="455" spans="1:4" ht="13.2" x14ac:dyDescent="0.25">
      <c r="A455" t="s">
        <v>865</v>
      </c>
      <c r="B455" t="s">
        <v>866</v>
      </c>
      <c r="C455" t="s">
        <v>1588</v>
      </c>
      <c r="D455" t="str">
        <f ca="1">IFERROR(__xludf.DUMMYFUNCTION("GOOGLETRANSLATE(B455, ""en"", ""pt"")"),"mexe")</f>
        <v>mexe</v>
      </c>
    </row>
    <row r="456" spans="1:4" ht="13.2" x14ac:dyDescent="0.25">
      <c r="A456" t="s">
        <v>867</v>
      </c>
      <c r="B456" t="s">
        <v>868</v>
      </c>
      <c r="C456" t="s">
        <v>1589</v>
      </c>
      <c r="D456" t="str">
        <f ca="1">IFERROR(__xludf.DUMMYFUNCTION("GOOGLETRANSLATE(B456, ""en"", ""pt"")"),"raso")</f>
        <v>raso</v>
      </c>
    </row>
    <row r="457" spans="1:4" ht="13.2" x14ac:dyDescent="0.25">
      <c r="A457" t="s">
        <v>869</v>
      </c>
      <c r="B457" t="s">
        <v>870</v>
      </c>
      <c r="C457" t="s">
        <v>1590</v>
      </c>
      <c r="D457" t="str">
        <f ca="1">IFERROR(__xludf.DUMMYFUNCTION("GOOGLETRANSLATE(B457, ""en"", ""pt"")"),"ela")</f>
        <v>ela</v>
      </c>
    </row>
    <row r="458" spans="1:4" ht="13.2" x14ac:dyDescent="0.25">
      <c r="A458" t="s">
        <v>871</v>
      </c>
      <c r="B458" t="s">
        <v>872</v>
      </c>
      <c r="C458" t="s">
        <v>1591</v>
      </c>
      <c r="D458" t="str">
        <f ca="1">IFERROR(__xludf.DUMMYFUNCTION("GOOGLETRANSLATE(B458, ""en"", ""pt"")"),"navio")</f>
        <v>navio</v>
      </c>
    </row>
    <row r="459" spans="1:4" ht="13.2" x14ac:dyDescent="0.25">
      <c r="A459" t="s">
        <v>873</v>
      </c>
      <c r="B459" t="s">
        <v>874</v>
      </c>
      <c r="C459" t="s">
        <v>1592</v>
      </c>
      <c r="D459" t="str">
        <f ca="1">IFERROR(__xludf.DUMMYFUNCTION("GOOGLETRANSLATE(B459, ""en"", ""pt"")"),"camisa")</f>
        <v>camisa</v>
      </c>
    </row>
    <row r="460" spans="1:4" ht="13.2" x14ac:dyDescent="0.25">
      <c r="A460" t="s">
        <v>875</v>
      </c>
      <c r="B460" t="s">
        <v>876</v>
      </c>
      <c r="C460" t="s">
        <v>1593</v>
      </c>
      <c r="D460" t="str">
        <f ca="1">IFERROR(__xludf.DUMMYFUNCTION("GOOGLETRANSLATE(B460, ""en"", ""pt"")"),"sapatos")</f>
        <v>sapatos</v>
      </c>
    </row>
    <row r="461" spans="1:4" ht="13.2" x14ac:dyDescent="0.25">
      <c r="A461" t="s">
        <v>877</v>
      </c>
      <c r="B461" t="s">
        <v>878</v>
      </c>
      <c r="C461" t="s">
        <v>1594</v>
      </c>
      <c r="D461" t="str">
        <f ca="1">IFERROR(__xludf.DUMMYFUNCTION("GOOGLETRANSLATE(B461, ""en"", ""pt"")"),"shoot")</f>
        <v>shoot</v>
      </c>
    </row>
    <row r="462" spans="1:4" ht="13.2" x14ac:dyDescent="0.25">
      <c r="A462" t="s">
        <v>879</v>
      </c>
      <c r="B462" t="s">
        <v>880</v>
      </c>
      <c r="C462" t="s">
        <v>1595</v>
      </c>
      <c r="D462" t="str">
        <f ca="1">IFERROR(__xludf.DUMMYFUNCTION("GOOGLETRANSLATE(B462, ""en"", ""pt"")"),"fazer compras")</f>
        <v>fazer compras</v>
      </c>
    </row>
    <row r="463" spans="1:4" ht="13.2" x14ac:dyDescent="0.25">
      <c r="A463" t="s">
        <v>881</v>
      </c>
      <c r="B463" t="s">
        <v>882</v>
      </c>
      <c r="C463" t="s">
        <v>1596</v>
      </c>
      <c r="D463" t="str">
        <f ca="1">IFERROR(__xludf.DUMMYFUNCTION("GOOGLETRANSLATE(B463, ""en"", ""pt"")"),"curto")</f>
        <v>curto</v>
      </c>
    </row>
    <row r="464" spans="1:4" ht="13.2" x14ac:dyDescent="0.25">
      <c r="A464" t="s">
        <v>881</v>
      </c>
      <c r="B464" t="s">
        <v>882</v>
      </c>
      <c r="C464" t="s">
        <v>1596</v>
      </c>
      <c r="D464" t="str">
        <f ca="1">IFERROR(__xludf.DUMMYFUNCTION("GOOGLETRANSLATE(B464, ""en"", ""pt"")"),"curto")</f>
        <v>curto</v>
      </c>
    </row>
    <row r="465" spans="1:4" ht="13.2" x14ac:dyDescent="0.25">
      <c r="A465" t="s">
        <v>883</v>
      </c>
      <c r="B465" t="s">
        <v>884</v>
      </c>
      <c r="C465" t="s">
        <v>1597</v>
      </c>
      <c r="D465" t="str">
        <f ca="1">IFERROR(__xludf.DUMMYFUNCTION("GOOGLETRANSLATE(B465, ""en"", ""pt"")"),"ombro")</f>
        <v>ombro</v>
      </c>
    </row>
    <row r="466" spans="1:4" ht="13.2" x14ac:dyDescent="0.25">
      <c r="A466" t="s">
        <v>885</v>
      </c>
      <c r="B466" t="s">
        <v>886</v>
      </c>
      <c r="C466" t="s">
        <v>1598</v>
      </c>
      <c r="D466" t="str">
        <f ca="1">IFERROR(__xludf.DUMMYFUNCTION("GOOGLETRANSLATE(B466, ""en"", ""pt"")"),"doente")</f>
        <v>doente</v>
      </c>
    </row>
    <row r="467" spans="1:4" ht="13.2" x14ac:dyDescent="0.25">
      <c r="A467" t="s">
        <v>887</v>
      </c>
      <c r="B467" t="s">
        <v>888</v>
      </c>
      <c r="C467" t="s">
        <v>1599</v>
      </c>
      <c r="D467" t="str">
        <f ca="1">IFERROR(__xludf.DUMMYFUNCTION("GOOGLETRANSLATE(B467, ""en"", ""pt"")"),"lado")</f>
        <v>lado</v>
      </c>
    </row>
    <row r="468" spans="1:4" ht="13.2" x14ac:dyDescent="0.25">
      <c r="A468" t="s">
        <v>889</v>
      </c>
      <c r="B468" t="s">
        <v>890</v>
      </c>
      <c r="C468" t="s">
        <v>1600</v>
      </c>
      <c r="D468" t="str">
        <f ca="1">IFERROR(__xludf.DUMMYFUNCTION("GOOGLETRANSLATE(B468, ""en"", ""pt"")"),"placa")</f>
        <v>placa</v>
      </c>
    </row>
    <row r="469" spans="1:4" ht="13.2" x14ac:dyDescent="0.25">
      <c r="A469" t="s">
        <v>889</v>
      </c>
      <c r="B469" t="s">
        <v>890</v>
      </c>
      <c r="C469" t="s">
        <v>1600</v>
      </c>
      <c r="D469" t="str">
        <f ca="1">IFERROR(__xludf.DUMMYFUNCTION("GOOGLETRANSLATE(B469, ""en"", ""pt"")"),"placa")</f>
        <v>placa</v>
      </c>
    </row>
    <row r="470" spans="1:4" ht="13.2" x14ac:dyDescent="0.25">
      <c r="A470" t="s">
        <v>891</v>
      </c>
      <c r="B470" t="s">
        <v>892</v>
      </c>
      <c r="C470" t="s">
        <v>1601</v>
      </c>
      <c r="D470" t="str">
        <f ca="1">IFERROR(__xludf.DUMMYFUNCTION("GOOGLETRANSLATE(B470, ""en"", ""pt"")"),"prata")</f>
        <v>prata</v>
      </c>
    </row>
    <row r="471" spans="1:4" ht="13.2" x14ac:dyDescent="0.25">
      <c r="A471" t="s">
        <v>893</v>
      </c>
      <c r="B471" t="s">
        <v>894</v>
      </c>
      <c r="C471" t="s">
        <v>1602</v>
      </c>
      <c r="D471" t="str">
        <f ca="1">IFERROR(__xludf.DUMMYFUNCTION("GOOGLETRANSLATE(B471, ""en"", ""pt"")"),"cantar")</f>
        <v>cantar</v>
      </c>
    </row>
    <row r="472" spans="1:4" ht="13.2" x14ac:dyDescent="0.25">
      <c r="A472" t="s">
        <v>895</v>
      </c>
      <c r="B472" t="s">
        <v>896</v>
      </c>
      <c r="C472" t="s">
        <v>1603</v>
      </c>
      <c r="D472" t="str">
        <f ca="1">IFERROR(__xludf.DUMMYFUNCTION("GOOGLETRANSLATE(B472, ""en"", ""pt"")"),"irmã")</f>
        <v>irmã</v>
      </c>
    </row>
    <row r="473" spans="1:4" ht="13.2" x14ac:dyDescent="0.25">
      <c r="A473" t="s">
        <v>897</v>
      </c>
      <c r="B473" t="s">
        <v>898</v>
      </c>
      <c r="C473" t="s">
        <v>1604</v>
      </c>
      <c r="D473" t="str">
        <f ca="1">IFERROR(__xludf.DUMMYFUNCTION("GOOGLETRANSLATE(B473, ""en"", ""pt"")"),"sentar")</f>
        <v>sentar</v>
      </c>
    </row>
    <row r="474" spans="1:4" ht="13.2" x14ac:dyDescent="0.25">
      <c r="A474" t="s">
        <v>899</v>
      </c>
      <c r="B474" t="s">
        <v>900</v>
      </c>
      <c r="C474" t="s">
        <v>1605</v>
      </c>
      <c r="D474" t="str">
        <f ca="1">IFERROR(__xludf.DUMMYFUNCTION("GOOGLETRANSLATE(B474, ""en"", ""pt"")"),"seis")</f>
        <v>seis</v>
      </c>
    </row>
    <row r="475" spans="1:4" ht="13.2" x14ac:dyDescent="0.25">
      <c r="A475" t="s">
        <v>901</v>
      </c>
      <c r="B475" t="s">
        <v>902</v>
      </c>
      <c r="C475" t="s">
        <v>1606</v>
      </c>
      <c r="D475" t="str">
        <f ca="1">IFERROR(__xludf.DUMMYFUNCTION("GOOGLETRANSLATE(B475, ""en"", ""pt"")"),"dezesseis")</f>
        <v>dezesseis</v>
      </c>
    </row>
    <row r="476" spans="1:4" ht="13.2" x14ac:dyDescent="0.25">
      <c r="A476" t="s">
        <v>903</v>
      </c>
      <c r="B476" t="s">
        <v>904</v>
      </c>
      <c r="C476" t="s">
        <v>1607</v>
      </c>
      <c r="D476" t="str">
        <f ca="1">IFERROR(__xludf.DUMMYFUNCTION("GOOGLETRANSLATE(B476, ""en"", ""pt"")"),"sessenta")</f>
        <v>sessenta</v>
      </c>
    </row>
    <row r="477" spans="1:4" ht="13.2" x14ac:dyDescent="0.25">
      <c r="A477" t="s">
        <v>905</v>
      </c>
      <c r="B477" t="s">
        <v>906</v>
      </c>
      <c r="C477" t="s">
        <v>1608</v>
      </c>
      <c r="D477" t="str">
        <f ca="1">IFERROR(__xludf.DUMMYFUNCTION("GOOGLETRANSLATE(B477, ""en"", ""pt"")"),"pele")</f>
        <v>pele</v>
      </c>
    </row>
    <row r="478" spans="1:4" ht="13.2" x14ac:dyDescent="0.25">
      <c r="A478" t="s">
        <v>907</v>
      </c>
      <c r="B478" t="s">
        <v>908</v>
      </c>
      <c r="C478" t="s">
        <v>1609</v>
      </c>
      <c r="D478" t="str">
        <f ca="1">IFERROR(__xludf.DUMMYFUNCTION("GOOGLETRANSLATE(B478, ""en"", ""pt"")"),"saia")</f>
        <v>saia</v>
      </c>
    </row>
    <row r="479" spans="1:4" ht="13.2" x14ac:dyDescent="0.25">
      <c r="A479" t="s">
        <v>909</v>
      </c>
      <c r="B479" t="s">
        <v>910</v>
      </c>
      <c r="C479" t="s">
        <v>1397</v>
      </c>
      <c r="D479" t="str">
        <f ca="1">IFERROR(__xludf.DUMMYFUNCTION("GOOGLETRANSLATE(B479, ""en"", ""pt"")"),"céu")</f>
        <v>céu</v>
      </c>
    </row>
    <row r="480" spans="1:4" ht="13.2" x14ac:dyDescent="0.25">
      <c r="A480" t="s">
        <v>911</v>
      </c>
      <c r="B480" t="s">
        <v>912</v>
      </c>
      <c r="C480" t="s">
        <v>1610</v>
      </c>
      <c r="D480" t="str">
        <f ca="1">IFERROR(__xludf.DUMMYFUNCTION("GOOGLETRANSLATE(B480, ""en"", ""pt"")"),"dormir")</f>
        <v>dormir</v>
      </c>
    </row>
    <row r="481" spans="1:4" ht="13.2" x14ac:dyDescent="0.25">
      <c r="A481" t="s">
        <v>913</v>
      </c>
      <c r="B481" t="s">
        <v>914</v>
      </c>
      <c r="C481" t="s">
        <v>1611</v>
      </c>
      <c r="D481" t="str">
        <f ca="1">IFERROR(__xludf.DUMMYFUNCTION("GOOGLETRANSLATE(B481, ""en"", ""pt"")"),"lento")</f>
        <v>lento</v>
      </c>
    </row>
    <row r="482" spans="1:4" ht="13.2" x14ac:dyDescent="0.25">
      <c r="A482" t="s">
        <v>915</v>
      </c>
      <c r="B482" t="s">
        <v>916</v>
      </c>
      <c r="C482" t="s">
        <v>1448</v>
      </c>
      <c r="D482" t="str">
        <f ca="1">IFERROR(__xludf.DUMMYFUNCTION("GOOGLETRANSLATE(B482, ""en"", ""pt"")"),"pequeno")</f>
        <v>pequeno</v>
      </c>
    </row>
    <row r="483" spans="1:4" ht="13.2" x14ac:dyDescent="0.25">
      <c r="A483" t="s">
        <v>917</v>
      </c>
      <c r="B483" t="s">
        <v>918</v>
      </c>
      <c r="C483" t="s">
        <v>1612</v>
      </c>
      <c r="D483" t="str">
        <f ca="1">IFERROR(__xludf.DUMMYFUNCTION("GOOGLETRANSLATE(B483, ""en"", ""pt"")"),"cheiro")</f>
        <v>cheiro</v>
      </c>
    </row>
    <row r="484" spans="1:4" ht="13.2" x14ac:dyDescent="0.25">
      <c r="A484" t="s">
        <v>919</v>
      </c>
      <c r="B484" t="s">
        <v>920</v>
      </c>
      <c r="C484" t="s">
        <v>1613</v>
      </c>
      <c r="D484" t="str">
        <f ca="1">IFERROR(__xludf.DUMMYFUNCTION("GOOGLETRANSLATE(B484, ""en"", ""pt"")"),"sorrir")</f>
        <v>sorrir</v>
      </c>
    </row>
    <row r="485" spans="1:4" ht="13.2" x14ac:dyDescent="0.25">
      <c r="A485" t="s">
        <v>921</v>
      </c>
      <c r="B485" t="s">
        <v>922</v>
      </c>
      <c r="C485" t="s">
        <v>1614</v>
      </c>
      <c r="D485" t="str">
        <f ca="1">IFERROR(__xludf.DUMMYFUNCTION("GOOGLETRANSLATE(B485, ""en"", ""pt"")"),"neve")</f>
        <v>neve</v>
      </c>
    </row>
    <row r="486" spans="1:4" ht="13.2" x14ac:dyDescent="0.25">
      <c r="A486" t="s">
        <v>923</v>
      </c>
      <c r="B486" t="s">
        <v>924</v>
      </c>
      <c r="C486" t="s">
        <v>1615</v>
      </c>
      <c r="D486" t="str">
        <f ca="1">IFERROR(__xludf.DUMMYFUNCTION("GOOGLETRANSLATE(B486, ""en"", ""pt"")"),"Sabonete")</f>
        <v>Sabonete</v>
      </c>
    </row>
    <row r="487" spans="1:4" ht="13.2" x14ac:dyDescent="0.25">
      <c r="A487" t="s">
        <v>925</v>
      </c>
      <c r="B487" t="s">
        <v>926</v>
      </c>
      <c r="C487" t="s">
        <v>1616</v>
      </c>
      <c r="D487" t="str">
        <f ca="1">IFERROR(__xludf.DUMMYFUNCTION("GOOGLETRANSLATE(B487, ""en"", ""pt"")"),"suave")</f>
        <v>suave</v>
      </c>
    </row>
    <row r="488" spans="1:4" ht="13.2" x14ac:dyDescent="0.25">
      <c r="A488" t="s">
        <v>927</v>
      </c>
      <c r="B488" t="s">
        <v>928</v>
      </c>
      <c r="C488" t="s">
        <v>1352</v>
      </c>
      <c r="D488" t="str">
        <f ca="1">IFERROR(__xludf.DUMMYFUNCTION("GOOGLETRANSLATE(B488, ""en"", ""pt"")"),"solo")</f>
        <v>solo</v>
      </c>
    </row>
    <row r="489" spans="1:4" ht="13.2" x14ac:dyDescent="0.25">
      <c r="A489" t="s">
        <v>929</v>
      </c>
      <c r="B489" t="s">
        <v>930</v>
      </c>
      <c r="C489" t="s">
        <v>1617</v>
      </c>
      <c r="D489" t="str">
        <f ca="1">IFERROR(__xludf.DUMMYFUNCTION("GOOGLETRANSLATE(B489, ""en"", ""pt"")"),"soldado")</f>
        <v>soldado</v>
      </c>
    </row>
    <row r="490" spans="1:4" ht="13.2" x14ac:dyDescent="0.25">
      <c r="A490" t="s">
        <v>931</v>
      </c>
      <c r="B490" t="s">
        <v>932</v>
      </c>
      <c r="C490" t="s">
        <v>1618</v>
      </c>
      <c r="D490" t="str">
        <f ca="1">IFERROR(__xludf.DUMMYFUNCTION("GOOGLETRANSLATE(B490, ""en"", ""pt"")"),"filho")</f>
        <v>filho</v>
      </c>
    </row>
    <row r="491" spans="1:4" ht="13.2" x14ac:dyDescent="0.25">
      <c r="A491" t="s">
        <v>933</v>
      </c>
      <c r="B491" t="s">
        <v>934</v>
      </c>
      <c r="C491" t="s">
        <v>1619</v>
      </c>
      <c r="D491" t="str">
        <f ca="1">IFERROR(__xludf.DUMMYFUNCTION("GOOGLETRANSLATE(B491, ""en"", ""pt"")"),"canção")</f>
        <v>canção</v>
      </c>
    </row>
    <row r="492" spans="1:4" ht="13.2" x14ac:dyDescent="0.25">
      <c r="A492" t="s">
        <v>935</v>
      </c>
      <c r="B492" t="s">
        <v>936</v>
      </c>
      <c r="C492" t="s">
        <v>1620</v>
      </c>
      <c r="D492" t="str">
        <f ca="1">IFERROR(__xludf.DUMMYFUNCTION("GOOGLETRANSLATE(B492, ""en"", ""pt"")"),"som")</f>
        <v>som</v>
      </c>
    </row>
    <row r="493" spans="1:4" ht="13.2" x14ac:dyDescent="0.25">
      <c r="A493" t="s">
        <v>937</v>
      </c>
      <c r="B493" t="s">
        <v>938</v>
      </c>
      <c r="C493" t="s">
        <v>1621</v>
      </c>
      <c r="D493" t="str">
        <f ca="1">IFERROR(__xludf.DUMMYFUNCTION("GOOGLETRANSLATE(B493, ""en"", ""pt"")"),"sopa")</f>
        <v>sopa</v>
      </c>
    </row>
    <row r="494" spans="1:4" ht="13.2" x14ac:dyDescent="0.25">
      <c r="A494" t="s">
        <v>939</v>
      </c>
      <c r="B494" t="s">
        <v>940</v>
      </c>
      <c r="C494" t="s">
        <v>1622</v>
      </c>
      <c r="D494" t="str">
        <f ca="1">IFERROR(__xludf.DUMMYFUNCTION("GOOGLETRANSLATE(B494, ""en"", ""pt"")"),"sul")</f>
        <v>sul</v>
      </c>
    </row>
    <row r="495" spans="1:4" ht="13.2" x14ac:dyDescent="0.25">
      <c r="A495" t="s">
        <v>941</v>
      </c>
      <c r="B495" t="s">
        <v>942</v>
      </c>
      <c r="C495" t="s">
        <v>1623</v>
      </c>
      <c r="D495" t="str">
        <f ca="1">IFERROR(__xludf.DUMMYFUNCTION("GOOGLETRANSLATE(B495, ""en"", ""pt"")"),"espaço")</f>
        <v>espaço</v>
      </c>
    </row>
    <row r="496" spans="1:4" ht="13.2" x14ac:dyDescent="0.25">
      <c r="A496" t="s">
        <v>943</v>
      </c>
      <c r="B496" t="s">
        <v>944</v>
      </c>
      <c r="C496" t="s">
        <v>1624</v>
      </c>
      <c r="D496" t="str">
        <f ca="1">IFERROR(__xludf.DUMMYFUNCTION("GOOGLETRANSLATE(B496, ""en"", ""pt"")"),"falar")</f>
        <v>falar</v>
      </c>
    </row>
    <row r="497" spans="1:4" ht="13.2" x14ac:dyDescent="0.25">
      <c r="A497" t="s">
        <v>945</v>
      </c>
      <c r="B497" t="s">
        <v>946</v>
      </c>
      <c r="C497" t="s">
        <v>1625</v>
      </c>
      <c r="D497" t="str">
        <f ca="1">IFERROR(__xludf.DUMMYFUNCTION("GOOGLETRANSLATE(B497, ""en"", ""pt"")"),"colher")</f>
        <v>colher</v>
      </c>
    </row>
    <row r="498" spans="1:4" ht="13.2" x14ac:dyDescent="0.25">
      <c r="A498" t="s">
        <v>947</v>
      </c>
      <c r="B498" t="s">
        <v>948</v>
      </c>
      <c r="C498" t="s">
        <v>1626</v>
      </c>
      <c r="D498" t="str">
        <f ca="1">IFERROR(__xludf.DUMMYFUNCTION("GOOGLETRANSLATE(B498, ""en"", ""pt"")"),"esporte")</f>
        <v>esporte</v>
      </c>
    </row>
    <row r="499" spans="1:4" ht="13.2" x14ac:dyDescent="0.25">
      <c r="A499" t="s">
        <v>949</v>
      </c>
      <c r="B499" t="s">
        <v>950</v>
      </c>
      <c r="C499" t="s">
        <v>1627</v>
      </c>
      <c r="D499" t="str">
        <f ca="1">IFERROR(__xludf.DUMMYFUNCTION("GOOGLETRANSLATE(B499, ""en"", ""pt"")"),"Primavera")</f>
        <v>Primavera</v>
      </c>
    </row>
    <row r="500" spans="1:4" ht="13.2" x14ac:dyDescent="0.25">
      <c r="A500" t="s">
        <v>951</v>
      </c>
      <c r="B500" t="s">
        <v>952</v>
      </c>
      <c r="C500" t="s">
        <v>1628</v>
      </c>
      <c r="D500" t="str">
        <f ca="1">IFERROR(__xludf.DUMMYFUNCTION("GOOGLETRANSLATE(B500, ""en"", ""pt"")"),"quadrado")</f>
        <v>quadrado</v>
      </c>
    </row>
    <row r="501" spans="1:4" ht="13.2" x14ac:dyDescent="0.25">
      <c r="A501" t="s">
        <v>953</v>
      </c>
      <c r="B501" t="s">
        <v>954</v>
      </c>
      <c r="C501" t="s">
        <v>1629</v>
      </c>
      <c r="D501" t="str">
        <f ca="1">IFERROR(__xludf.DUMMYFUNCTION("GOOGLETRANSLATE(B501, ""en"", ""pt"")"),"mancha")</f>
        <v>mancha</v>
      </c>
    </row>
    <row r="502" spans="1:4" ht="13.2" x14ac:dyDescent="0.25">
      <c r="A502" t="s">
        <v>955</v>
      </c>
      <c r="B502" t="s">
        <v>956</v>
      </c>
      <c r="C502" t="s">
        <v>1630</v>
      </c>
      <c r="D502" t="str">
        <f ca="1">IFERROR(__xludf.DUMMYFUNCTION("GOOGLETRANSLATE(B502, ""en"", ""pt"")"),"ficar de pé")</f>
        <v>ficar de pé</v>
      </c>
    </row>
    <row r="503" spans="1:4" ht="13.2" x14ac:dyDescent="0.25">
      <c r="A503" t="s">
        <v>957</v>
      </c>
      <c r="B503" t="s">
        <v>958</v>
      </c>
      <c r="C503" t="s">
        <v>1631</v>
      </c>
      <c r="D503" t="str">
        <f ca="1">IFERROR(__xludf.DUMMYFUNCTION("GOOGLETRANSLATE(B503, ""en"", ""pt"")"),"Estrela")</f>
        <v>Estrela</v>
      </c>
    </row>
    <row r="504" spans="1:4" ht="13.2" x14ac:dyDescent="0.25">
      <c r="A504" t="s">
        <v>959</v>
      </c>
      <c r="B504" t="s">
        <v>960</v>
      </c>
      <c r="C504" t="s">
        <v>1632</v>
      </c>
      <c r="D504" t="str">
        <f ca="1">IFERROR(__xludf.DUMMYFUNCTION("GOOGLETRANSLATE(B504, ""en"", ""pt"")"),"estação")</f>
        <v>estação</v>
      </c>
    </row>
    <row r="505" spans="1:4" ht="13.2" x14ac:dyDescent="0.25">
      <c r="A505" t="s">
        <v>961</v>
      </c>
      <c r="B505" t="s">
        <v>962</v>
      </c>
      <c r="C505" t="s">
        <v>1633</v>
      </c>
      <c r="D505" t="str">
        <f ca="1">IFERROR(__xludf.DUMMYFUNCTION("GOOGLETRANSLATE(B505, ""en"", ""pt"")"),"mexer")</f>
        <v>mexer</v>
      </c>
    </row>
    <row r="506" spans="1:4" ht="13.2" x14ac:dyDescent="0.25">
      <c r="A506" t="s">
        <v>963</v>
      </c>
      <c r="B506" t="s">
        <v>964</v>
      </c>
      <c r="C506" t="s">
        <v>1634</v>
      </c>
      <c r="D506" t="str">
        <f ca="1">IFERROR(__xludf.DUMMYFUNCTION("GOOGLETRANSLATE(B506, ""en"", ""pt"")"),"pedra")</f>
        <v>pedra</v>
      </c>
    </row>
    <row r="507" spans="1:4" ht="13.2" x14ac:dyDescent="0.25">
      <c r="A507" t="s">
        <v>965</v>
      </c>
      <c r="B507" t="s">
        <v>966</v>
      </c>
      <c r="C507" t="s">
        <v>1635</v>
      </c>
      <c r="D507" t="str">
        <f ca="1">IFERROR(__xludf.DUMMYFUNCTION("GOOGLETRANSLATE(B507, ""en"", ""pt"")"),"Pare")</f>
        <v>Pare</v>
      </c>
    </row>
    <row r="508" spans="1:4" ht="13.2" x14ac:dyDescent="0.25">
      <c r="A508" t="s">
        <v>967</v>
      </c>
      <c r="B508" t="s">
        <v>968</v>
      </c>
      <c r="C508" t="s">
        <v>1636</v>
      </c>
      <c r="D508" t="str">
        <f ca="1">IFERROR(__xludf.DUMMYFUNCTION("GOOGLETRANSLATE(B508, ""en"", ""pt"")"),"loja")</f>
        <v>loja</v>
      </c>
    </row>
    <row r="509" spans="1:4" ht="13.2" x14ac:dyDescent="0.25">
      <c r="A509" t="s">
        <v>969</v>
      </c>
      <c r="B509" t="s">
        <v>970</v>
      </c>
      <c r="C509" t="s">
        <v>1637</v>
      </c>
      <c r="D509" t="str">
        <f ca="1">IFERROR(__xludf.DUMMYFUNCTION("GOOGLETRANSLATE(B509, ""en"", ""pt"")"),"direto")</f>
        <v>direto</v>
      </c>
    </row>
    <row r="510" spans="1:4" ht="13.2" x14ac:dyDescent="0.25">
      <c r="A510" t="s">
        <v>971</v>
      </c>
      <c r="B510" t="s">
        <v>972</v>
      </c>
      <c r="C510" t="s">
        <v>1638</v>
      </c>
      <c r="D510" t="str">
        <f ca="1">IFERROR(__xludf.DUMMYFUNCTION("GOOGLETRANSLATE(B510, ""en"", ""pt"")"),"rua")</f>
        <v>rua</v>
      </c>
    </row>
    <row r="511" spans="1:4" ht="13.2" x14ac:dyDescent="0.25">
      <c r="A511" t="s">
        <v>973</v>
      </c>
      <c r="B511" t="s">
        <v>974</v>
      </c>
      <c r="C511" t="s">
        <v>1639</v>
      </c>
      <c r="D511" t="str">
        <f ca="1">IFERROR(__xludf.DUMMYFUNCTION("GOOGLETRANSLATE(B511, ""en"", ""pt"")"),"Forte")</f>
        <v>Forte</v>
      </c>
    </row>
    <row r="512" spans="1:4" ht="13.2" x14ac:dyDescent="0.25">
      <c r="A512" t="s">
        <v>975</v>
      </c>
      <c r="B512" t="s">
        <v>976</v>
      </c>
      <c r="C512" t="s">
        <v>1640</v>
      </c>
      <c r="D512" t="str">
        <f ca="1">IFERROR(__xludf.DUMMYFUNCTION("GOOGLETRANSLATE(B512, ""en"", ""pt"")"),"aluna")</f>
        <v>aluna</v>
      </c>
    </row>
    <row r="513" spans="1:4" ht="13.2" x14ac:dyDescent="0.25">
      <c r="A513" t="s">
        <v>977</v>
      </c>
      <c r="B513" t="s">
        <v>978</v>
      </c>
      <c r="C513" t="s">
        <v>1641</v>
      </c>
      <c r="D513" t="str">
        <f ca="1">IFERROR(__xludf.DUMMYFUNCTION("GOOGLETRANSLATE(B513, ""en"", ""pt"")"),"açúcar")</f>
        <v>açúcar</v>
      </c>
    </row>
    <row r="514" spans="1:4" ht="13.2" x14ac:dyDescent="0.25">
      <c r="A514" t="s">
        <v>979</v>
      </c>
      <c r="B514" t="s">
        <v>980</v>
      </c>
      <c r="C514" t="s">
        <v>1642</v>
      </c>
      <c r="D514" t="str">
        <f ca="1">IFERROR(__xludf.DUMMYFUNCTION("GOOGLETRANSLATE(B514, ""en"", ""pt"")"),"terno")</f>
        <v>terno</v>
      </c>
    </row>
    <row r="515" spans="1:4" ht="13.2" x14ac:dyDescent="0.25">
      <c r="A515" t="s">
        <v>981</v>
      </c>
      <c r="B515" t="s">
        <v>982</v>
      </c>
      <c r="C515" t="s">
        <v>1643</v>
      </c>
      <c r="D515" t="str">
        <f ca="1">IFERROR(__xludf.DUMMYFUNCTION("GOOGLETRANSLATE(B515, ""en"", ""pt"")"),"verão")</f>
        <v>verão</v>
      </c>
    </row>
    <row r="516" spans="1:4" ht="13.2" x14ac:dyDescent="0.25">
      <c r="A516" t="s">
        <v>983</v>
      </c>
      <c r="B516" t="s">
        <v>984</v>
      </c>
      <c r="C516" t="s">
        <v>1644</v>
      </c>
      <c r="D516" t="str">
        <f ca="1">IFERROR(__xludf.DUMMYFUNCTION("GOOGLETRANSLATE(B516, ""en"", ""pt"")"),"Sol")</f>
        <v>Sol</v>
      </c>
    </row>
    <row r="517" spans="1:4" ht="13.2" x14ac:dyDescent="0.25">
      <c r="A517" t="s">
        <v>985</v>
      </c>
      <c r="B517" t="s">
        <v>986</v>
      </c>
      <c r="C517" t="s">
        <v>1645</v>
      </c>
      <c r="D517" t="str">
        <f ca="1">IFERROR(__xludf.DUMMYFUNCTION("GOOGLETRANSLATE(B517, ""en"", ""pt"")"),"Domigo")</f>
        <v>Domigo</v>
      </c>
    </row>
    <row r="518" spans="1:4" ht="13.2" x14ac:dyDescent="0.25">
      <c r="A518" t="s">
        <v>987</v>
      </c>
      <c r="B518" t="s">
        <v>988</v>
      </c>
      <c r="C518" t="s">
        <v>1646</v>
      </c>
      <c r="D518" t="str">
        <f ca="1">IFERROR(__xludf.DUMMYFUNCTION("GOOGLETRANSLATE(B518, ""en"", ""pt"")"),"suor")</f>
        <v>suor</v>
      </c>
    </row>
    <row r="519" spans="1:4" ht="13.2" x14ac:dyDescent="0.25">
      <c r="A519" t="s">
        <v>989</v>
      </c>
      <c r="B519" t="s">
        <v>990</v>
      </c>
      <c r="C519" t="s">
        <v>1647</v>
      </c>
      <c r="D519" t="str">
        <f ca="1">IFERROR(__xludf.DUMMYFUNCTION("GOOGLETRANSLATE(B519, ""en"", ""pt"")"),"nadar")</f>
        <v>nadar</v>
      </c>
    </row>
    <row r="520" spans="1:4" ht="13.2" x14ac:dyDescent="0.25">
      <c r="A520" s="1" t="s">
        <v>1751</v>
      </c>
      <c r="B520" t="s">
        <v>991</v>
      </c>
      <c r="C520" t="s">
        <v>1648</v>
      </c>
      <c r="D520" t="str">
        <f ca="1">IFERROR(__xludf.DUMMYFUNCTION("GOOGLETRANSLATE(B520, ""en"", ""pt"")"),"camiseta")</f>
        <v>camiseta</v>
      </c>
    </row>
    <row r="521" spans="1:4" ht="13.2" x14ac:dyDescent="0.25">
      <c r="A521" t="s">
        <v>992</v>
      </c>
      <c r="B521" t="s">
        <v>993</v>
      </c>
      <c r="C521" t="s">
        <v>1649</v>
      </c>
      <c r="D521" t="str">
        <f ca="1">IFERROR(__xludf.DUMMYFUNCTION("GOOGLETRANSLATE(B521, ""en"", ""pt"")"),"tabela")</f>
        <v>tabela</v>
      </c>
    </row>
    <row r="522" spans="1:4" ht="13.2" x14ac:dyDescent="0.25">
      <c r="A522" t="s">
        <v>994</v>
      </c>
      <c r="B522" t="s">
        <v>995</v>
      </c>
      <c r="C522" t="s">
        <v>1400</v>
      </c>
      <c r="D522" t="str">
        <f ca="1">IFERROR(__xludf.DUMMYFUNCTION("GOOGLETRANSLATE(B522, ""en"", ""pt"")"),"alta")</f>
        <v>alta</v>
      </c>
    </row>
    <row r="523" spans="1:4" ht="13.2" x14ac:dyDescent="0.25">
      <c r="A523" t="s">
        <v>996</v>
      </c>
      <c r="B523" t="s">
        <v>997</v>
      </c>
      <c r="C523" t="s">
        <v>1650</v>
      </c>
      <c r="D523" t="str">
        <f ca="1">IFERROR(__xludf.DUMMYFUNCTION("GOOGLETRANSLATE(B523, ""en"", ""pt"")"),"gosto")</f>
        <v>gosto</v>
      </c>
    </row>
    <row r="524" spans="1:4" ht="13.2" x14ac:dyDescent="0.25">
      <c r="A524" t="s">
        <v>998</v>
      </c>
      <c r="B524" t="s">
        <v>999</v>
      </c>
      <c r="C524" t="s">
        <v>1651</v>
      </c>
      <c r="D524" t="str">
        <f ca="1">IFERROR(__xludf.DUMMYFUNCTION("GOOGLETRANSLATE(B524, ""en"", ""pt"")"),"chá")</f>
        <v>chá</v>
      </c>
    </row>
    <row r="525" spans="1:4" ht="13.2" x14ac:dyDescent="0.25">
      <c r="A525" t="s">
        <v>1000</v>
      </c>
      <c r="B525" t="s">
        <v>1001</v>
      </c>
      <c r="C525" t="s">
        <v>1652</v>
      </c>
      <c r="D525" t="str">
        <f ca="1">IFERROR(__xludf.DUMMYFUNCTION("GOOGLETRANSLATE(B525, ""en"", ""pt"")"),"Ensinar")</f>
        <v>Ensinar</v>
      </c>
    </row>
    <row r="526" spans="1:4" ht="13.2" x14ac:dyDescent="0.25">
      <c r="A526" t="s">
        <v>1002</v>
      </c>
      <c r="B526" t="s">
        <v>1003</v>
      </c>
      <c r="C526" t="s">
        <v>1653</v>
      </c>
      <c r="D526" t="str">
        <f ca="1">IFERROR(__xludf.DUMMYFUNCTION("GOOGLETRANSLATE(B526, ""en"", ""pt"")"),"professor")</f>
        <v>professor</v>
      </c>
    </row>
    <row r="527" spans="1:4" ht="13.2" x14ac:dyDescent="0.25">
      <c r="A527" t="s">
        <v>1004</v>
      </c>
      <c r="B527" t="s">
        <v>1005</v>
      </c>
      <c r="C527" t="s">
        <v>1654</v>
      </c>
      <c r="D527" t="str">
        <f ca="1">IFERROR(__xludf.DUMMYFUNCTION("GOOGLETRANSLATE(B527, ""en"", ""pt"")"),"equipe")</f>
        <v>equipe</v>
      </c>
    </row>
    <row r="528" spans="1:4" ht="13.2" x14ac:dyDescent="0.25">
      <c r="A528" t="s">
        <v>1006</v>
      </c>
      <c r="B528" t="s">
        <v>1007</v>
      </c>
      <c r="C528" t="s">
        <v>1655</v>
      </c>
      <c r="D528" t="str">
        <f ca="1">IFERROR(__xludf.DUMMYFUNCTION("GOOGLETRANSLATE(B528, ""en"", ""pt"")"),"lágrima")</f>
        <v>lágrima</v>
      </c>
    </row>
    <row r="529" spans="1:4" ht="13.2" x14ac:dyDescent="0.25">
      <c r="A529" t="s">
        <v>1008</v>
      </c>
      <c r="B529" t="s">
        <v>1009</v>
      </c>
      <c r="C529" t="s">
        <v>1656</v>
      </c>
      <c r="D529" t="str">
        <f ca="1">IFERROR(__xludf.DUMMYFUNCTION("GOOGLETRANSLATE(B529, ""en"", ""pt"")"),"tecnologia")</f>
        <v>tecnologia</v>
      </c>
    </row>
    <row r="530" spans="1:4" ht="13.2" x14ac:dyDescent="0.25">
      <c r="A530" t="s">
        <v>1010</v>
      </c>
      <c r="B530" t="s">
        <v>1011</v>
      </c>
      <c r="C530" t="s">
        <v>1526</v>
      </c>
      <c r="D530" t="str">
        <f ca="1">IFERROR(__xludf.DUMMYFUNCTION("GOOGLETRANSLATE(B530, ""en"", ""pt"")"),"Telefone")</f>
        <v>Telefone</v>
      </c>
    </row>
    <row r="531" spans="1:4" ht="13.2" x14ac:dyDescent="0.25">
      <c r="A531" t="s">
        <v>1012</v>
      </c>
      <c r="B531" t="s">
        <v>1013</v>
      </c>
      <c r="C531" t="s">
        <v>1657</v>
      </c>
      <c r="D531" t="str">
        <f ca="1">IFERROR(__xludf.DUMMYFUNCTION("GOOGLETRANSLATE(B531, ""en"", ""pt"")"),"televisão")</f>
        <v>televisão</v>
      </c>
    </row>
    <row r="532" spans="1:4" ht="13.2" x14ac:dyDescent="0.25">
      <c r="A532" t="s">
        <v>1014</v>
      </c>
      <c r="B532" t="s">
        <v>1015</v>
      </c>
      <c r="C532" t="s">
        <v>1658</v>
      </c>
      <c r="D532" t="str">
        <f ca="1">IFERROR(__xludf.DUMMYFUNCTION("GOOGLETRANSLATE(B532, ""en"", ""pt"")"),"temperatura")</f>
        <v>temperatura</v>
      </c>
    </row>
    <row r="533" spans="1:4" ht="13.2" x14ac:dyDescent="0.25">
      <c r="A533" t="s">
        <v>1016</v>
      </c>
      <c r="B533" t="s">
        <v>1017</v>
      </c>
      <c r="C533" t="s">
        <v>1659</v>
      </c>
      <c r="D533" t="str">
        <f ca="1">IFERROR(__xludf.DUMMYFUNCTION("GOOGLETRANSLATE(B533, ""en"", ""pt"")"),"dez")</f>
        <v>dez</v>
      </c>
    </row>
    <row r="534" spans="1:4" ht="13.2" x14ac:dyDescent="0.25">
      <c r="A534" t="s">
        <v>1018</v>
      </c>
      <c r="B534" t="s">
        <v>1019</v>
      </c>
      <c r="C534" t="s">
        <v>1660</v>
      </c>
      <c r="D534" t="str">
        <f ca="1">IFERROR(__xludf.DUMMYFUNCTION("GOOGLETRANSLATE(B534, ""en"", ""pt"")"),"teatro")</f>
        <v>teatro</v>
      </c>
    </row>
    <row r="535" spans="1:4" ht="13.2" x14ac:dyDescent="0.25">
      <c r="A535" t="s">
        <v>1020</v>
      </c>
      <c r="B535" t="s">
        <v>1021</v>
      </c>
      <c r="C535" t="s">
        <v>1661</v>
      </c>
      <c r="D535" t="str">
        <f ca="1">IFERROR(__xludf.DUMMYFUNCTION("GOOGLETRANSLATE(B535, ""en"", ""pt"")"),"eles")</f>
        <v>eles</v>
      </c>
    </row>
    <row r="536" spans="1:4" ht="13.2" x14ac:dyDescent="0.25">
      <c r="A536" t="s">
        <v>1022</v>
      </c>
      <c r="B536" t="s">
        <v>1023</v>
      </c>
      <c r="C536" t="s">
        <v>1662</v>
      </c>
      <c r="D536" t="str">
        <f ca="1">IFERROR(__xludf.DUMMYFUNCTION("GOOGLETRANSLATE(B536, ""en"", ""pt"")"),"Grosso")</f>
        <v>Grosso</v>
      </c>
    </row>
    <row r="537" spans="1:4" ht="13.2" x14ac:dyDescent="0.25">
      <c r="A537" t="s">
        <v>1024</v>
      </c>
      <c r="B537" t="s">
        <v>1025</v>
      </c>
      <c r="C537" t="s">
        <v>1663</v>
      </c>
      <c r="D537" t="str">
        <f ca="1">IFERROR(__xludf.DUMMYFUNCTION("GOOGLETRANSLATE(B537, ""en"", ""pt"")"),"fino")</f>
        <v>fino</v>
      </c>
    </row>
    <row r="538" spans="1:4" ht="13.2" x14ac:dyDescent="0.25">
      <c r="A538" t="s">
        <v>1026</v>
      </c>
      <c r="B538" t="s">
        <v>1027</v>
      </c>
      <c r="C538" t="s">
        <v>1664</v>
      </c>
      <c r="D538" t="str">
        <f ca="1">IFERROR(__xludf.DUMMYFUNCTION("GOOGLETRANSLATE(B538, ""en"", ""pt"")"),"pensar")</f>
        <v>pensar</v>
      </c>
    </row>
    <row r="539" spans="1:4" ht="13.2" x14ac:dyDescent="0.25">
      <c r="A539" t="s">
        <v>1028</v>
      </c>
      <c r="B539" t="s">
        <v>1029</v>
      </c>
      <c r="C539" t="s">
        <v>1665</v>
      </c>
      <c r="D539" t="str">
        <f ca="1">IFERROR(__xludf.DUMMYFUNCTION("GOOGLETRANSLATE(B539, ""en"", ""pt"")"),"terceiro")</f>
        <v>terceiro</v>
      </c>
    </row>
    <row r="540" spans="1:4" ht="13.2" x14ac:dyDescent="0.25">
      <c r="A540" t="s">
        <v>1030</v>
      </c>
      <c r="B540" t="s">
        <v>1031</v>
      </c>
      <c r="C540" t="s">
        <v>1666</v>
      </c>
      <c r="D540" t="str">
        <f ca="1">IFERROR(__xludf.DUMMYFUNCTION("GOOGLETRANSLATE(B540, ""en"", ""pt"")"),"treze")</f>
        <v>treze</v>
      </c>
    </row>
    <row r="541" spans="1:4" ht="13.2" x14ac:dyDescent="0.25">
      <c r="A541" t="s">
        <v>1032</v>
      </c>
      <c r="B541" t="s">
        <v>1033</v>
      </c>
      <c r="C541" t="s">
        <v>1667</v>
      </c>
      <c r="D541" t="str">
        <f ca="1">IFERROR(__xludf.DUMMYFUNCTION("GOOGLETRANSLATE(B541, ""en"", ""pt"")"),"trinta")</f>
        <v>trinta</v>
      </c>
    </row>
    <row r="542" spans="1:4" ht="13.2" x14ac:dyDescent="0.25">
      <c r="A542" t="s">
        <v>1034</v>
      </c>
      <c r="B542" t="s">
        <v>1035</v>
      </c>
      <c r="C542" t="s">
        <v>1668</v>
      </c>
      <c r="D542" t="str">
        <f ca="1">IFERROR(__xludf.DUMMYFUNCTION("GOOGLETRANSLATE(B542, ""en"", ""pt"")"),"mil")</f>
        <v>mil</v>
      </c>
    </row>
    <row r="543" spans="1:4" ht="13.2" x14ac:dyDescent="0.25">
      <c r="A543" t="s">
        <v>1036</v>
      </c>
      <c r="B543" t="s">
        <v>1037</v>
      </c>
      <c r="C543" t="s">
        <v>1669</v>
      </c>
      <c r="D543" t="str">
        <f ca="1">IFERROR(__xludf.DUMMYFUNCTION("GOOGLETRANSLATE(B543, ""en"", ""pt"")"),"três")</f>
        <v>três</v>
      </c>
    </row>
    <row r="544" spans="1:4" ht="13.2" x14ac:dyDescent="0.25">
      <c r="A544" t="s">
        <v>1038</v>
      </c>
      <c r="B544" t="s">
        <v>1039</v>
      </c>
      <c r="C544" t="s">
        <v>1670</v>
      </c>
      <c r="D544" t="str">
        <f ca="1">IFERROR(__xludf.DUMMYFUNCTION("GOOGLETRANSLATE(B544, ""en"", ""pt"")"),"lançar")</f>
        <v>lançar</v>
      </c>
    </row>
    <row r="545" spans="1:4" ht="13.2" x14ac:dyDescent="0.25">
      <c r="A545" t="s">
        <v>1040</v>
      </c>
      <c r="B545" t="s">
        <v>1041</v>
      </c>
      <c r="C545" t="s">
        <v>1671</v>
      </c>
      <c r="D545" t="str">
        <f ca="1">IFERROR(__xludf.DUMMYFUNCTION("GOOGLETRANSLATE(B545, ""en"", ""pt"")"),"quinta-feira")</f>
        <v>quinta-feira</v>
      </c>
    </row>
    <row r="546" spans="1:4" ht="13.2" x14ac:dyDescent="0.25">
      <c r="A546" t="s">
        <v>1042</v>
      </c>
      <c r="B546" t="s">
        <v>1043</v>
      </c>
      <c r="C546" t="s">
        <v>1672</v>
      </c>
      <c r="D546" t="str">
        <f ca="1">IFERROR(__xludf.DUMMYFUNCTION("GOOGLETRANSLATE(B546, ""en"", ""pt"")"),"bilhete")</f>
        <v>bilhete</v>
      </c>
    </row>
    <row r="547" spans="1:4" ht="13.2" x14ac:dyDescent="0.25">
      <c r="A547" t="s">
        <v>1044</v>
      </c>
      <c r="B547" t="s">
        <v>1045</v>
      </c>
      <c r="C547" t="s">
        <v>1673</v>
      </c>
      <c r="D547" t="str">
        <f ca="1">IFERROR(__xludf.DUMMYFUNCTION("GOOGLETRANSLATE(B547, ""en"", ""pt"")"),"justa")</f>
        <v>justa</v>
      </c>
    </row>
    <row r="548" spans="1:4" ht="13.2" x14ac:dyDescent="0.25">
      <c r="A548" t="s">
        <v>1046</v>
      </c>
      <c r="B548" t="s">
        <v>1047</v>
      </c>
      <c r="C548" t="s">
        <v>1405</v>
      </c>
      <c r="D548" t="str">
        <f ca="1">IFERROR(__xludf.DUMMYFUNCTION("GOOGLETRANSLATE(B548, ""en"", ""pt"")"),"Tempo")</f>
        <v>Tempo</v>
      </c>
    </row>
    <row r="549" spans="1:4" ht="13.2" x14ac:dyDescent="0.25">
      <c r="A549" t="s">
        <v>1048</v>
      </c>
      <c r="B549" t="s">
        <v>1049</v>
      </c>
      <c r="C549" t="s">
        <v>1674</v>
      </c>
      <c r="D549" t="str">
        <f ca="1">IFERROR(__xludf.DUMMYFUNCTION("GOOGLETRANSLATE(B549, ""en"", ""pt"")"),"pneu")</f>
        <v>pneu</v>
      </c>
    </row>
    <row r="550" spans="1:4" ht="13.2" x14ac:dyDescent="0.25">
      <c r="A550" t="s">
        <v>1050</v>
      </c>
      <c r="B550" t="s">
        <v>1051</v>
      </c>
      <c r="C550" t="s">
        <v>1675</v>
      </c>
      <c r="D550" t="str">
        <f ca="1">IFERROR(__xludf.DUMMYFUNCTION("GOOGLETRANSLATE(B550, ""en"", ""pt"")"),"dedo do pé")</f>
        <v>dedo do pé</v>
      </c>
    </row>
    <row r="551" spans="1:4" ht="13.2" x14ac:dyDescent="0.25">
      <c r="A551" t="s">
        <v>1052</v>
      </c>
      <c r="B551" t="s">
        <v>1053</v>
      </c>
      <c r="C551" t="s">
        <v>1676</v>
      </c>
      <c r="D551" t="str">
        <f ca="1">IFERROR(__xludf.DUMMYFUNCTION("GOOGLETRANSLATE(B551, ""en"", ""pt"")"),"língua")</f>
        <v>língua</v>
      </c>
    </row>
    <row r="552" spans="1:4" ht="13.2" x14ac:dyDescent="0.25">
      <c r="A552" t="s">
        <v>1054</v>
      </c>
      <c r="B552" t="s">
        <v>1055</v>
      </c>
      <c r="C552" t="s">
        <v>1677</v>
      </c>
      <c r="D552" t="str">
        <f ca="1">IFERROR(__xludf.DUMMYFUNCTION("GOOGLETRANSLATE(B552, ""en"", ""pt"")"),"ferramenta")</f>
        <v>ferramenta</v>
      </c>
    </row>
    <row r="553" spans="1:4" ht="13.2" x14ac:dyDescent="0.25">
      <c r="A553" t="s">
        <v>1056</v>
      </c>
      <c r="B553" t="s">
        <v>1057</v>
      </c>
      <c r="C553" t="s">
        <v>1678</v>
      </c>
      <c r="D553" t="str">
        <f ca="1">IFERROR(__xludf.DUMMYFUNCTION("GOOGLETRANSLATE(B553, ""en"", ""pt"")"),"dente")</f>
        <v>dente</v>
      </c>
    </row>
    <row r="554" spans="1:4" ht="13.2" x14ac:dyDescent="0.25">
      <c r="A554" t="s">
        <v>1058</v>
      </c>
      <c r="B554" t="s">
        <v>1059</v>
      </c>
      <c r="C554" t="s">
        <v>1679</v>
      </c>
      <c r="D554" t="str">
        <f ca="1">IFERROR(__xludf.DUMMYFUNCTION("GOOGLETRANSLATE(B554, ""en"", ""pt"")"),"topo")</f>
        <v>topo</v>
      </c>
    </row>
    <row r="555" spans="1:4" ht="13.2" x14ac:dyDescent="0.25">
      <c r="A555" t="s">
        <v>1060</v>
      </c>
      <c r="B555" t="s">
        <v>1061</v>
      </c>
      <c r="C555" t="s">
        <v>1680</v>
      </c>
      <c r="D555" t="str">
        <f ca="1">IFERROR(__xludf.DUMMYFUNCTION("GOOGLETRANSLATE(B555, ""en"", ""pt"")"),"toque")</f>
        <v>toque</v>
      </c>
    </row>
    <row r="556" spans="1:4" ht="13.2" x14ac:dyDescent="0.25">
      <c r="A556" t="s">
        <v>1062</v>
      </c>
      <c r="B556" t="s">
        <v>1063</v>
      </c>
      <c r="C556" t="s">
        <v>1681</v>
      </c>
      <c r="D556" t="str">
        <f ca="1">IFERROR(__xludf.DUMMYFUNCTION("GOOGLETRANSLATE(B556, ""en"", ""pt"")"),"Cidade")</f>
        <v>Cidade</v>
      </c>
    </row>
    <row r="557" spans="1:4" ht="13.2" x14ac:dyDescent="0.25">
      <c r="A557" t="s">
        <v>1064</v>
      </c>
      <c r="B557" t="s">
        <v>1065</v>
      </c>
      <c r="C557" t="s">
        <v>1682</v>
      </c>
      <c r="D557" t="str">
        <f ca="1">IFERROR(__xludf.DUMMYFUNCTION("GOOGLETRANSLATE(B557, ""en"", ""pt"")"),"trem")</f>
        <v>trem</v>
      </c>
    </row>
    <row r="558" spans="1:4" ht="13.2" x14ac:dyDescent="0.25">
      <c r="A558" t="s">
        <v>1064</v>
      </c>
      <c r="B558" t="s">
        <v>1065</v>
      </c>
      <c r="C558" t="s">
        <v>1682</v>
      </c>
      <c r="D558" t="str">
        <f ca="1">IFERROR(__xludf.DUMMYFUNCTION("GOOGLETRANSLATE(B558, ""en"", ""pt"")"),"trem")</f>
        <v>trem</v>
      </c>
    </row>
    <row r="559" spans="1:4" ht="13.2" x14ac:dyDescent="0.25">
      <c r="A559" t="s">
        <v>1066</v>
      </c>
      <c r="B559" t="s">
        <v>1067</v>
      </c>
      <c r="C559" t="s">
        <v>1683</v>
      </c>
      <c r="D559" t="str">
        <f ca="1">IFERROR(__xludf.DUMMYFUNCTION("GOOGLETRANSLATE(B559, ""en"", ""pt"")"),"transporte")</f>
        <v>transporte</v>
      </c>
    </row>
    <row r="560" spans="1:4" ht="13.2" x14ac:dyDescent="0.25">
      <c r="A560" t="s">
        <v>1068</v>
      </c>
      <c r="B560" t="s">
        <v>1069</v>
      </c>
      <c r="C560" t="s">
        <v>1684</v>
      </c>
      <c r="D560" t="str">
        <f ca="1">IFERROR(__xludf.DUMMYFUNCTION("GOOGLETRANSLATE(B560, ""en"", ""pt"")"),"árvore")</f>
        <v>árvore</v>
      </c>
    </row>
    <row r="561" spans="1:4" ht="13.2" x14ac:dyDescent="0.25">
      <c r="A561" t="s">
        <v>1070</v>
      </c>
      <c r="B561" t="s">
        <v>1071</v>
      </c>
      <c r="C561" t="s">
        <v>1685</v>
      </c>
      <c r="D561" t="str">
        <f ca="1">IFERROR(__xludf.DUMMYFUNCTION("GOOGLETRANSLATE(B561, ""en"", ""pt"")"),"caminhão")</f>
        <v>caminhão</v>
      </c>
    </row>
    <row r="562" spans="1:4" ht="13.2" x14ac:dyDescent="0.25">
      <c r="A562" s="1" t="s">
        <v>1752</v>
      </c>
      <c r="B562" t="s">
        <v>1072</v>
      </c>
      <c r="C562" t="s">
        <v>1686</v>
      </c>
      <c r="D562" t="str">
        <f ca="1">IFERROR(__xludf.DUMMYFUNCTION("GOOGLETRANSLATE(B562, ""en"", ""pt"")"),"terça")</f>
        <v>terça</v>
      </c>
    </row>
    <row r="563" spans="1:4" ht="13.2" x14ac:dyDescent="0.25">
      <c r="A563" t="s">
        <v>1073</v>
      </c>
      <c r="B563" t="s">
        <v>1074</v>
      </c>
      <c r="C563" t="s">
        <v>1687</v>
      </c>
      <c r="D563" t="str">
        <f ca="1">IFERROR(__xludf.DUMMYFUNCTION("GOOGLETRANSLATE(B563, ""en"", ""pt"")"),"virar")</f>
        <v>virar</v>
      </c>
    </row>
    <row r="564" spans="1:4" ht="13.2" x14ac:dyDescent="0.25">
      <c r="A564" t="s">
        <v>1075</v>
      </c>
      <c r="B564" t="s">
        <v>1076</v>
      </c>
      <c r="C564" t="s">
        <v>1688</v>
      </c>
      <c r="D564" t="str">
        <f ca="1">IFERROR(__xludf.DUMMYFUNCTION("GOOGLETRANSLATE(B564, ""en"", ""pt"")"),"doze")</f>
        <v>doze</v>
      </c>
    </row>
    <row r="565" spans="1:4" ht="13.2" x14ac:dyDescent="0.25">
      <c r="A565" t="s">
        <v>1077</v>
      </c>
      <c r="B565" t="s">
        <v>1078</v>
      </c>
      <c r="C565" t="s">
        <v>1689</v>
      </c>
      <c r="D565" t="str">
        <f ca="1">IFERROR(__xludf.DUMMYFUNCTION("GOOGLETRANSLATE(B565, ""en"", ""pt"")"),"vinte")</f>
        <v>vinte</v>
      </c>
    </row>
    <row r="566" spans="1:4" ht="13.2" x14ac:dyDescent="0.25">
      <c r="A566" t="s">
        <v>1077</v>
      </c>
      <c r="B566" t="s">
        <v>1078</v>
      </c>
      <c r="C566" t="s">
        <v>1689</v>
      </c>
      <c r="D566" t="str">
        <f ca="1">IFERROR(__xludf.DUMMYFUNCTION("GOOGLETRANSLATE(B566, ""en"", ""pt"")"),"vinte")</f>
        <v>vinte</v>
      </c>
    </row>
    <row r="567" spans="1:4" ht="13.2" x14ac:dyDescent="0.25">
      <c r="A567" t="s">
        <v>1079</v>
      </c>
      <c r="B567" t="s">
        <v>1080</v>
      </c>
      <c r="C567" t="s">
        <v>1690</v>
      </c>
      <c r="D567" t="str">
        <f ca="1">IFERROR(__xludf.DUMMYFUNCTION("GOOGLETRANSLATE(B567, ""en"", ""pt"")"),"dois")</f>
        <v>dois</v>
      </c>
    </row>
    <row r="568" spans="1:4" ht="13.2" x14ac:dyDescent="0.25">
      <c r="A568" t="s">
        <v>1081</v>
      </c>
      <c r="B568" t="s">
        <v>1082</v>
      </c>
      <c r="C568" t="s">
        <v>1691</v>
      </c>
      <c r="D568" t="str">
        <f ca="1">IFERROR(__xludf.DUMMYFUNCTION("GOOGLETRANSLATE(B568, ""en"", ""pt"")"),"feio")</f>
        <v>feio</v>
      </c>
    </row>
    <row r="569" spans="1:4" ht="13.2" x14ac:dyDescent="0.25">
      <c r="A569" t="s">
        <v>1083</v>
      </c>
      <c r="B569" t="s">
        <v>1084</v>
      </c>
      <c r="C569" t="s">
        <v>1692</v>
      </c>
      <c r="D569" t="str">
        <f ca="1">IFERROR(__xludf.DUMMYFUNCTION("GOOGLETRANSLATE(B569, ""en"", ""pt"")"),"universidade")</f>
        <v>universidade</v>
      </c>
    </row>
    <row r="570" spans="1:4" ht="13.2" x14ac:dyDescent="0.25">
      <c r="A570" t="s">
        <v>1085</v>
      </c>
      <c r="B570" t="s">
        <v>1086</v>
      </c>
      <c r="C570" t="s">
        <v>1693</v>
      </c>
      <c r="D570" t="str">
        <f ca="1">IFERROR(__xludf.DUMMYFUNCTION("GOOGLETRANSLATE(B570, ""en"", ""pt"")"),"acima")</f>
        <v>acima</v>
      </c>
    </row>
    <row r="571" spans="1:4" ht="13.2" x14ac:dyDescent="0.25">
      <c r="A571" t="s">
        <v>1085</v>
      </c>
      <c r="B571" t="s">
        <v>1086</v>
      </c>
      <c r="C571" t="s">
        <v>1693</v>
      </c>
      <c r="D571" t="str">
        <f ca="1">IFERROR(__xludf.DUMMYFUNCTION("GOOGLETRANSLATE(B571, ""en"", ""pt"")"),"acima")</f>
        <v>acima</v>
      </c>
    </row>
    <row r="572" spans="1:4" ht="13.2" x14ac:dyDescent="0.25">
      <c r="A572" t="s">
        <v>1087</v>
      </c>
      <c r="B572" t="s">
        <v>1088</v>
      </c>
      <c r="C572" t="s">
        <v>1694</v>
      </c>
      <c r="D572" t="str">
        <f ca="1">IFERROR(__xludf.DUMMYFUNCTION("GOOGLETRANSLATE(B572, ""en"", ""pt"")"),"vale")</f>
        <v>vale</v>
      </c>
    </row>
    <row r="573" spans="1:4" ht="13.2" x14ac:dyDescent="0.25">
      <c r="A573" t="s">
        <v>1089</v>
      </c>
      <c r="B573" t="s">
        <v>1090</v>
      </c>
      <c r="C573" t="s">
        <v>1695</v>
      </c>
      <c r="D573" t="str">
        <f ca="1">IFERROR(__xludf.DUMMYFUNCTION("GOOGLETRANSLATE(B573, ""en"", ""pt"")"),"verbo")</f>
        <v>verbo</v>
      </c>
    </row>
    <row r="574" spans="1:4" ht="13.2" x14ac:dyDescent="0.25">
      <c r="A574" t="s">
        <v>1091</v>
      </c>
      <c r="B574" t="s">
        <v>1092</v>
      </c>
      <c r="C574" t="s">
        <v>1696</v>
      </c>
      <c r="D574" t="str">
        <f ca="1">IFERROR(__xludf.DUMMYFUNCTION("GOOGLETRANSLATE(B574, ""en"", ""pt"")"),"vítima")</f>
        <v>vítima</v>
      </c>
    </row>
    <row r="575" spans="1:4" ht="13.2" x14ac:dyDescent="0.25">
      <c r="A575" t="s">
        <v>1093</v>
      </c>
      <c r="B575" t="s">
        <v>1094</v>
      </c>
      <c r="C575" t="s">
        <v>1697</v>
      </c>
      <c r="D575" t="str">
        <f ca="1">IFERROR(__xludf.DUMMYFUNCTION("GOOGLETRANSLATE(B575, ""en"", ""pt"")"),"voz")</f>
        <v>voz</v>
      </c>
    </row>
    <row r="576" spans="1:4" ht="13.2" x14ac:dyDescent="0.25">
      <c r="A576" t="s">
        <v>1095</v>
      </c>
      <c r="B576" t="s">
        <v>1096</v>
      </c>
      <c r="C576" t="s">
        <v>1698</v>
      </c>
      <c r="D576" t="str">
        <f ca="1">IFERROR(__xludf.DUMMYFUNCTION("GOOGLETRANSLATE(B576, ""en"", ""pt"")"),"vogal")</f>
        <v>vogal</v>
      </c>
    </row>
    <row r="577" spans="1:4" ht="13.2" x14ac:dyDescent="0.25">
      <c r="A577" t="s">
        <v>1097</v>
      </c>
      <c r="B577" t="s">
        <v>1098</v>
      </c>
      <c r="C577" t="s">
        <v>1699</v>
      </c>
      <c r="D577" t="str">
        <f ca="1">IFERROR(__xludf.DUMMYFUNCTION("GOOGLETRANSLATE(B577, ""en"", ""pt"")"),"garçom")</f>
        <v>garçom</v>
      </c>
    </row>
    <row r="578" spans="1:4" ht="13.2" x14ac:dyDescent="0.25">
      <c r="A578" t="s">
        <v>1099</v>
      </c>
      <c r="B578" t="s">
        <v>1100</v>
      </c>
      <c r="C578" t="s">
        <v>1700</v>
      </c>
      <c r="D578" t="str">
        <f ca="1">IFERROR(__xludf.DUMMYFUNCTION("GOOGLETRANSLATE(B578, ""en"", ""pt"")"),"despertar")</f>
        <v>despertar</v>
      </c>
    </row>
    <row r="579" spans="1:4" ht="13.2" x14ac:dyDescent="0.25">
      <c r="A579" t="s">
        <v>1101</v>
      </c>
      <c r="B579" t="s">
        <v>1102</v>
      </c>
      <c r="C579" t="s">
        <v>1701</v>
      </c>
      <c r="D579" t="str">
        <f ca="1">IFERROR(__xludf.DUMMYFUNCTION("GOOGLETRANSLATE(B579, ""en"", ""pt"")"),"andar")</f>
        <v>andar</v>
      </c>
    </row>
    <row r="580" spans="1:4" ht="13.2" x14ac:dyDescent="0.25">
      <c r="A580" t="s">
        <v>1103</v>
      </c>
      <c r="B580" t="s">
        <v>1104</v>
      </c>
      <c r="C580" t="s">
        <v>1702</v>
      </c>
      <c r="D580" t="str">
        <f ca="1">IFERROR(__xludf.DUMMYFUNCTION("GOOGLETRANSLATE(B580, ""en"", ""pt"")"),"parede")</f>
        <v>parede</v>
      </c>
    </row>
    <row r="581" spans="1:4" ht="13.2" x14ac:dyDescent="0.25">
      <c r="A581" t="s">
        <v>1105</v>
      </c>
      <c r="B581" t="s">
        <v>1106</v>
      </c>
      <c r="C581" t="s">
        <v>1703</v>
      </c>
      <c r="D581" t="str">
        <f ca="1">IFERROR(__xludf.DUMMYFUNCTION("GOOGLETRANSLATE(B581, ""en"", ""pt"")"),"guerra")</f>
        <v>guerra</v>
      </c>
    </row>
    <row r="582" spans="1:4" ht="13.2" x14ac:dyDescent="0.25">
      <c r="A582" t="s">
        <v>1107</v>
      </c>
      <c r="B582" t="s">
        <v>1108</v>
      </c>
      <c r="C582" t="s">
        <v>1704</v>
      </c>
      <c r="D582" t="str">
        <f ca="1">IFERROR(__xludf.DUMMYFUNCTION("GOOGLETRANSLATE(B582, ""en"", ""pt"")"),"caloroso")</f>
        <v>caloroso</v>
      </c>
    </row>
    <row r="583" spans="1:4" ht="13.2" x14ac:dyDescent="0.25">
      <c r="A583" t="s">
        <v>1109</v>
      </c>
      <c r="B583" t="s">
        <v>1110</v>
      </c>
      <c r="C583" t="s">
        <v>1705</v>
      </c>
      <c r="D583" t="str">
        <f ca="1">IFERROR(__xludf.DUMMYFUNCTION("GOOGLETRANSLATE(B583, ""en"", ""pt"")"),"lavar")</f>
        <v>lavar</v>
      </c>
    </row>
    <row r="584" spans="1:4" ht="13.2" x14ac:dyDescent="0.25">
      <c r="A584" t="s">
        <v>1111</v>
      </c>
      <c r="B584" t="s">
        <v>1112</v>
      </c>
      <c r="C584" t="s">
        <v>1259</v>
      </c>
      <c r="D584" t="str">
        <f ca="1">IFERROR(__xludf.DUMMYFUNCTION("GOOGLETRANSLATE(B584, ""en"", ""pt"")"),"ver")</f>
        <v>ver</v>
      </c>
    </row>
    <row r="585" spans="1:4" ht="13.2" x14ac:dyDescent="0.25">
      <c r="A585" t="s">
        <v>1113</v>
      </c>
      <c r="B585" t="s">
        <v>1114</v>
      </c>
      <c r="C585" t="s">
        <v>1706</v>
      </c>
      <c r="D585" t="str">
        <f ca="1">IFERROR(__xludf.DUMMYFUNCTION("GOOGLETRANSLATE(B585, ""en"", ""pt"")"),"água")</f>
        <v>água</v>
      </c>
    </row>
    <row r="586" spans="1:4" ht="13.2" x14ac:dyDescent="0.25">
      <c r="A586" t="s">
        <v>1115</v>
      </c>
      <c r="B586" t="s">
        <v>1116</v>
      </c>
      <c r="C586" t="s">
        <v>1707</v>
      </c>
      <c r="D586" t="str">
        <f ca="1">IFERROR(__xludf.DUMMYFUNCTION("GOOGLETRANSLATE(B586, ""en"", ""pt"")"),"onda")</f>
        <v>onda</v>
      </c>
    </row>
    <row r="587" spans="1:4" ht="13.2" x14ac:dyDescent="0.25">
      <c r="A587" t="s">
        <v>1117</v>
      </c>
      <c r="B587" t="s">
        <v>1118</v>
      </c>
      <c r="C587" t="s">
        <v>1708</v>
      </c>
      <c r="D587" t="str">
        <f ca="1">IFERROR(__xludf.DUMMYFUNCTION("GOOGLETRANSLATE(B587, ""en"", ""pt"")"),"nós")</f>
        <v>nós</v>
      </c>
    </row>
    <row r="588" spans="1:4" ht="13.2" x14ac:dyDescent="0.25">
      <c r="A588" t="s">
        <v>1119</v>
      </c>
      <c r="B588" t="s">
        <v>1120</v>
      </c>
      <c r="C588" t="s">
        <v>1709</v>
      </c>
      <c r="D588" t="str">
        <f ca="1">IFERROR(__xludf.DUMMYFUNCTION("GOOGLETRANSLATE(B588, ""en"", ""pt"")"),"fraco")</f>
        <v>fraco</v>
      </c>
    </row>
    <row r="589" spans="1:4" ht="13.2" x14ac:dyDescent="0.25">
      <c r="A589" t="s">
        <v>1121</v>
      </c>
      <c r="B589" t="s">
        <v>1122</v>
      </c>
      <c r="C589" t="s">
        <v>1710</v>
      </c>
      <c r="D589" t="str">
        <f ca="1">IFERROR(__xludf.DUMMYFUNCTION("GOOGLETRANSLATE(B589, ""en"", ""pt"")"),"vestir")</f>
        <v>vestir</v>
      </c>
    </row>
    <row r="590" spans="1:4" ht="13.2" x14ac:dyDescent="0.25">
      <c r="A590" t="s">
        <v>1123</v>
      </c>
      <c r="B590" t="s">
        <v>1124</v>
      </c>
      <c r="C590" t="s">
        <v>1711</v>
      </c>
      <c r="D590" t="str">
        <f ca="1">IFERROR(__xludf.DUMMYFUNCTION("GOOGLETRANSLATE(B590, ""en"", ""pt"")"),"Casamento")</f>
        <v>Casamento</v>
      </c>
    </row>
    <row r="591" spans="1:4" ht="13.2" x14ac:dyDescent="0.25">
      <c r="A591" s="1" t="s">
        <v>1753</v>
      </c>
      <c r="B591" t="s">
        <v>1125</v>
      </c>
      <c r="C591" t="s">
        <v>1712</v>
      </c>
      <c r="D591" t="str">
        <f ca="1">IFERROR(__xludf.DUMMYFUNCTION("GOOGLETRANSLATE(B591, ""en"", ""pt"")"),"quarta-feira")</f>
        <v>quarta-feira</v>
      </c>
    </row>
    <row r="592" spans="1:4" ht="13.2" x14ac:dyDescent="0.25">
      <c r="A592" t="s">
        <v>1126</v>
      </c>
      <c r="B592" t="s">
        <v>1127</v>
      </c>
      <c r="C592" t="s">
        <v>1713</v>
      </c>
      <c r="D592" t="str">
        <f ca="1">IFERROR(__xludf.DUMMYFUNCTION("GOOGLETRANSLATE(B592, ""en"", ""pt"")"),"semana")</f>
        <v>semana</v>
      </c>
    </row>
    <row r="593" spans="1:4" ht="13.2" x14ac:dyDescent="0.25">
      <c r="A593" t="s">
        <v>1128</v>
      </c>
      <c r="B593" t="s">
        <v>1129</v>
      </c>
      <c r="C593" t="s">
        <v>1714</v>
      </c>
      <c r="D593" t="str">
        <f ca="1">IFERROR(__xludf.DUMMYFUNCTION("GOOGLETRANSLATE(B593, ""en"", ""pt"")"),"peso")</f>
        <v>peso</v>
      </c>
    </row>
    <row r="594" spans="1:4" ht="13.2" x14ac:dyDescent="0.25">
      <c r="A594" t="s">
        <v>1130</v>
      </c>
      <c r="B594" t="s">
        <v>1131</v>
      </c>
      <c r="C594" t="s">
        <v>1715</v>
      </c>
      <c r="D594" t="str">
        <f ca="1">IFERROR(__xludf.DUMMYFUNCTION("GOOGLETRANSLATE(B594, ""en"", ""pt"")"),"oeste")</f>
        <v>oeste</v>
      </c>
    </row>
    <row r="595" spans="1:4" ht="13.2" x14ac:dyDescent="0.25">
      <c r="A595" t="s">
        <v>1132</v>
      </c>
      <c r="B595" t="s">
        <v>1133</v>
      </c>
      <c r="C595" t="s">
        <v>1716</v>
      </c>
      <c r="D595" t="str">
        <f ca="1">IFERROR(__xludf.DUMMYFUNCTION("GOOGLETRANSLATE(B595, ""en"", ""pt"")"),"molhado")</f>
        <v>molhado</v>
      </c>
    </row>
    <row r="596" spans="1:4" ht="13.2" x14ac:dyDescent="0.25">
      <c r="A596" t="s">
        <v>1134</v>
      </c>
      <c r="B596" t="s">
        <v>1135</v>
      </c>
      <c r="C596" t="s">
        <v>1717</v>
      </c>
      <c r="D596" t="str">
        <f ca="1">IFERROR(__xludf.DUMMYFUNCTION("GOOGLETRANSLATE(B596, ""en"", ""pt"")"),"branco")</f>
        <v>branco</v>
      </c>
    </row>
    <row r="597" spans="1:4" ht="13.2" x14ac:dyDescent="0.25">
      <c r="A597" t="s">
        <v>1136</v>
      </c>
      <c r="B597" t="s">
        <v>1137</v>
      </c>
      <c r="C597" t="s">
        <v>1718</v>
      </c>
      <c r="D597" t="str">
        <f ca="1">IFERROR(__xludf.DUMMYFUNCTION("GOOGLETRANSLATE(B597, ""en"", ""pt"")"),"Largo")</f>
        <v>Largo</v>
      </c>
    </row>
    <row r="598" spans="1:4" ht="13.2" x14ac:dyDescent="0.25">
      <c r="A598" t="s">
        <v>1138</v>
      </c>
      <c r="B598" t="s">
        <v>1139</v>
      </c>
      <c r="C598" t="s">
        <v>1719</v>
      </c>
      <c r="D598" t="str">
        <f ca="1">IFERROR(__xludf.DUMMYFUNCTION("GOOGLETRANSLATE(B598, ""en"", ""pt"")"),"esposa")</f>
        <v>esposa</v>
      </c>
    </row>
    <row r="599" spans="1:4" ht="13.2" x14ac:dyDescent="0.25">
      <c r="A599" t="s">
        <v>1140</v>
      </c>
      <c r="B599" t="s">
        <v>1141</v>
      </c>
      <c r="C599" t="s">
        <v>1720</v>
      </c>
      <c r="D599" t="str">
        <f ca="1">IFERROR(__xludf.DUMMYFUNCTION("GOOGLETRANSLATE(B599, ""en"", ""pt"")"),"ganhar")</f>
        <v>ganhar</v>
      </c>
    </row>
    <row r="600" spans="1:4" ht="13.2" x14ac:dyDescent="0.25">
      <c r="A600" t="s">
        <v>1142</v>
      </c>
      <c r="B600" t="s">
        <v>1143</v>
      </c>
      <c r="C600" t="s">
        <v>1721</v>
      </c>
      <c r="D600" t="str">
        <f ca="1">IFERROR(__xludf.DUMMYFUNCTION("GOOGLETRANSLATE(B600, ""en"", ""pt"")"),"vento")</f>
        <v>vento</v>
      </c>
    </row>
    <row r="601" spans="1:4" ht="13.2" x14ac:dyDescent="0.25">
      <c r="A601" t="s">
        <v>1144</v>
      </c>
      <c r="B601" t="s">
        <v>1145</v>
      </c>
      <c r="C601" t="s">
        <v>1722</v>
      </c>
      <c r="D601" t="str">
        <f ca="1">IFERROR(__xludf.DUMMYFUNCTION("GOOGLETRANSLATE(B601, ""en"", ""pt"")"),"janela")</f>
        <v>janela</v>
      </c>
    </row>
    <row r="602" spans="1:4" ht="13.2" x14ac:dyDescent="0.25">
      <c r="A602" t="s">
        <v>1146</v>
      </c>
      <c r="B602" t="s">
        <v>1147</v>
      </c>
      <c r="C602" t="s">
        <v>1723</v>
      </c>
      <c r="D602" t="str">
        <f ca="1">IFERROR(__xludf.DUMMYFUNCTION("GOOGLETRANSLATE(B602, ""en"", ""pt"")"),"vinho")</f>
        <v>vinho</v>
      </c>
    </row>
    <row r="603" spans="1:4" ht="13.2" x14ac:dyDescent="0.25">
      <c r="A603" t="s">
        <v>1148</v>
      </c>
      <c r="B603" t="s">
        <v>1149</v>
      </c>
      <c r="C603" t="s">
        <v>1724</v>
      </c>
      <c r="D603" t="str">
        <f ca="1">IFERROR(__xludf.DUMMYFUNCTION("GOOGLETRANSLATE(B603, ""en"", ""pt"")"),"asa")</f>
        <v>asa</v>
      </c>
    </row>
    <row r="604" spans="1:4" ht="13.2" x14ac:dyDescent="0.25">
      <c r="A604" t="s">
        <v>1150</v>
      </c>
      <c r="B604" t="s">
        <v>1151</v>
      </c>
      <c r="C604" t="s">
        <v>1725</v>
      </c>
      <c r="D604" t="str">
        <f ca="1">IFERROR(__xludf.DUMMYFUNCTION("GOOGLETRANSLATE(B604, ""en"", ""pt"")"),"inverno")</f>
        <v>inverno</v>
      </c>
    </row>
    <row r="605" spans="1:4" ht="13.2" x14ac:dyDescent="0.25">
      <c r="A605" t="s">
        <v>1152</v>
      </c>
      <c r="B605" t="s">
        <v>1153</v>
      </c>
      <c r="C605" t="s">
        <v>1726</v>
      </c>
      <c r="D605" t="str">
        <f ca="1">IFERROR(__xludf.DUMMYFUNCTION("GOOGLETRANSLATE(B605, ""en"", ""pt"")"),"mulher")</f>
        <v>mulher</v>
      </c>
    </row>
    <row r="606" spans="1:4" ht="13.2" x14ac:dyDescent="0.25">
      <c r="A606" t="s">
        <v>1154</v>
      </c>
      <c r="B606" t="s">
        <v>1155</v>
      </c>
      <c r="C606" t="s">
        <v>1727</v>
      </c>
      <c r="D606" t="str">
        <f ca="1">IFERROR(__xludf.DUMMYFUNCTION("GOOGLETRANSLATE(B606, ""en"", ""pt"")"),"madeira")</f>
        <v>madeira</v>
      </c>
    </row>
    <row r="607" spans="1:4" ht="13.2" x14ac:dyDescent="0.25">
      <c r="A607" t="s">
        <v>1156</v>
      </c>
      <c r="B607" t="s">
        <v>1157</v>
      </c>
      <c r="C607" t="s">
        <v>1420</v>
      </c>
      <c r="D607" t="str">
        <f ca="1">IFERROR(__xludf.DUMMYFUNCTION("GOOGLETRANSLATE(B607, ""en"", ""pt"")"),"trabalhos")</f>
        <v>trabalhos</v>
      </c>
    </row>
    <row r="608" spans="1:4" ht="13.2" x14ac:dyDescent="0.25">
      <c r="A608" t="s">
        <v>1158</v>
      </c>
      <c r="B608" t="s">
        <v>1159</v>
      </c>
      <c r="C608" t="s">
        <v>1728</v>
      </c>
      <c r="D608" t="str">
        <f ca="1">IFERROR(__xludf.DUMMYFUNCTION("GOOGLETRANSLATE(B608, ""en"", ""pt"")"),"mundo")</f>
        <v>mundo</v>
      </c>
    </row>
    <row r="609" spans="1:4" ht="13.2" x14ac:dyDescent="0.25">
      <c r="A609" t="s">
        <v>1160</v>
      </c>
      <c r="B609" t="s">
        <v>1161</v>
      </c>
      <c r="C609" t="s">
        <v>1729</v>
      </c>
      <c r="D609" t="str">
        <f ca="1">IFERROR(__xludf.DUMMYFUNCTION("GOOGLETRANSLATE(B609, ""en"", ""pt"")"),"escrever")</f>
        <v>escrever</v>
      </c>
    </row>
    <row r="610" spans="1:4" ht="13.2" x14ac:dyDescent="0.25">
      <c r="A610" t="s">
        <v>1162</v>
      </c>
      <c r="B610" t="s">
        <v>1163</v>
      </c>
      <c r="C610" t="s">
        <v>1730</v>
      </c>
      <c r="D610" t="str">
        <f ca="1">IFERROR(__xludf.DUMMYFUNCTION("GOOGLETRANSLATE(B610, ""en"", ""pt"")"),"Jardim")</f>
        <v>Jardim</v>
      </c>
    </row>
    <row r="611" spans="1:4" ht="13.2" x14ac:dyDescent="0.25">
      <c r="A611" t="s">
        <v>1164</v>
      </c>
      <c r="B611" t="s">
        <v>1165</v>
      </c>
      <c r="C611" t="s">
        <v>1731</v>
      </c>
      <c r="D611" t="str">
        <f ca="1">IFERROR(__xludf.DUMMYFUNCTION("GOOGLETRANSLATE(B611, ""en"", ""pt"")"),"ano")</f>
        <v>ano</v>
      </c>
    </row>
    <row r="612" spans="1:4" ht="13.2" x14ac:dyDescent="0.25">
      <c r="A612" t="s">
        <v>1166</v>
      </c>
      <c r="B612" t="s">
        <v>1167</v>
      </c>
      <c r="C612" t="s">
        <v>1732</v>
      </c>
      <c r="D612" t="str">
        <f ca="1">IFERROR(__xludf.DUMMYFUNCTION("GOOGLETRANSLATE(B612, ""en"", ""pt"")"),"amarelo")</f>
        <v>amarelo</v>
      </c>
    </row>
    <row r="613" spans="1:4" ht="13.2" x14ac:dyDescent="0.25">
      <c r="A613" t="s">
        <v>1168</v>
      </c>
      <c r="B613" t="s">
        <v>1169</v>
      </c>
      <c r="C613" t="s">
        <v>1733</v>
      </c>
      <c r="D613" t="str">
        <f ca="1">IFERROR(__xludf.DUMMYFUNCTION("GOOGLETRANSLATE(B613, ""en"", ""pt"")"),"sim")</f>
        <v>sim</v>
      </c>
    </row>
    <row r="614" spans="1:4" ht="13.2" x14ac:dyDescent="0.25">
      <c r="A614" t="s">
        <v>1170</v>
      </c>
      <c r="B614" t="s">
        <v>1171</v>
      </c>
      <c r="C614" t="s">
        <v>1734</v>
      </c>
      <c r="D614" t="str">
        <f ca="1">IFERROR(__xludf.DUMMYFUNCTION("GOOGLETRANSLATE(B614, ""en"", ""pt"")"),"vocês")</f>
        <v>vocês</v>
      </c>
    </row>
    <row r="615" spans="1:4" ht="13.2" x14ac:dyDescent="0.25">
      <c r="A615" t="s">
        <v>1172</v>
      </c>
      <c r="B615" t="s">
        <v>1173</v>
      </c>
      <c r="C615" t="s">
        <v>1735</v>
      </c>
      <c r="D615" t="str">
        <f ca="1">IFERROR(__xludf.DUMMYFUNCTION("GOOGLETRANSLATE(B615, ""en"", ""pt"")"),"jovem")</f>
        <v>jovem</v>
      </c>
    </row>
    <row r="616" spans="1:4" ht="13.2" x14ac:dyDescent="0.25">
      <c r="A616" t="s">
        <v>1174</v>
      </c>
      <c r="B616" t="s">
        <v>1175</v>
      </c>
      <c r="C616" t="s">
        <v>1736</v>
      </c>
      <c r="D616" t="str">
        <f ca="1">IFERROR(__xludf.DUMMYFUNCTION("GOOGLETRANSLATE(B616, ""en"", ""pt"")"),"zero")</f>
        <v>zero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NAPO</cp:lastModifiedBy>
  <dcterms:modified xsi:type="dcterms:W3CDTF">2020-11-16T15:44:04Z</dcterms:modified>
</cp:coreProperties>
</file>