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9b94ac600dea4d6/Documents/Columbia Data Bootcamp/Week1/Challenge1/"/>
    </mc:Choice>
  </mc:AlternateContent>
  <xr:revisionPtr revIDLastSave="19" documentId="13_ncr:1_{D754642E-E684-4F4D-953B-1821B0424A6E}" xr6:coauthVersionLast="47" xr6:coauthVersionMax="47" xr10:uidLastSave="{244EDBBD-BA42-4278-84C9-2AB6DB1C4E86}"/>
  <bookViews>
    <workbookView xWindow="28680" yWindow="-120" windowWidth="29040" windowHeight="15720" activeTab="1" xr2:uid="{00000000-000D-0000-FFFF-FFFF00000000}"/>
  </bookViews>
  <sheets>
    <sheet name="Kickstarter" sheetId="1" r:id="rId1"/>
    <sheet name="Theater Outcomes by Launch Date" sheetId="11" r:id="rId2"/>
    <sheet name="Outcomes Based on Goals" sheetId="12" r:id="rId3"/>
    <sheet name="Category Statistics" sheetId="3" r:id="rId4"/>
    <sheet name="Subcategory Statistics" sheetId="4" r:id="rId5"/>
    <sheet name="Outcomes Based on Launch Date" sheetId="5" r:id="rId6"/>
    <sheet name="Edinburgh Research" sheetId="6" r:id="rId7"/>
  </sheets>
  <definedNames>
    <definedName name="_xlnm._FilterDatabase" localSheetId="0" hidden="1">Kickstarter!$A$1:$W$4116</definedName>
  </definedNames>
  <calcPr calcId="191029"/>
  <pivotCaches>
    <pivotCache cacheId="1" r:id="rId8"/>
    <pivotCache cacheId="2" r:id="rId9"/>
    <pivotCache cacheId="8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3" i="12" l="1"/>
  <c r="F3" i="12" s="1"/>
  <c r="E4" i="12"/>
  <c r="E5" i="12"/>
  <c r="E6" i="12"/>
  <c r="E7" i="12"/>
  <c r="G7" i="12" s="1"/>
  <c r="E8" i="12"/>
  <c r="E9" i="12"/>
  <c r="E10" i="12"/>
  <c r="G10" i="12" s="1"/>
  <c r="E11" i="12"/>
  <c r="F11" i="12" s="1"/>
  <c r="E12" i="12"/>
  <c r="E13" i="12"/>
  <c r="F4" i="12"/>
  <c r="F5" i="12"/>
  <c r="F8" i="12"/>
  <c r="F9" i="12"/>
  <c r="G12" i="12"/>
  <c r="F13" i="12"/>
  <c r="E2" i="12"/>
  <c r="G2" i="12" s="1"/>
  <c r="H5" i="12"/>
  <c r="H6" i="12"/>
  <c r="G5" i="12"/>
  <c r="G6" i="12"/>
  <c r="F6" i="12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B7" i="12"/>
  <c r="B6" i="12"/>
  <c r="B5" i="12"/>
  <c r="B4" i="12"/>
  <c r="B3" i="12"/>
  <c r="B2" i="1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" i="1"/>
  <c r="F3" i="6"/>
  <c r="E3" i="6" s="1"/>
  <c r="F4" i="6"/>
  <c r="E4" i="6" s="1"/>
  <c r="F5" i="6"/>
  <c r="E5" i="6" s="1"/>
  <c r="F6" i="6"/>
  <c r="E6" i="6" s="1"/>
  <c r="F2" i="6"/>
  <c r="E2" i="6" s="1"/>
  <c r="D2" i="6"/>
  <c r="D3" i="6"/>
  <c r="D4" i="6"/>
  <c r="D5" i="6"/>
  <c r="D6" i="6"/>
  <c r="C3" i="6"/>
  <c r="C4" i="6"/>
  <c r="C5" i="6"/>
  <c r="C6" i="6"/>
  <c r="C2" i="6"/>
  <c r="B3" i="6"/>
  <c r="B4" i="6"/>
  <c r="B5" i="6"/>
  <c r="B6" i="6"/>
  <c r="B2" i="6"/>
  <c r="W316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T2924" i="1" s="1"/>
  <c r="S2925" i="1"/>
  <c r="S2926" i="1"/>
  <c r="S2927" i="1"/>
  <c r="S2928" i="1"/>
  <c r="S2929" i="1"/>
  <c r="S2930" i="1"/>
  <c r="S2931" i="1"/>
  <c r="S2932" i="1"/>
  <c r="T2932" i="1" s="1"/>
  <c r="S2933" i="1"/>
  <c r="S2934" i="1"/>
  <c r="S2935" i="1"/>
  <c r="S2936" i="1"/>
  <c r="S2937" i="1"/>
  <c r="S2938" i="1"/>
  <c r="S2939" i="1"/>
  <c r="T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T3190" i="1" s="1"/>
  <c r="S3191" i="1"/>
  <c r="S3192" i="1"/>
  <c r="S3193" i="1"/>
  <c r="S3194" i="1"/>
  <c r="T3194" i="1" s="1"/>
  <c r="S3195" i="1"/>
  <c r="T3195" i="1" s="1"/>
  <c r="S3196" i="1"/>
  <c r="S3197" i="1"/>
  <c r="S3198" i="1"/>
  <c r="S3199" i="1"/>
  <c r="S3200" i="1"/>
  <c r="S3201" i="1"/>
  <c r="S3202" i="1"/>
  <c r="S3203" i="1"/>
  <c r="T3203" i="1" s="1"/>
  <c r="S3204" i="1"/>
  <c r="S3205" i="1"/>
  <c r="S3206" i="1"/>
  <c r="S3207" i="1"/>
  <c r="T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T3632" i="1" s="1"/>
  <c r="S3633" i="1"/>
  <c r="S3634" i="1"/>
  <c r="T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T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T3754" i="1" s="1"/>
  <c r="S3755" i="1"/>
  <c r="S3756" i="1"/>
  <c r="S3757" i="1"/>
  <c r="T3757" i="1" s="1"/>
  <c r="S3758" i="1"/>
  <c r="S3759" i="1"/>
  <c r="S3760" i="1"/>
  <c r="S3761" i="1"/>
  <c r="S3762" i="1"/>
  <c r="S3763" i="1"/>
  <c r="T3763" i="1" s="1"/>
  <c r="S3764" i="1"/>
  <c r="T3764" i="1" s="1"/>
  <c r="S3765" i="1"/>
  <c r="S3766" i="1"/>
  <c r="S3767" i="1"/>
  <c r="S3768" i="1"/>
  <c r="S3769" i="1"/>
  <c r="S3770" i="1"/>
  <c r="S3771" i="1"/>
  <c r="S3772" i="1"/>
  <c r="T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T3784" i="1" s="1"/>
  <c r="S3785" i="1"/>
  <c r="S3786" i="1"/>
  <c r="S3787" i="1"/>
  <c r="T3787" i="1" s="1"/>
  <c r="S3788" i="1"/>
  <c r="S3789" i="1"/>
  <c r="S3790" i="1"/>
  <c r="S3791" i="1"/>
  <c r="T3791" i="1" s="1"/>
  <c r="S3792" i="1"/>
  <c r="S3793" i="1"/>
  <c r="S3794" i="1"/>
  <c r="S3795" i="1"/>
  <c r="S3796" i="1"/>
  <c r="T3796" i="1" s="1"/>
  <c r="S3797" i="1"/>
  <c r="T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T3870" i="1" s="1"/>
  <c r="S3871" i="1"/>
  <c r="S3872" i="1"/>
  <c r="S3873" i="1"/>
  <c r="S3874" i="1"/>
  <c r="S3875" i="1"/>
  <c r="S3876" i="1"/>
  <c r="S3877" i="1"/>
  <c r="S3878" i="1"/>
  <c r="T3878" i="1" s="1"/>
  <c r="S3879" i="1"/>
  <c r="S3880" i="1"/>
  <c r="S3881" i="1"/>
  <c r="T3881" i="1" s="1"/>
  <c r="S3882" i="1"/>
  <c r="T3882" i="1" s="1"/>
  <c r="S3883" i="1"/>
  <c r="S3884" i="1"/>
  <c r="S3885" i="1"/>
  <c r="T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H10" i="12" l="1"/>
  <c r="F10" i="12"/>
  <c r="F7" i="12"/>
  <c r="G4" i="12"/>
  <c r="F12" i="12"/>
  <c r="G13" i="12"/>
  <c r="H13" i="12"/>
  <c r="H9" i="12"/>
  <c r="H8" i="12"/>
  <c r="G8" i="12"/>
  <c r="H7" i="12"/>
  <c r="G11" i="12"/>
  <c r="G3" i="12"/>
  <c r="G9" i="12"/>
  <c r="H12" i="12"/>
  <c r="H4" i="12"/>
  <c r="H11" i="12"/>
  <c r="H3" i="12"/>
  <c r="H2" i="12"/>
  <c r="F2" i="12"/>
</calcChain>
</file>

<file path=xl/sharedStrings.xml><?xml version="1.0" encoding="utf-8"?>
<sst xmlns="http://schemas.openxmlformats.org/spreadsheetml/2006/main" count="33037" uniqueCount="8405">
  <si>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</si>
  <si>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</si>
  <si>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</si>
  <si>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</si>
  <si>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</si>
  <si>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</si>
  <si>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</si>
  <si>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</si>
  <si>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</si>
  <si>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</si>
  <si>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</si>
  <si>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</si>
  <si>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</si>
  <si>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</si>
  <si>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</si>
  <si>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</si>
  <si>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</si>
  <si>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</si>
  <si>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</si>
  <si>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</si>
  <si>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</si>
  <si>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</si>
  <si>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</si>
  <si>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</si>
  <si>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</si>
  <si>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</si>
  <si>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</si>
  <si>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</si>
  <si>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</si>
  <si>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</si>
  <si>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</si>
  <si>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</si>
  <si>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</si>
  <si>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</si>
  <si>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</si>
  <si>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</si>
  <si>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</si>
  <si>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</si>
  <si>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</si>
  <si>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</si>
  <si>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</si>
  <si>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</si>
  <si>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</si>
  <si>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</si>
  <si>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</si>
  <si>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</si>
  <si>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</si>
  <si>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</si>
  <si>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</si>
  <si>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</si>
  <si>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</si>
  <si>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</si>
  <si>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</si>
  <si>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</si>
  <si>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</si>
  <si>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</si>
  <si>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</si>
  <si>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</si>
  <si>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</si>
  <si>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</si>
  <si>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</si>
  <si>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</si>
  <si>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</si>
  <si>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</si>
  <si>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</si>
  <si>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</si>
  <si>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</si>
  <si>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</si>
  <si>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</si>
  <si>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</si>
  <si>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</si>
  <si>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</si>
  <si>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</si>
  <si>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</si>
  <si>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</si>
  <si>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</si>
  <si>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</si>
  <si>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</si>
  <si>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</si>
  <si>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</si>
  <si>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</si>
  <si>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</si>
  <si>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</si>
  <si>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</si>
  <si>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</si>
  <si>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</si>
  <si>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</si>
  <si>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</si>
  <si>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</si>
  <si>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</si>
  <si>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</si>
  <si>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</si>
  <si>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</si>
  <si>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</si>
  <si>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</si>
  <si>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</si>
  <si>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</si>
  <si>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</si>
  <si>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</si>
  <si>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</si>
  <si>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</si>
  <si>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</si>
  <si>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</si>
  <si>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</si>
  <si>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</si>
  <si>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</si>
  <si>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</si>
  <si>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</si>
  <si>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</si>
  <si>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</si>
  <si>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</si>
  <si>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</si>
  <si>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</si>
  <si>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</si>
  <si>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</si>
  <si>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</si>
  <si>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</si>
  <si>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</si>
  <si>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</si>
  <si>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</si>
  <si>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</si>
  <si>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</si>
  <si>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</si>
  <si>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</si>
  <si>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</si>
  <si>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</si>
  <si>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</si>
  <si>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</si>
  <si>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</si>
  <si>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</si>
  <si>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</si>
  <si>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</si>
  <si>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</si>
  <si>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</si>
  <si>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</si>
  <si>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</si>
  <si>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</si>
  <si>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</si>
  <si>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</si>
  <si>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</si>
  <si>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</si>
  <si>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</si>
  <si>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</si>
  <si>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</si>
  <si>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</si>
  <si>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</si>
  <si>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</si>
  <si>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</si>
  <si>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</si>
  <si>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</si>
  <si>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</si>
  <si>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</si>
  <si>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</si>
  <si>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</si>
  <si>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</si>
  <si>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</si>
  <si>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</si>
  <si>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</si>
  <si>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</si>
  <si>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</si>
  <si>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</si>
  <si>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</si>
  <si>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</si>
  <si>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</si>
  <si>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</si>
  <si>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</si>
  <si>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</si>
  <si>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</si>
  <si>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</si>
  <si>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</si>
  <si>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</si>
  <si>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</si>
  <si>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</si>
  <si>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</si>
  <si>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</si>
  <si>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</si>
  <si>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</si>
  <si>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</si>
  <si>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</si>
  <si>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</si>
  <si>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</si>
  <si>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</si>
  <si>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</si>
  <si>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</si>
  <si>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</si>
  <si>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</si>
  <si>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</si>
  <si>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</si>
  <si>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</si>
  <si>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</si>
  <si>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</si>
  <si>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</si>
  <si>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</si>
  <si>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</si>
  <si>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</si>
  <si>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</si>
  <si>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</si>
  <si>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</si>
  <si>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</si>
  <si>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</si>
  <si>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</si>
  <si>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</si>
  <si>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</si>
  <si>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</si>
  <si>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</si>
  <si>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</si>
  <si>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</si>
  <si>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</si>
  <si>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</si>
  <si>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</si>
  <si>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</si>
  <si>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</si>
  <si>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</si>
  <si>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</si>
  <si>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</si>
  <si>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</si>
  <si>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</si>
  <si>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</si>
  <si>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</si>
  <si>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</si>
  <si>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</si>
  <si>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</si>
  <si>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</si>
  <si>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</si>
  <si>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</si>
  <si>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</si>
  <si>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</si>
  <si>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</si>
  <si>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</si>
  <si>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</si>
  <si>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</si>
  <si>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</si>
  <si>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</si>
  <si>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</si>
  <si>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</si>
  <si>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</si>
  <si>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</si>
  <si>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</si>
  <si>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</si>
  <si>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</si>
  <si>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</si>
  <si>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</si>
  <si>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</si>
  <si>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</si>
  <si>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</si>
  <si>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</si>
  <si>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</si>
  <si>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</si>
  <si>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</si>
  <si>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</si>
  <si>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</si>
  <si>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</si>
  <si>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</si>
  <si>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</si>
  <si>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</si>
  <si>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</si>
  <si>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</si>
  <si>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</si>
  <si>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</si>
  <si>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</si>
  <si>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</si>
  <si>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</si>
  <si>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</si>
  <si>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</si>
  <si>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</si>
  <si>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</si>
  <si>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</si>
  <si>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</si>
  <si>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</si>
  <si>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</si>
  <si>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</si>
  <si>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</si>
  <si>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</si>
  <si>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</si>
  <si>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</si>
  <si>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</si>
  <si>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</si>
  <si>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</si>
  <si>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</si>
  <si>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</si>
  <si>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</si>
  <si>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</si>
  <si>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</si>
  <si>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</si>
  <si>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</si>
  <si>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</si>
  <si>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</si>
  <si>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</si>
  <si>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</si>
  <si>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</si>
  <si>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</si>
  <si>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</si>
  <si>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</si>
  <si>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</si>
  <si>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</si>
  <si>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</si>
  <si>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</si>
  <si>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</si>
  <si>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</si>
  <si>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</si>
  <si>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</si>
  <si>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</si>
  <si>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</si>
  <si>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</si>
  <si>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</si>
  <si>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</si>
  <si>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</si>
  <si>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</si>
  <si>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</si>
  <si>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</si>
  <si>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</si>
  <si>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</si>
  <si>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</si>
  <si>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</si>
  <si>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</si>
  <si>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</si>
  <si>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</si>
  <si>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</si>
  <si>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</si>
  <si>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</si>
  <si>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</si>
  <si>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</si>
  <si>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</si>
  <si>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</si>
  <si>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</si>
  <si>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</si>
  <si>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</si>
  <si>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</si>
  <si>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</si>
  <si>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</si>
  <si>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</si>
  <si>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</si>
  <si>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</si>
  <si>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</si>
  <si>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</si>
  <si>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</si>
  <si>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</si>
  <si>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</si>
  <si>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</si>
  <si>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</si>
  <si>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</si>
  <si>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</si>
  <si>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</si>
  <si>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</si>
  <si>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</si>
  <si>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</si>
  <si>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</si>
  <si>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</si>
  <si>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</si>
  <si>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</si>
  <si>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</si>
  <si>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</si>
  <si>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</si>
  <si>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</si>
  <si>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</si>
  <si>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</si>
  <si>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</si>
  <si>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</si>
  <si>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</si>
  <si>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</si>
  <si>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</si>
  <si>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</si>
  <si>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</si>
  <si>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</si>
  <si>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</si>
  <si>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</si>
  <si>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</si>
  <si>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</si>
  <si>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</si>
  <si>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</si>
  <si>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</si>
  <si>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</si>
  <si>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</si>
  <si>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</si>
  <si>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</si>
  <si>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</si>
  <si>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</si>
  <si>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</si>
  <si>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</si>
  <si>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</si>
  <si>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</si>
  <si>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</si>
  <si>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</si>
  <si>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</si>
  <si>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</si>
  <si>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</si>
  <si>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</si>
  <si>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</si>
  <si>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</si>
  <si>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</si>
  <si>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</si>
  <si>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</si>
  <si>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</si>
  <si>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</si>
  <si>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</si>
  <si>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</si>
  <si>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</si>
  <si>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</si>
  <si>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</si>
  <si>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</si>
  <si>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</si>
  <si>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</si>
  <si>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</si>
  <si>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</si>
  <si>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</si>
  <si>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</si>
  <si>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</si>
  <si>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</si>
  <si>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</si>
  <si>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</si>
  <si>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</si>
  <si>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</si>
  <si>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</si>
  <si>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</si>
  <si>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</si>
  <si>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</si>
  <si>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</si>
  <si>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</si>
  <si>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</si>
  <si>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</si>
  <si>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</si>
  <si>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</si>
  <si>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</si>
  <si>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</si>
  <si>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</si>
  <si>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</si>
  <si>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</si>
  <si>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</si>
  <si>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</si>
  <si>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</si>
  <si>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</si>
  <si>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</si>
  <si>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</si>
  <si>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</si>
  <si>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</si>
  <si>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</si>
  <si>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</si>
  <si>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</si>
  <si>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</si>
  <si>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</si>
  <si>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</si>
  <si>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</si>
  <si>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</si>
  <si>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</si>
  <si>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</si>
  <si>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</si>
  <si>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</si>
  <si>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</si>
  <si>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</si>
  <si>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</si>
  <si>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</si>
  <si>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</si>
  <si>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</si>
  <si>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</si>
  <si>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</si>
  <si>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</si>
  <si>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</si>
  <si>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</si>
  <si>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</si>
  <si>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</si>
  <si>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</si>
  <si>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</si>
  <si>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</si>
  <si>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</si>
  <si>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</si>
  <si>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</si>
  <si>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</si>
  <si>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</si>
  <si>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</si>
  <si>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</si>
  <si>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</si>
  <si>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</si>
  <si>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</si>
  <si>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</si>
  <si>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</si>
  <si>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</si>
  <si>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</si>
  <si>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</si>
  <si>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</si>
  <si>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</si>
  <si>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</si>
  <si>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</si>
  <si>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</si>
  <si>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</si>
  <si>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</si>
  <si>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</si>
  <si>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</si>
  <si>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</si>
  <si>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</si>
  <si>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</si>
  <si>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</si>
  <si>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</si>
  <si>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</si>
  <si>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</si>
  <si>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</si>
  <si>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</si>
  <si>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</si>
  <si>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</si>
  <si>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</si>
  <si>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</si>
  <si>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</si>
  <si>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</si>
  <si>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</si>
  <si>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</si>
  <si>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</si>
  <si>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</si>
  <si>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</si>
  <si>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</si>
  <si>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</si>
  <si>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</si>
  <si>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</si>
  <si>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</si>
  <si>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</si>
  <si>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</si>
  <si>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</si>
  <si>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</si>
  <si>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</si>
  <si>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</si>
  <si>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</si>
  <si>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</si>
  <si>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</si>
  <si>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</si>
  <si>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</si>
  <si>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</si>
  <si>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</si>
  <si>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</si>
  <si>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</si>
  <si>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</si>
  <si>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</si>
  <si>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</si>
  <si>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</si>
  <si>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</si>
  <si>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</si>
  <si>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</si>
  <si>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</si>
  <si>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</si>
  <si>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</si>
  <si>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</si>
  <si>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</si>
  <si>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</si>
  <si>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</si>
  <si>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</si>
  <si>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</si>
  <si>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</si>
  <si>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</si>
  <si>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</si>
  <si>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</si>
  <si>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</si>
  <si>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</si>
  <si>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</si>
  <si>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</si>
  <si>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</si>
  <si>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</si>
  <si>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</si>
  <si>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</si>
  <si>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</si>
  <si>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</si>
  <si>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</si>
  <si>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</si>
  <si>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</si>
  <si>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</si>
  <si>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</si>
  <si>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</si>
  <si>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</si>
  <si>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</si>
  <si>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</si>
  <si>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</si>
  <si>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</si>
  <si>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</si>
  <si>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</si>
  <si>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</si>
  <si>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</si>
  <si>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</si>
  <si>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</si>
  <si>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</si>
  <si>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</si>
  <si>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</si>
  <si>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</si>
  <si>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</si>
  <si>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</si>
  <si>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</si>
  <si>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</si>
  <si>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</si>
  <si>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</si>
  <si>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</si>
  <si>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</si>
  <si>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</si>
  <si>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</si>
  <si>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</si>
  <si>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</si>
  <si>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</si>
  <si>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</si>
  <si>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</si>
  <si>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</si>
  <si>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</si>
  <si>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</si>
  <si>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</si>
  <si>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</si>
  <si>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</si>
  <si>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</si>
  <si>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</si>
  <si>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</si>
  <si>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</si>
  <si>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</si>
  <si>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</si>
  <si>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</si>
  <si>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</si>
  <si>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</si>
  <si>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</si>
  <si>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</si>
  <si>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</si>
  <si>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</si>
  <si>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</si>
  <si>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</si>
  <si>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</si>
  <si>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</si>
  <si>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</si>
  <si>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</si>
  <si>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</si>
  <si>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</si>
  <si>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</si>
  <si>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</si>
  <si>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</si>
  <si>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</si>
  <si>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</si>
  <si>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</si>
  <si>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</si>
  <si>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</si>
  <si>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</si>
  <si>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</si>
  <si>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</si>
  <si>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</si>
  <si>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</si>
  <si>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</si>
  <si>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</si>
  <si>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</si>
  <si>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</si>
  <si>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</si>
  <si>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</si>
  <si>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</si>
  <si>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</si>
  <si>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</si>
  <si>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</si>
  <si>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</si>
  <si>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</si>
  <si>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</si>
  <si>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</si>
  <si>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</si>
  <si>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</si>
  <si>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</si>
  <si>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</si>
  <si>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</si>
  <si>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</si>
  <si>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</si>
  <si>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</si>
  <si>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</si>
  <si>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</si>
  <si>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</si>
  <si>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</si>
  <si>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</si>
  <si>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</si>
  <si>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</si>
  <si>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</si>
  <si>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</si>
  <si>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</si>
  <si>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</si>
  <si>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</si>
  <si>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</si>
  <si>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</si>
  <si>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</si>
  <si>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</si>
  <si>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</si>
  <si>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</si>
  <si>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</si>
  <si>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</si>
  <si>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</si>
  <si>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</si>
  <si>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</si>
  <si>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</si>
  <si>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</si>
  <si>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</si>
  <si>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</si>
  <si>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</si>
  <si>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</si>
  <si>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</si>
  <si>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</si>
  <si>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</si>
  <si>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</si>
  <si>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</si>
  <si>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</si>
  <si>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</si>
  <si>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</si>
  <si>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</si>
  <si>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</si>
  <si>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</si>
  <si>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</si>
  <si>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</si>
  <si>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</si>
  <si>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</si>
  <si>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</si>
  <si>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</si>
  <si>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</si>
  <si>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</si>
  <si>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</si>
  <si>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</si>
  <si>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</si>
  <si>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</si>
  <si>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</si>
  <si>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</si>
  <si>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</si>
  <si>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</si>
  <si>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</si>
  <si>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</si>
  <si>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</si>
  <si>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</si>
  <si>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</si>
  <si>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</si>
  <si>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</si>
  <si>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</si>
  <si>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</si>
  <si>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</si>
  <si>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</si>
  <si>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</si>
  <si>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</si>
  <si>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</si>
  <si>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</si>
  <si>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</si>
  <si>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</si>
  <si>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</si>
  <si>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</si>
  <si>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</si>
  <si>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</si>
  <si>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</si>
  <si>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</si>
  <si>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</si>
  <si>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</si>
  <si>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</si>
  <si>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</si>
  <si>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</si>
  <si>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</si>
  <si>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</si>
  <si>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</si>
  <si>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</si>
  <si>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</si>
  <si>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</si>
  <si>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</si>
  <si>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</si>
  <si>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</si>
  <si>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</si>
  <si>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</si>
  <si>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</si>
  <si>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</si>
  <si>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</si>
  <si>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</si>
  <si>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</si>
  <si>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</si>
  <si>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</si>
  <si>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</si>
  <si>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</si>
  <si>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</si>
  <si>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</si>
  <si>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</si>
  <si>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</si>
  <si>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</si>
  <si>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</si>
  <si>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</si>
  <si>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</si>
  <si>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</si>
  <si>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</si>
  <si>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</si>
  <si>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</si>
  <si>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</si>
  <si>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</si>
  <si>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</si>
  <si>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</si>
  <si>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</si>
  <si>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</si>
  <si>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</si>
  <si>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</si>
  <si>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</si>
  <si>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</si>
  <si>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</si>
  <si>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</si>
  <si>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</si>
  <si>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</si>
  <si>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</si>
  <si>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</si>
  <si>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</si>
  <si>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</si>
  <si>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</si>
  <si>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</si>
  <si>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</si>
  <si>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</si>
  <si>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</si>
  <si>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</si>
  <si>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</si>
  <si>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</si>
  <si>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</si>
  <si>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</si>
  <si>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</si>
  <si>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</si>
  <si>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</si>
  <si>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</si>
  <si>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</si>
  <si>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</si>
  <si>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</si>
  <si>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</si>
  <si>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</si>
  <si>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</si>
  <si>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</si>
  <si>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</si>
  <si>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</si>
  <si>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</si>
  <si>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</si>
  <si>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</si>
  <si>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</si>
  <si>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</si>
  <si>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</si>
  <si>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</si>
  <si>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</si>
  <si>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</si>
  <si>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</si>
  <si>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</si>
  <si>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</si>
  <si>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</si>
  <si>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</si>
  <si>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</si>
  <si>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</si>
  <si>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</si>
  <si>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</si>
  <si>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</si>
  <si>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</si>
  <si>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</si>
  <si>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</si>
  <si>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</si>
  <si>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</si>
  <si>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</si>
  <si>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</si>
  <si>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</si>
  <si>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</si>
  <si>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</si>
  <si>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</si>
  <si>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</si>
  <si>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</si>
  <si>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</si>
  <si>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</si>
  <si>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</si>
  <si>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</si>
  <si>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</si>
  <si>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</si>
  <si>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</si>
  <si>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</si>
  <si>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</si>
  <si>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</si>
  <si>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</si>
  <si>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</si>
  <si>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</si>
  <si>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</si>
  <si>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</si>
  <si>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</si>
  <si>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</si>
  <si>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</si>
  <si>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</si>
  <si>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</si>
  <si>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</si>
  <si>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</si>
  <si>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</si>
  <si>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</si>
  <si>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</si>
  <si>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</si>
  <si>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</si>
  <si>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</si>
  <si>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</si>
  <si>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</si>
  <si>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</si>
  <si>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</si>
  <si>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</si>
  <si>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</si>
  <si>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</si>
  <si>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</si>
  <si>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</si>
  <si>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</si>
  <si>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</si>
  <si>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</si>
  <si>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</si>
  <si>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</si>
  <si>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</si>
  <si>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</si>
  <si>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</si>
  <si>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</si>
  <si>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</si>
  <si>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</si>
  <si>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</si>
  <si>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</si>
  <si>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</si>
  <si>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</si>
  <si>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</si>
  <si>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</si>
  <si>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</si>
  <si>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</si>
  <si>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</si>
  <si>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</si>
  <si>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</si>
  <si>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</si>
  <si>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</si>
  <si>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</si>
  <si>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</si>
  <si>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</si>
  <si>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</si>
  <si>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</si>
  <si>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</si>
  <si>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</si>
  <si>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</si>
  <si>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</si>
  <si>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</si>
  <si>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</si>
  <si>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</si>
  <si>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</si>
  <si>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</si>
  <si>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</si>
  <si>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</si>
  <si>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</si>
  <si>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</si>
  <si>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</si>
  <si>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</si>
  <si>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</si>
  <si>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</si>
  <si>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</si>
  <si>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</si>
  <si>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</si>
  <si>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</si>
  <si>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</si>
  <si>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</si>
  <si>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</si>
  <si>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</si>
  <si>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</si>
  <si>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</si>
  <si>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</si>
  <si>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</si>
  <si>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</si>
  <si>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</si>
  <si>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</si>
  <si>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</si>
  <si>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</si>
  <si>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</si>
  <si>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</si>
  <si>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</si>
  <si>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</si>
  <si>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</si>
  <si>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</si>
  <si>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</si>
  <si>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</si>
  <si>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</si>
  <si>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</si>
  <si>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</si>
  <si>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</si>
  <si>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</si>
  <si>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</si>
  <si>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</si>
  <si>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</si>
  <si>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</si>
  <si>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</si>
  <si>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</si>
  <si>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</si>
  <si>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</si>
  <si>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</si>
  <si>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</si>
  <si>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</si>
  <si>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</si>
  <si>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</si>
  <si>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</si>
  <si>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</si>
  <si>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</si>
  <si>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</si>
  <si>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</si>
  <si>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</si>
  <si>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</si>
  <si>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</si>
  <si>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</si>
  <si>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</si>
  <si>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</si>
  <si>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</si>
  <si>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</si>
  <si>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</si>
  <si>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</si>
  <si>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</si>
  <si>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</si>
  <si>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</si>
  <si>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</si>
  <si>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</si>
  <si>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</si>
  <si>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</si>
  <si>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</si>
  <si>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</si>
  <si>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</si>
  <si>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</si>
  <si>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</si>
  <si>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</si>
  <si>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</si>
  <si>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</si>
  <si>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</si>
  <si>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</si>
  <si>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</si>
  <si>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</si>
  <si>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</si>
  <si>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</si>
  <si>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</si>
  <si>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</si>
  <si>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</si>
  <si>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</si>
  <si>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</si>
  <si>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</si>
  <si>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</si>
  <si>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</si>
  <si>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</si>
  <si>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</si>
  <si>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</si>
  <si>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</si>
  <si>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</si>
  <si>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</si>
  <si>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</si>
  <si>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</si>
  <si>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</si>
  <si>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</si>
  <si>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</si>
  <si>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</si>
  <si>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</si>
  <si>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</si>
  <si>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</si>
  <si>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</si>
  <si>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</si>
  <si>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</si>
  <si>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</si>
  <si>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</si>
  <si>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</si>
  <si>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</si>
  <si>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</si>
  <si>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</si>
  <si>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</si>
  <si>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</si>
  <si>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</si>
  <si>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</si>
  <si>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</si>
  <si>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</si>
  <si>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</si>
  <si>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</si>
  <si>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</si>
  <si>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</si>
  <si>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</si>
  <si>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</si>
  <si>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</si>
  <si>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</si>
  <si>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</si>
  <si>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</si>
  <si>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</si>
  <si>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</si>
  <si>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</si>
  <si>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</si>
  <si>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</si>
  <si>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</si>
  <si>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</si>
  <si>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</si>
  <si>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</si>
  <si>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</si>
  <si>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</si>
  <si>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</si>
  <si>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</si>
  <si>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</si>
  <si>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</si>
  <si>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</si>
  <si>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</si>
  <si>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</si>
  <si>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</si>
  <si>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</si>
  <si>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</si>
  <si>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</si>
  <si>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</si>
  <si>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</si>
  <si>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</si>
  <si>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</si>
  <si>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</si>
  <si>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</si>
  <si>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</si>
  <si>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</si>
  <si>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</si>
  <si>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</si>
  <si>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</si>
  <si>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</si>
  <si>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</si>
  <si>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</si>
  <si>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</si>
  <si>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</si>
  <si>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</si>
  <si>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</si>
  <si>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</si>
  <si>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</si>
  <si>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</si>
  <si>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</si>
  <si>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</si>
  <si>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</si>
  <si>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</si>
  <si>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</si>
  <si>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</si>
  <si>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</si>
  <si>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</si>
  <si>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</si>
  <si>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</si>
  <si>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</si>
  <si>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</si>
  <si>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</si>
  <si>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</si>
  <si>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</si>
  <si>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</si>
  <si>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</si>
  <si>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</si>
  <si>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</si>
  <si>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</si>
  <si>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</si>
  <si>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</si>
  <si>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</si>
  <si>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</si>
  <si>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</si>
  <si>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</si>
  <si>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</si>
  <si>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</si>
  <si>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</si>
  <si>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</si>
  <si>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</si>
  <si>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</si>
  <si>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</si>
  <si>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</si>
  <si>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</si>
  <si>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</si>
  <si>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</si>
  <si>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</si>
  <si>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</si>
  <si>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</si>
  <si>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</si>
  <si>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</si>
  <si>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</si>
  <si>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</si>
  <si>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</si>
  <si>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</si>
  <si>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</si>
  <si>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</si>
  <si>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</si>
  <si>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</si>
  <si>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</si>
  <si>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</si>
  <si>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</si>
  <si>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</si>
  <si>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</si>
  <si>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</si>
  <si>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</si>
  <si>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</si>
  <si>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</si>
  <si>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</si>
  <si>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</si>
  <si>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</si>
  <si>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</si>
  <si>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</si>
  <si>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</si>
  <si>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</si>
  <si>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</si>
  <si>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</si>
  <si>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</si>
  <si>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</si>
  <si>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</si>
  <si>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</si>
  <si>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</si>
  <si>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</si>
  <si>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</si>
  <si>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</si>
  <si>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</si>
  <si>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</si>
  <si>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</si>
  <si>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</si>
  <si>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</si>
  <si>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</si>
  <si>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</si>
  <si>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</si>
  <si>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</si>
  <si>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</si>
  <si>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</si>
  <si>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</si>
  <si>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</si>
  <si>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</si>
  <si>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</si>
  <si>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</si>
  <si>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</si>
  <si>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</si>
  <si>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</si>
  <si>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</si>
  <si>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</si>
  <si>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</si>
  <si>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</si>
  <si>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</si>
  <si>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</si>
  <si>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</si>
  <si>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</si>
  <si>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</si>
  <si>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</si>
  <si>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</si>
  <si>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</si>
  <si>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</si>
  <si>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</si>
  <si>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</si>
  <si>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</si>
  <si>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</si>
  <si>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</si>
  <si>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</si>
  <si>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</si>
  <si>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</si>
  <si>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</si>
  <si>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</si>
  <si>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</si>
  <si>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</si>
  <si>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</si>
  <si>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</si>
  <si>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</si>
  <si>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</si>
  <si>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</si>
  <si>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</si>
  <si>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</si>
  <si>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</si>
  <si>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</si>
  <si>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</si>
  <si>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</si>
  <si>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</si>
  <si>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</si>
  <si>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</si>
  <si>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</si>
  <si>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</si>
  <si>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</si>
  <si>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</si>
  <si>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</si>
  <si>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</si>
  <si>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</si>
  <si>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</si>
  <si>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</si>
  <si>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</si>
  <si>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</si>
  <si>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</si>
  <si>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</si>
  <si>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</si>
  <si>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</si>
  <si>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</si>
  <si>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</si>
  <si>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</si>
  <si>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</si>
  <si>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</si>
  <si>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</si>
  <si>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</si>
  <si>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</si>
  <si>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</si>
  <si>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</si>
  <si>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</si>
  <si>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</si>
  <si>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</si>
  <si>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</si>
  <si>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</si>
  <si>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</si>
  <si>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</si>
  <si>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</si>
  <si>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</si>
  <si>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</si>
  <si>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</si>
  <si>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</si>
  <si>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</si>
  <si>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</si>
  <si>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</si>
  <si>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</si>
  <si>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</si>
  <si>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</si>
  <si>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</si>
  <si>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</si>
  <si>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</si>
  <si>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</si>
  <si>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</si>
  <si>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</si>
  <si>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</si>
  <si>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</si>
  <si>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</si>
  <si>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</si>
  <si>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</si>
  <si>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</si>
  <si>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</si>
  <si>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</si>
  <si>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</si>
  <si>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</si>
  <si>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</si>
  <si>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</si>
  <si>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</si>
  <si>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</si>
  <si>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</si>
  <si>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</si>
  <si>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</si>
  <si>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</si>
  <si>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</si>
  <si>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</si>
  <si>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</si>
  <si>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</si>
  <si>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</si>
  <si>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</si>
  <si>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</si>
  <si>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</si>
  <si>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</si>
  <si>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</si>
  <si>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</si>
  <si>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</si>
  <si>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</si>
  <si>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</si>
  <si>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</si>
  <si>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</si>
  <si>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</si>
  <si>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</si>
  <si>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</si>
  <si>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</si>
  <si>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</si>
  <si>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</si>
  <si>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</si>
  <si>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</si>
  <si>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</si>
  <si>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</si>
  <si>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</si>
  <si>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</si>
  <si>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</si>
  <si>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</si>
  <si>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</si>
  <si>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</si>
  <si>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</si>
  <si>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</si>
  <si>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</si>
  <si>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</si>
  <si>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</si>
  <si>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</si>
  <si>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</si>
  <si>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</si>
  <si>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</si>
  <si>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</si>
  <si>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</si>
  <si>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</si>
  <si>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</si>
  <si>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</si>
  <si>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</si>
  <si>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</si>
  <si>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</si>
  <si>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</si>
  <si>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</si>
  <si>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</si>
  <si>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</si>
  <si>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</si>
  <si>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</si>
  <si>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</si>
  <si>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</si>
  <si>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</si>
  <si>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</si>
  <si>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</si>
  <si>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</si>
  <si>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</si>
  <si>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</si>
  <si>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</si>
  <si>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</si>
  <si>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</si>
  <si>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</si>
  <si>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</si>
  <si>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</si>
  <si>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</si>
  <si>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</si>
  <si>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</si>
  <si>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</si>
  <si>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</si>
  <si>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</si>
  <si>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</si>
  <si>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</si>
  <si>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</si>
  <si>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</si>
  <si>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</si>
  <si>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</si>
  <si>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</si>
  <si>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</si>
  <si>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</si>
  <si>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</si>
  <si>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</si>
  <si>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</si>
  <si>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</si>
  <si>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</si>
  <si>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</si>
  <si>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</si>
  <si>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</si>
  <si>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</si>
  <si>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</si>
  <si>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</si>
  <si>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</si>
  <si>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</si>
  <si>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</si>
  <si>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</si>
  <si>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</si>
  <si>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</si>
  <si>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</si>
  <si>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</si>
  <si>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</si>
  <si>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</si>
  <si>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</si>
  <si>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</si>
  <si>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</si>
  <si>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</si>
  <si>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</si>
  <si>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</si>
  <si>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</si>
  <si>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</si>
  <si>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</si>
  <si>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</si>
  <si>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</si>
  <si>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</si>
  <si>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</si>
  <si>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</si>
  <si>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</si>
  <si>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</si>
  <si>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</si>
  <si>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</si>
  <si>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</si>
  <si>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</si>
  <si>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</si>
  <si>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</si>
  <si>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</si>
  <si>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</si>
  <si>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</si>
  <si>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</si>
  <si>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</si>
  <si>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</si>
  <si>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</si>
  <si>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</si>
  <si>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</si>
  <si>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</si>
  <si>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</si>
  <si>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</si>
  <si>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</si>
  <si>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</si>
  <si>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</si>
  <si>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</si>
  <si>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</si>
  <si>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</si>
  <si>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</si>
  <si>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</si>
  <si>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</si>
  <si>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</si>
  <si>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</si>
  <si>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</si>
  <si>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</si>
  <si>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</si>
  <si>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</si>
  <si>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</si>
  <si>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</si>
  <si>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</si>
  <si>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</si>
  <si>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</si>
  <si>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</si>
  <si>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</si>
  <si>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</si>
  <si>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</si>
  <si>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</si>
  <si>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</si>
  <si>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</si>
  <si>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</si>
  <si>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</si>
  <si>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</si>
  <si>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</si>
  <si>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</si>
  <si>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</si>
  <si>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</si>
  <si>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</si>
  <si>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</si>
  <si>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</si>
  <si>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</si>
  <si>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</si>
  <si>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</si>
  <si>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</si>
  <si>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</si>
  <si>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</si>
  <si>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</si>
  <si>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</si>
  <si>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</si>
  <si>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</si>
  <si>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</si>
  <si>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</si>
  <si>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</si>
  <si>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</si>
  <si>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</si>
  <si>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</si>
  <si>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</si>
  <si>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</si>
  <si>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</si>
  <si>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</si>
  <si>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</si>
  <si>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</si>
  <si>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</si>
  <si>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</si>
  <si>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</si>
  <si>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</si>
  <si>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</si>
  <si>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</si>
  <si>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</si>
  <si>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</si>
  <si>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</si>
  <si>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</si>
  <si>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</si>
  <si>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</si>
  <si>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</si>
  <si>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</si>
  <si>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</si>
  <si>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</si>
  <si>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</si>
  <si>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</si>
  <si>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</si>
  <si>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</si>
  <si>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</si>
  <si>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</si>
  <si>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</si>
  <si>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</si>
  <si>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</si>
  <si>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</si>
  <si>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</si>
  <si>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</si>
  <si>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</si>
  <si>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</si>
  <si>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</si>
  <si>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</si>
  <si>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</si>
  <si>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</si>
  <si>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</si>
  <si>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</si>
  <si>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</si>
  <si>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</si>
  <si>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</si>
  <si>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</si>
  <si>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</si>
  <si>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</si>
  <si>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</si>
  <si>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</si>
  <si>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</si>
  <si>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</si>
  <si>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</si>
  <si>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</si>
  <si>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</si>
  <si>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</si>
  <si>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</si>
  <si>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</si>
  <si>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</si>
  <si>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</si>
  <si>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</si>
  <si>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</si>
  <si>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</si>
  <si>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</si>
  <si>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</si>
  <si>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</si>
  <si>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</si>
  <si>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</si>
  <si>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</si>
  <si>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</si>
  <si>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</si>
  <si>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</si>
  <si>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</si>
  <si>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</si>
  <si>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</si>
  <si>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</si>
  <si>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</si>
  <si>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</si>
  <si>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</si>
  <si>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</si>
  <si>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</si>
  <si>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</si>
  <si>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</si>
  <si>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</si>
  <si>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</si>
  <si>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</si>
  <si>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</si>
  <si>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</si>
  <si>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</si>
  <si>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</si>
  <si>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</si>
  <si>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</si>
  <si>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</si>
  <si>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</si>
  <si>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</si>
  <si>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</si>
  <si>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</si>
  <si>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</si>
  <si>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</si>
  <si>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</si>
  <si>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</si>
  <si>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</si>
  <si>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</si>
  <si>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</si>
  <si>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</si>
  <si>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</si>
  <si>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</si>
  <si>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</si>
  <si>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</si>
  <si>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</si>
  <si>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</si>
  <si>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</si>
  <si>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</si>
  <si>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</si>
  <si>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</si>
  <si>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</si>
  <si>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</si>
  <si>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</si>
  <si>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</si>
  <si>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</si>
  <si>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</si>
  <si>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</si>
  <si>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</si>
  <si>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</si>
  <si>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</si>
  <si>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</si>
  <si>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</si>
  <si>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</si>
  <si>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</si>
  <si>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</si>
  <si>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</si>
  <si>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</si>
  <si>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</si>
  <si>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</si>
  <si>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</si>
  <si>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</si>
  <si>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</si>
  <si>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</si>
  <si>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</si>
  <si>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</si>
  <si>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</si>
  <si>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</si>
  <si>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</si>
  <si>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</si>
  <si>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</si>
  <si>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</si>
  <si>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</si>
  <si>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</si>
  <si>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</si>
  <si>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</si>
  <si>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</si>
  <si>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</si>
  <si>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</si>
  <si>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</si>
  <si>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</si>
  <si>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</si>
  <si>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</si>
  <si>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</si>
  <si>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</si>
  <si>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</si>
  <si>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</si>
  <si>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</si>
  <si>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</si>
  <si>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</si>
  <si>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</si>
  <si>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</si>
  <si>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</si>
  <si>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</si>
  <si>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</si>
  <si>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</si>
  <si>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</si>
  <si>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</si>
  <si>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</si>
  <si>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</si>
  <si>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</si>
  <si>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</si>
  <si>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</si>
  <si>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</si>
  <si>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</si>
  <si>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</si>
  <si>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</si>
  <si>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</si>
  <si>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</si>
  <si>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</si>
  <si>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</si>
  <si>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</si>
  <si>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</si>
  <si>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</si>
  <si>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</si>
  <si>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</si>
  <si>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</si>
  <si>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</si>
  <si>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</si>
  <si>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</si>
  <si>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</si>
  <si>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</si>
  <si>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</si>
  <si>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</si>
  <si>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</si>
  <si>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</si>
  <si>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</si>
  <si>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</si>
  <si>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</si>
  <si>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</si>
  <si>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</si>
  <si>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</si>
  <si>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</si>
  <si>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</si>
  <si>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</si>
  <si>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</si>
  <si>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</si>
  <si>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</si>
  <si>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</si>
  <si>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</si>
  <si>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</si>
  <si>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</si>
  <si>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</si>
  <si>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</si>
  <si>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</si>
  <si>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</si>
  <si>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</si>
  <si>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</si>
  <si>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</si>
  <si>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</si>
  <si>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</si>
  <si>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</si>
  <si>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</si>
  <si>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</si>
  <si>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</si>
  <si>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</si>
  <si>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</si>
  <si>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</si>
  <si>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</si>
  <si>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</si>
  <si>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</si>
  <si>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</si>
  <si>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</si>
  <si>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</si>
  <si>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</si>
  <si>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</si>
  <si>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</si>
  <si>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</si>
  <si>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</si>
  <si>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</si>
  <si>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</si>
  <si>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</si>
  <si>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</si>
  <si>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</si>
  <si>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</si>
  <si>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</si>
  <si>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</si>
  <si>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</si>
  <si>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</si>
  <si>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</si>
  <si>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</si>
  <si>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</si>
  <si>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</si>
  <si>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</si>
  <si>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</si>
  <si>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</si>
  <si>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</si>
  <si>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</si>
  <si>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</si>
  <si>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</si>
  <si>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</si>
  <si>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</si>
  <si>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</si>
  <si>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</si>
  <si>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</si>
  <si>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</si>
  <si>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</si>
  <si>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</si>
  <si>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</si>
  <si>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</si>
  <si>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</si>
  <si>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</si>
  <si>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</si>
  <si>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</si>
  <si>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</si>
  <si>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</si>
  <si>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</si>
  <si>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</si>
  <si>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</si>
  <si>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</si>
  <si>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</si>
  <si>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</si>
  <si>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</si>
  <si>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</si>
  <si>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</si>
  <si>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</si>
  <si>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</si>
  <si>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</si>
  <si>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</si>
  <si>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</si>
  <si>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</si>
  <si>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</si>
  <si>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</si>
  <si>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</si>
  <si>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</si>
  <si>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</si>
  <si>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</si>
  <si>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</si>
  <si>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</si>
  <si>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</si>
  <si>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</si>
  <si>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</si>
  <si>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</si>
  <si>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</si>
  <si>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</si>
  <si>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</si>
  <si>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</si>
  <si>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</si>
  <si>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</si>
  <si>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</si>
  <si>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</si>
  <si>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</si>
  <si>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</si>
  <si>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</si>
  <si>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</si>
  <si>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</si>
  <si>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</si>
  <si>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</si>
  <si>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</si>
  <si>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</si>
  <si>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</si>
  <si>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</si>
  <si>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</si>
  <si>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</si>
  <si>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</si>
  <si>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</si>
  <si>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</si>
  <si>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</si>
  <si>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</si>
  <si>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</si>
  <si>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</si>
  <si>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</si>
  <si>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</si>
  <si>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</si>
  <si>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</si>
  <si>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</si>
  <si>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</si>
  <si>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</si>
  <si>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</si>
  <si>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</si>
  <si>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</si>
  <si>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</si>
  <si>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</si>
  <si>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</si>
  <si>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</si>
  <si>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</si>
  <si>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</si>
  <si>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</si>
  <si>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</si>
  <si>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</si>
  <si>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</si>
  <si>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</si>
  <si>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</si>
  <si>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</si>
  <si>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</si>
  <si>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</si>
  <si>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</si>
  <si>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</si>
  <si>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</si>
  <si>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</si>
  <si>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</si>
  <si>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</si>
  <si>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</si>
  <si>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</si>
  <si>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</si>
  <si>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</si>
  <si>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</si>
  <si>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</si>
  <si>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</si>
  <si>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</si>
  <si>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</si>
  <si>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</si>
  <si>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</si>
  <si>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</si>
  <si>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</si>
  <si>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</si>
  <si>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</si>
  <si>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</si>
  <si>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</si>
  <si>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</si>
  <si>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</si>
  <si>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</si>
  <si>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</si>
  <si>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</si>
  <si>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</si>
  <si>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</si>
  <si>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</si>
  <si>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</si>
  <si>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</si>
  <si>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</si>
  <si>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</si>
  <si>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</si>
  <si>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</si>
  <si>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</si>
  <si>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</si>
  <si>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</si>
  <si>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</si>
  <si>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</si>
  <si>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</si>
  <si>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</si>
  <si>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</si>
  <si>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</si>
  <si>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</si>
  <si>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</si>
  <si>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</si>
  <si>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</si>
  <si>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</si>
  <si>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</si>
  <si>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</si>
  <si>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</si>
  <si>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</si>
  <si>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</si>
  <si>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</si>
  <si>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</si>
  <si>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</si>
  <si>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</si>
  <si>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</si>
  <si>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</si>
  <si>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</si>
  <si>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</si>
  <si>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</si>
  <si>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</si>
  <si>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</si>
  <si>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</si>
  <si>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</si>
  <si>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</si>
  <si>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</si>
  <si>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</si>
  <si>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</si>
  <si>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</si>
  <si>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</si>
  <si>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</si>
  <si>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</si>
  <si>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</si>
  <si>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</si>
  <si>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</si>
  <si>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</si>
  <si>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</si>
  <si>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</si>
  <si>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</si>
  <si>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</si>
  <si>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</si>
  <si>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</si>
  <si>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</si>
  <si>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</si>
  <si>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</si>
  <si>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</si>
  <si>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</si>
  <si>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</si>
  <si>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</si>
  <si>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</si>
  <si>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</si>
  <si>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</si>
  <si>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</si>
  <si>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</si>
  <si>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</si>
  <si>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</si>
  <si>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</si>
  <si>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</si>
  <si>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</si>
  <si>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</si>
  <si>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</si>
  <si>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</si>
  <si>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</si>
  <si>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</si>
  <si>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</si>
  <si>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</si>
  <si>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</si>
  <si>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</si>
  <si>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</si>
  <si>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</si>
  <si>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</si>
  <si>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</si>
  <si>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</si>
  <si>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</si>
  <si>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</si>
  <si>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</si>
  <si>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</si>
  <si>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</si>
  <si>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</si>
  <si>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</si>
  <si>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</si>
  <si>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</si>
  <si>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</si>
  <si>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</si>
  <si>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</si>
  <si>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</si>
  <si>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</si>
  <si>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</si>
  <si>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</si>
  <si>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</si>
  <si>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</si>
  <si>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</si>
  <si>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</si>
  <si>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</si>
  <si>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</si>
  <si>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</si>
  <si>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</si>
  <si>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</si>
  <si>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</si>
  <si>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</si>
  <si>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</si>
  <si>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</si>
  <si>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</si>
  <si>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</si>
  <si>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</si>
  <si>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</si>
  <si>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</si>
  <si>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</si>
  <si>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</si>
  <si>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</si>
  <si>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</si>
  <si>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</si>
  <si>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</si>
  <si>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</si>
  <si>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</si>
  <si>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</si>
  <si>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</si>
  <si>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</si>
  <si>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</si>
  <si>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</si>
  <si>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</si>
  <si>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</si>
  <si>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</si>
  <si>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</si>
  <si>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</si>
  <si>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</si>
  <si>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</si>
  <si>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</si>
  <si>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</si>
  <si>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</si>
  <si>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</si>
  <si>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</si>
  <si>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</si>
  <si>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</si>
  <si>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</si>
  <si>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</si>
  <si>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</si>
  <si>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</si>
  <si>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</si>
  <si>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</si>
  <si>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</si>
  <si>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</si>
  <si>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</si>
  <si>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</si>
  <si>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</si>
  <si>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</si>
  <si>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</si>
  <si>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</si>
  <si>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</si>
  <si>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</si>
  <si>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</si>
  <si>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</si>
  <si>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</si>
  <si>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</si>
  <si>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</si>
  <si>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</si>
  <si>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</si>
  <si>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</si>
  <si>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</si>
  <si>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</si>
  <si>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</si>
  <si>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</si>
  <si>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</si>
  <si>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</si>
  <si>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</si>
  <si>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</si>
  <si>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</si>
  <si>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</si>
  <si>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</si>
  <si>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</si>
  <si>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</si>
  <si>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</si>
  <si>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</si>
  <si>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</si>
  <si>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</si>
  <si>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</si>
  <si>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</si>
  <si>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</si>
  <si>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</si>
  <si>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</si>
  <si>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</si>
  <si>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</si>
  <si>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</si>
  <si>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</si>
  <si>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</si>
  <si>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</si>
  <si>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</si>
  <si>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</si>
  <si>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</si>
  <si>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</si>
  <si>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</si>
  <si>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</si>
  <si>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</si>
  <si>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</si>
  <si>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</si>
  <si>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</si>
  <si>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</si>
  <si>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</si>
  <si>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</si>
  <si>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</si>
  <si>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</si>
  <si>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</si>
  <si>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</si>
  <si>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</si>
  <si>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</si>
  <si>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</si>
  <si>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</si>
  <si>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</si>
  <si>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</si>
  <si>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</si>
  <si>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</si>
  <si>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</si>
  <si>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</si>
  <si>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</si>
  <si>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</si>
  <si>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</si>
  <si>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</si>
  <si>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</si>
  <si>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</si>
  <si>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</si>
  <si>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</si>
  <si>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</si>
  <si>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</si>
  <si>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</si>
  <si>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</si>
  <si>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</si>
  <si>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</si>
  <si>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</si>
  <si>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</si>
  <si>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</si>
  <si>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</si>
  <si>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</si>
  <si>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</si>
  <si>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</si>
  <si>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</si>
  <si>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</si>
  <si>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</si>
  <si>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</si>
  <si>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</si>
  <si>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</si>
  <si>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</si>
  <si>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</si>
  <si>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</si>
  <si>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</si>
  <si>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</si>
  <si>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</si>
  <si>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</si>
  <si>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</si>
  <si>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</si>
  <si>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</si>
  <si>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</si>
  <si>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</si>
  <si>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</si>
  <si>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</si>
  <si>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</si>
  <si>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</si>
  <si>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</si>
  <si>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</si>
  <si>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</si>
  <si>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</si>
  <si>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</si>
  <si>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</si>
  <si>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</si>
  <si>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</si>
  <si>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</si>
  <si>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</si>
  <si>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</si>
  <si>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</si>
  <si>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</si>
  <si>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</si>
  <si>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</si>
  <si>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</si>
  <si>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</si>
  <si>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</si>
  <si>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</si>
  <si>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</si>
  <si>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</si>
  <si>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</si>
  <si>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</si>
  <si>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</si>
  <si>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</si>
  <si>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</si>
  <si>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</si>
  <si>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</si>
  <si>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</si>
  <si>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</si>
  <si>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</si>
  <si>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</si>
  <si>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</si>
  <si>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</si>
  <si>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</si>
  <si>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</si>
  <si>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</si>
  <si>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</si>
  <si>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</si>
  <si>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</si>
  <si>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</si>
  <si>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</si>
  <si>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</si>
  <si>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</si>
  <si>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</si>
  <si>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</si>
  <si>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</si>
  <si>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</si>
  <si>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</si>
  <si>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</si>
  <si>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</si>
  <si>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</si>
  <si>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</si>
  <si>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</si>
  <si>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</si>
  <si>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</si>
  <si>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</si>
  <si>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</si>
  <si>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</si>
  <si>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</si>
  <si>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</si>
  <si>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</si>
  <si>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</si>
  <si>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</si>
  <si>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</si>
  <si>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</si>
  <si>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</si>
  <si>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</si>
  <si>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</si>
  <si>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</si>
  <si>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</si>
  <si>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</si>
  <si>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</si>
  <si>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</si>
  <si>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</si>
  <si>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</si>
  <si>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</si>
  <si>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</si>
  <si>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</si>
  <si>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</si>
  <si>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</si>
  <si>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</si>
  <si>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</si>
  <si>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</si>
  <si>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</si>
  <si>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</si>
  <si>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</si>
  <si>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</si>
  <si>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</si>
  <si>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</si>
  <si>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</si>
  <si>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</si>
  <si>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</si>
  <si>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</si>
  <si>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</si>
  <si>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</si>
  <si>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</si>
  <si>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</si>
  <si>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</si>
  <si>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</si>
  <si>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</si>
  <si>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</si>
  <si>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</si>
  <si>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</si>
  <si>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</si>
  <si>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</si>
  <si>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</si>
  <si>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</si>
  <si>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</si>
  <si>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</si>
  <si>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</si>
  <si>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</si>
  <si>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</si>
  <si>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</si>
  <si>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</si>
  <si>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</si>
  <si>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</si>
  <si>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</si>
  <si>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</si>
  <si>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</si>
  <si>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</si>
  <si>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</si>
  <si>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</si>
  <si>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</si>
  <si>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</si>
  <si>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</si>
  <si>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</si>
  <si>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</si>
  <si>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</si>
  <si>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</si>
  <si>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</si>
  <si>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</si>
  <si>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</si>
  <si>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</si>
  <si>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</si>
  <si>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</si>
  <si>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</si>
  <si>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</si>
  <si>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</si>
  <si>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</si>
  <si>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</si>
  <si>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</si>
  <si>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</si>
  <si>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</si>
  <si>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</si>
  <si>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</si>
  <si>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</si>
  <si>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</si>
  <si>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</si>
  <si>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</si>
  <si>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</si>
  <si>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</si>
  <si>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</si>
  <si>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</si>
  <si>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</si>
  <si>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</si>
  <si>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</si>
  <si>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</si>
  <si>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</si>
  <si>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</si>
  <si>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</si>
  <si>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</si>
  <si>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</si>
  <si>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</si>
  <si>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</si>
  <si>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</si>
  <si>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</si>
  <si>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</si>
  <si>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</si>
  <si>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</si>
  <si>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</si>
  <si>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</si>
  <si>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</si>
  <si>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</si>
  <si>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</si>
  <si>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</si>
  <si>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</si>
  <si>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</si>
  <si>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</si>
  <si>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</si>
  <si>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</si>
  <si>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</si>
  <si>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</si>
  <si>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</si>
  <si>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</si>
  <si>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</si>
  <si>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</si>
  <si>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</si>
  <si>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</si>
  <si>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</si>
  <si>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</si>
  <si>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</si>
  <si>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</si>
  <si>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</si>
  <si>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</si>
  <si>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</si>
  <si>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</si>
  <si>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</si>
  <si>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</si>
  <si>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</si>
  <si>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</si>
  <si>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</si>
  <si>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</si>
  <si>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</si>
  <si>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</si>
  <si>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</si>
  <si>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</si>
  <si>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</si>
  <si>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</si>
  <si>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</si>
  <si>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</si>
  <si>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</si>
  <si>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</si>
  <si>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</si>
  <si>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</si>
  <si>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</si>
  <si>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</si>
  <si>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</si>
  <si>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</si>
  <si>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</si>
  <si>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</si>
  <si>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</si>
  <si>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</si>
  <si>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</si>
  <si>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</si>
  <si>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</si>
  <si>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</si>
  <si>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</si>
  <si>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</si>
  <si>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</si>
  <si>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</si>
  <si>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</si>
  <si>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</si>
  <si>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</si>
  <si>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</si>
  <si>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</si>
  <si>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</si>
  <si>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</si>
  <si>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</si>
  <si>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</si>
  <si>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</si>
  <si>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</si>
  <si>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</si>
  <si>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</si>
  <si>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</si>
  <si>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</si>
  <si>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</si>
  <si>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</si>
  <si>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</si>
  <si>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</si>
  <si>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</si>
  <si>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</si>
  <si>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</si>
  <si>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</si>
  <si>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</si>
  <si>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</si>
  <si>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</si>
  <si>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</si>
  <si>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</si>
  <si>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</si>
  <si>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</si>
  <si>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</si>
  <si>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</si>
  <si>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</si>
  <si>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</si>
  <si>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</si>
  <si>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</si>
  <si>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</si>
  <si>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</si>
  <si>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</si>
  <si>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</si>
  <si>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</si>
  <si>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</si>
  <si>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</si>
  <si>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</si>
  <si>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</si>
  <si>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</si>
  <si>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</si>
  <si>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</si>
  <si>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</si>
  <si>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</si>
  <si>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</si>
  <si>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</si>
  <si>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</si>
  <si>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</si>
  <si>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</si>
  <si>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</si>
  <si>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</si>
  <si>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</si>
  <si>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</si>
  <si>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</si>
  <si>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</si>
  <si>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</si>
  <si>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</si>
  <si>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</si>
  <si>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</si>
  <si>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</si>
  <si>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</si>
  <si>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</si>
  <si>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</si>
  <si>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</si>
  <si>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</si>
  <si>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</si>
  <si>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</si>
  <si>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</si>
  <si>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</si>
  <si>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</si>
  <si>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</si>
  <si>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</si>
  <si>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</si>
  <si>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</si>
  <si>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</si>
  <si>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</si>
  <si>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</si>
  <si>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</si>
  <si>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</si>
  <si>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</si>
  <si>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</si>
  <si>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</si>
  <si>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</si>
  <si>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</si>
  <si>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</si>
  <si>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</si>
  <si>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</si>
  <si>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</si>
  <si>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</si>
  <si>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</si>
  <si>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</si>
  <si>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</si>
  <si>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</si>
  <si>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</si>
  <si>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</si>
  <si>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</si>
  <si>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</si>
  <si>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</si>
  <si>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</si>
  <si>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</si>
  <si>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</si>
  <si>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</si>
  <si>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</si>
  <si>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</si>
  <si>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</si>
  <si>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</si>
  <si>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</si>
  <si>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</si>
  <si>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</si>
  <si>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</si>
  <si>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</si>
  <si>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</si>
  <si>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</si>
  <si>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</si>
  <si>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</si>
  <si>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</si>
  <si>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</si>
  <si>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</si>
  <si>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</si>
  <si>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</si>
  <si>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</si>
  <si>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</si>
  <si>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</si>
  <si>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</si>
  <si>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</si>
  <si>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</si>
  <si>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</si>
  <si>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</si>
  <si>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</si>
  <si>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</si>
  <si>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</si>
  <si>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</si>
  <si>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</si>
  <si>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</si>
  <si>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</si>
  <si>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</si>
  <si>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</si>
  <si>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</si>
  <si>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</si>
  <si>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</si>
  <si>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</si>
  <si>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</si>
  <si>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</si>
  <si>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</si>
  <si>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</si>
  <si>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</si>
  <si>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</si>
  <si>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</si>
  <si>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</si>
  <si>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</si>
  <si>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</si>
  <si>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</si>
  <si>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</si>
  <si>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</si>
  <si>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</si>
  <si>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</si>
  <si>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</si>
  <si>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</si>
  <si>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</si>
  <si>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</si>
  <si>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</si>
  <si>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</si>
  <si>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</si>
  <si>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</si>
  <si>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</si>
  <si>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</si>
  <si>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</si>
  <si>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</si>
  <si>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</si>
  <si>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</si>
  <si>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</si>
  <si>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</si>
  <si>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</si>
  <si>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</si>
  <si>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</si>
  <si>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</si>
  <si>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</si>
  <si>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</si>
  <si>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</si>
  <si>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</si>
  <si>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</si>
  <si>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</si>
  <si>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</si>
  <si>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</si>
  <si>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</si>
  <si>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</si>
  <si>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</si>
  <si>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</si>
  <si>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</si>
  <si>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</si>
  <si>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</si>
  <si>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</si>
  <si>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</si>
  <si>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</si>
  <si>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</si>
  <si>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</si>
  <si>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</si>
  <si>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</si>
  <si>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</si>
  <si>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</si>
  <si>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</si>
  <si>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</si>
  <si>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</si>
  <si>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</si>
  <si>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</si>
  <si>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</si>
  <si>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</si>
  <si>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</si>
  <si>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</si>
  <si>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</si>
  <si>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</si>
  <si>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</si>
  <si>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</si>
  <si>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</si>
  <si>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</si>
  <si>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</si>
  <si>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</si>
  <si>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</si>
  <si>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</si>
  <si>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</si>
  <si>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</si>
  <si>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</si>
  <si>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</si>
  <si>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</si>
  <si>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</si>
  <si>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</si>
  <si>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</si>
  <si>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</si>
  <si>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</si>
  <si>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</si>
  <si>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</si>
  <si>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</si>
  <si>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</si>
  <si>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</si>
  <si>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</si>
  <si>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</si>
  <si>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</si>
  <si>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</si>
  <si>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</si>
  <si>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</si>
  <si>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</si>
  <si>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</si>
  <si>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</si>
  <si>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</si>
  <si>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</si>
  <si>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</si>
  <si>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</si>
  <si>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</si>
  <si>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</si>
  <si>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</si>
  <si>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</si>
  <si>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</si>
  <si>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</si>
  <si>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</si>
  <si>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</si>
  <si>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</si>
  <si>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</si>
  <si>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</si>
  <si>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</si>
  <si>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</si>
  <si>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</si>
  <si>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</si>
  <si>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</si>
  <si>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</si>
  <si>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</si>
  <si>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</si>
  <si>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</si>
  <si>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</si>
  <si>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</si>
  <si>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</si>
  <si>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</si>
  <si>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</si>
  <si>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</si>
  <si>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</si>
  <si>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</si>
  <si>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</si>
  <si>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</si>
  <si>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</si>
  <si>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</si>
  <si>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</si>
  <si>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</si>
  <si>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</si>
  <si>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</si>
  <si>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</si>
  <si>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</si>
  <si>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</si>
  <si>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</si>
  <si>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</si>
  <si>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</si>
  <si>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</si>
  <si>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</si>
  <si>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</si>
  <si>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</si>
  <si>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</si>
  <si>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</si>
  <si>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</si>
  <si>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</si>
  <si>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</si>
  <si>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</si>
  <si>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</si>
  <si>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</si>
  <si>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</si>
  <si>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</si>
  <si>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</si>
  <si>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</si>
  <si>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</si>
  <si>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</si>
  <si>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</si>
  <si>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</si>
  <si>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</si>
  <si>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</si>
  <si>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</si>
  <si>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</si>
  <si>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</si>
  <si>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</si>
  <si>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</si>
  <si>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</si>
  <si>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</si>
  <si>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</si>
  <si>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</si>
  <si>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</si>
  <si>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</si>
  <si>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</si>
  <si>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</si>
  <si>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</si>
  <si>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</si>
  <si>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</si>
  <si>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</si>
  <si>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</si>
  <si>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</si>
  <si>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</si>
  <si>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</si>
  <si>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</si>
  <si>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</si>
  <si>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</si>
  <si>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</si>
  <si>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</si>
  <si>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</si>
  <si>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</si>
  <si>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</si>
  <si>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</si>
  <si>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</si>
  <si>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</si>
  <si>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</si>
  <si>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</si>
  <si>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</si>
  <si>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</si>
  <si>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</si>
  <si>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</si>
  <si>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</si>
  <si>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</si>
  <si>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</si>
  <si>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</si>
  <si>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</si>
  <si>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</si>
  <si>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</si>
  <si>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</si>
  <si>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</si>
  <si>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</si>
  <si>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</si>
  <si>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</si>
  <si>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</si>
  <si>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</si>
  <si>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</si>
  <si>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</si>
  <si>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</si>
  <si>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</si>
  <si>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</si>
  <si>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</si>
  <si>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</si>
  <si>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</si>
  <si>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</si>
  <si>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</si>
  <si>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</si>
  <si>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</si>
  <si>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</si>
  <si>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</si>
  <si>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</si>
  <si>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</si>
  <si>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</si>
  <si>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</si>
  <si>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</si>
  <si>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</si>
  <si>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</si>
  <si>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</si>
  <si>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</si>
  <si>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</si>
  <si>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</si>
  <si>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</si>
  <si>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</si>
  <si>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</si>
  <si>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</si>
  <si>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</si>
  <si>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</si>
  <si>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</si>
  <si>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</si>
  <si>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</si>
  <si>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</si>
  <si>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</si>
  <si>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</si>
  <si>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</si>
  <si>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</si>
  <si>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</si>
  <si>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</si>
  <si>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</si>
  <si>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</si>
  <si>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</si>
  <si>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</si>
  <si>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</si>
  <si>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</si>
  <si>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</si>
  <si>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</si>
  <si>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</si>
  <si>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</si>
  <si>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</si>
  <si>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</si>
  <si>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</si>
  <si>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</si>
  <si>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</si>
  <si>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</si>
  <si>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</si>
  <si>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</si>
  <si>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</si>
  <si>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</si>
  <si>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</si>
  <si>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</si>
  <si>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</si>
  <si>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</si>
  <si>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</si>
  <si>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</si>
  <si>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</si>
  <si>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</si>
  <si>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</si>
  <si>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</si>
  <si>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</si>
  <si>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</si>
  <si>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</si>
  <si>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</si>
  <si>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</si>
  <si>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</si>
  <si>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</si>
  <si>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</si>
  <si>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</si>
  <si>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</si>
  <si>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</si>
  <si>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</si>
  <si>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</si>
  <si>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</si>
  <si>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</si>
  <si>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</si>
  <si>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</si>
  <si>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</si>
  <si>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</si>
  <si>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</si>
  <si>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</si>
  <si>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</si>
  <si>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</si>
  <si>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</si>
  <si>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</si>
  <si>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</si>
  <si>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</si>
  <si>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</si>
  <si>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</si>
  <si>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</si>
  <si>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</si>
  <si>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</si>
  <si>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</si>
  <si>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</si>
  <si>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</si>
  <si>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</si>
  <si>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</si>
  <si>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</si>
  <si>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</si>
  <si>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</si>
  <si>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</si>
  <si>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</si>
  <si>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</si>
  <si>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</si>
  <si>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</si>
  <si>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</si>
  <si>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</si>
  <si>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</si>
  <si>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</si>
  <si>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</si>
  <si>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</si>
  <si>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</si>
  <si>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</si>
  <si>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</si>
  <si>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</si>
  <si>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</si>
  <si>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</si>
  <si>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</si>
  <si>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</si>
  <si>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</si>
  <si>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</si>
  <si>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</si>
  <si>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</si>
  <si>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</si>
  <si>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</si>
  <si>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</si>
  <si>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</si>
  <si>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</si>
  <si>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</si>
  <si>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</si>
  <si>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</si>
  <si>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</si>
  <si>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</si>
  <si>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</si>
  <si>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</si>
  <si>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</si>
  <si>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</si>
  <si>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</si>
  <si>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</si>
  <si>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</si>
  <si>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</si>
  <si>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</si>
  <si>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</si>
  <si>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</si>
  <si>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</si>
  <si>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</si>
  <si>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</si>
  <si>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</si>
  <si>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</si>
  <si>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</si>
  <si>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</si>
  <si>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</si>
  <si>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</si>
  <si>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</si>
  <si>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</si>
  <si>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</si>
  <si>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</si>
  <si>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</si>
  <si>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</si>
  <si>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</si>
  <si>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</si>
  <si>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</si>
  <si>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</si>
  <si>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</si>
  <si>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</si>
  <si>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</si>
  <si>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</si>
  <si>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</si>
  <si>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</si>
  <si>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</si>
  <si>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</si>
  <si>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</si>
  <si>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</si>
  <si>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</si>
  <si>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</si>
  <si>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</si>
  <si>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</si>
  <si>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</si>
  <si>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</si>
  <si>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</si>
  <si>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</si>
  <si>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</si>
  <si>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</si>
  <si>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</si>
  <si>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</si>
  <si>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</si>
  <si>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</si>
  <si>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</si>
  <si>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</si>
  <si>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</si>
  <si>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</si>
  <si>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</si>
  <si>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</si>
  <si>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</si>
  <si>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</si>
  <si>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</si>
  <si>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</si>
  <si>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</si>
  <si>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</si>
  <si>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</si>
  <si>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</si>
  <si>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</si>
  <si>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</si>
  <si>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</si>
  <si>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</si>
  <si>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</si>
  <si>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</si>
  <si>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</si>
  <si>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</si>
  <si>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</si>
  <si>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</si>
  <si>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</si>
  <si>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</si>
  <si>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</si>
  <si>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</si>
  <si>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</si>
  <si>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</si>
  <si>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</si>
  <si>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</si>
  <si>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</si>
  <si>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</si>
  <si>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</si>
  <si>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</si>
  <si>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</si>
  <si>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</si>
  <si>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</si>
  <si>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</si>
  <si>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</si>
  <si>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</si>
  <si>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</si>
  <si>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</si>
  <si>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</si>
  <si>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</si>
  <si>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</si>
  <si>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</si>
  <si>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</si>
  <si>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</si>
  <si>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</si>
  <si>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</si>
  <si>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</si>
  <si>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</si>
  <si>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</si>
  <si>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</si>
  <si>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</si>
  <si>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</si>
  <si>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</si>
  <si>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</si>
  <si>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</si>
  <si>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</si>
  <si>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</si>
  <si>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</si>
  <si>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</si>
  <si>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</si>
  <si>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</si>
  <si>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</si>
  <si>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</si>
  <si>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</si>
  <si>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</si>
  <si>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</si>
  <si>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</si>
  <si>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</si>
  <si>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</si>
  <si>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</si>
  <si>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</si>
  <si>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</si>
  <si>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</si>
  <si>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</si>
  <si>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</si>
  <si>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</si>
  <si>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</si>
  <si>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</si>
  <si>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</si>
  <si>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</si>
  <si>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</si>
  <si>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</si>
  <si>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</si>
  <si>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</si>
  <si>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</si>
  <si>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</si>
  <si>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</si>
  <si>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</si>
  <si>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</si>
  <si>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</si>
  <si>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</si>
  <si>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</si>
  <si>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</si>
  <si>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</si>
  <si>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</si>
  <si>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</si>
  <si>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</si>
  <si>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</si>
  <si>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</si>
  <si>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</si>
  <si>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</si>
  <si>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</si>
  <si>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</si>
  <si>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</si>
  <si>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</si>
  <si>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</si>
  <si>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</si>
  <si>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</si>
  <si>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</si>
  <si>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</si>
  <si>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</si>
  <si>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</si>
  <si>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</si>
  <si>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</si>
  <si>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</si>
  <si>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</si>
  <si>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</si>
  <si>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</si>
  <si>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</si>
  <si>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</si>
  <si>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</si>
  <si>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</si>
  <si>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</si>
  <si>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</si>
  <si>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</si>
  <si>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</si>
  <si>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</si>
  <si>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</si>
  <si>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</si>
  <si>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</si>
  <si>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</si>
  <si>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</si>
  <si>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</si>
  <si>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</si>
  <si>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</si>
  <si>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</si>
  <si>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</si>
  <si>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</si>
  <si>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</si>
  <si>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</si>
  <si>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</si>
  <si>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</si>
  <si>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</si>
  <si>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</si>
  <si>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</si>
  <si>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</si>
  <si>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</si>
  <si>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</si>
  <si>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</si>
  <si>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</si>
  <si>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</si>
  <si>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</si>
  <si>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</si>
  <si>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</si>
  <si>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</si>
  <si>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</si>
  <si>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</si>
  <si>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</si>
  <si>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</si>
  <si>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</si>
  <si>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</si>
  <si>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</si>
  <si>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</si>
  <si>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</si>
  <si>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</si>
  <si>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</si>
  <si>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</si>
  <si>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</si>
  <si>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</si>
  <si>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</si>
  <si>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</si>
  <si>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</si>
  <si>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</si>
  <si>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</si>
  <si>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</si>
  <si>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</si>
  <si>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</si>
  <si>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</si>
  <si>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</si>
  <si>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</si>
  <si>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</si>
  <si>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</si>
  <si>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</si>
  <si>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</si>
  <si>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</si>
  <si>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</si>
  <si>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</si>
  <si>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</si>
  <si>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</si>
  <si>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</si>
  <si>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</si>
  <si>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</si>
  <si>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</si>
  <si>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</si>
  <si>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</si>
  <si>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</si>
  <si>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</si>
  <si>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</si>
  <si>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</si>
  <si>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</si>
  <si>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</si>
  <si>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</si>
  <si>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</si>
  <si>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</si>
  <si>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</si>
  <si>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</si>
  <si>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</si>
  <si>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</si>
  <si>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</si>
  <si>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</si>
  <si>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</si>
  <si>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</si>
  <si>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</si>
  <si>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</si>
  <si>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</si>
  <si>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</si>
  <si>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</si>
  <si>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</si>
  <si>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</si>
  <si>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</si>
  <si>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</si>
  <si>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</si>
  <si>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</si>
  <si>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</si>
  <si>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</si>
  <si>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</si>
  <si>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</si>
  <si>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</si>
  <si>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</si>
  <si>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</si>
  <si>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</si>
  <si>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</si>
  <si>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</si>
  <si>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</si>
  <si>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</si>
  <si>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</si>
  <si>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</si>
  <si>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</si>
  <si>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</si>
  <si>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</si>
  <si>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</si>
  <si>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</si>
  <si>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</si>
  <si>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</si>
  <si>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</si>
  <si>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</si>
  <si>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</si>
  <si>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</si>
  <si>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</si>
  <si>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</si>
  <si>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</si>
  <si>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</si>
  <si>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</si>
  <si>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</si>
  <si>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</si>
  <si>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</si>
  <si>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</si>
  <si>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</si>
  <si>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</si>
  <si>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</si>
  <si>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</si>
  <si>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</si>
  <si>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</si>
  <si>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</si>
  <si>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</si>
  <si>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</si>
  <si>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</si>
  <si>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</si>
  <si>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</si>
  <si>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</si>
  <si>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</si>
  <si>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</si>
  <si>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</si>
  <si>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</si>
  <si>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</si>
  <si>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</si>
  <si>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</si>
  <si>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</si>
  <si>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</si>
  <si>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</si>
  <si>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</si>
  <si>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</si>
  <si>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</si>
  <si>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</si>
  <si>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</si>
  <si>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</si>
  <si>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</si>
  <si>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</si>
  <si>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</si>
  <si>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</si>
  <si>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</si>
  <si>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</si>
  <si>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</si>
  <si>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</si>
  <si>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</si>
  <si>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</si>
  <si>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</si>
  <si>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</si>
  <si>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</si>
  <si>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</si>
  <si>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</si>
  <si>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</si>
  <si>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</si>
  <si>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</si>
  <si>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</si>
  <si>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</si>
  <si>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</si>
  <si>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</si>
  <si>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</si>
  <si>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</si>
  <si>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</si>
  <si>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</si>
  <si>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</si>
  <si>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</si>
  <si>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</si>
  <si>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</si>
  <si>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</si>
  <si>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</si>
  <si>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</si>
  <si>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</si>
  <si>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</si>
  <si>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</si>
  <si>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</si>
  <si>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</si>
  <si>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</si>
  <si>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</si>
  <si>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</si>
  <si>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</si>
  <si>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</si>
  <si>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</si>
  <si>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</si>
  <si>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</si>
  <si>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</si>
  <si>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</si>
  <si>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</si>
  <si>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</si>
  <si>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</si>
  <si>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</si>
  <si>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</si>
  <si>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</si>
  <si>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</si>
  <si>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</si>
  <si>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</si>
  <si>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</si>
  <si>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</si>
  <si>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</si>
  <si>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</si>
  <si>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</si>
  <si>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</si>
  <si>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</si>
  <si>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</si>
  <si>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</si>
  <si>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</si>
  <si>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</si>
  <si>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</si>
  <si>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</si>
  <si>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</si>
  <si>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</si>
  <si>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</si>
  <si>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</si>
  <si>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</si>
  <si>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</si>
  <si>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</si>
  <si>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</si>
  <si>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</si>
  <si>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</si>
  <si>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</si>
  <si>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</si>
  <si>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</si>
  <si>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</si>
  <si>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</si>
  <si>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</si>
  <si>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</si>
  <si>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</si>
  <si>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</si>
  <si>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</si>
  <si>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</si>
  <si>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</si>
  <si>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</si>
  <si>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</si>
  <si>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</si>
  <si>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</si>
  <si>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</si>
  <si>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</si>
  <si>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</si>
  <si>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</si>
  <si>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</si>
  <si>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</si>
  <si>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</si>
  <si>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</si>
  <si>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</si>
  <si>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</si>
  <si>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</si>
  <si>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</si>
  <si>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</si>
  <si>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</si>
  <si>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</si>
  <si>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</si>
  <si>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</si>
  <si>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</si>
  <si>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</si>
  <si>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</si>
  <si>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</si>
  <si>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</si>
  <si>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</si>
  <si>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</si>
  <si>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</si>
  <si>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</si>
  <si>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</si>
  <si>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</si>
  <si>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</si>
  <si>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</si>
  <si>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</si>
  <si>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</si>
  <si>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</si>
  <si>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</si>
  <si>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</si>
  <si>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</si>
  <si>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</si>
  <si>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</si>
  <si>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</si>
  <si>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</si>
  <si>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</si>
  <si>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</si>
  <si>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</si>
  <si>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</si>
  <si>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</si>
  <si>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</si>
  <si>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</si>
  <si>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</si>
  <si>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</si>
  <si>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</si>
  <si>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</si>
  <si>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</si>
  <si>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</si>
  <si>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</si>
  <si>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</si>
  <si>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</si>
  <si>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</si>
  <si>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</si>
  <si>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</si>
  <si>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</si>
  <si>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</si>
  <si>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</si>
  <si>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</si>
  <si>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</si>
  <si>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</si>
  <si>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</si>
  <si>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</si>
  <si>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</si>
  <si>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</si>
  <si>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</si>
  <si>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</si>
  <si>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</si>
  <si>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</si>
  <si>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</si>
  <si>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</si>
  <si>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</si>
  <si>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</si>
  <si>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</si>
  <si>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</si>
  <si>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</si>
  <si>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</si>
  <si>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</si>
  <si>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</si>
  <si>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</si>
  <si>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</si>
  <si>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</si>
  <si>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</si>
  <si>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</si>
  <si>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</si>
  <si>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</si>
  <si>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</si>
  <si>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</si>
  <si>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</si>
  <si>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</si>
  <si>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</si>
  <si>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</si>
  <si>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</si>
  <si>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</si>
  <si>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</si>
  <si>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</si>
  <si>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</si>
  <si>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</si>
  <si>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</si>
  <si>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</si>
  <si>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</si>
  <si>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</si>
  <si>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</si>
  <si>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</si>
  <si>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</si>
  <si>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</si>
  <si>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</si>
  <si>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</si>
  <si>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</si>
  <si>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</si>
  <si>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</si>
  <si>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</si>
  <si>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</si>
  <si>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</si>
  <si>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</si>
  <si>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</si>
  <si>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</si>
  <si>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</si>
  <si>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</si>
  <si>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</si>
  <si>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</si>
  <si>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</si>
  <si>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</si>
  <si>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</si>
  <si>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</si>
  <si>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</si>
  <si>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</si>
  <si>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</si>
  <si>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</si>
  <si>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</si>
  <si>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</si>
  <si>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</si>
  <si>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</si>
  <si>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</si>
  <si>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</si>
  <si>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</si>
  <si>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</si>
  <si>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</si>
  <si>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</si>
  <si>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</si>
  <si>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</si>
  <si>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</si>
  <si>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</si>
  <si>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</si>
  <si>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</si>
  <si>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</si>
  <si>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</si>
  <si>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</si>
  <si>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</si>
  <si>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</si>
  <si>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</si>
  <si>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</si>
  <si>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</si>
  <si>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</si>
  <si>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</si>
  <si>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</si>
  <si>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</si>
  <si>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</si>
  <si>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</si>
  <si>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</si>
  <si>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</si>
  <si>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</si>
  <si>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</si>
  <si>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</si>
  <si>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</si>
  <si>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</si>
  <si>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</si>
  <si>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</si>
  <si>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</si>
  <si>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</si>
  <si>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</si>
  <si>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</si>
  <si>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</si>
  <si>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</si>
  <si>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</si>
  <si>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</si>
  <si>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</si>
  <si>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</si>
  <si>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</si>
  <si>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</si>
  <si>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</si>
  <si>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</si>
  <si>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</si>
  <si>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</si>
  <si>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</si>
  <si>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</si>
  <si>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</si>
  <si>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</si>
  <si>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</si>
  <si>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</si>
  <si>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</si>
  <si>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</si>
  <si>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</si>
  <si>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</si>
  <si>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</si>
  <si>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</si>
  <si>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</si>
  <si>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</si>
  <si>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</si>
  <si>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</si>
  <si>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</si>
  <si>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</si>
  <si>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</si>
  <si>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</si>
  <si>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</si>
  <si>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</si>
  <si>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</si>
  <si>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</si>
  <si>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</si>
  <si>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</si>
  <si>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</si>
  <si>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</si>
  <si>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</si>
  <si>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</si>
  <si>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</si>
  <si>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</si>
  <si>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</si>
  <si>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</si>
  <si>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</si>
  <si>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</si>
  <si>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</si>
  <si>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</si>
  <si>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</si>
  <si>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</si>
  <si>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</si>
  <si>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</si>
  <si>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</si>
  <si>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</si>
  <si>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</si>
  <si>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</si>
  <si>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</si>
  <si>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</si>
  <si>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</si>
  <si>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</si>
  <si>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</si>
  <si>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</si>
  <si>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</si>
  <si>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</si>
  <si>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</si>
  <si>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</si>
  <si>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</si>
  <si>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</si>
  <si>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</si>
  <si>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</si>
  <si>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</si>
  <si>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</si>
  <si>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</si>
  <si>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</si>
  <si>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</si>
  <si>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</si>
  <si>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</si>
  <si>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</si>
  <si>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</si>
  <si>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</si>
  <si>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</si>
  <si>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</si>
  <si>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</si>
  <si>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</si>
  <si>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</si>
  <si>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</si>
  <si>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</si>
  <si>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</si>
  <si>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</si>
  <si>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</si>
  <si>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</si>
  <si>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</si>
  <si>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</si>
  <si>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</si>
  <si>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</si>
  <si>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</si>
  <si>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</si>
  <si>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</si>
  <si>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</si>
  <si>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</si>
  <si>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</si>
  <si>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</si>
  <si>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</si>
  <si>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</si>
  <si>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</si>
  <si>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</si>
  <si>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</si>
  <si>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</si>
  <si>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</si>
  <si>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</si>
  <si>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</si>
  <si>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</si>
  <si>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</si>
  <si>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</si>
  <si>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</si>
  <si>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</si>
  <si>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</si>
  <si>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</si>
  <si>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</si>
  <si>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</si>
  <si>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</si>
  <si>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</si>
  <si>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</si>
  <si>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</si>
  <si>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</si>
  <si>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</si>
  <si>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</si>
  <si>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</si>
  <si>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</si>
  <si>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</si>
  <si>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</si>
  <si>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</si>
  <si>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</si>
  <si>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</si>
  <si>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</si>
  <si>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</si>
  <si>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</si>
  <si>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</si>
  <si>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</si>
  <si>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</si>
  <si>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</si>
  <si>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</si>
  <si>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</si>
  <si>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</si>
  <si>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</si>
  <si>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</si>
  <si>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</si>
  <si>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</si>
  <si>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</si>
  <si>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</si>
  <si>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</si>
  <si>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</si>
  <si>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</si>
  <si>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</si>
  <si>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</si>
  <si>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</si>
  <si>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</si>
  <si>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</si>
  <si>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</si>
  <si>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</si>
  <si>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</si>
  <si>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</si>
  <si>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</si>
  <si>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</si>
  <si>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</si>
  <si>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</si>
  <si>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</si>
  <si>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</si>
  <si>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</si>
  <si>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</si>
  <si>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</si>
  <si>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</si>
  <si>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</si>
  <si>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</si>
  <si>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</si>
  <si>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</si>
  <si>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</si>
  <si>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</si>
  <si>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</si>
  <si>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</si>
  <si>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</si>
  <si>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</si>
  <si>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</si>
  <si>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</si>
  <si>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</si>
  <si>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</si>
  <si>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</si>
  <si>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</si>
  <si>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</si>
  <si>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</si>
  <si>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</si>
  <si>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</si>
  <si>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</si>
  <si>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</si>
  <si>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</si>
  <si>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</si>
  <si>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</si>
  <si>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</si>
  <si>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</si>
  <si>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</si>
  <si>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</si>
  <si>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</si>
  <si>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</si>
  <si>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</si>
  <si>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</si>
  <si>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</si>
  <si>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</si>
  <si>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</si>
  <si>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</si>
  <si>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</si>
  <si>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</si>
  <si>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</si>
  <si>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</si>
  <si>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</si>
  <si>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</si>
  <si>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</si>
  <si>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</si>
  <si>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</si>
  <si>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</si>
  <si>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</si>
  <si>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</si>
  <si>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</si>
  <si>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</si>
  <si>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</si>
  <si>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</si>
  <si>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</si>
  <si>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</si>
  <si>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</si>
  <si>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</si>
  <si>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</si>
  <si>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</si>
  <si>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</si>
  <si>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</si>
  <si>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</si>
  <si>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</si>
  <si>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</si>
  <si>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</si>
  <si>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</si>
  <si>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</si>
  <si>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</si>
  <si>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</si>
  <si>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</si>
  <si>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</si>
  <si>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</si>
  <si>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</si>
  <si>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</si>
  <si>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</si>
  <si>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</si>
  <si>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</si>
  <si>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</si>
  <si>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</si>
  <si>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</si>
  <si>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</si>
  <si>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</si>
  <si>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</si>
  <si>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</si>
  <si>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</si>
  <si>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</si>
  <si>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</si>
  <si>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</si>
  <si>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</si>
  <si>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</si>
  <si>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</si>
  <si>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</si>
  <si>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</si>
  <si>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</si>
  <si>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</si>
  <si>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</si>
  <si>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</si>
  <si>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</si>
  <si>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</si>
  <si>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</si>
  <si>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</si>
  <si>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</si>
  <si>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</si>
  <si>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</si>
  <si>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</si>
  <si>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</si>
  <si>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</si>
  <si>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</si>
  <si>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</si>
  <si>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</si>
  <si>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</si>
  <si>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</si>
  <si>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</si>
  <si>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</si>
  <si>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</si>
  <si>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</si>
  <si>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</si>
  <si>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</si>
  <si>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</si>
  <si>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</si>
  <si>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</si>
  <si>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</si>
  <si>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</si>
  <si>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</si>
  <si>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</si>
  <si>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</si>
  <si>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</si>
  <si>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</si>
  <si>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</si>
  <si>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</si>
  <si>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</si>
  <si>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</si>
  <si>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</si>
  <si>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</si>
  <si>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</si>
  <si>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</si>
  <si>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</si>
  <si>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</si>
  <si>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</si>
  <si>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</si>
  <si>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</si>
  <si>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</si>
  <si>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</si>
  <si>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</si>
  <si>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</si>
  <si>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</si>
  <si>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</si>
  <si>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</si>
  <si>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</si>
  <si>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</si>
  <si>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</si>
  <si>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</si>
  <si>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</si>
  <si>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</si>
  <si>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</si>
  <si>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</si>
  <si>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</si>
  <si>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</si>
  <si>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</si>
  <si>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</si>
  <si>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</si>
  <si>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</si>
  <si>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</si>
  <si>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</si>
  <si>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</si>
  <si>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</si>
  <si>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</si>
  <si>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</si>
  <si>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</si>
  <si>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</si>
  <si>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</si>
  <si>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</si>
  <si>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</si>
  <si>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</si>
  <si>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</si>
  <si>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</si>
  <si>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</si>
  <si>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</si>
  <si>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</si>
  <si>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</si>
  <si>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</si>
  <si>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</si>
  <si>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</si>
  <si>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</si>
  <si>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</si>
  <si>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</si>
  <si>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</si>
  <si>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</si>
  <si>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</si>
  <si>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</si>
  <si>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</si>
  <si>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</si>
  <si>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</si>
  <si>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</si>
  <si>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</si>
  <si>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</si>
  <si>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</si>
  <si>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</si>
  <si>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</si>
  <si>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</si>
  <si>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</si>
  <si>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</si>
  <si>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</si>
  <si>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</si>
  <si>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</si>
  <si>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</si>
  <si>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</si>
  <si>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</si>
  <si>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</si>
  <si>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</si>
  <si>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</si>
  <si>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</si>
  <si>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</si>
  <si>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</si>
  <si>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</si>
  <si>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</si>
  <si>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</si>
  <si>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</si>
  <si>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</si>
  <si>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</si>
  <si>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</si>
  <si>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</si>
  <si>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</si>
  <si>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</si>
  <si>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</si>
  <si>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</si>
  <si>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</si>
  <si>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</si>
  <si>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</si>
  <si>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</si>
  <si>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</si>
  <si>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</si>
  <si>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</si>
  <si>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</si>
  <si>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</si>
  <si>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</si>
  <si>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</si>
  <si>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</si>
  <si>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</si>
  <si>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</si>
  <si>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</si>
  <si>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</si>
  <si>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</si>
  <si>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</si>
  <si>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</si>
  <si>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</si>
  <si>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</si>
  <si>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</si>
  <si>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</si>
  <si>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</si>
  <si>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</si>
  <si>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</si>
  <si>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</si>
  <si>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</si>
  <si>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</si>
  <si>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</si>
  <si>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</si>
  <si>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</si>
  <si>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</si>
  <si>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</si>
  <si>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</si>
  <si>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</si>
  <si>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</si>
  <si>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</si>
  <si>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</si>
  <si>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</si>
  <si>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</si>
  <si>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</si>
  <si>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</si>
  <si>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</si>
  <si>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</si>
  <si>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</si>
  <si>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</si>
  <si>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</si>
  <si>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</si>
  <si>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</si>
  <si>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</si>
  <si>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</si>
  <si>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</si>
  <si>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</si>
  <si>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</si>
  <si>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</si>
  <si>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</si>
  <si>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</si>
  <si>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</si>
  <si>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</si>
  <si>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</si>
  <si>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</si>
  <si>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</si>
  <si>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</si>
  <si>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</si>
  <si>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</si>
  <si>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</si>
  <si>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</si>
  <si>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</si>
  <si>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</si>
  <si>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</si>
  <si>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</si>
  <si>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</si>
  <si>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</si>
  <si>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</si>
  <si>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</si>
  <si>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</si>
  <si>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</si>
  <si>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</si>
  <si>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</si>
  <si>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</si>
  <si>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</si>
  <si>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</si>
  <si>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</si>
  <si>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</si>
  <si>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</si>
  <si>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</si>
  <si>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</si>
  <si>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</si>
  <si>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</si>
  <si>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</si>
  <si>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</si>
  <si>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</si>
  <si>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</si>
  <si>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</si>
  <si>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</si>
  <si>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</si>
  <si>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</si>
  <si>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</si>
  <si>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</si>
  <si>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</si>
  <si>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</si>
  <si>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</si>
  <si>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</si>
  <si>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</si>
  <si>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</si>
  <si>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</si>
  <si>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</si>
  <si>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</si>
  <si>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</si>
  <si>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</si>
  <si>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</si>
  <si>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</si>
  <si>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</si>
  <si>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</si>
  <si>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</si>
  <si>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</si>
  <si>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</si>
  <si>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</si>
  <si>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</si>
  <si>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</si>
  <si>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</si>
  <si>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</si>
  <si>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</si>
  <si>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</si>
  <si>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</si>
  <si>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</si>
  <si>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</si>
  <si>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</si>
  <si>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</si>
  <si>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</si>
  <si>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</si>
  <si>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</si>
  <si>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</si>
  <si>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</si>
  <si>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</si>
  <si>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</si>
  <si>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</si>
  <si>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</si>
  <si>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</si>
  <si>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</si>
  <si>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</si>
  <si>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</si>
  <si>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</si>
  <si>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</si>
  <si>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</si>
  <si>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</si>
  <si>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</si>
  <si>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</si>
  <si>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</si>
  <si>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</si>
  <si>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</si>
  <si>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</si>
  <si>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</si>
  <si>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</si>
  <si>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</si>
  <si>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</si>
  <si>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</si>
  <si>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</si>
  <si>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</si>
  <si>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</si>
  <si>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</si>
  <si>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</si>
  <si>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</si>
  <si>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</si>
  <si>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</si>
  <si>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</si>
  <si>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</si>
  <si>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</si>
  <si>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</si>
  <si>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</si>
  <si>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</si>
  <si>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</si>
  <si>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</si>
  <si>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</si>
  <si>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</si>
  <si>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</si>
  <si>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</si>
  <si>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</si>
  <si>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</si>
  <si>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</si>
  <si>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</si>
  <si>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</si>
  <si>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</si>
  <si>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</si>
  <si>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</si>
  <si>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</si>
  <si>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</si>
  <si>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</si>
  <si>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</si>
  <si>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</si>
  <si>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</si>
  <si>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</si>
  <si>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</si>
  <si>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</si>
  <si>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</si>
  <si>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</si>
  <si>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</si>
  <si>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</si>
  <si>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</si>
  <si>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</si>
  <si>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</si>
  <si>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</si>
  <si>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</si>
  <si>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</si>
  <si>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</si>
  <si>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</si>
  <si>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</si>
  <si>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</si>
  <si>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</si>
  <si>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</si>
  <si>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</si>
  <si>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</si>
  <si>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</si>
  <si>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</si>
  <si>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</si>
  <si>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</si>
  <si>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</si>
  <si>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</si>
  <si>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</si>
  <si>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</si>
  <si>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</si>
  <si>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</si>
  <si>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</si>
  <si>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</si>
  <si>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</si>
  <si>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</si>
  <si>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</si>
  <si>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</si>
  <si>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</si>
  <si>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</si>
  <si>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</si>
  <si>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</si>
  <si>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</si>
  <si>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</si>
  <si>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</si>
  <si>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</si>
  <si>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</si>
  <si>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</si>
  <si>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</si>
  <si>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</si>
  <si>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</si>
  <si>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</si>
  <si>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</si>
  <si>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</si>
  <si>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</si>
  <si>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</si>
  <si>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</si>
  <si>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</si>
  <si>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</si>
  <si>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</si>
  <si>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</si>
  <si>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</si>
  <si>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</si>
  <si>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</si>
  <si>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</si>
  <si>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</si>
  <si>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</si>
  <si>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</si>
  <si>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</si>
  <si>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</si>
  <si>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</si>
  <si>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</si>
  <si>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</si>
  <si>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</si>
  <si>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</si>
  <si>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</si>
  <si>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</si>
  <si>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</si>
  <si>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</si>
  <si>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</si>
  <si>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</si>
  <si>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</si>
  <si>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</si>
  <si>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</si>
  <si>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</si>
  <si>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</si>
  <si>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</si>
  <si>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</si>
  <si>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</si>
  <si>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</si>
  <si>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</si>
  <si>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</si>
  <si>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</si>
  <si>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</si>
  <si>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</si>
  <si>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</si>
  <si>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</si>
  <si>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</si>
  <si>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</si>
  <si>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</si>
  <si>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</si>
  <si>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</si>
  <si>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</si>
  <si>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</si>
  <si>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</si>
  <si>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</si>
  <si>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</si>
  <si>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</si>
  <si>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</si>
  <si>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</si>
  <si>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</si>
  <si>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</si>
  <si>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</si>
  <si>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</si>
  <si>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</si>
  <si>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</si>
  <si>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</si>
  <si>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</si>
  <si>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</si>
  <si>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</si>
  <si>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</si>
  <si>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</si>
  <si>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</si>
  <si>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</si>
  <si>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</si>
  <si>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</si>
  <si>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</si>
  <si>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</si>
  <si>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</si>
  <si>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</si>
  <si>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</si>
  <si>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</si>
  <si>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</si>
  <si>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</si>
  <si>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</si>
  <si>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</si>
  <si>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</si>
  <si>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</si>
  <si>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</si>
  <si>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</si>
  <si>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</si>
  <si>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</si>
  <si>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</si>
  <si>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</si>
  <si>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</si>
  <si>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</si>
  <si>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</si>
  <si>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</si>
  <si>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</si>
  <si>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</si>
  <si>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</si>
  <si>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</si>
  <si>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</si>
  <si>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</si>
  <si>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</si>
  <si>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</si>
  <si>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</si>
  <si>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</si>
  <si>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</si>
  <si>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</si>
  <si>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</si>
  <si>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</si>
  <si>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</si>
  <si>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</si>
  <si>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</si>
  <si>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</si>
  <si>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</si>
  <si>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</si>
  <si>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</si>
  <si>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</si>
  <si>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</si>
  <si>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</si>
  <si>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</si>
  <si>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</si>
  <si>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</si>
  <si>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</si>
  <si>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</si>
  <si>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</si>
  <si>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</si>
  <si>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</si>
  <si>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</si>
  <si>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</si>
  <si>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</si>
  <si>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</si>
  <si>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</si>
  <si>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</si>
  <si>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</si>
  <si>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</si>
  <si>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</si>
  <si>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</si>
  <si>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</si>
  <si>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</si>
  <si>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</si>
  <si>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</si>
  <si>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</si>
  <si>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</si>
  <si>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</si>
  <si>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</si>
  <si>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</si>
  <si>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</si>
  <si>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</si>
  <si>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</si>
  <si>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</si>
  <si>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</si>
  <si>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</si>
  <si>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</si>
  <si>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</si>
  <si>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</si>
  <si>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</si>
  <si>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</si>
  <si>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</si>
  <si>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</si>
  <si>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</si>
  <si>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</si>
  <si>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</si>
  <si>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</si>
  <si>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</si>
  <si>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</si>
  <si>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</si>
  <si>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</si>
  <si>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</si>
  <si>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</si>
  <si>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</si>
  <si>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</si>
  <si>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</si>
  <si>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</si>
  <si>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</si>
  <si>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</si>
  <si>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</si>
  <si>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</si>
  <si>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</si>
  <si>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</si>
  <si>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</si>
  <si>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</si>
  <si>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</si>
  <si>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</si>
  <si>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</si>
  <si>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</si>
  <si>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</si>
  <si>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</si>
  <si>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</si>
  <si>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</si>
  <si>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</si>
  <si>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</si>
  <si>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</si>
  <si>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</si>
  <si>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</si>
  <si>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</si>
  <si>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</si>
  <si>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</si>
  <si>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</si>
  <si>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</si>
  <si>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</si>
  <si>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</si>
  <si>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</si>
  <si>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</si>
  <si>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</si>
  <si>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</si>
  <si>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</si>
  <si>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</si>
  <si>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</si>
  <si>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</si>
  <si>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</si>
  <si>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</si>
  <si>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</si>
  <si>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</si>
  <si>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</si>
  <si>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</si>
  <si>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</si>
  <si>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</si>
  <si>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</si>
  <si>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</si>
  <si>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</si>
  <si>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</si>
  <si>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</si>
  <si>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</si>
  <si>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</si>
  <si>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</si>
  <si>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</si>
  <si>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</si>
  <si>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</si>
  <si>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</si>
  <si>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</si>
  <si>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</si>
  <si>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</si>
  <si>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</si>
  <si>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</si>
  <si>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</si>
  <si>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</si>
  <si>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</si>
  <si>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</si>
  <si>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</si>
  <si>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</si>
  <si>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</si>
  <si>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</si>
  <si>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</si>
  <si>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</si>
  <si>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</si>
  <si>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</si>
  <si>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</si>
  <si>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</si>
  <si>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</si>
  <si>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</si>
  <si>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</si>
  <si>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</si>
  <si>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</si>
  <si>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</si>
  <si>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</si>
  <si>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</si>
  <si>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</si>
  <si>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</si>
  <si>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</si>
  <si>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</si>
  <si>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</si>
  <si>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</si>
  <si>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</si>
  <si>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</si>
  <si>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</si>
  <si>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</si>
  <si>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</si>
  <si>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</si>
  <si>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</si>
  <si>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</si>
  <si>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</si>
  <si>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</si>
  <si>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</si>
  <si>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</si>
  <si>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</si>
  <si>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</si>
  <si>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</si>
  <si>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</si>
  <si>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</si>
  <si>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</si>
  <si>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</si>
  <si>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</si>
  <si>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</si>
  <si>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</si>
  <si>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</si>
  <si>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</si>
  <si>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</si>
  <si>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</si>
  <si>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</si>
  <si>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</si>
  <si>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</si>
  <si>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</si>
  <si>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</si>
  <si>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</si>
  <si>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</si>
  <si>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</si>
  <si>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</si>
  <si>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</si>
  <si>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</si>
  <si>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</si>
  <si>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</si>
  <si>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</si>
  <si>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</si>
  <si>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</si>
  <si>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</si>
  <si>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</si>
  <si>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</si>
  <si>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</si>
  <si>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</si>
  <si>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</si>
  <si>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</si>
  <si>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</si>
  <si>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</si>
  <si>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</si>
  <si>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</si>
  <si>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</si>
  <si>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</si>
  <si>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</si>
  <si>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</si>
  <si>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</si>
  <si>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</si>
  <si>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</si>
  <si>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</si>
  <si>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</si>
  <si>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</si>
  <si>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</si>
  <si>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</si>
  <si>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</si>
  <si>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</si>
  <si>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</si>
  <si>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</si>
  <si>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</si>
  <si>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</si>
  <si>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</si>
  <si>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</si>
  <si>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</si>
  <si>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</si>
  <si>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</si>
  <si>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</si>
  <si>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</si>
  <si>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</si>
  <si>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</si>
  <si>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</si>
  <si>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</si>
  <si>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</si>
  <si>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</si>
  <si>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</si>
  <si>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</si>
  <si>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</si>
  <si>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</si>
  <si>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</si>
  <si>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</si>
  <si>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</si>
  <si>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</si>
  <si>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</si>
  <si>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</si>
  <si>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</si>
  <si>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</si>
  <si>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</si>
  <si>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</si>
  <si>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</si>
  <si>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</si>
  <si>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</si>
  <si>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</si>
  <si>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</si>
  <si>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</si>
  <si>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</si>
  <si>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</si>
  <si>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</si>
  <si>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</si>
  <si>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</si>
  <si>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</si>
  <si>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</si>
  <si>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</si>
  <si>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</si>
  <si>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</si>
  <si>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</si>
  <si>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</si>
  <si>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</si>
  <si>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</si>
  <si>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</si>
  <si>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</si>
  <si>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</si>
  <si>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</si>
  <si>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</si>
  <si>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</si>
  <si>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</si>
  <si>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</si>
  <si>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</si>
  <si>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</si>
  <si>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</si>
  <si>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</si>
  <si>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</si>
  <si>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</si>
  <si>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</si>
  <si>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</si>
  <si>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</si>
  <si>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</si>
  <si>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</si>
  <si>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</si>
  <si>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</si>
  <si>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</si>
  <si>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</si>
  <si>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</si>
  <si>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</si>
  <si>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</si>
  <si>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</si>
  <si>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</si>
  <si>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</si>
  <si>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</si>
  <si>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</si>
  <si>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</si>
  <si>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</si>
  <si>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</si>
  <si>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</si>
  <si>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</si>
  <si>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</si>
  <si>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</si>
  <si>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</si>
  <si>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</si>
  <si>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</si>
  <si>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</si>
  <si>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</si>
  <si>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</si>
  <si>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</si>
  <si>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</si>
  <si>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</si>
  <si>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</si>
  <si>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</si>
  <si>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</si>
  <si>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</si>
  <si>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</si>
  <si>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</si>
  <si>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</si>
  <si>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</si>
  <si>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</si>
  <si>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</si>
  <si>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</si>
  <si>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</si>
  <si>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</si>
  <si>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</si>
  <si>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</si>
  <si>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</si>
  <si>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</si>
  <si>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</si>
  <si>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</si>
  <si>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</si>
  <si>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</si>
  <si>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</si>
  <si>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</si>
  <si>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</si>
  <si>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</si>
  <si>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</si>
  <si>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</si>
  <si>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</si>
  <si>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</si>
  <si>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</si>
  <si>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</si>
  <si>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</si>
  <si>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</si>
  <si>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</si>
  <si>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</si>
  <si>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</si>
  <si>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</si>
  <si>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</si>
  <si>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</si>
  <si>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</si>
  <si>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</si>
  <si>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</si>
  <si>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</si>
  <si>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</si>
  <si>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</si>
  <si>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</si>
  <si>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</si>
  <si>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</si>
  <si>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</si>
  <si>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</si>
  <si>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</si>
  <si>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</si>
  <si>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</si>
  <si>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</si>
  <si>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</si>
  <si>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</si>
  <si>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</si>
  <si>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</si>
  <si>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</si>
  <si>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</si>
  <si>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</si>
  <si>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</si>
  <si>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</si>
  <si>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</si>
  <si>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</si>
  <si>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</si>
  <si>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</si>
  <si>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</si>
  <si>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</si>
  <si>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</si>
  <si>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</si>
  <si>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</si>
  <si>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</si>
  <si>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</si>
  <si>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</si>
  <si>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</si>
  <si>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</si>
  <si>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</si>
  <si>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</si>
  <si>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</si>
  <si>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</si>
  <si>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</si>
  <si>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</si>
  <si>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</si>
  <si>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</si>
  <si>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</si>
  <si>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</si>
  <si>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</si>
  <si>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</si>
  <si>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</si>
  <si>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</si>
  <si>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</si>
  <si>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</si>
  <si>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</si>
  <si>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</si>
  <si>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</si>
  <si>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</si>
  <si>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</si>
  <si>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</si>
  <si>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</si>
  <si>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</si>
  <si>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</si>
  <si>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</si>
  <si>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</si>
  <si>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</si>
  <si>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</si>
  <si>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</si>
  <si>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</si>
  <si>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</si>
  <si>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</si>
  <si>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</si>
  <si>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</si>
  <si>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</si>
  <si>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</si>
  <si>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</si>
  <si>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</si>
  <si>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</si>
  <si>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</si>
  <si>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</si>
  <si>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</si>
  <si>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</si>
  <si>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</si>
  <si>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</si>
  <si>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</si>
  <si>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</si>
  <si>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</si>
  <si>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</si>
  <si>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</si>
  <si>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</si>
  <si>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</si>
  <si>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</si>
  <si>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</si>
  <si>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</si>
  <si>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</si>
  <si>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</si>
  <si>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</si>
  <si>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</si>
  <si>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</si>
  <si>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</si>
  <si>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</si>
  <si>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</si>
  <si>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</si>
  <si>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</si>
  <si>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</si>
  <si>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</si>
  <si>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</si>
  <si>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</si>
  <si>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</si>
  <si>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</si>
  <si>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</si>
  <si>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</si>
  <si>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</si>
  <si>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</si>
  <si>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</si>
  <si>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</si>
  <si>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</si>
  <si>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</si>
  <si>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</si>
  <si>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</si>
  <si>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</si>
  <si>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</si>
  <si>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</si>
  <si>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</si>
  <si>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</si>
  <si>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</si>
  <si>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</si>
  <si>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</si>
  <si>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</si>
  <si>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</si>
  <si>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</si>
  <si>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</si>
  <si>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</si>
  <si>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</si>
  <si>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</si>
  <si>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</si>
  <si>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</si>
  <si>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</si>
  <si>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</si>
  <si>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</si>
  <si>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</si>
  <si>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</si>
  <si>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</si>
  <si>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</si>
  <si>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</si>
  <si>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</si>
  <si>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</si>
  <si>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</si>
  <si>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</si>
  <si>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</si>
  <si>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</si>
  <si>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</si>
  <si>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</si>
  <si>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</si>
  <si>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</si>
  <si>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</si>
  <si>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</si>
  <si>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</si>
  <si>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</si>
  <si>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</si>
  <si>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</si>
  <si>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</si>
  <si>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</si>
  <si>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</si>
  <si>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</si>
  <si>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</si>
  <si>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</si>
  <si>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</si>
  <si>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</si>
  <si>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</si>
  <si>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</si>
  <si>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</si>
  <si>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</si>
  <si>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</si>
  <si>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</si>
  <si>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</si>
  <si>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</si>
  <si>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</si>
  <si>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</si>
  <si>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</si>
  <si>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</si>
  <si>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</si>
  <si>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</si>
  <si>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</si>
  <si>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</si>
  <si>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</si>
  <si>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</si>
  <si>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</si>
  <si>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</si>
  <si>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</si>
  <si>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</si>
  <si>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</si>
  <si>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</si>
  <si>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</si>
  <si>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</si>
  <si>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</si>
  <si>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</si>
  <si>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</si>
  <si>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</si>
  <si>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</si>
  <si>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</si>
  <si>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</si>
  <si>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</si>
  <si>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</si>
  <si>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</si>
  <si>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</si>
  <si>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</si>
  <si>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</si>
  <si>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</si>
  <si>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</si>
  <si>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</si>
  <si>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</si>
  <si>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</si>
  <si>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</si>
  <si>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</si>
  <si>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</si>
  <si>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</si>
  <si>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</si>
  <si>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</si>
  <si>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</si>
  <si>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</si>
  <si>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</si>
  <si>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</si>
  <si>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</si>
  <si>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</si>
  <si>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</si>
  <si>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</si>
  <si>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</si>
  <si>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</si>
  <si>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</si>
  <si>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</si>
  <si>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</si>
  <si>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</si>
  <si>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</si>
  <si>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</si>
  <si>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</si>
  <si>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</si>
  <si>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</si>
  <si>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</si>
  <si>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</si>
  <si>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</si>
  <si>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</si>
  <si>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</si>
  <si>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</si>
  <si>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</si>
  <si>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</si>
  <si>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</si>
  <si>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</si>
  <si>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</si>
  <si>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</si>
  <si>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</si>
  <si>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</si>
  <si>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</si>
  <si>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</si>
  <si>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</si>
  <si>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</si>
  <si>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</si>
  <si>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</si>
  <si>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</si>
  <si>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</si>
  <si>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</si>
  <si>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</si>
  <si>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</si>
  <si>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</si>
  <si>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</si>
  <si>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</si>
  <si>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</si>
  <si>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</si>
  <si>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</si>
  <si>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</si>
  <si>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</si>
  <si>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</si>
  <si>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</si>
  <si>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</si>
  <si>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</si>
  <si>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</si>
  <si>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</si>
  <si>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</si>
  <si>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</si>
  <si>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</si>
  <si>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</si>
  <si>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</si>
  <si>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</si>
  <si>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</si>
  <si>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</si>
  <si>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</si>
  <si>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</si>
  <si>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</si>
  <si>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</si>
  <si>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</si>
  <si>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</si>
  <si>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</si>
  <si>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</si>
  <si>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</si>
  <si>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</si>
  <si>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</si>
  <si>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</si>
  <si>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</si>
  <si>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</si>
  <si>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</si>
  <si>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</si>
  <si>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</si>
  <si>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</si>
  <si>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</si>
  <si>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</si>
  <si>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</si>
  <si>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</si>
  <si>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</si>
  <si>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</si>
  <si>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</si>
  <si>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</si>
  <si>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</si>
  <si>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</si>
  <si>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</si>
  <si>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</si>
  <si>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</si>
  <si>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</si>
  <si>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</si>
  <si>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</si>
  <si>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</si>
  <si>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</si>
  <si>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</si>
  <si>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</si>
  <si>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</si>
  <si>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</si>
  <si>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</si>
  <si>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</si>
  <si>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</si>
  <si>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</si>
  <si>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</si>
  <si>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</si>
  <si>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</si>
  <si>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</si>
  <si>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</si>
  <si>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</si>
  <si>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</si>
  <si>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</si>
  <si>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</si>
  <si>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</si>
  <si>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</si>
  <si>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</si>
  <si>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</si>
  <si>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</si>
  <si>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</si>
  <si>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</si>
  <si>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</si>
  <si>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</si>
  <si>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</si>
  <si>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</si>
  <si>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</si>
  <si>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</si>
  <si>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</si>
  <si>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</si>
  <si>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</si>
  <si>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</si>
  <si>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</si>
  <si>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</si>
  <si>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</si>
  <si>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</si>
  <si>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</si>
  <si>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</si>
  <si>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</si>
  <si>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</si>
  <si>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</si>
  <si>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</si>
  <si>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</si>
  <si>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</si>
  <si>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</si>
  <si>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</si>
  <si>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</si>
  <si>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</si>
  <si>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</si>
  <si>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</si>
  <si>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</si>
  <si>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</si>
  <si>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</si>
  <si>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</si>
  <si>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</si>
  <si>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</si>
  <si>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</si>
  <si>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</si>
  <si>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</si>
  <si>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</si>
  <si>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</si>
  <si>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</si>
  <si>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</si>
  <si>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</si>
  <si>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</si>
  <si>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</si>
  <si>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</si>
  <si>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</si>
  <si>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</si>
  <si>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</si>
  <si>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</si>
  <si>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</si>
  <si>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</si>
  <si>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</si>
  <si>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</si>
  <si>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</si>
  <si>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</si>
  <si>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</si>
  <si>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</si>
  <si>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</si>
  <si>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</si>
  <si>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</si>
  <si>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</si>
  <si>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</si>
  <si>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</si>
  <si>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</si>
  <si>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</si>
  <si>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</si>
  <si>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</si>
  <si>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</si>
  <si>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</si>
  <si>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</si>
  <si>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</si>
  <si>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</si>
  <si>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</si>
  <si>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</si>
  <si>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</si>
  <si>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</si>
  <si>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</si>
  <si>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</si>
  <si>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</si>
  <si>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</si>
  <si>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</si>
  <si>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</si>
  <si>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</si>
  <si>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</si>
  <si>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</si>
  <si>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</si>
  <si>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</si>
  <si>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</si>
  <si>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</si>
  <si>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</si>
  <si>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</si>
  <si>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</si>
  <si>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</si>
  <si>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</si>
  <si>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</si>
  <si>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</si>
  <si>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</si>
  <si>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</si>
  <si>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</si>
  <si>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</si>
  <si>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</si>
  <si>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</si>
  <si>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</si>
  <si>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</si>
  <si>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</si>
  <si>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</si>
  <si>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</si>
  <si>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</si>
  <si>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</si>
  <si>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</si>
  <si>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</si>
  <si>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</si>
  <si>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</si>
  <si>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</si>
  <si>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</si>
  <si>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</si>
  <si>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</si>
  <si>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</si>
  <si>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</si>
  <si>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</si>
  <si>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</si>
  <si>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</si>
  <si>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</si>
  <si>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</si>
  <si>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</si>
  <si>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</si>
  <si>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</si>
  <si>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</si>
  <si>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</si>
  <si>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</si>
  <si>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</si>
  <si>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</si>
  <si>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</si>
  <si>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</si>
  <si>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</si>
  <si>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</si>
  <si>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</si>
  <si>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</si>
  <si>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</si>
  <si>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</si>
  <si>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</si>
  <si>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</si>
  <si>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</si>
  <si>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</si>
  <si>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</si>
  <si>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</si>
  <si>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</si>
  <si>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</si>
  <si>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</si>
  <si>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</si>
  <si>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</si>
  <si>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</si>
  <si>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</si>
  <si>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</si>
  <si>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</si>
  <si>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</si>
  <si>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</si>
  <si>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</si>
  <si>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</si>
  <si>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</si>
  <si>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</si>
  <si>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</si>
  <si>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</si>
  <si>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</si>
  <si>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</si>
  <si>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</si>
  <si>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</si>
  <si>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</si>
  <si>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</si>
  <si>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</si>
  <si>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</si>
  <si>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</si>
  <si>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</si>
  <si>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</si>
  <si>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</si>
  <si>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</si>
  <si>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</si>
  <si>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</si>
  <si>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</si>
  <si>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</si>
  <si>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</si>
  <si>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</si>
  <si>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</si>
  <si>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</si>
  <si>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</si>
  <si>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</si>
  <si>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</si>
  <si>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</si>
  <si>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</si>
  <si>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</si>
  <si>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</si>
  <si>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</si>
  <si>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</si>
  <si>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</si>
  <si>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</si>
  <si>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</si>
  <si>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</si>
  <si>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</si>
  <si>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</si>
  <si>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</si>
  <si>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</si>
  <si>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</si>
  <si>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</si>
  <si>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</si>
  <si>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</si>
  <si>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</si>
  <si>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</si>
  <si>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</si>
  <si>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</si>
  <si>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</si>
  <si>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</si>
  <si>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</si>
  <si>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</si>
  <si>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</si>
  <si>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</si>
  <si>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</si>
  <si>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</si>
  <si>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</si>
  <si>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</si>
  <si>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</si>
  <si>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</si>
  <si>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</si>
  <si>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</si>
  <si>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</si>
  <si>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</si>
  <si>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</si>
  <si>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</si>
  <si>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</si>
  <si>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</si>
  <si>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</si>
  <si>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</si>
  <si>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</si>
  <si>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</si>
  <si>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</si>
  <si>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</si>
  <si>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</si>
  <si>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</si>
  <si>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</si>
  <si>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</si>
  <si>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</si>
  <si>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</si>
  <si>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</si>
  <si>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</si>
  <si>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</si>
  <si>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</si>
  <si>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</si>
  <si>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</si>
  <si>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</si>
  <si>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</si>
  <si>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</si>
  <si>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</si>
  <si>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</si>
  <si>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</si>
  <si>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</si>
  <si>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</si>
  <si>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</si>
  <si>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</si>
  <si>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</si>
  <si>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</si>
  <si>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</si>
  <si>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</si>
  <si>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</si>
  <si>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</si>
  <si>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</si>
  <si>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</si>
  <si>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</si>
  <si>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</si>
  <si>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</si>
  <si>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</si>
  <si>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</si>
  <si>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</si>
  <si>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</si>
  <si>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</si>
  <si>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</si>
  <si>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</si>
  <si>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</si>
  <si>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</si>
  <si>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</si>
  <si>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</si>
  <si>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</si>
  <si>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</si>
  <si>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</si>
  <si>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</si>
  <si>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</si>
  <si>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</si>
  <si>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</si>
  <si>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</si>
  <si>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</si>
  <si>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</si>
  <si>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</si>
  <si>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</si>
  <si>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</si>
  <si>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</si>
  <si>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</si>
  <si>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</si>
  <si>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</si>
  <si>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</si>
  <si>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</si>
  <si>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</si>
  <si>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</si>
  <si>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</si>
  <si>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</si>
  <si>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</si>
  <si>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</si>
  <si>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</si>
  <si>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</si>
  <si>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</si>
  <si>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</si>
  <si>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</si>
  <si>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</si>
  <si>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</si>
  <si>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</si>
  <si>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</si>
  <si>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</si>
  <si>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</si>
  <si>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</si>
  <si>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</si>
  <si>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</si>
  <si>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</si>
  <si>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</si>
  <si>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</si>
  <si>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</si>
  <si>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</si>
  <si>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</si>
  <si>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</si>
  <si>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</si>
  <si>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</si>
  <si>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</si>
  <si>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</si>
  <si>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</si>
  <si>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</si>
  <si>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</si>
  <si>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</si>
  <si>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</si>
  <si>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</si>
  <si>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</si>
  <si>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</si>
  <si>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</si>
  <si>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</si>
  <si>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</si>
  <si>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</si>
  <si>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</si>
  <si>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</si>
  <si>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</si>
  <si>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</si>
  <si>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</si>
  <si>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</si>
  <si>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</si>
  <si>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</si>
  <si>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</si>
  <si>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</si>
  <si>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</si>
  <si>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</si>
  <si>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</si>
  <si>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</si>
  <si>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</si>
  <si>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</si>
  <si>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</si>
  <si>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</si>
  <si>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</si>
  <si>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</si>
  <si>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</si>
  <si>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</si>
  <si>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</si>
  <si>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</si>
  <si>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</si>
  <si>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</si>
  <si>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</si>
  <si>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</si>
  <si>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</si>
  <si>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</si>
  <si>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</si>
  <si>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</si>
  <si>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</si>
  <si>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</si>
  <si>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</si>
  <si>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</si>
  <si>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</si>
  <si>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</si>
  <si>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</si>
  <si>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</si>
  <si>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</si>
  <si>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</si>
  <si>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</si>
  <si>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</si>
  <si>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</si>
  <si>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</si>
  <si>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</si>
  <si>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</si>
  <si>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</si>
  <si>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</si>
  <si>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</si>
  <si>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</si>
  <si>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</si>
  <si>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</si>
  <si>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</si>
  <si>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</si>
  <si>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</si>
  <si>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</si>
  <si>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</si>
  <si>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</si>
  <si>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</si>
  <si>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</si>
  <si>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</si>
  <si>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</si>
  <si>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</si>
  <si>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</si>
  <si>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</si>
  <si>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</si>
  <si>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</si>
  <si>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</si>
  <si>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</si>
  <si>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</si>
  <si>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</si>
  <si>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</si>
  <si>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</si>
  <si>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</si>
  <si>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</si>
  <si>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</si>
  <si>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</si>
  <si>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</si>
  <si>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</si>
  <si>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</si>
  <si>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</si>
  <si>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</si>
  <si>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</si>
  <si>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</si>
  <si>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</si>
  <si>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</si>
  <si>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</si>
  <si>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</si>
  <si>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</si>
  <si>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</si>
  <si>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</si>
  <si>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</si>
  <si>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</si>
  <si>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</si>
  <si>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</si>
  <si>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</si>
  <si>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</si>
  <si>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</si>
  <si>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</si>
  <si>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</si>
  <si>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</si>
  <si>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</si>
  <si>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</si>
  <si>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</si>
  <si>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</si>
  <si>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</si>
  <si>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</si>
  <si>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</si>
  <si>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</si>
  <si>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</si>
  <si>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</si>
  <si>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</si>
  <si>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</si>
  <si>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</si>
  <si>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</si>
  <si>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</si>
  <si>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</si>
  <si>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</si>
  <si>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</si>
  <si>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</si>
  <si>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</si>
  <si>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</si>
  <si>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</si>
  <si>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</si>
  <si>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</si>
  <si>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</si>
  <si>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</si>
  <si>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</si>
  <si>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</si>
  <si>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</si>
  <si>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</si>
  <si>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</si>
  <si>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</si>
  <si>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</si>
  <si>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</si>
  <si>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</si>
  <si>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</si>
  <si>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</si>
  <si>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</si>
  <si>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</si>
  <si>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</si>
  <si>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</si>
  <si>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</si>
  <si>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</si>
  <si>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</si>
  <si>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</si>
  <si>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</si>
  <si>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</si>
  <si>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</si>
  <si>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</si>
  <si>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</si>
  <si>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</si>
  <si>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</si>
  <si>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</si>
  <si>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</si>
  <si>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</si>
  <si>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</si>
  <si>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</si>
  <si>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</si>
  <si>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</si>
  <si>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</si>
  <si>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</si>
  <si>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</si>
  <si>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</si>
  <si>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</si>
  <si>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</si>
  <si>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</si>
  <si>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</si>
  <si>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</si>
  <si>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</si>
  <si>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</si>
  <si>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</si>
  <si>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</si>
  <si>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</si>
  <si>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</si>
  <si>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</si>
  <si>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</si>
  <si>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</si>
  <si>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</si>
  <si>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</si>
  <si>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</si>
  <si>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</si>
  <si>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</si>
  <si>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</si>
  <si>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</si>
  <si>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</si>
  <si>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</si>
  <si>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</si>
  <si>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</si>
  <si>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</si>
  <si>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</si>
  <si>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</si>
  <si>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</si>
  <si>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</si>
  <si>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</si>
  <si>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</si>
  <si>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</si>
  <si>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</si>
  <si>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</si>
  <si>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</si>
  <si>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</si>
  <si>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</si>
  <si>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</si>
  <si>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</si>
  <si>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</si>
  <si>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</si>
  <si>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</si>
  <si>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</si>
  <si>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</si>
  <si>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</si>
  <si>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</si>
  <si>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</si>
  <si>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</si>
  <si>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</si>
  <si>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</si>
  <si>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</si>
  <si>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</si>
  <si>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</si>
  <si>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</si>
  <si>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</si>
  <si>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</si>
  <si>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</si>
  <si>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</si>
  <si>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</si>
  <si>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</si>
  <si>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</si>
  <si>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</si>
  <si>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</si>
  <si>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</si>
  <si>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</si>
  <si>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</si>
  <si>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</si>
  <si>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</si>
  <si>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</si>
  <si>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</si>
  <si>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</si>
  <si>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</si>
  <si>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</si>
  <si>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</si>
  <si>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</si>
  <si>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</si>
  <si>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</si>
  <si>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</si>
  <si>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</si>
  <si>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</si>
  <si>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</si>
  <si>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</si>
  <si>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</si>
  <si>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</si>
  <si>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</si>
  <si>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</si>
  <si>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</si>
  <si>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</si>
  <si>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</si>
  <si>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</si>
  <si>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</si>
  <si>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</si>
  <si>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</si>
  <si>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</si>
  <si>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</si>
  <si>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</si>
  <si>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</si>
  <si>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</si>
  <si>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</si>
  <si>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</si>
  <si>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</si>
  <si>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</si>
  <si>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</si>
  <si>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</si>
  <si>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</si>
  <si>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</si>
  <si>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</si>
  <si>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</si>
  <si>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</si>
  <si>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</si>
  <si>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</si>
  <si>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</si>
  <si>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</si>
  <si>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</si>
  <si>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</si>
  <si>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</si>
  <si>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</si>
  <si>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</si>
  <si>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</si>
  <si>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</si>
  <si>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</si>
  <si>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</si>
  <si>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</si>
  <si>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</si>
  <si>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</si>
  <si>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</si>
  <si>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</si>
  <si>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</si>
  <si>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</si>
  <si>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</si>
  <si>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</si>
  <si>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</si>
  <si>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</si>
  <si>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</si>
  <si>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</si>
  <si>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</si>
  <si>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</si>
  <si>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</si>
  <si>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</si>
  <si>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</si>
  <si>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</si>
  <si>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</si>
  <si>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</si>
  <si>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</si>
  <si>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</si>
  <si>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</si>
  <si>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</si>
  <si>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</si>
  <si>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</si>
  <si>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</si>
  <si>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</si>
  <si>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</si>
  <si>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</si>
  <si>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</si>
  <si>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</si>
  <si>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</si>
  <si>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</si>
  <si>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</si>
  <si>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</si>
  <si>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</si>
  <si>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</si>
  <si>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</si>
  <si>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</si>
  <si>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</si>
  <si>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</si>
  <si>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</si>
  <si>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</si>
  <si>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</si>
  <si>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</si>
  <si>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</si>
  <si>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</si>
  <si>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</si>
  <si>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</si>
  <si>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</si>
  <si>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</si>
  <si>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</si>
  <si>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</si>
  <si>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</si>
  <si>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</si>
  <si>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</si>
  <si>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</si>
  <si>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</si>
  <si>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</si>
  <si>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</si>
  <si>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</si>
  <si>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</si>
  <si>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</si>
  <si>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</si>
  <si>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</si>
  <si>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</si>
  <si>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</si>
  <si>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</si>
  <si>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</si>
  <si>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</si>
  <si>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</si>
  <si>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</si>
  <si>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</si>
  <si>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</si>
  <si>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</si>
  <si>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</si>
  <si>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</si>
  <si>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</si>
  <si>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</si>
  <si>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</si>
  <si>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</si>
  <si>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</si>
  <si>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</si>
  <si>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</si>
  <si>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</si>
  <si>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</si>
  <si>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</si>
  <si>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</si>
  <si>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</si>
  <si>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</si>
  <si>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</si>
  <si>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</si>
  <si>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</si>
  <si>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</si>
  <si>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</si>
  <si>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</si>
  <si>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</si>
  <si>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</si>
  <si>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</si>
  <si>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</si>
  <si>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</si>
  <si>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</si>
  <si>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</si>
  <si>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</si>
  <si>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</si>
  <si>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</si>
  <si>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</si>
  <si>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</si>
  <si>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</si>
  <si>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</si>
  <si>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</si>
  <si>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</si>
  <si>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</si>
  <si>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</si>
  <si>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</si>
  <si>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</si>
  <si>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</si>
  <si>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</si>
  <si>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</si>
  <si>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</si>
  <si>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</si>
  <si>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</si>
  <si>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</si>
  <si>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</si>
  <si>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</si>
  <si>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</si>
  <si>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</si>
  <si>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</si>
  <si>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</si>
  <si>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</si>
  <si>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</si>
  <si>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</si>
  <si>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</si>
  <si>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</si>
  <si>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</si>
  <si>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</si>
  <si>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</si>
  <si>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</si>
  <si>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</si>
  <si>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</si>
  <si>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</si>
  <si>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</si>
  <si>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</si>
  <si>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</si>
  <si>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</si>
  <si>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</si>
  <si>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</si>
  <si>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</si>
  <si>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</si>
  <si>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</si>
  <si>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</si>
  <si>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</si>
  <si>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</si>
  <si>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</si>
  <si>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</si>
  <si>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</si>
  <si>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</si>
  <si>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</si>
  <si>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</si>
  <si>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</si>
  <si>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</si>
  <si>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</si>
  <si>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</si>
  <si>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</si>
  <si>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</si>
  <si>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</si>
  <si>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</si>
  <si>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</si>
  <si>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</si>
  <si>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</si>
  <si>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</si>
  <si>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</si>
  <si>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</si>
  <si>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</si>
  <si>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</si>
  <si>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</si>
  <si>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</si>
  <si>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</si>
  <si>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</si>
  <si>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</si>
  <si>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</si>
  <si>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</si>
  <si>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</si>
  <si>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</si>
  <si>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</si>
  <si>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</si>
  <si>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</si>
  <si>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</si>
  <si>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</si>
  <si>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</si>
  <si>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</si>
  <si>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</si>
  <si>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</si>
  <si>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</si>
  <si>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</si>
  <si>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</si>
  <si>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</si>
  <si>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</si>
  <si>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</si>
  <si>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</si>
  <si>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</si>
  <si>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</si>
  <si>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</si>
  <si>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</si>
  <si>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</si>
  <si>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</si>
  <si>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</si>
  <si>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</si>
  <si>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</si>
  <si>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</si>
  <si>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</si>
  <si>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</si>
  <si>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</si>
  <si>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</si>
  <si>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</si>
  <si>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</si>
  <si>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</si>
  <si>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</si>
  <si>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</si>
  <si>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</si>
  <si>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</si>
  <si>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</si>
  <si>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</si>
  <si>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</si>
  <si>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</si>
  <si>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</si>
  <si>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</si>
  <si>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</si>
  <si>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</si>
  <si>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</si>
  <si>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</si>
  <si>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</si>
  <si>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</si>
  <si>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</si>
  <si>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</si>
  <si>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</si>
  <si>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</si>
  <si>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</si>
  <si>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</si>
  <si>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</si>
  <si>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</si>
  <si>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</si>
  <si>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</si>
  <si>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</si>
  <si>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</si>
  <si>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</si>
  <si>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</si>
  <si>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</si>
  <si>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</si>
  <si>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</si>
  <si>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</si>
  <si>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</si>
  <si>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</si>
  <si>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</si>
  <si>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</si>
  <si>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</si>
  <si>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</si>
  <si>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</si>
  <si>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</si>
  <si>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</si>
  <si>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</si>
  <si>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</si>
  <si>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</si>
  <si>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</si>
  <si>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</si>
  <si>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</si>
  <si>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</si>
  <si>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</si>
  <si>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</si>
  <si>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</si>
  <si>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</si>
  <si>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</si>
  <si>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</si>
  <si>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</si>
  <si>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</si>
  <si>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</si>
  <si>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</si>
  <si>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</si>
  <si>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</si>
  <si>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</si>
  <si>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</si>
  <si>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</si>
  <si>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</si>
  <si>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</si>
  <si>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</si>
  <si>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</si>
  <si>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</si>
  <si>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</si>
  <si>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</si>
  <si>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</si>
  <si>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</si>
  <si>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</si>
  <si>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</si>
  <si>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</si>
  <si>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</si>
  <si>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</si>
  <si>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</si>
  <si>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</si>
  <si>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</si>
  <si>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</si>
  <si>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</si>
  <si>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</si>
  <si>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</si>
  <si>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</si>
  <si>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</si>
  <si>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</si>
  <si>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</si>
  <si>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</si>
  <si>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</si>
  <si>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</si>
  <si>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</si>
  <si>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</si>
  <si>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</si>
  <si>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</si>
  <si>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</si>
  <si>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</si>
  <si>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</si>
  <si>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</si>
  <si>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</si>
  <si>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</si>
  <si>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</si>
  <si>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</si>
  <si>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</si>
  <si>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</si>
  <si>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</si>
  <si>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</si>
  <si>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</si>
  <si>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</si>
  <si>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</si>
  <si>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</si>
  <si>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</si>
  <si>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</si>
  <si>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</si>
  <si>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</si>
  <si>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</si>
  <si>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</si>
  <si>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</si>
  <si>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</si>
  <si>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</si>
  <si>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</si>
  <si>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</si>
  <si>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</si>
  <si>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</si>
  <si>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</si>
  <si>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</si>
  <si>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</si>
  <si>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</si>
  <si>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</si>
  <si>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</si>
  <si>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</si>
  <si>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</si>
  <si>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</si>
  <si>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</si>
  <si>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</si>
  <si>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</si>
  <si>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</si>
  <si>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</si>
  <si>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</si>
  <si>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</si>
  <si>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</si>
  <si>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</si>
  <si>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</si>
  <si>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</si>
  <si>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</si>
  <si>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</si>
  <si>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</si>
  <si>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</si>
  <si>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</si>
  <si>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</si>
  <si>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</si>
  <si>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</si>
  <si>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</si>
  <si>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</si>
  <si>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</si>
  <si>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</si>
  <si>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</si>
  <si>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</si>
  <si>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</si>
  <si>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</si>
  <si>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</si>
  <si>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</si>
  <si>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</si>
  <si>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</si>
  <si>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</si>
  <si>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</si>
  <si>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</si>
  <si>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</si>
  <si>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</si>
  <si>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</si>
  <si>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</si>
  <si>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</si>
  <si>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</si>
  <si>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</si>
  <si>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</si>
  <si>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</si>
  <si>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</si>
  <si>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</si>
  <si>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</si>
  <si>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</si>
  <si>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</si>
  <si>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</si>
  <si>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</si>
  <si>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</si>
  <si>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</si>
  <si>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</si>
  <si>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</si>
  <si>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</si>
  <si>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</si>
  <si>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</si>
  <si>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</si>
  <si>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</si>
  <si>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</si>
  <si>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</si>
  <si>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</si>
  <si>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</si>
  <si>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</si>
  <si>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</si>
  <si>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</si>
  <si>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</si>
  <si>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</si>
  <si>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</si>
  <si>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</si>
  <si>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</si>
  <si>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</si>
  <si>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</si>
  <si>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</si>
  <si>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</si>
  <si>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</si>
  <si>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</si>
  <si>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</si>
  <si>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</si>
  <si>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</si>
  <si>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</si>
  <si>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</si>
  <si>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</si>
  <si>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</si>
  <si>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</si>
  <si>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</si>
  <si>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</si>
  <si>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</si>
  <si>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</si>
  <si>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</si>
  <si>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</si>
  <si>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</si>
  <si>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</si>
  <si>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</si>
  <si>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</si>
  <si>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</si>
  <si>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</si>
  <si>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</si>
  <si>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</si>
  <si>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</si>
  <si>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</si>
  <si>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</si>
  <si>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</si>
  <si>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</si>
  <si>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</si>
  <si>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</si>
  <si>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</si>
  <si>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</si>
  <si>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</si>
  <si>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</si>
  <si>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</si>
  <si>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</si>
  <si>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</si>
  <si>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</si>
  <si>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</si>
  <si>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</si>
  <si>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</si>
  <si>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</si>
  <si>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</si>
  <si>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</si>
  <si>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</si>
  <si>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</si>
  <si>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</si>
  <si>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</si>
  <si>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</si>
  <si>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</si>
  <si>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</si>
  <si>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</si>
  <si>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</si>
  <si>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</si>
  <si>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</si>
  <si>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</si>
  <si>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</si>
  <si>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</si>
  <si>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</si>
  <si>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</si>
  <si>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</si>
  <si>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</si>
  <si>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</si>
  <si>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</si>
  <si>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</si>
  <si>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</si>
  <si>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</si>
  <si>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</si>
  <si>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</si>
  <si>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</si>
  <si>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</si>
  <si>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</si>
  <si>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</si>
  <si>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</si>
  <si>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</si>
  <si>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</si>
  <si>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</si>
  <si>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</si>
  <si>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</si>
  <si>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</si>
  <si>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</si>
  <si>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</si>
  <si>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</si>
  <si>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</si>
  <si>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</si>
  <si>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</si>
  <si>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</si>
  <si>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</si>
  <si>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</si>
  <si>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</si>
  <si>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</si>
  <si>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</si>
  <si>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</si>
  <si>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</si>
  <si>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</si>
  <si>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</si>
  <si>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</si>
  <si>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</si>
  <si>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</si>
  <si>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</si>
  <si>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</si>
  <si>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</si>
  <si>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</si>
  <si>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</si>
  <si>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</si>
  <si>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</si>
  <si>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</si>
  <si>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</si>
  <si>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</si>
  <si>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</si>
  <si>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</si>
  <si>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</si>
  <si>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</si>
  <si>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</si>
  <si>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</si>
  <si>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</si>
  <si>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</si>
  <si>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</si>
  <si>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</si>
  <si>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</si>
  <si>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</si>
  <si>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</si>
  <si>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</si>
  <si>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</si>
  <si>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</si>
  <si>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</si>
  <si>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</si>
  <si>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</si>
  <si>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</si>
  <si>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</si>
  <si>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</si>
  <si>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</si>
  <si>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</si>
  <si>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</si>
  <si>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</si>
  <si>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</si>
  <si>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</si>
  <si>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</si>
  <si>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</si>
  <si>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</si>
  <si>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</si>
  <si>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</si>
  <si>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</si>
  <si>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</si>
  <si>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</si>
  <si>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</si>
  <si>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</si>
  <si>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</si>
  <si>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</si>
  <si>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</si>
  <si>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</si>
  <si>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</si>
  <si>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</si>
  <si>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</si>
  <si>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</si>
  <si>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</si>
  <si>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</si>
  <si>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</si>
  <si>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</si>
  <si>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</si>
  <si>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</si>
  <si>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</si>
  <si>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</si>
  <si>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</si>
  <si>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</si>
  <si>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</si>
  <si>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</si>
  <si>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</si>
  <si>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</si>
  <si>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</si>
  <si>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</si>
  <si>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</si>
  <si>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</si>
  <si>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</si>
  <si>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</si>
  <si>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</si>
  <si>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</si>
  <si>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</si>
  <si>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</si>
  <si>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</si>
  <si>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</si>
  <si>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</si>
  <si>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</si>
  <si>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</si>
  <si>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</si>
  <si>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</si>
  <si>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</si>
  <si>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</si>
  <si>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</si>
  <si>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</si>
  <si>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</si>
  <si>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</si>
  <si>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</si>
  <si>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</si>
  <si>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</si>
  <si>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</si>
  <si>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</si>
  <si>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</si>
  <si>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</si>
  <si>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</si>
  <si>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</si>
  <si>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</si>
  <si>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</si>
  <si>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</si>
  <si>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</si>
  <si>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</si>
  <si>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</si>
  <si>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</si>
  <si>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</si>
  <si>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</si>
  <si>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</si>
  <si>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</si>
  <si>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</si>
  <si>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</si>
  <si>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</si>
  <si>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</si>
  <si>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</si>
  <si>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</si>
  <si>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</si>
  <si>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</si>
  <si>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</si>
  <si>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</si>
  <si>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</si>
  <si>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</si>
  <si>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</si>
  <si>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</si>
  <si>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</si>
  <si>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</si>
  <si>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</si>
  <si>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</si>
  <si>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</si>
  <si>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</si>
  <si>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</si>
  <si>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</si>
  <si>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</si>
  <si>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</si>
  <si>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</si>
  <si>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</si>
  <si>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</si>
  <si>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</si>
  <si>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</si>
  <si>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</si>
  <si>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</si>
  <si>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</si>
  <si>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</si>
  <si>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</si>
  <si>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</si>
  <si>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</si>
  <si>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</si>
  <si>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</si>
  <si>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</si>
  <si>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</si>
  <si>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</si>
  <si>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</si>
  <si>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</si>
  <si>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</si>
  <si>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</si>
  <si>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</si>
  <si>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</si>
  <si>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</si>
  <si>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</si>
  <si>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</si>
  <si>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</si>
  <si>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</si>
  <si>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</si>
  <si>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</si>
  <si>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</si>
  <si>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</si>
  <si>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</si>
  <si>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</si>
  <si>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</si>
  <si>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</si>
  <si>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</si>
  <si>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</si>
  <si>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</si>
  <si>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</si>
  <si>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</si>
  <si>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</si>
  <si>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</si>
  <si>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</si>
  <si>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</si>
  <si>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</si>
  <si>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</si>
  <si>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</si>
  <si>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</si>
  <si>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</si>
  <si>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</si>
  <si>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</si>
  <si>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</si>
  <si>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</si>
  <si>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</si>
  <si>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</si>
  <si>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</si>
  <si>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</si>
  <si>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</si>
  <si>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</si>
  <si>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</si>
  <si>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</si>
  <si>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</si>
  <si>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</si>
  <si>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</si>
  <si>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</si>
  <si>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</si>
  <si>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</si>
  <si>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</si>
  <si>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</si>
  <si>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</si>
  <si>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</si>
  <si>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</si>
  <si>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</si>
  <si>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</si>
  <si>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</si>
  <si>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</si>
  <si>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</si>
  <si>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</si>
  <si>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</si>
  <si>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</si>
  <si>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</si>
  <si>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</si>
  <si>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</si>
  <si>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</si>
  <si>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</si>
  <si>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</si>
  <si>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</si>
  <si>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</si>
  <si>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</si>
  <si>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</si>
  <si>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</si>
  <si>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</si>
  <si>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</si>
  <si>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</si>
  <si>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</si>
  <si>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</si>
  <si>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</si>
  <si>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</si>
  <si>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</si>
  <si>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</si>
  <si>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</si>
  <si>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</si>
  <si>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</si>
  <si>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</si>
  <si>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</si>
  <si>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</si>
  <si>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</si>
  <si>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</si>
  <si>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</si>
  <si>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</si>
  <si>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</si>
  <si>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</si>
  <si>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</si>
  <si>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</si>
  <si>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</si>
  <si>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</si>
  <si>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</si>
  <si>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</si>
  <si>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</si>
  <si>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</si>
  <si>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</si>
  <si>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</si>
  <si>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</si>
  <si>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</si>
  <si>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</si>
  <si>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</si>
  <si>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</si>
  <si>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</si>
  <si>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</si>
  <si>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</si>
  <si>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</si>
  <si>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</si>
  <si>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</si>
  <si>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</si>
  <si>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</si>
  <si>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</si>
  <si>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</si>
  <si>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</si>
  <si>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</si>
  <si>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</si>
  <si>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</si>
  <si>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</si>
  <si>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</si>
  <si>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</si>
  <si>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</si>
  <si>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</si>
  <si>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</si>
  <si>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</si>
  <si>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</si>
  <si>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</si>
  <si>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</si>
  <si>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</si>
  <si>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</si>
  <si>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</si>
  <si>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</si>
  <si>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</si>
  <si>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</si>
  <si>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</si>
  <si>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</si>
  <si>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</si>
  <si>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</si>
  <si>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</si>
  <si>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</si>
  <si>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</si>
  <si>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</si>
  <si>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</si>
  <si>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</si>
  <si>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</si>
  <si>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</si>
  <si>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</si>
  <si>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</si>
  <si>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</si>
  <si>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</si>
  <si>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</si>
  <si>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</si>
  <si>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</si>
  <si>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</si>
  <si>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</si>
  <si>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</si>
  <si>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</si>
  <si>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</si>
  <si>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</si>
  <si>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</si>
  <si>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</si>
  <si>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</si>
  <si>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</si>
  <si>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</si>
  <si>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</si>
  <si>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</si>
  <si>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</si>
  <si>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</si>
  <si>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</si>
  <si>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</si>
  <si>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</si>
  <si>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</si>
  <si>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</si>
  <si>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</si>
  <si>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</si>
  <si>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</si>
  <si>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</si>
  <si>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</si>
  <si>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</si>
  <si>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</si>
  <si>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</si>
  <si>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</si>
  <si>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</si>
  <si>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</si>
  <si>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</si>
  <si>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</si>
  <si>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</si>
  <si>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</si>
  <si>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</si>
  <si>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</si>
  <si>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</si>
  <si>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</si>
  <si>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</si>
  <si>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</si>
  <si>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</si>
  <si>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</si>
  <si>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</si>
  <si>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</si>
  <si>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</si>
  <si>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</si>
  <si>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</si>
  <si>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</si>
  <si>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</si>
  <si>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</si>
  <si>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</si>
  <si>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</si>
  <si>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</si>
  <si>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</si>
  <si>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</si>
  <si>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</si>
  <si>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</si>
  <si>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</si>
  <si>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</si>
  <si>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</si>
  <si>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</si>
  <si>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</si>
  <si>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</si>
  <si>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</si>
  <si>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</si>
  <si>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</si>
  <si>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</si>
  <si>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</si>
  <si>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</si>
  <si>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</si>
  <si>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</si>
  <si>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</si>
  <si>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</si>
  <si>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</si>
  <si>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</si>
  <si>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</si>
  <si>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</si>
  <si>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</si>
  <si>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</si>
  <si>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</si>
  <si>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</si>
  <si>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</si>
  <si>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</si>
  <si>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</si>
  <si>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</si>
  <si>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</si>
  <si>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</si>
  <si>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</si>
  <si>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</si>
  <si>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</si>
  <si>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</si>
  <si>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</si>
  <si>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</si>
  <si>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</si>
  <si>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</si>
  <si>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</si>
  <si>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</si>
  <si>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</si>
  <si>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</si>
  <si>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</si>
  <si>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</si>
  <si>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</si>
  <si>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</si>
  <si>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</si>
  <si>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</si>
  <si>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</si>
  <si>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</si>
  <si>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</si>
  <si>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</si>
  <si>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</si>
  <si>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</si>
  <si>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</si>
  <si>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</si>
  <si>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</si>
  <si>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</si>
  <si>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</si>
  <si>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</si>
  <si>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</si>
  <si>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</si>
  <si>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</si>
  <si>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</si>
  <si>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</si>
  <si>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</si>
  <si>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</si>
  <si>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</si>
  <si>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</si>
  <si>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</si>
  <si>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</si>
  <si>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</si>
  <si>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</si>
  <si>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</si>
  <si>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</si>
  <si>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</si>
  <si>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</si>
  <si>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</si>
  <si>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</si>
  <si>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</si>
  <si>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</si>
  <si>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</si>
  <si>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</si>
  <si>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</si>
  <si>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</si>
  <si>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</si>
  <si>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</si>
  <si>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</si>
  <si>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</si>
  <si>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</si>
  <si>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</si>
  <si>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</si>
  <si>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</si>
  <si>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</si>
  <si>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</si>
  <si>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</si>
  <si>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</si>
  <si>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</si>
  <si>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</si>
  <si>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</si>
  <si>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</si>
  <si>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</si>
  <si>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</si>
  <si>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</si>
  <si>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</si>
  <si>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</si>
  <si>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</si>
  <si>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</si>
  <si>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</si>
  <si>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</si>
  <si>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</si>
  <si>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</si>
  <si>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</si>
  <si>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</si>
  <si>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</si>
  <si>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</si>
  <si>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</si>
  <si>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</si>
  <si>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</si>
  <si>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</si>
  <si>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</si>
  <si>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</si>
  <si>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</si>
  <si>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</si>
  <si>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</si>
  <si>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</si>
  <si>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</si>
  <si>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</si>
  <si>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</si>
  <si>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</si>
  <si>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</si>
  <si>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</si>
  <si>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</si>
  <si>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</si>
  <si>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</si>
  <si>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</si>
  <si>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</si>
  <si>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</si>
  <si>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</si>
  <si>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</si>
  <si>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</si>
  <si>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</si>
  <si>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</si>
  <si>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</si>
  <si>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</si>
  <si>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</si>
  <si>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</si>
  <si>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</si>
  <si>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</si>
  <si>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</si>
  <si>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</si>
  <si>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</si>
  <si>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</si>
  <si>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</si>
  <si>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</si>
  <si>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</si>
  <si>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</si>
  <si>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</si>
  <si>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</si>
  <si>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</si>
  <si>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</si>
  <si>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</si>
  <si>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</si>
  <si>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</si>
  <si>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</si>
  <si>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</si>
  <si>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</si>
  <si>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</si>
  <si>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</si>
  <si>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</si>
  <si>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</si>
  <si>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</si>
  <si>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</si>
  <si>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</si>
  <si>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</si>
  <si>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</si>
  <si>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</si>
  <si>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</si>
  <si>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</si>
  <si>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</si>
  <si>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</si>
  <si>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</si>
  <si>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</si>
  <si>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</si>
  <si>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</si>
  <si>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</si>
  <si>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</si>
  <si>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</si>
  <si>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</si>
  <si>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</si>
  <si>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</si>
  <si>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</si>
  <si>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</si>
  <si>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</si>
  <si>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</si>
  <si>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</si>
  <si>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</si>
  <si>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</si>
  <si>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</si>
  <si>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</si>
  <si>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</si>
  <si>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</si>
  <si>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</si>
  <si>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</si>
  <si>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</si>
  <si>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</si>
  <si>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</si>
  <si>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</si>
  <si>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</si>
  <si>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</si>
  <si>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</si>
  <si>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</si>
  <si>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</si>
  <si>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</si>
  <si>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</si>
  <si>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</si>
  <si>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</si>
  <si>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</si>
  <si>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</si>
  <si>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</si>
  <si>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</si>
  <si>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</si>
  <si>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</si>
  <si>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</si>
  <si>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</si>
  <si>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</si>
  <si>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</si>
  <si>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</si>
  <si>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</si>
  <si>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</si>
  <si>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</si>
  <si>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</si>
  <si>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</si>
  <si>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</si>
  <si>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</si>
  <si>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</si>
  <si>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</si>
  <si>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</si>
  <si>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</si>
  <si>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</si>
  <si>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</si>
  <si>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</si>
  <si>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</si>
  <si>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</si>
  <si>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</si>
  <si>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</si>
  <si>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</si>
  <si>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</si>
  <si>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</si>
  <si>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</si>
  <si>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</si>
  <si>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</si>
  <si>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</si>
  <si>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</si>
  <si>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</si>
  <si>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</si>
  <si>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</si>
  <si>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</si>
  <si>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</si>
  <si>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</si>
  <si>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</si>
  <si>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</si>
  <si>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</si>
  <si>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</si>
  <si>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</si>
  <si>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</si>
  <si>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</si>
  <si>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</si>
  <si>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</si>
  <si>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</si>
  <si>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</si>
  <si>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</si>
  <si>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</si>
  <si>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</si>
  <si>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</si>
  <si>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</si>
  <si>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</si>
  <si>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</si>
  <si>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</si>
  <si>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</si>
  <si>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</si>
  <si>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</si>
  <si>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</si>
  <si>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</si>
  <si>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</si>
  <si>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</si>
  <si>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</si>
  <si>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</si>
  <si>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</si>
  <si>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</si>
  <si>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</si>
  <si>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</si>
  <si>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</si>
  <si>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</si>
  <si>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</si>
  <si>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</si>
  <si>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</si>
  <si>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</si>
  <si>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</si>
  <si>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</si>
  <si>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</si>
  <si>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</si>
  <si>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</si>
  <si>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</si>
  <si>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</si>
  <si>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</si>
  <si>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</si>
  <si>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</si>
  <si>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</si>
  <si>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</si>
  <si>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</si>
  <si>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</si>
  <si>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</si>
  <si>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</si>
  <si>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</si>
  <si>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</si>
  <si>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</si>
  <si>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</si>
  <si>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</si>
  <si>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</si>
  <si>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</si>
  <si>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</si>
  <si>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</si>
  <si>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</si>
  <si>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</si>
  <si>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</si>
  <si>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</si>
  <si>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</si>
  <si>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</si>
  <si>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</si>
  <si>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</si>
  <si>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</si>
  <si>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</si>
  <si>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</si>
  <si>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</si>
  <si>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</si>
  <si>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</si>
  <si>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</si>
  <si>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</si>
  <si>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</si>
  <si>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</si>
  <si>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</si>
  <si>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</si>
  <si>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</si>
  <si>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</si>
  <si>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</si>
  <si>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</si>
  <si>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</si>
  <si>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</si>
  <si>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</si>
  <si>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</si>
  <si>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</si>
  <si>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</si>
  <si>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</si>
  <si>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</si>
  <si>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</si>
  <si>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</si>
  <si>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</si>
  <si>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</si>
  <si>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</si>
  <si>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</si>
  <si>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</si>
  <si>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</si>
  <si>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</si>
  <si>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</si>
  <si>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</si>
  <si>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</si>
  <si>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</si>
  <si>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</si>
  <si>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</si>
  <si>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</si>
  <si>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</si>
  <si>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</si>
  <si>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</si>
  <si>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</si>
  <si>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</si>
  <si>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</si>
  <si>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</si>
  <si>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</si>
  <si>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</si>
  <si>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</si>
  <si>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</si>
  <si>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</si>
  <si>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</si>
  <si>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</si>
  <si>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</si>
  <si>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</si>
  <si>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</si>
  <si>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</si>
  <si>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</si>
  <si>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</si>
  <si>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</si>
  <si>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</si>
  <si>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</si>
  <si>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</si>
  <si>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</si>
  <si>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</si>
  <si>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</si>
  <si>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</si>
  <si>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</si>
  <si>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</si>
  <si>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</si>
  <si>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</si>
  <si>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</si>
  <si>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</si>
  <si>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</si>
  <si>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</si>
  <si>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</si>
  <si>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</si>
  <si>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</si>
  <si>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</si>
  <si>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</si>
  <si>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</si>
  <si>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</si>
  <si>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</si>
  <si>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</si>
  <si>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</si>
  <si>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</si>
  <si>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</si>
  <si>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</si>
  <si>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</si>
  <si>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</si>
  <si>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</si>
  <si>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</si>
  <si>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</si>
  <si>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</si>
  <si>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</si>
  <si>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</si>
  <si>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</si>
  <si>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</si>
  <si>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</si>
  <si>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</si>
  <si>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</si>
  <si>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</si>
  <si>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</si>
  <si>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</si>
  <si>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</si>
  <si>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</si>
  <si>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</si>
  <si>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</si>
  <si>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</si>
  <si>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</si>
  <si>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</si>
  <si>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</si>
  <si>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</si>
  <si>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</si>
  <si>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</si>
  <si>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</si>
  <si>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</si>
  <si>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</si>
  <si>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</si>
  <si>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</si>
  <si>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</si>
  <si>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</si>
  <si>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</si>
  <si>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</si>
  <si>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</si>
  <si>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</si>
  <si>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</si>
  <si>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</si>
  <si>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</si>
  <si>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</si>
  <si>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</si>
  <si>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</si>
  <si>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</si>
  <si>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</si>
  <si>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</si>
  <si>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</si>
  <si>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</si>
  <si>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</si>
  <si>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</si>
  <si>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</si>
  <si>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</si>
  <si>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</si>
  <si>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</si>
  <si>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</si>
  <si>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</si>
  <si>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</si>
  <si>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</si>
  <si>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</si>
  <si>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</si>
  <si>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</si>
  <si>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</si>
  <si>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</si>
  <si>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</si>
  <si>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</si>
  <si>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</si>
  <si>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</si>
  <si>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</si>
  <si>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</si>
  <si>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</si>
  <si>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</si>
  <si>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</si>
  <si>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</si>
  <si>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</si>
  <si>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</si>
  <si>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</si>
  <si>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</si>
  <si>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</si>
  <si>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</si>
  <si>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</si>
  <si>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</si>
  <si>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</si>
  <si>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</si>
  <si>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</si>
  <si>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</si>
  <si>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</si>
  <si>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</si>
  <si>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</si>
  <si>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</si>
  <si>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</si>
  <si>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</si>
  <si>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</si>
  <si>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</si>
  <si>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</si>
  <si>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</si>
  <si>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</si>
  <si>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</si>
  <si>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</si>
  <si>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</si>
  <si>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</si>
  <si>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</si>
  <si>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</si>
  <si>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</si>
  <si>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</si>
  <si>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</si>
  <si>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</si>
  <si>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</si>
  <si>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</si>
  <si>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</si>
  <si>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</si>
  <si>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</si>
  <si>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</si>
  <si>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</si>
  <si>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</si>
  <si>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</si>
  <si>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</si>
  <si>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</si>
  <si>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</si>
  <si>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</si>
  <si>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</si>
  <si>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</si>
  <si>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</si>
  <si>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</si>
  <si>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</si>
  <si>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</si>
  <si>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</si>
  <si>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</si>
  <si>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</si>
  <si>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</si>
  <si>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</si>
  <si>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</si>
  <si>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</si>
  <si>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</si>
  <si>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</si>
  <si>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</si>
  <si>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</si>
  <si>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</si>
  <si>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</si>
  <si>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</si>
  <si>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</si>
  <si>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</si>
  <si>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</si>
  <si>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</si>
  <si>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</si>
  <si>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</si>
  <si>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</si>
  <si>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</si>
  <si>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</si>
  <si>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</si>
  <si>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</si>
  <si>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</si>
  <si>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</si>
  <si>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</si>
  <si>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</si>
  <si>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</si>
  <si>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</si>
  <si>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</si>
  <si>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</si>
  <si>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</si>
  <si>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</si>
  <si>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</si>
  <si>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</si>
  <si>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</si>
  <si>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</si>
  <si>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</si>
  <si>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</si>
  <si>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</si>
  <si>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</si>
  <si>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</si>
  <si>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</si>
  <si>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</si>
  <si>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</si>
  <si>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</si>
  <si>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</si>
  <si>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</si>
  <si>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</si>
  <si>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</si>
  <si>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</si>
  <si>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</si>
  <si>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</si>
  <si>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</si>
  <si>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</si>
  <si>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</si>
  <si>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</si>
  <si>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</si>
  <si>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</si>
  <si>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</si>
  <si>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</si>
  <si>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</si>
  <si>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</si>
  <si>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</si>
  <si>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</si>
  <si>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</si>
  <si>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</si>
  <si>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</si>
  <si>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</si>
  <si>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</si>
  <si>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</si>
  <si>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</si>
  <si>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</si>
  <si>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</si>
  <si>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</si>
  <si>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</si>
  <si>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</si>
  <si>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</si>
  <si>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</si>
  <si>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</si>
  <si>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</si>
  <si>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</si>
  <si>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</si>
  <si>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</si>
  <si>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</si>
  <si>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</si>
  <si>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</si>
  <si>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</si>
  <si>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</si>
  <si>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</si>
  <si>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</si>
  <si>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</si>
  <si>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</si>
  <si>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</si>
  <si>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</si>
  <si>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</si>
  <si>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</si>
  <si>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</si>
  <si>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</si>
  <si>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</si>
  <si>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</si>
  <si>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</si>
  <si>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</si>
  <si>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</si>
  <si>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</si>
  <si>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</si>
  <si>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</si>
  <si>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</si>
  <si>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</si>
  <si>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</si>
  <si>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</si>
  <si>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</si>
  <si>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</si>
  <si>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</si>
  <si>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</si>
  <si>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</si>
  <si>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</si>
  <si>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</si>
  <si>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</si>
  <si>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</si>
  <si>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</si>
  <si>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</si>
  <si>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</si>
  <si>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</si>
  <si>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</si>
  <si>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</si>
  <si>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</si>
  <si>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</si>
  <si>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</si>
  <si>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</si>
  <si>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</si>
  <si>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</si>
  <si>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</si>
  <si>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</si>
  <si>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</si>
  <si>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</si>
  <si>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</si>
  <si>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</si>
  <si>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</si>
  <si>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</si>
  <si>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</si>
  <si>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</si>
  <si>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</si>
  <si>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</si>
  <si>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</si>
  <si>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</si>
  <si>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</si>
  <si>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</si>
  <si>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</si>
  <si>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</si>
  <si>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</si>
  <si>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</si>
  <si>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</si>
  <si>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</si>
  <si>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</si>
  <si>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</si>
  <si>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</si>
  <si>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</si>
  <si>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</si>
  <si>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</si>
  <si>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</si>
  <si>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</si>
  <si>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</si>
  <si>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</si>
  <si>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</si>
  <si>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</si>
  <si>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</si>
  <si>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</si>
  <si>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</si>
  <si>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</si>
  <si>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</si>
  <si>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</si>
  <si>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</si>
  <si>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</si>
  <si>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</si>
  <si>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</si>
  <si>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</si>
  <si>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</si>
  <si>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</si>
  <si>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</si>
  <si>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</si>
  <si>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</si>
  <si>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</si>
  <si>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</si>
  <si>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</si>
  <si>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</si>
  <si>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</si>
  <si>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</si>
  <si>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</si>
  <si>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</si>
  <si>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</si>
  <si>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</si>
  <si>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</si>
  <si>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</si>
  <si>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</si>
  <si>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</si>
  <si>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</si>
  <si>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</si>
  <si>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</si>
  <si>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</si>
  <si>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</si>
  <si>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</si>
  <si>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</si>
  <si>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</si>
  <si>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</si>
  <si>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</si>
  <si>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</si>
  <si>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</si>
  <si>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</si>
  <si>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</si>
  <si>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</si>
  <si>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</si>
  <si>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</si>
  <si>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</si>
  <si>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</si>
  <si>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</si>
  <si>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</si>
  <si>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</si>
  <si>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</si>
  <si>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</si>
  <si>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</si>
  <si>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</si>
  <si>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</si>
  <si>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</si>
  <si>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</si>
  <si>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</si>
  <si>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</si>
  <si>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</si>
  <si>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</si>
  <si>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</si>
  <si>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</si>
  <si>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</si>
  <si>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</si>
  <si>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</si>
  <si>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</si>
  <si>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</si>
  <si>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</si>
  <si>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</si>
  <si>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</si>
  <si>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</si>
  <si>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</si>
  <si>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</si>
  <si>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</si>
  <si>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</si>
  <si>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</si>
  <si>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</si>
  <si>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</si>
  <si>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</si>
  <si>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</si>
  <si>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</si>
  <si>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</si>
  <si>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</si>
  <si>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</si>
  <si>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</si>
  <si>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</si>
  <si>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</si>
  <si>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</si>
  <si>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</si>
  <si>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</si>
  <si>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</si>
  <si>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</si>
  <si>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</si>
  <si>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</si>
  <si>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</si>
  <si>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</si>
  <si>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</si>
  <si>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</si>
  <si>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</si>
  <si>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</si>
  <si>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</si>
  <si>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</si>
  <si>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</si>
  <si>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</si>
  <si>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</si>
  <si>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</si>
  <si>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</si>
  <si>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</si>
  <si>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</si>
  <si>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</si>
  <si>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</si>
  <si>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</si>
  <si>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</si>
  <si>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</si>
  <si>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</si>
  <si>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</si>
  <si>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</si>
  <si>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</si>
  <si>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</si>
  <si>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</si>
  <si>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</si>
  <si>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</si>
  <si>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</si>
  <si>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</si>
  <si>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</si>
  <si>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</si>
  <si>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</si>
  <si>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</si>
  <si>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</si>
  <si>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</si>
  <si>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</si>
  <si>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</si>
  <si>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</si>
  <si>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</si>
  <si>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</si>
  <si>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</si>
  <si>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</si>
  <si>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</si>
  <si>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</si>
  <si>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</si>
  <si>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</si>
  <si>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</si>
  <si>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</si>
  <si>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</si>
  <si>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</si>
  <si>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</si>
  <si>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</si>
  <si>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</si>
  <si>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</si>
  <si>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</si>
  <si>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</si>
  <si>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</si>
  <si>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</si>
  <si>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</si>
  <si>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</si>
  <si>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</si>
  <si>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</si>
  <si>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</si>
  <si>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</si>
  <si>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</si>
  <si>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</si>
  <si>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</si>
  <si>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</si>
  <si>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</si>
  <si>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</si>
  <si>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</si>
  <si>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</si>
  <si>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</si>
  <si>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</si>
  <si>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</si>
  <si>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</si>
  <si>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</si>
  <si>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</si>
  <si>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</si>
  <si>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</si>
  <si>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</si>
  <si>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</si>
  <si>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</si>
  <si>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</si>
  <si>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</si>
  <si>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</si>
  <si>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</si>
  <si>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</si>
  <si>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</si>
  <si>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</si>
  <si>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</si>
  <si>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</si>
  <si>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</si>
  <si>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</si>
  <si>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</si>
  <si>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</si>
  <si>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</si>
  <si>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</si>
  <si>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</si>
  <si>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</si>
  <si>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</si>
  <si>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</si>
  <si>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</si>
  <si>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</si>
  <si>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</si>
  <si>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</si>
  <si>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</si>
  <si>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</si>
  <si>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</si>
  <si>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</si>
  <si>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</si>
  <si>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</si>
  <si>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</si>
  <si>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</si>
  <si>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</si>
  <si>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</si>
  <si>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</si>
  <si>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</si>
  <si>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</si>
  <si>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</si>
  <si>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</si>
  <si>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</si>
  <si>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</si>
  <si>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</si>
  <si>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</si>
  <si>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</si>
  <si>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</si>
  <si>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</si>
  <si>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</si>
  <si>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</si>
  <si>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</si>
  <si>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</si>
  <si>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</si>
  <si>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</si>
  <si>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</si>
  <si>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</si>
  <si>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</si>
  <si>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</si>
  <si>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</si>
  <si>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</si>
  <si>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</si>
  <si>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</si>
  <si>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</si>
  <si>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</si>
  <si>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</si>
  <si>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</si>
  <si>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</si>
  <si>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</si>
  <si>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</si>
  <si>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</si>
  <si>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</si>
  <si>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</si>
  <si>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</si>
  <si>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</si>
  <si>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</si>
  <si>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</si>
  <si>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</si>
  <si>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</si>
  <si>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</si>
  <si>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</si>
  <si>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</si>
  <si>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</si>
  <si>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</si>
  <si>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</si>
  <si>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</si>
  <si>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</si>
  <si>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</si>
  <si>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</si>
  <si>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</si>
  <si>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</si>
  <si>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</si>
  <si>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</si>
  <si>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</si>
  <si>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</si>
  <si>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</si>
  <si>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</si>
  <si>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</si>
  <si>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</si>
  <si>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</si>
  <si>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</si>
  <si>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</si>
  <si>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</si>
  <si>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</si>
  <si>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</si>
  <si>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</si>
  <si>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</si>
  <si>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</si>
  <si>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</si>
  <si>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</si>
  <si>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</si>
  <si>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</si>
  <si>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</si>
  <si>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</si>
  <si>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</si>
  <si>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</si>
  <si>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</si>
  <si>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</si>
  <si>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</si>
  <si>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</si>
  <si>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</si>
  <si>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</si>
  <si>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</si>
  <si>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</si>
  <si>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</si>
  <si>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</si>
  <si>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</si>
  <si>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</si>
  <si>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</si>
  <si>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</si>
  <si>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</si>
  <si>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</si>
  <si>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</si>
  <si>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</si>
  <si>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</si>
  <si>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</si>
  <si>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</si>
  <si>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</si>
  <si>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</si>
  <si>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</si>
  <si>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</si>
  <si>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</si>
  <si>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</si>
  <si>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</si>
  <si>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</si>
  <si>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</si>
  <si>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</si>
  <si>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</si>
  <si>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</si>
  <si>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</si>
  <si>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</si>
  <si>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</si>
  <si>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</si>
  <si>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</si>
  <si>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</si>
  <si>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</si>
  <si>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</si>
  <si>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</si>
  <si>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</si>
  <si>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</si>
  <si>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</si>
  <si>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</si>
  <si>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</si>
  <si>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</si>
  <si>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</si>
  <si>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</si>
  <si>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</si>
  <si>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</si>
  <si>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</si>
  <si>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</si>
  <si>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</si>
  <si>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</si>
  <si>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</si>
  <si>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</si>
  <si>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</si>
  <si>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</si>
  <si>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</si>
  <si>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</si>
  <si>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</si>
  <si>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</si>
  <si>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</si>
  <si>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</si>
  <si>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</si>
  <si>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</si>
  <si>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</si>
  <si>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</si>
  <si>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</si>
  <si>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</si>
  <si>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</si>
  <si>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</si>
  <si>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</si>
  <si>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</si>
  <si>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</si>
  <si>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</si>
  <si>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</si>
  <si>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</si>
  <si>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</si>
  <si>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</si>
  <si>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</si>
  <si>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</si>
  <si>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</si>
  <si>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</si>
  <si>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</si>
  <si>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</si>
  <si>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</si>
  <si>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</si>
  <si>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</si>
  <si>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</si>
  <si>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</si>
  <si>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</si>
  <si>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</si>
  <si>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</si>
  <si>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</si>
  <si>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</si>
  <si>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</si>
  <si>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</si>
  <si>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</si>
  <si>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</si>
  <si>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</si>
  <si>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</si>
  <si>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</si>
  <si>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</si>
  <si>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</si>
  <si>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</si>
  <si>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</si>
  <si>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</si>
  <si>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</si>
  <si>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</si>
  <si>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</si>
  <si>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</si>
  <si>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</si>
  <si>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</si>
  <si>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</si>
  <si>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</si>
  <si>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</si>
  <si>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</si>
  <si>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</si>
  <si>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</si>
  <si>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</si>
  <si>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</si>
  <si>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</si>
  <si>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</si>
  <si>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</si>
  <si>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</si>
  <si>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</si>
  <si>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</si>
  <si>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</si>
  <si>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</si>
  <si>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</si>
  <si>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</si>
  <si>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</si>
  <si>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</si>
  <si>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</si>
  <si>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</si>
  <si>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</si>
  <si>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</si>
  <si>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</si>
  <si>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</si>
  <si>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</si>
  <si>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</si>
  <si>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</si>
  <si>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</si>
  <si>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</si>
  <si>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</si>
  <si>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</si>
  <si>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</si>
  <si>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</si>
  <si>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</si>
  <si>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</si>
  <si>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</si>
  <si>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</si>
  <si>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</si>
  <si>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</si>
  <si>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</si>
  <si>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</si>
  <si>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</si>
  <si>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</si>
  <si>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</si>
  <si>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</si>
  <si>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</si>
  <si>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</si>
  <si>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</si>
  <si>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</si>
  <si>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</si>
  <si>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</si>
  <si>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</si>
  <si>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</si>
  <si>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</si>
  <si>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</si>
  <si>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</si>
  <si>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</si>
  <si>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</si>
  <si>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</si>
  <si>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</si>
  <si>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</si>
  <si>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</si>
  <si>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</si>
  <si>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</si>
  <si>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</si>
  <si>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</si>
  <si>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</si>
  <si>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</si>
  <si>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</si>
  <si>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</si>
  <si>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</si>
  <si>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</si>
  <si>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</si>
  <si>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</si>
  <si>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</si>
  <si>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</si>
  <si>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</si>
  <si>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</si>
  <si>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</si>
  <si>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</si>
  <si>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</si>
  <si>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</si>
  <si>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</si>
  <si>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</si>
  <si>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</si>
  <si>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</si>
  <si>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</si>
  <si>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</si>
  <si>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</si>
  <si>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</si>
  <si>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</si>
  <si>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</si>
  <si>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</si>
  <si>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</si>
  <si>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</si>
  <si>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</si>
  <si>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</si>
  <si>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</si>
  <si>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</si>
  <si>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</si>
  <si>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</si>
  <si>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</si>
  <si>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</si>
  <si>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</si>
  <si>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</si>
  <si>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</si>
  <si>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</si>
  <si>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</si>
  <si>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</si>
  <si>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</si>
  <si>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</si>
  <si>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</si>
  <si>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</si>
  <si>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</si>
  <si>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</si>
  <si>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</si>
  <si>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</si>
  <si>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</si>
  <si>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</si>
  <si>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</si>
  <si>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</si>
  <si>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</si>
  <si>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</si>
  <si>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</si>
  <si>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</si>
  <si>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</si>
  <si>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</si>
  <si>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</si>
  <si>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</si>
  <si>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</si>
  <si>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</si>
  <si>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</si>
  <si>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</si>
  <si>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</si>
  <si>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</si>
  <si>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</si>
  <si>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</si>
  <si>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</si>
  <si>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</si>
  <si>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</si>
  <si>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</si>
  <si>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</si>
  <si>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</si>
  <si>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</si>
  <si>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</si>
  <si>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</si>
  <si>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</si>
  <si>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</si>
  <si>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</si>
  <si>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</si>
  <si>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</si>
  <si>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</si>
  <si>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</si>
  <si>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</si>
  <si>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</si>
  <si>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</si>
  <si>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</si>
  <si>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</si>
  <si>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</si>
  <si>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</si>
  <si>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</si>
  <si>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</si>
  <si>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</si>
  <si>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</si>
  <si>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</si>
  <si>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</si>
  <si>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</si>
  <si>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</si>
  <si>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</si>
  <si>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</si>
  <si>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</si>
  <si>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</si>
  <si>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</si>
  <si>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</si>
  <si>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</si>
  <si>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</si>
  <si>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</si>
  <si>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</si>
  <si>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</si>
  <si>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</si>
  <si>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</si>
  <si>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</si>
  <si>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</si>
  <si>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</si>
  <si>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</si>
  <si>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</si>
  <si>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</si>
  <si>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</si>
  <si>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</si>
  <si>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</si>
  <si>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</si>
  <si>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</si>
  <si>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</si>
  <si>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</si>
  <si>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</si>
  <si>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</si>
  <si>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</si>
  <si>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</si>
  <si>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</si>
  <si>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</si>
  <si>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</si>
  <si>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</si>
  <si>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</si>
  <si>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</si>
  <si>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</si>
  <si>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</si>
  <si>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</si>
  <si>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</si>
  <si>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</si>
  <si>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</si>
  <si>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</si>
  <si>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</si>
  <si>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</si>
  <si>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</si>
  <si>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</si>
  <si>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</si>
  <si>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</si>
  <si>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</si>
  <si>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</si>
  <si>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</si>
  <si>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</si>
  <si>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</si>
  <si>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</si>
  <si>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</si>
  <si>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</si>
  <si>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</si>
  <si>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</si>
  <si>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</si>
  <si>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</si>
  <si>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</si>
  <si>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</si>
  <si>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</si>
  <si>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</si>
  <si>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</si>
  <si>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</si>
  <si>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</si>
  <si>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</si>
  <si>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</si>
  <si>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</si>
  <si>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</si>
  <si>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</si>
  <si>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</si>
  <si>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</si>
  <si>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</si>
  <si>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</si>
  <si>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</si>
  <si>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</si>
  <si>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</si>
  <si>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</si>
  <si>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</si>
  <si>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</si>
  <si>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</si>
  <si>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</si>
  <si>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</si>
  <si>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</si>
  <si>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</si>
  <si>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</si>
  <si>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</si>
  <si>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</si>
  <si>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</si>
  <si>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</si>
  <si>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</si>
  <si>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</si>
  <si>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</si>
  <si>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</si>
  <si>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</si>
  <si>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</si>
  <si>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</si>
  <si>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</si>
  <si>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</si>
  <si>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</si>
  <si>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</si>
  <si>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</si>
  <si>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</si>
  <si>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</si>
  <si>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</si>
  <si>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</si>
  <si>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</si>
  <si>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</si>
  <si>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</si>
  <si>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</si>
  <si>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</si>
  <si>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</si>
  <si>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</si>
  <si>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</si>
  <si>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</si>
  <si>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</si>
  <si>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</si>
  <si>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</si>
  <si>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</si>
  <si>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</si>
  <si>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</si>
  <si>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</si>
  <si>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</si>
  <si>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</si>
  <si>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</si>
  <si>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</si>
  <si>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</si>
  <si>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</si>
  <si>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</si>
  <si>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</si>
  <si>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</si>
  <si>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</si>
  <si>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</si>
  <si>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</si>
  <si>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</si>
  <si>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</si>
  <si>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</si>
  <si>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</si>
  <si>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</si>
  <si>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</si>
  <si>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</si>
  <si>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</si>
  <si>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</si>
  <si>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</si>
  <si>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</si>
  <si>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</si>
  <si>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</si>
  <si>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</si>
  <si>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</si>
  <si>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</si>
  <si>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</si>
  <si>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</si>
  <si>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</si>
  <si>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</si>
  <si>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</si>
  <si>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</si>
  <si>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</si>
  <si>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</si>
  <si>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</si>
  <si>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</si>
  <si>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</si>
  <si>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</si>
  <si>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</si>
  <si>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</si>
  <si>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</si>
  <si>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</si>
  <si>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</si>
  <si>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</si>
  <si>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</si>
  <si>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</si>
  <si>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</si>
  <si>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</si>
  <si>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</si>
  <si>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</si>
  <si>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</si>
  <si>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</si>
  <si>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</si>
  <si>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</si>
  <si>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</si>
  <si>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</si>
  <si>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</si>
  <si>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</si>
  <si>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</si>
  <si>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</si>
  <si>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</si>
  <si>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</si>
  <si>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</si>
  <si>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</si>
  <si>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</si>
  <si>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</si>
  <si>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</si>
  <si>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</si>
  <si>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</si>
  <si>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</si>
  <si>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</si>
  <si>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</si>
  <si>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</si>
  <si>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</si>
  <si>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</si>
  <si>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</si>
  <si>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</si>
  <si>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</si>
  <si>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</si>
  <si>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</si>
  <si>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</si>
  <si>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</si>
  <si>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</si>
  <si>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</si>
  <si>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</si>
  <si>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</si>
  <si>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</si>
  <si>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</si>
  <si>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</si>
  <si>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</si>
  <si>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</si>
  <si>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</si>
  <si>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</si>
  <si>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</si>
  <si>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</si>
  <si>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</si>
  <si>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</si>
  <si>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</si>
  <si>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</si>
  <si>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</si>
  <si>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</si>
  <si>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</si>
  <si>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</si>
  <si>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</si>
  <si>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</si>
  <si>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</si>
  <si>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</si>
  <si>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</si>
  <si>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</si>
  <si>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</si>
  <si>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</si>
  <si>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</si>
  <si>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</si>
  <si>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</si>
  <si>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</si>
  <si>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</si>
  <si>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</si>
  <si>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</si>
  <si>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</si>
  <si>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</si>
  <si>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</si>
  <si>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</si>
  <si>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</si>
  <si>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</si>
  <si>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</si>
  <si>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</si>
  <si>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</si>
  <si>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</si>
  <si>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</si>
  <si>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</si>
  <si>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</si>
  <si>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</si>
  <si>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</si>
  <si>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</si>
  <si>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</si>
  <si>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</si>
  <si>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</si>
  <si>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</si>
  <si>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</si>
  <si>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</si>
  <si>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</si>
  <si>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</si>
  <si>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</si>
  <si>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</si>
  <si>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</si>
  <si>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</si>
  <si>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</si>
  <si>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</si>
  <si>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</si>
  <si>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</si>
  <si>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</si>
  <si>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</si>
  <si>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</si>
  <si>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</si>
  <si>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</si>
  <si>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</si>
  <si>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</si>
  <si>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</si>
  <si>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</si>
  <si>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</si>
  <si>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</si>
  <si>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</si>
  <si>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</si>
  <si>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</si>
  <si>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</si>
  <si>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</si>
  <si>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</si>
  <si>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</si>
  <si>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</si>
  <si>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</si>
  <si>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</si>
  <si>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</si>
  <si>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</si>
  <si>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</si>
  <si>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</si>
  <si>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</si>
  <si>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</si>
  <si>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</si>
  <si>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</si>
  <si>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</si>
  <si>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</si>
  <si>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</si>
  <si>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</si>
  <si>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</si>
  <si>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</si>
  <si>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</si>
  <si>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</si>
  <si>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</si>
  <si>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</si>
  <si>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</si>
  <si>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</si>
  <si>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</si>
  <si>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</si>
  <si>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</si>
  <si>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</si>
  <si>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</si>
  <si>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</si>
  <si>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</si>
  <si>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</si>
  <si>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</si>
  <si>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</si>
  <si>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</si>
  <si>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</si>
  <si>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</si>
  <si>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</si>
  <si>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</si>
  <si>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</si>
  <si>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</si>
  <si>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</si>
  <si>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</si>
  <si>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</si>
  <si>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</si>
  <si>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</si>
  <si>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</si>
  <si>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</si>
  <si>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</si>
  <si>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</si>
  <si>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</si>
  <si>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</si>
  <si>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</si>
  <si>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</si>
  <si>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</si>
  <si>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</si>
  <si>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</si>
  <si>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</si>
  <si>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</si>
  <si>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</si>
  <si>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</si>
  <si>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</si>
  <si>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</si>
  <si>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</si>
  <si>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</si>
  <si>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</si>
  <si>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</si>
  <si>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</si>
  <si>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</si>
  <si>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</si>
  <si>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</si>
  <si>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</si>
  <si>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</si>
  <si>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</si>
  <si>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</si>
  <si>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</si>
  <si>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</si>
  <si>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</si>
  <si>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</si>
  <si>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</si>
  <si>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</si>
  <si>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</si>
  <si>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</si>
  <si>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</si>
  <si>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</si>
  <si>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</si>
  <si>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</si>
  <si>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</si>
  <si>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</si>
  <si>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</si>
  <si>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</si>
  <si>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</si>
  <si>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</si>
  <si>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</si>
  <si>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</si>
  <si>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</si>
  <si>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</si>
  <si>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</si>
  <si>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</si>
  <si>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</si>
  <si>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</si>
  <si>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</si>
  <si>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</si>
  <si>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</si>
  <si>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</si>
  <si>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</si>
  <si>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</si>
  <si>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</si>
  <si>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</si>
  <si>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</si>
  <si>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</si>
  <si>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</si>
  <si>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</si>
  <si>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</si>
  <si>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</si>
  <si>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</si>
  <si>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</si>
  <si>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</si>
  <si>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</si>
  <si>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</si>
  <si>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</si>
  <si>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</si>
  <si>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</si>
  <si>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</si>
  <si>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</si>
  <si>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</si>
  <si>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</si>
  <si>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</si>
  <si>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</si>
  <si>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</si>
  <si>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</si>
  <si>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</si>
  <si>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</si>
  <si>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</si>
  <si>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</si>
  <si>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</si>
  <si>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</si>
  <si>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</si>
  <si>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</si>
  <si>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</si>
  <si>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</si>
  <si>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</si>
  <si>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</si>
  <si>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</si>
  <si>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</si>
  <si>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</si>
  <si>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</si>
  <si>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</si>
  <si>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</si>
  <si>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</si>
  <si>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</si>
  <si>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</si>
  <si>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</si>
  <si>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</si>
  <si>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</si>
  <si>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</si>
  <si>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</si>
  <si>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</si>
  <si>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</si>
  <si>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</si>
  <si>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</si>
  <si>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</si>
  <si>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</si>
  <si>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</si>
  <si>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</si>
  <si>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</si>
  <si>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</si>
  <si>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</si>
  <si>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</si>
  <si>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</si>
  <si>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</si>
  <si>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</si>
  <si>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</si>
  <si>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</si>
  <si>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</si>
  <si>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</si>
  <si>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</si>
  <si>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</si>
  <si>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</si>
  <si>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</si>
  <si>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</si>
  <si>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</si>
  <si>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</si>
  <si>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</si>
  <si>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</si>
  <si>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</si>
  <si>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</si>
  <si>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</si>
  <si>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</si>
  <si>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</si>
  <si>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</si>
  <si>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</si>
  <si>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</si>
  <si>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</si>
  <si>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</si>
  <si>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</si>
  <si>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</si>
  <si>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</si>
  <si>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</si>
  <si>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</si>
  <si>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</si>
  <si>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</si>
  <si>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</si>
  <si>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</si>
  <si>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</si>
  <si>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</si>
  <si>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</si>
  <si>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</si>
  <si>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</si>
  <si>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</si>
  <si>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</si>
  <si>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</si>
  <si>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</si>
  <si>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</si>
  <si>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</si>
  <si>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</si>
  <si>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</si>
  <si>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</si>
  <si>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</si>
  <si>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</si>
  <si>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</si>
  <si>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</si>
  <si>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</si>
  <si>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</si>
  <si>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</si>
  <si>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</si>
  <si>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</si>
  <si>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</si>
  <si>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</si>
  <si>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</si>
  <si>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</si>
  <si>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</si>
  <si>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</si>
  <si>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</si>
  <si>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</si>
  <si>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</si>
  <si>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</si>
  <si>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</si>
  <si>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</si>
  <si>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</si>
  <si>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</si>
  <si>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</si>
  <si>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</si>
  <si>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</si>
  <si>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</si>
  <si>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</si>
  <si>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</si>
  <si>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</si>
  <si>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</si>
  <si>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</si>
  <si>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</si>
  <si>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</si>
  <si>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</si>
  <si>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</si>
  <si>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</si>
  <si>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</si>
  <si>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</si>
  <si>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</si>
  <si>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</si>
  <si>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</si>
  <si>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</si>
  <si>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</si>
  <si>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</si>
  <si>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</si>
  <si>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</si>
  <si>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</si>
  <si>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</si>
  <si>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</si>
  <si>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</si>
  <si>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</si>
  <si>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</si>
  <si>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</si>
  <si>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</si>
  <si>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 Category</t>
  </si>
  <si>
    <t>Row Labels</t>
  </si>
  <si>
    <t>Grand Total</t>
  </si>
  <si>
    <t>Column Labels</t>
  </si>
  <si>
    <t>Count of outcomes</t>
  </si>
  <si>
    <t>Count of Parent Category</t>
  </si>
  <si>
    <t>(All)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</si>
  <si>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</si>
  <si>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</si>
  <si>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</si>
  <si>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</si>
  <si>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</si>
  <si>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</si>
  <si>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</si>
  <si>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</si>
  <si>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</si>
  <si>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</si>
  <si>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</si>
  <si>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</si>
  <si>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</si>
  <si>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</si>
  <si>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Quarters</t>
  </si>
  <si>
    <t>Average donation:</t>
  </si>
  <si>
    <t>Name</t>
  </si>
  <si>
    <t>Goal</t>
  </si>
  <si>
    <t>Pledged</t>
  </si>
  <si>
    <t>Backers</t>
  </si>
  <si>
    <t>Number Successful</t>
  </si>
  <si>
    <t>Number Failed</t>
  </si>
  <si>
    <t>Number Canceled</t>
  </si>
  <si>
    <t>Total Projects</t>
  </si>
  <si>
    <t>Percentage Succesful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</si>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</sst>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left" vertical="center" wrapText="1"/>
    </xf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layout>
        <c:manualLayout>
          <c:xMode val="edge"/>
          <c:yMode val="edge"/>
          <c:x val="0.25830555555555551"/>
          <c:y val="0.1365314324162135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6</c:v>
                </c:pt>
                <c:pt idx="3">
                  <c:v>13</c:v>
                </c:pt>
                <c:pt idx="4">
                  <c:v>11</c:v>
                </c:pt>
                <c:pt idx="5">
                  <c:v>18</c:v>
                </c:pt>
                <c:pt idx="6">
                  <c:v>14</c:v>
                </c:pt>
                <c:pt idx="7">
                  <c:v>7</c:v>
                </c:pt>
                <c:pt idx="8">
                  <c:v>9</c:v>
                </c:pt>
                <c:pt idx="9">
                  <c:v>9</c:v>
                </c:pt>
                <c:pt idx="10">
                  <c:v>8</c:v>
                </c:pt>
                <c:pt idx="1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B5-41F9-889D-41158638BA4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3</c:v>
                </c:pt>
                <c:pt idx="3">
                  <c:v>11</c:v>
                </c:pt>
                <c:pt idx="4">
                  <c:v>8</c:v>
                </c:pt>
                <c:pt idx="5">
                  <c:v>6</c:v>
                </c:pt>
                <c:pt idx="6">
                  <c:v>11</c:v>
                </c:pt>
                <c:pt idx="7">
                  <c:v>5</c:v>
                </c:pt>
                <c:pt idx="8">
                  <c:v>5</c:v>
                </c:pt>
                <c:pt idx="9">
                  <c:v>8</c:v>
                </c:pt>
                <c:pt idx="10">
                  <c:v>5</c:v>
                </c:pt>
                <c:pt idx="11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B5-41F9-889D-41158638B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9992447"/>
        <c:axId val="650005343"/>
      </c:lineChart>
      <c:catAx>
        <c:axId val="649992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005343"/>
        <c:crosses val="autoZero"/>
        <c:auto val="1"/>
        <c:lblAlgn val="ctr"/>
        <c:lblOffset val="100"/>
        <c:noMultiLvlLbl val="0"/>
      </c:catAx>
      <c:valAx>
        <c:axId val="65000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992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88-4AE4-A329-AB8BCE6E11F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88-4AE4-A329-AB8BCE6E11F1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88-4AE4-A329-AB8BCE6E11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9807183"/>
        <c:axId val="819801775"/>
      </c:lineChart>
      <c:catAx>
        <c:axId val="819807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801775"/>
        <c:crosses val="autoZero"/>
        <c:auto val="1"/>
        <c:lblAlgn val="ctr"/>
        <c:lblOffset val="100"/>
        <c:noMultiLvlLbl val="0"/>
      </c:catAx>
      <c:valAx>
        <c:axId val="819801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807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EE-454B-8605-6E2D0A0E999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EE-454B-8605-6E2D0A0E999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EE-454B-8605-6E2D0A0E999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EE-454B-8605-6E2D0A0E99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59013008"/>
        <c:axId val="759012592"/>
      </c:barChart>
      <c:catAx>
        <c:axId val="759013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012592"/>
        <c:crosses val="autoZero"/>
        <c:auto val="1"/>
        <c:lblAlgn val="ctr"/>
        <c:lblOffset val="100"/>
        <c:noMultiLvlLbl val="0"/>
      </c:catAx>
      <c:valAx>
        <c:axId val="75901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013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56-4122-89A3-67BF1EB55A9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56-4122-89A3-67BF1EB55A9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56-4122-89A3-67BF1EB55A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59003856"/>
        <c:axId val="758986384"/>
      </c:barChart>
      <c:catAx>
        <c:axId val="759003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986384"/>
        <c:crosses val="autoZero"/>
        <c:auto val="1"/>
        <c:lblAlgn val="ctr"/>
        <c:lblOffset val="100"/>
        <c:noMultiLvlLbl val="0"/>
      </c:catAx>
      <c:valAx>
        <c:axId val="75898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003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</a:t>
            </a:r>
            <a:r>
              <a:rPr lang="en-US" baseline="0"/>
              <a:t> Success</a:t>
            </a:r>
          </a:p>
        </c:rich>
      </c:tx>
      <c:layout>
        <c:manualLayout>
          <c:xMode val="edge"/>
          <c:yMode val="edge"/>
          <c:x val="0.40431233595800525"/>
          <c:y val="0.11343674419450456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F0-41FD-959D-2E692F4CE4CA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F0-41FD-959D-2E692F4CE4CA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F0-41FD-959D-2E692F4CE4CA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2F0-41FD-959D-2E692F4CE4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430368"/>
        <c:axId val="118426208"/>
      </c:lineChart>
      <c:catAx>
        <c:axId val="118430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426208"/>
        <c:crosses val="autoZero"/>
        <c:auto val="1"/>
        <c:lblAlgn val="ctr"/>
        <c:lblOffset val="100"/>
        <c:noMultiLvlLbl val="0"/>
      </c:catAx>
      <c:valAx>
        <c:axId val="118426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430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44450</xdr:colOff>
      <xdr:row>3</xdr:row>
      <xdr:rowOff>58737</xdr:rowOff>
    </xdr:from>
    <xdr:to>
      <xdr:col>13</xdr:col>
      <xdr:colOff>349250</xdr:colOff>
      <xdr:row>18</xdr:row>
      <xdr:rowOff>93662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0375A4-2EBF-115D-D395-CD9ACF18BD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1181100</xdr:colOff>
      <xdr:row>16</xdr:row>
      <xdr:rowOff>134936</xdr:rowOff>
    </xdr:from>
    <xdr:to>
      <xdr:col>8</xdr:col>
      <xdr:colOff>381000</xdr:colOff>
      <xdr:row>36</xdr:row>
      <xdr:rowOff>38099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D74D94-E657-2DB7-B077-33BA223998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473075</xdr:colOff>
      <xdr:row>2</xdr:row>
      <xdr:rowOff>68262</xdr:rowOff>
    </xdr:from>
    <xdr:to>
      <xdr:col>13</xdr:col>
      <xdr:colOff>339725</xdr:colOff>
      <xdr:row>17</xdr:row>
      <xdr:rowOff>103187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FFB4DA-4BA1-7964-44C6-A0022ABDF3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12</xdr:row>
      <xdr:rowOff>71437</xdr:rowOff>
    </xdr:from>
    <xdr:to>
      <xdr:col>14</xdr:col>
      <xdr:colOff>247650</xdr:colOff>
      <xdr:row>27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05C538-AFDF-DC9D-6416-24FEE2ABA0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12</xdr:row>
      <xdr:rowOff>71437</xdr:rowOff>
    </xdr:from>
    <xdr:to>
      <xdr:col>14</xdr:col>
      <xdr:colOff>247650</xdr:colOff>
      <xdr:row>27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55ED60-D5F6-ED4E-2594-C80C3B7D6C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Ojeda" refreshedDate="44716.534510648147" createdVersion="8" refreshedVersion="8" minRefreshableVersion="3" recordCount="4114" xr:uid="{4DE10171-B724-44C9-8A48-EF989667ADF8}">
  <cacheSource type="worksheet">
    <worksheetSource ref="D1:R4115" sheet="Kickstarter"/>
  </cacheSource>
  <cacheFields count="15"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Ojeda" refreshedDate="44716.561628587966" createdVersion="8" refreshedVersion="8" minRefreshableVersion="3" recordCount="4114" xr:uid="{294B8524-FC97-40F0-A592-B0222CC1C87A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Ojeda" refreshedDate="44717.879178240742" createdVersion="8" refreshedVersion="8" minRefreshableVersion="3" recordCount="2923" xr:uid="{656CC4EA-7191-4944-957E-2182B3BA7198}">
  <cacheSource type="worksheet">
    <worksheetSource ref="A1:T2924" sheet="Kickstarter"/>
  </cacheSource>
  <cacheFields count="22">
    <cacheField name="id" numFmtId="0">
      <sharedItems containsSemiMixedTypes="0" containsString="0" containsNumber="1" containsInteger="1" minValue="0" maxValue="2922"/>
    </cacheField>
    <cacheField name="name" numFmtId="0">
      <sharedItems containsDate="1" containsMixedTypes="1" minDate="2008-11-04T00:00:00" maxDate="2008-11-05T00:00:00"/>
    </cacheField>
    <cacheField name="blurb" numFmtId="0">
      <sharedItems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571600"/>
    </cacheField>
    <cacheField name="launched_at" numFmtId="0">
      <sharedItems containsSemiMixedTypes="0" containsString="0" containsNumber="1" containsInteger="1" minValue="1242532513" maxValue="1489517138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4T18:45:38" count="2923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</sharedItems>
      <fieldGroup par="21" base="18">
        <rangePr groupBy="months" startDate="2009-05-17T03:55:13" endDate="2017-03-14T18:45:38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4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4T18:45:38"/>
        <groupItems count="6">
          <s v="&lt;5/17/2009"/>
          <s v="Qtr1"/>
          <s v="Qtr2"/>
          <s v="Qtr3"/>
          <s v="Qtr4"/>
          <s v="&gt;3/14/2017"/>
        </groupItems>
      </fieldGroup>
    </cacheField>
    <cacheField name="Years2" numFmtId="0" databaseField="0">
      <fieldGroup base="18">
        <rangePr groupBy="years" startDate="2009-05-17T03:55:13" endDate="2017-03-14T18:45:38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4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23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611875-EC8D-4364-860A-A0777D7103B7}" name="PivotTable1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D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3">
    <i>
      <x/>
    </i>
    <i>
      <x v="2"/>
    </i>
    <i t="grand">
      <x/>
    </i>
  </colItems>
  <pageFields count="2">
    <pageField fld="19" hier="-1"/>
    <pageField fld="16" item="8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B4B6CB-2602-46F5-8BE1-63AE942F3966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F6" firstHeaderRow="1" firstDataRow="2" firstDataCol="1" rowPageCount="1" colPageCount="1"/>
  <pivotFields count="15"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3"/>
  </rowFields>
  <rowItems count="2">
    <i>
      <x v="8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1">
    <pageField fld="3" item="20" hier="-1"/>
  </pageFields>
  <dataFields count="1">
    <dataField name="Count of Parent Category" fld="13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B3C33F-F42D-4066-A7F9-0DDA7F673667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5"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4"/>
  </rowFields>
  <rowItems count="2">
    <i>
      <x v="24"/>
    </i>
    <i t="grand">
      <x/>
    </i>
  </rowItems>
  <colFields count="1">
    <field x="2"/>
  </colFields>
  <colItems count="4">
    <i>
      <x v="1"/>
    </i>
    <i>
      <x v="2"/>
    </i>
    <i>
      <x v="3"/>
    </i>
    <i t="grand">
      <x/>
    </i>
  </colItems>
  <pageFields count="2">
    <pageField fld="3" item="20" hier="-1"/>
    <pageField fld="13" hier="-1"/>
  </pageFields>
  <dataFields count="1">
    <dataField name="Count of outcomes" fld="2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640607-83E2-4052-81C7-F98863BF351C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5:F19" firstHeaderRow="1" firstDataRow="2" firstDataCol="1" rowPageCount="3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16" item="8" hier="-1"/>
    <pageField fld="20" hier="-1"/>
    <pageField fld="1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16"/>
  <sheetViews>
    <sheetView zoomScaleNormal="100" workbookViewId="0">
      <pane ySplit="521" topLeftCell="A522" activePane="bottomLeft" state="frozen"/>
      <selection pane="bottomLeft" activeCell="D1" sqref="D1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customWidth="1"/>
    <col min="5" max="5" width="16.453125" style="8" customWidth="1"/>
    <col min="6" max="6" width="21.36328125" customWidth="1"/>
    <col min="7" max="7" width="9.81640625" bestFit="1" customWidth="1"/>
    <col min="8" max="8" width="17.08984375" customWidth="1"/>
    <col min="9" max="9" width="19.36328125" customWidth="1"/>
    <col min="10" max="10" width="17.81640625" customWidth="1"/>
    <col min="11" max="11" width="15.453125" customWidth="1"/>
    <col min="12" max="12" width="19.26953125" customWidth="1"/>
    <col min="13" max="13" width="15.36328125" customWidth="1"/>
    <col min="14" max="14" width="28.90625" customWidth="1"/>
    <col min="15" max="15" width="18" customWidth="1"/>
    <col min="16" max="16" width="19.6328125" customWidth="1"/>
    <col min="17" max="17" width="24.453125" customWidth="1"/>
    <col min="18" max="18" width="20.81640625" customWidth="1"/>
    <col min="19" max="19" width="30.26953125" customWidth="1"/>
    <col min="20" max="20" width="29.36328125" customWidth="1"/>
    <col min="22" max="22" width="18.8164062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8366</v>
      </c>
      <c r="T1" s="1" t="s">
        <v>8379</v>
      </c>
    </row>
    <row r="2" spans="1:20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>
        <f>YEAR(S2)</f>
        <v>2015</v>
      </c>
    </row>
    <row r="3" spans="1:20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>
        <f t="shared" ref="T3:T66" si="3">YEAR(S3)</f>
        <v>2017</v>
      </c>
    </row>
    <row r="4" spans="1:20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>
        <f t="shared" si="3"/>
        <v>2016</v>
      </c>
    </row>
    <row r="5" spans="1:20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>
        <f t="shared" si="3"/>
        <v>2014</v>
      </c>
    </row>
    <row r="6" spans="1:20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>
        <f t="shared" si="3"/>
        <v>2015</v>
      </c>
    </row>
    <row r="7" spans="1:20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>
        <f t="shared" si="3"/>
        <v>2016</v>
      </c>
    </row>
    <row r="8" spans="1:20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>
        <f t="shared" si="3"/>
        <v>2014</v>
      </c>
    </row>
    <row r="9" spans="1:20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>
        <f t="shared" si="3"/>
        <v>2016</v>
      </c>
    </row>
    <row r="10" spans="1:20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>
        <f t="shared" si="3"/>
        <v>2016</v>
      </c>
    </row>
    <row r="11" spans="1:20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>
        <f t="shared" si="3"/>
        <v>2016</v>
      </c>
    </row>
    <row r="12" spans="1:20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>
        <f t="shared" si="3"/>
        <v>2014</v>
      </c>
    </row>
    <row r="13" spans="1:20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>
        <f t="shared" si="3"/>
        <v>2016</v>
      </c>
    </row>
    <row r="14" spans="1:20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>
        <f t="shared" si="3"/>
        <v>2014</v>
      </c>
    </row>
    <row r="15" spans="1:20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>
        <f t="shared" si="3"/>
        <v>2016</v>
      </c>
    </row>
    <row r="16" spans="1:20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>
        <f t="shared" si="3"/>
        <v>2014</v>
      </c>
    </row>
    <row r="17" spans="1:20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>
        <f t="shared" si="3"/>
        <v>2015</v>
      </c>
    </row>
    <row r="18" spans="1:20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>
        <f t="shared" si="3"/>
        <v>2014</v>
      </c>
    </row>
    <row r="19" spans="1:20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>
        <f t="shared" si="3"/>
        <v>2014</v>
      </c>
    </row>
    <row r="20" spans="1:20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>
        <f t="shared" si="3"/>
        <v>2014</v>
      </c>
    </row>
    <row r="21" spans="1:20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>
        <f t="shared" si="3"/>
        <v>2015</v>
      </c>
    </row>
    <row r="22" spans="1:20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>
        <f t="shared" si="3"/>
        <v>2015</v>
      </c>
    </row>
    <row r="23" spans="1:20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>
        <f t="shared" si="3"/>
        <v>2014</v>
      </c>
    </row>
    <row r="24" spans="1:20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>
        <f t="shared" si="3"/>
        <v>2014</v>
      </c>
    </row>
    <row r="25" spans="1:20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>
        <f t="shared" si="3"/>
        <v>2015</v>
      </c>
    </row>
    <row r="26" spans="1:20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>
        <f t="shared" si="3"/>
        <v>2015</v>
      </c>
    </row>
    <row r="27" spans="1:20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>
        <f t="shared" si="3"/>
        <v>2015</v>
      </c>
    </row>
    <row r="28" spans="1:20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>
        <f t="shared" si="3"/>
        <v>2014</v>
      </c>
    </row>
    <row r="29" spans="1:20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>
        <f t="shared" si="3"/>
        <v>2014</v>
      </c>
    </row>
    <row r="30" spans="1:20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>
        <f t="shared" si="3"/>
        <v>2015</v>
      </c>
    </row>
    <row r="31" spans="1:20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>
        <f t="shared" si="3"/>
        <v>2014</v>
      </c>
    </row>
    <row r="32" spans="1:20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>
        <f t="shared" si="3"/>
        <v>2014</v>
      </c>
    </row>
    <row r="33" spans="1:20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>
        <f t="shared" si="3"/>
        <v>2016</v>
      </c>
    </row>
    <row r="34" spans="1:20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>
        <f t="shared" si="3"/>
        <v>2016</v>
      </c>
    </row>
    <row r="35" spans="1:20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>
        <f t="shared" si="3"/>
        <v>2015</v>
      </c>
    </row>
    <row r="36" spans="1:20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>
        <f t="shared" si="3"/>
        <v>2014</v>
      </c>
    </row>
    <row r="37" spans="1:20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>
        <f t="shared" si="3"/>
        <v>2015</v>
      </c>
    </row>
    <row r="38" spans="1:20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>
        <f t="shared" si="3"/>
        <v>2015</v>
      </c>
    </row>
    <row r="39" spans="1:20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>
        <f t="shared" si="3"/>
        <v>2015</v>
      </c>
    </row>
    <row r="40" spans="1:20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>
        <f t="shared" si="3"/>
        <v>2013</v>
      </c>
    </row>
    <row r="41" spans="1:20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>
        <f t="shared" si="3"/>
        <v>2014</v>
      </c>
    </row>
    <row r="42" spans="1:20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>
        <f t="shared" si="3"/>
        <v>2014</v>
      </c>
    </row>
    <row r="43" spans="1:20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>
        <f t="shared" si="3"/>
        <v>2014</v>
      </c>
    </row>
    <row r="44" spans="1:20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>
        <f t="shared" si="3"/>
        <v>2014</v>
      </c>
    </row>
    <row r="45" spans="1:20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>
        <f t="shared" si="3"/>
        <v>2014</v>
      </c>
    </row>
    <row r="46" spans="1:20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>
        <f t="shared" si="3"/>
        <v>2014</v>
      </c>
    </row>
    <row r="47" spans="1:20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>
        <f t="shared" si="3"/>
        <v>2016</v>
      </c>
    </row>
    <row r="48" spans="1:20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>
        <f t="shared" si="3"/>
        <v>2015</v>
      </c>
    </row>
    <row r="49" spans="1:20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>
        <f t="shared" si="3"/>
        <v>2014</v>
      </c>
    </row>
    <row r="50" spans="1:20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>
        <f t="shared" si="3"/>
        <v>2015</v>
      </c>
    </row>
    <row r="51" spans="1:20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>
        <f t="shared" si="3"/>
        <v>2015</v>
      </c>
    </row>
    <row r="52" spans="1:20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>
        <f t="shared" si="3"/>
        <v>2014</v>
      </c>
    </row>
    <row r="53" spans="1:20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>
        <f t="shared" si="3"/>
        <v>2015</v>
      </c>
    </row>
    <row r="54" spans="1:20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>
        <f t="shared" si="3"/>
        <v>2014</v>
      </c>
    </row>
    <row r="55" spans="1:20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>
        <f t="shared" si="3"/>
        <v>2014</v>
      </c>
    </row>
    <row r="56" spans="1:20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>
        <f t="shared" si="3"/>
        <v>2015</v>
      </c>
    </row>
    <row r="57" spans="1:20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>
        <f t="shared" si="3"/>
        <v>2016</v>
      </c>
    </row>
    <row r="58" spans="1:20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>
        <f t="shared" si="3"/>
        <v>2015</v>
      </c>
    </row>
    <row r="59" spans="1:20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>
        <f t="shared" si="3"/>
        <v>2015</v>
      </c>
    </row>
    <row r="60" spans="1:20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>
        <f t="shared" si="3"/>
        <v>2014</v>
      </c>
    </row>
    <row r="61" spans="1:20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>
        <f t="shared" si="3"/>
        <v>2015</v>
      </c>
    </row>
    <row r="62" spans="1:20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>
        <f t="shared" si="3"/>
        <v>2014</v>
      </c>
    </row>
    <row r="63" spans="1:20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>
        <f t="shared" si="3"/>
        <v>2013</v>
      </c>
    </row>
    <row r="64" spans="1:20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>
        <f t="shared" si="3"/>
        <v>2013</v>
      </c>
    </row>
    <row r="65" spans="1:20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>
        <f t="shared" si="3"/>
        <v>2013</v>
      </c>
    </row>
    <row r="66" spans="1:20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>
        <f t="shared" si="3"/>
        <v>2013</v>
      </c>
    </row>
    <row r="67" spans="1:20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>
        <f t="shared" ref="T67:T130" si="7">YEAR(S67)</f>
        <v>2014</v>
      </c>
    </row>
    <row r="68" spans="1:20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>
        <f t="shared" si="7"/>
        <v>2016</v>
      </c>
    </row>
    <row r="69" spans="1:20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>
        <f t="shared" si="7"/>
        <v>2012</v>
      </c>
    </row>
    <row r="70" spans="1:20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>
        <f t="shared" si="7"/>
        <v>2014</v>
      </c>
    </row>
    <row r="71" spans="1:20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>
        <f t="shared" si="7"/>
        <v>2011</v>
      </c>
    </row>
    <row r="72" spans="1:20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>
        <f t="shared" si="7"/>
        <v>2011</v>
      </c>
    </row>
    <row r="73" spans="1:20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>
        <f t="shared" si="7"/>
        <v>2012</v>
      </c>
    </row>
    <row r="74" spans="1:20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>
        <f t="shared" si="7"/>
        <v>2012</v>
      </c>
    </row>
    <row r="75" spans="1:20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>
        <f t="shared" si="7"/>
        <v>2011</v>
      </c>
    </row>
    <row r="76" spans="1:20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>
        <f t="shared" si="7"/>
        <v>2015</v>
      </c>
    </row>
    <row r="77" spans="1:20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>
        <f t="shared" si="7"/>
        <v>2013</v>
      </c>
    </row>
    <row r="78" spans="1:20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>
        <f t="shared" si="7"/>
        <v>2011</v>
      </c>
    </row>
    <row r="79" spans="1:20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>
        <f t="shared" si="7"/>
        <v>2012</v>
      </c>
    </row>
    <row r="80" spans="1:20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>
        <f t="shared" si="7"/>
        <v>2016</v>
      </c>
    </row>
    <row r="81" spans="1:20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>
        <f t="shared" si="7"/>
        <v>2014</v>
      </c>
    </row>
    <row r="82" spans="1:20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>
        <f t="shared" si="7"/>
        <v>2013</v>
      </c>
    </row>
    <row r="83" spans="1:20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>
        <f t="shared" si="7"/>
        <v>2012</v>
      </c>
    </row>
    <row r="84" spans="1:20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>
        <f t="shared" si="7"/>
        <v>2011</v>
      </c>
    </row>
    <row r="85" spans="1:20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>
        <f t="shared" si="7"/>
        <v>2015</v>
      </c>
    </row>
    <row r="86" spans="1:20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>
        <f t="shared" si="7"/>
        <v>2011</v>
      </c>
    </row>
    <row r="87" spans="1:20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>
        <f t="shared" si="7"/>
        <v>2011</v>
      </c>
    </row>
    <row r="88" spans="1:20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>
        <f t="shared" si="7"/>
        <v>2015</v>
      </c>
    </row>
    <row r="89" spans="1:20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>
        <f t="shared" si="7"/>
        <v>2010</v>
      </c>
    </row>
    <row r="90" spans="1:20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>
        <f t="shared" si="7"/>
        <v>2014</v>
      </c>
    </row>
    <row r="91" spans="1:20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>
        <f t="shared" si="7"/>
        <v>2013</v>
      </c>
    </row>
    <row r="92" spans="1:20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>
        <f t="shared" si="7"/>
        <v>2011</v>
      </c>
    </row>
    <row r="93" spans="1:20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>
        <f t="shared" si="7"/>
        <v>2011</v>
      </c>
    </row>
    <row r="94" spans="1:20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>
        <f t="shared" si="7"/>
        <v>2016</v>
      </c>
    </row>
    <row r="95" spans="1:20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>
        <f t="shared" si="7"/>
        <v>2012</v>
      </c>
    </row>
    <row r="96" spans="1:20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>
        <f t="shared" si="7"/>
        <v>2014</v>
      </c>
    </row>
    <row r="97" spans="1:20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>
        <f t="shared" si="7"/>
        <v>2012</v>
      </c>
    </row>
    <row r="98" spans="1:20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>
        <f t="shared" si="7"/>
        <v>2010</v>
      </c>
    </row>
    <row r="99" spans="1:20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>
        <f t="shared" si="7"/>
        <v>2011</v>
      </c>
    </row>
    <row r="100" spans="1:20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>
        <f t="shared" si="7"/>
        <v>2012</v>
      </c>
    </row>
    <row r="101" spans="1:20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>
        <f t="shared" si="7"/>
        <v>2013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>
        <f t="shared" si="7"/>
        <v>2012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>
        <f t="shared" si="7"/>
        <v>2012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>
        <f t="shared" si="7"/>
        <v>2010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>
        <f t="shared" si="7"/>
        <v>2014</v>
      </c>
    </row>
    <row r="106" spans="1:20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>
        <f t="shared" si="7"/>
        <v>2011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>
        <f t="shared" si="7"/>
        <v>2016</v>
      </c>
    </row>
    <row r="108" spans="1:20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>
        <f t="shared" si="7"/>
        <v>2012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>
        <f t="shared" si="7"/>
        <v>2011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>
        <f t="shared" si="7"/>
        <v>2013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>
        <f t="shared" si="7"/>
        <v>2011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>
        <f t="shared" si="7"/>
        <v>2013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>
        <f t="shared" si="7"/>
        <v>2015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>
        <f t="shared" si="7"/>
        <v>2014</v>
      </c>
    </row>
    <row r="115" spans="1:20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>
        <f t="shared" si="7"/>
        <v>2011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>
        <f t="shared" si="7"/>
        <v>2011</v>
      </c>
    </row>
    <row r="117" spans="1:20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>
        <f t="shared" si="7"/>
        <v>2012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>
        <f t="shared" si="7"/>
        <v>2011</v>
      </c>
    </row>
    <row r="119" spans="1:20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>
        <f t="shared" si="7"/>
        <v>2010</v>
      </c>
    </row>
    <row r="120" spans="1:20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>
        <f t="shared" si="7"/>
        <v>2011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>
        <f t="shared" si="7"/>
        <v>2011</v>
      </c>
    </row>
    <row r="122" spans="1:20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>
        <f t="shared" si="7"/>
        <v>2016</v>
      </c>
    </row>
    <row r="123" spans="1:20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>
        <f t="shared" si="7"/>
        <v>2015</v>
      </c>
    </row>
    <row r="124" spans="1:20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>
        <f t="shared" si="7"/>
        <v>2016</v>
      </c>
    </row>
    <row r="125" spans="1:20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>
        <f t="shared" si="7"/>
        <v>2014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>
        <f t="shared" si="7"/>
        <v>2015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>
        <f t="shared" si="7"/>
        <v>2016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>
        <f t="shared" si="7"/>
        <v>2015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>
        <f t="shared" si="7"/>
        <v>2015</v>
      </c>
    </row>
    <row r="130" spans="1:20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>
        <f t="shared" si="7"/>
        <v>2016</v>
      </c>
    </row>
    <row r="131" spans="1:20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>
        <f t="shared" ref="T131:T194" si="11">YEAR(S131)</f>
        <v>2014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>
        <f t="shared" si="11"/>
        <v>2014</v>
      </c>
    </row>
    <row r="133" spans="1:20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>
        <f t="shared" si="11"/>
        <v>2016</v>
      </c>
    </row>
    <row r="134" spans="1:20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>
        <f t="shared" si="11"/>
        <v>2014</v>
      </c>
    </row>
    <row r="135" spans="1:20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>
        <f t="shared" si="11"/>
        <v>2016</v>
      </c>
    </row>
    <row r="136" spans="1:20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>
        <f t="shared" si="11"/>
        <v>2015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>
        <f t="shared" si="11"/>
        <v>2014</v>
      </c>
    </row>
    <row r="138" spans="1:20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>
        <f t="shared" si="11"/>
        <v>2015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>
        <f t="shared" si="11"/>
        <v>2015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>
        <f t="shared" si="11"/>
        <v>2015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>
        <f t="shared" si="11"/>
        <v>2015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>
        <f t="shared" si="11"/>
        <v>2015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>
        <f t="shared" si="11"/>
        <v>2015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>
        <f t="shared" si="11"/>
        <v>2014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>
        <f t="shared" si="11"/>
        <v>2016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>
        <f t="shared" si="11"/>
        <v>2015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>
        <f t="shared" si="11"/>
        <v>2015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>
        <f t="shared" si="11"/>
        <v>2016</v>
      </c>
    </row>
    <row r="149" spans="1:20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>
        <f t="shared" si="11"/>
        <v>2014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>
        <f t="shared" si="11"/>
        <v>2016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>
        <f t="shared" si="11"/>
        <v>2014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>
        <f t="shared" si="11"/>
        <v>2015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>
        <f t="shared" si="11"/>
        <v>2015</v>
      </c>
    </row>
    <row r="154" spans="1:20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>
        <f t="shared" si="11"/>
        <v>2014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>
        <f t="shared" si="11"/>
        <v>2014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>
        <f t="shared" si="11"/>
        <v>2015</v>
      </c>
    </row>
    <row r="157" spans="1:20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>
        <f t="shared" si="11"/>
        <v>2015</v>
      </c>
    </row>
    <row r="158" spans="1:20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>
        <f t="shared" si="11"/>
        <v>2014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>
        <f t="shared" si="11"/>
        <v>2016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>
        <f t="shared" si="11"/>
        <v>2014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>
        <f t="shared" si="11"/>
        <v>2016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>
        <f t="shared" si="11"/>
        <v>2015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>
        <f t="shared" si="11"/>
        <v>2014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>
        <f t="shared" si="11"/>
        <v>2014</v>
      </c>
    </row>
    <row r="165" spans="1:20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>
        <f t="shared" si="11"/>
        <v>2015</v>
      </c>
    </row>
    <row r="166" spans="1:20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>
        <f t="shared" si="11"/>
        <v>2014</v>
      </c>
    </row>
    <row r="167" spans="1:20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>
        <f t="shared" si="11"/>
        <v>2015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>
        <f t="shared" si="11"/>
        <v>2016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>
        <f t="shared" si="11"/>
        <v>2015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>
        <f t="shared" si="11"/>
        <v>2015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>
        <f t="shared" si="11"/>
        <v>2014</v>
      </c>
    </row>
    <row r="172" spans="1:20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>
        <f t="shared" si="11"/>
        <v>2015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>
        <f t="shared" si="11"/>
        <v>2016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>
        <f t="shared" si="11"/>
        <v>2015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>
        <f t="shared" si="11"/>
        <v>2015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>
        <f t="shared" si="11"/>
        <v>2015</v>
      </c>
    </row>
    <row r="177" spans="1:20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>
        <f t="shared" si="11"/>
        <v>2014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>
        <f t="shared" si="11"/>
        <v>2015</v>
      </c>
    </row>
    <row r="179" spans="1:20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>
        <f t="shared" si="11"/>
        <v>2015</v>
      </c>
    </row>
    <row r="180" spans="1:20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>
        <f t="shared" si="11"/>
        <v>2015</v>
      </c>
    </row>
    <row r="181" spans="1:20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>
        <f t="shared" si="11"/>
        <v>2016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>
        <f t="shared" si="11"/>
        <v>2015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>
        <f t="shared" si="11"/>
        <v>2015</v>
      </c>
    </row>
    <row r="184" spans="1:20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>
        <f t="shared" si="11"/>
        <v>2016</v>
      </c>
    </row>
    <row r="185" spans="1:20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>
        <f t="shared" si="11"/>
        <v>2014</v>
      </c>
    </row>
    <row r="186" spans="1:20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>
        <f t="shared" si="11"/>
        <v>2014</v>
      </c>
    </row>
    <row r="187" spans="1:20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>
        <f t="shared" si="11"/>
        <v>2016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>
        <f t="shared" si="11"/>
        <v>2017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>
        <f t="shared" si="11"/>
        <v>2015</v>
      </c>
    </row>
    <row r="190" spans="1:20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>
        <f t="shared" si="11"/>
        <v>2014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>
        <f t="shared" si="11"/>
        <v>2016</v>
      </c>
    </row>
    <row r="192" spans="1:20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>
        <f t="shared" si="11"/>
        <v>2016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>
        <f t="shared" si="11"/>
        <v>2015</v>
      </c>
    </row>
    <row r="194" spans="1:20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>
        <f t="shared" si="11"/>
        <v>2014</v>
      </c>
    </row>
    <row r="195" spans="1:20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>
        <f t="shared" ref="T195:T258" si="15">YEAR(S195)</f>
        <v>2014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>
        <f t="shared" si="15"/>
        <v>2016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>
        <f t="shared" si="15"/>
        <v>2015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>
        <f t="shared" si="15"/>
        <v>2015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>
        <f t="shared" si="15"/>
        <v>2017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>
        <f t="shared" si="15"/>
        <v>2014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>
        <f t="shared" si="15"/>
        <v>2016</v>
      </c>
    </row>
    <row r="202" spans="1:20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>
        <f t="shared" si="15"/>
        <v>2014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>
        <f t="shared" si="15"/>
        <v>2015</v>
      </c>
    </row>
    <row r="204" spans="1:20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>
        <f t="shared" si="15"/>
        <v>2015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>
        <f t="shared" si="15"/>
        <v>2014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>
        <f t="shared" si="15"/>
        <v>2016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>
        <f t="shared" si="15"/>
        <v>2015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>
        <f t="shared" si="15"/>
        <v>2016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>
        <f t="shared" si="15"/>
        <v>2014</v>
      </c>
    </row>
    <row r="210" spans="1:20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>
        <f t="shared" si="15"/>
        <v>2014</v>
      </c>
    </row>
    <row r="211" spans="1:20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>
        <f t="shared" si="15"/>
        <v>2015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>
        <f t="shared" si="15"/>
        <v>2015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>
        <f t="shared" si="15"/>
        <v>2015</v>
      </c>
    </row>
    <row r="214" spans="1:20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>
        <f t="shared" si="15"/>
        <v>2016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>
        <f t="shared" si="15"/>
        <v>2015</v>
      </c>
    </row>
    <row r="216" spans="1:20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>
        <f t="shared" si="15"/>
        <v>2015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>
        <f t="shared" si="15"/>
        <v>2016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>
        <f t="shared" si="15"/>
        <v>2015</v>
      </c>
    </row>
    <row r="219" spans="1:20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>
        <f t="shared" si="15"/>
        <v>2014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>
        <f t="shared" si="15"/>
        <v>2015</v>
      </c>
    </row>
    <row r="221" spans="1:20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>
        <f t="shared" si="15"/>
        <v>2016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>
        <f t="shared" si="15"/>
        <v>2015</v>
      </c>
    </row>
    <row r="223" spans="1:20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>
        <f t="shared" si="15"/>
        <v>2015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>
        <f t="shared" si="15"/>
        <v>2015</v>
      </c>
    </row>
    <row r="225" spans="1:20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>
        <f t="shared" si="15"/>
        <v>2016</v>
      </c>
    </row>
    <row r="226" spans="1:20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>
        <f t="shared" si="15"/>
        <v>2015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>
        <f t="shared" si="15"/>
        <v>2016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>
        <f t="shared" si="15"/>
        <v>2015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>
        <f t="shared" si="15"/>
        <v>2015</v>
      </c>
    </row>
    <row r="230" spans="1:20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>
        <f t="shared" si="15"/>
        <v>2015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>
        <f t="shared" si="15"/>
        <v>2016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>
        <f t="shared" si="15"/>
        <v>2015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>
        <f t="shared" si="15"/>
        <v>2015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>
        <f t="shared" si="15"/>
        <v>2015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>
        <f t="shared" si="15"/>
        <v>2016</v>
      </c>
    </row>
    <row r="236" spans="1:20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>
        <f t="shared" si="15"/>
        <v>2015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>
        <f t="shared" si="15"/>
        <v>2015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>
        <f t="shared" si="15"/>
        <v>2015</v>
      </c>
    </row>
    <row r="239" spans="1:20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>
        <f t="shared" si="15"/>
        <v>2016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>
        <f t="shared" si="15"/>
        <v>2016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>
        <f t="shared" si="15"/>
        <v>2015</v>
      </c>
    </row>
    <row r="242" spans="1:20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>
        <f t="shared" si="15"/>
        <v>2013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>
        <f t="shared" si="15"/>
        <v>2014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>
        <f t="shared" si="15"/>
        <v>2011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>
        <f t="shared" si="15"/>
        <v>2014</v>
      </c>
    </row>
    <row r="246" spans="1:20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>
        <f t="shared" si="15"/>
        <v>2010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>
        <f t="shared" si="15"/>
        <v>2012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>
        <f t="shared" si="15"/>
        <v>2010</v>
      </c>
    </row>
    <row r="249" spans="1:20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>
        <f t="shared" si="15"/>
        <v>2010</v>
      </c>
    </row>
    <row r="250" spans="1:20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>
        <f t="shared" si="15"/>
        <v>2011</v>
      </c>
    </row>
    <row r="251" spans="1:20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>
        <f t="shared" si="15"/>
        <v>2010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>
        <f t="shared" si="15"/>
        <v>2013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>
        <f t="shared" si="15"/>
        <v>2012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>
        <f t="shared" si="15"/>
        <v>2010</v>
      </c>
    </row>
    <row r="255" spans="1:20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>
        <f t="shared" si="15"/>
        <v>2012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>
        <f t="shared" si="15"/>
        <v>2015</v>
      </c>
    </row>
    <row r="257" spans="1:20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>
        <f t="shared" si="15"/>
        <v>2011</v>
      </c>
    </row>
    <row r="258" spans="1:20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>
        <f t="shared" si="15"/>
        <v>2013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>
        <f t="shared" ref="T259:T322" si="19">YEAR(S259)</f>
        <v>2016</v>
      </c>
    </row>
    <row r="260" spans="1:20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>
        <f t="shared" si="19"/>
        <v>2011</v>
      </c>
    </row>
    <row r="261" spans="1:20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>
        <f t="shared" si="19"/>
        <v>2015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>
        <f t="shared" si="19"/>
        <v>2010</v>
      </c>
    </row>
    <row r="263" spans="1:20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>
        <f t="shared" si="19"/>
        <v>2012</v>
      </c>
    </row>
    <row r="264" spans="1:20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>
        <f t="shared" si="19"/>
        <v>2011</v>
      </c>
    </row>
    <row r="265" spans="1:20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>
        <f t="shared" si="19"/>
        <v>2012</v>
      </c>
    </row>
    <row r="266" spans="1:20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>
        <f t="shared" si="19"/>
        <v>2012</v>
      </c>
    </row>
    <row r="267" spans="1:20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>
        <f t="shared" si="19"/>
        <v>2010</v>
      </c>
    </row>
    <row r="268" spans="1:20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>
        <f t="shared" si="19"/>
        <v>2010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>
        <f t="shared" si="19"/>
        <v>2014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>
        <f t="shared" si="19"/>
        <v>2011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>
        <f t="shared" si="19"/>
        <v>2017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>
        <f t="shared" si="19"/>
        <v>2011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>
        <f t="shared" si="19"/>
        <v>2013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>
        <f t="shared" si="19"/>
        <v>2010</v>
      </c>
    </row>
    <row r="275" spans="1:20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>
        <f t="shared" si="19"/>
        <v>2011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>
        <f t="shared" si="19"/>
        <v>2012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>
        <f t="shared" si="19"/>
        <v>2012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>
        <f t="shared" si="19"/>
        <v>2012</v>
      </c>
    </row>
    <row r="279" spans="1:20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>
        <f t="shared" si="19"/>
        <v>2015</v>
      </c>
    </row>
    <row r="280" spans="1:20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>
        <f t="shared" si="19"/>
        <v>2012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>
        <f t="shared" si="19"/>
        <v>2017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>
        <f t="shared" si="19"/>
        <v>2014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>
        <f t="shared" si="19"/>
        <v>2009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>
        <f t="shared" si="19"/>
        <v>2010</v>
      </c>
    </row>
    <row r="285" spans="1:20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>
        <f t="shared" si="19"/>
        <v>2011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>
        <f t="shared" si="19"/>
        <v>2011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>
        <f t="shared" si="19"/>
        <v>2013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>
        <f t="shared" si="19"/>
        <v>2013</v>
      </c>
    </row>
    <row r="289" spans="1:20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>
        <f t="shared" si="19"/>
        <v>2012</v>
      </c>
    </row>
    <row r="290" spans="1:20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>
        <f t="shared" si="19"/>
        <v>2012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>
        <f t="shared" si="19"/>
        <v>2013</v>
      </c>
    </row>
    <row r="292" spans="1:20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>
        <f t="shared" si="19"/>
        <v>2010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>
        <f t="shared" si="19"/>
        <v>2013</v>
      </c>
    </row>
    <row r="294" spans="1:20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>
        <f t="shared" si="19"/>
        <v>2011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>
        <f t="shared" si="19"/>
        <v>2014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>
        <f t="shared" si="19"/>
        <v>2010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>
        <f t="shared" si="19"/>
        <v>2013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>
        <f t="shared" si="19"/>
        <v>2012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>
        <f t="shared" si="19"/>
        <v>2015</v>
      </c>
    </row>
    <row r="300" spans="1:20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>
        <f t="shared" si="19"/>
        <v>2014</v>
      </c>
    </row>
    <row r="301" spans="1:20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>
        <f t="shared" si="19"/>
        <v>2010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>
        <f t="shared" si="19"/>
        <v>2011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>
        <f t="shared" si="19"/>
        <v>2013</v>
      </c>
    </row>
    <row r="304" spans="1:20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>
        <f t="shared" si="19"/>
        <v>2012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>
        <f t="shared" si="19"/>
        <v>2012</v>
      </c>
    </row>
    <row r="306" spans="1:20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>
        <f t="shared" si="19"/>
        <v>2012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>
        <f t="shared" si="19"/>
        <v>2012</v>
      </c>
    </row>
    <row r="308" spans="1:20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>
        <f t="shared" si="19"/>
        <v>2013</v>
      </c>
    </row>
    <row r="309" spans="1:20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>
        <f t="shared" si="19"/>
        <v>2013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>
        <f t="shared" si="19"/>
        <v>2011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>
        <f t="shared" si="19"/>
        <v>2012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>
        <f t="shared" si="19"/>
        <v>2011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>
        <f t="shared" si="19"/>
        <v>2011</v>
      </c>
    </row>
    <row r="314" spans="1:20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>
        <f t="shared" si="19"/>
        <v>2013</v>
      </c>
    </row>
    <row r="315" spans="1:20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>
        <f t="shared" si="19"/>
        <v>2010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>
        <f t="shared" si="19"/>
        <v>2013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>
        <f t="shared" si="19"/>
        <v>2012</v>
      </c>
    </row>
    <row r="318" spans="1:20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>
        <f t="shared" si="19"/>
        <v>2014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>
        <f t="shared" si="19"/>
        <v>2013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>
        <f t="shared" si="19"/>
        <v>2013</v>
      </c>
    </row>
    <row r="321" spans="1:20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>
        <f t="shared" si="19"/>
        <v>2009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>
        <f t="shared" si="19"/>
        <v>2015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>
        <f t="shared" ref="T323:T386" si="23">YEAR(S323)</f>
        <v>2016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>
        <f t="shared" si="23"/>
        <v>2016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>
        <f t="shared" si="23"/>
        <v>2016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>
        <f t="shared" si="23"/>
        <v>2015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>
        <f t="shared" si="23"/>
        <v>2016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>
        <f t="shared" si="23"/>
        <v>2017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>
        <f t="shared" si="23"/>
        <v>2015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>
        <f t="shared" si="23"/>
        <v>2015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>
        <f t="shared" si="23"/>
        <v>2015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>
        <f t="shared" si="23"/>
        <v>2013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>
        <f t="shared" si="23"/>
        <v>2016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>
        <f t="shared" si="23"/>
        <v>2015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>
        <f t="shared" si="23"/>
        <v>2016</v>
      </c>
    </row>
    <row r="336" spans="1:20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>
        <f t="shared" si="23"/>
        <v>2015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>
        <f t="shared" si="23"/>
        <v>2015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>
        <f t="shared" si="23"/>
        <v>2015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>
        <f t="shared" si="23"/>
        <v>2015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>
        <f t="shared" si="23"/>
        <v>2016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>
        <f t="shared" si="23"/>
        <v>2015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>
        <f t="shared" si="23"/>
        <v>2017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>
        <f t="shared" si="23"/>
        <v>2014</v>
      </c>
    </row>
    <row r="344" spans="1:20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>
        <f t="shared" si="23"/>
        <v>2016</v>
      </c>
    </row>
    <row r="345" spans="1:20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>
        <f t="shared" si="23"/>
        <v>2014</v>
      </c>
    </row>
    <row r="346" spans="1:20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>
        <f t="shared" si="23"/>
        <v>2015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>
        <f t="shared" si="23"/>
        <v>2015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>
        <f t="shared" si="23"/>
        <v>2015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>
        <f t="shared" si="23"/>
        <v>2015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>
        <f t="shared" si="23"/>
        <v>2015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>
        <f t="shared" si="23"/>
        <v>2017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>
        <f t="shared" si="23"/>
        <v>2016</v>
      </c>
    </row>
    <row r="353" spans="1:20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>
        <f t="shared" si="23"/>
        <v>2016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>
        <f t="shared" si="23"/>
        <v>2014</v>
      </c>
    </row>
    <row r="355" spans="1:20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>
        <f t="shared" si="23"/>
        <v>2015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>
        <f t="shared" si="23"/>
        <v>2016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>
        <f t="shared" si="23"/>
        <v>2014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>
        <f t="shared" si="23"/>
        <v>2016</v>
      </c>
    </row>
    <row r="359" spans="1:20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>
        <f t="shared" si="23"/>
        <v>2015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>
        <f t="shared" si="23"/>
        <v>2016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>
        <f t="shared" si="23"/>
        <v>2014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>
        <f t="shared" si="23"/>
        <v>2015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>
        <f t="shared" si="23"/>
        <v>2014</v>
      </c>
    </row>
    <row r="364" spans="1:20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>
        <f t="shared" si="23"/>
        <v>2014</v>
      </c>
    </row>
    <row r="365" spans="1:20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>
        <f t="shared" si="23"/>
        <v>2010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>
        <f t="shared" si="23"/>
        <v>2014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>
        <f t="shared" si="23"/>
        <v>2014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>
        <f t="shared" si="23"/>
        <v>2012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>
        <f t="shared" si="23"/>
        <v>2013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>
        <f t="shared" si="23"/>
        <v>2015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>
        <f t="shared" si="23"/>
        <v>2011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>
        <f t="shared" si="23"/>
        <v>2016</v>
      </c>
    </row>
    <row r="373" spans="1:20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>
        <f t="shared" si="23"/>
        <v>2012</v>
      </c>
    </row>
    <row r="374" spans="1:20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>
        <f t="shared" si="23"/>
        <v>2016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>
        <f t="shared" si="23"/>
        <v>2012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>
        <f t="shared" si="23"/>
        <v>2011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>
        <f t="shared" si="23"/>
        <v>2014</v>
      </c>
    </row>
    <row r="378" spans="1:20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>
        <f t="shared" si="23"/>
        <v>2016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>
        <f t="shared" si="23"/>
        <v>2015</v>
      </c>
    </row>
    <row r="380" spans="1:20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>
        <f t="shared" si="23"/>
        <v>2016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>
        <f t="shared" si="23"/>
        <v>2012</v>
      </c>
    </row>
    <row r="382" spans="1:20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>
        <f t="shared" si="23"/>
        <v>2015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>
        <f t="shared" si="23"/>
        <v>2012</v>
      </c>
    </row>
    <row r="384" spans="1:20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>
        <f t="shared" si="23"/>
        <v>2012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>
        <f t="shared" si="23"/>
        <v>2014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>
        <f t="shared" si="23"/>
        <v>2014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>
        <f t="shared" ref="T387:T450" si="27">YEAR(S387)</f>
        <v>2014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>
        <f t="shared" si="27"/>
        <v>2015</v>
      </c>
    </row>
    <row r="389" spans="1:20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>
        <f t="shared" si="27"/>
        <v>2015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>
        <f t="shared" si="27"/>
        <v>2016</v>
      </c>
    </row>
    <row r="391" spans="1:20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>
        <f t="shared" si="27"/>
        <v>2014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>
        <f t="shared" si="27"/>
        <v>2015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>
        <f t="shared" si="27"/>
        <v>2011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>
        <f t="shared" si="27"/>
        <v>2011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>
        <f t="shared" si="27"/>
        <v>2013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>
        <f t="shared" si="27"/>
        <v>2016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>
        <f t="shared" si="27"/>
        <v>2012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>
        <f t="shared" si="27"/>
        <v>2012</v>
      </c>
    </row>
    <row r="399" spans="1:20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>
        <f t="shared" si="27"/>
        <v>2010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>
        <f t="shared" si="27"/>
        <v>2015</v>
      </c>
    </row>
    <row r="401" spans="1:20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>
        <f t="shared" si="27"/>
        <v>2016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>
        <f t="shared" si="27"/>
        <v>2014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>
        <f t="shared" si="27"/>
        <v>2011</v>
      </c>
    </row>
    <row r="404" spans="1:20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>
        <f t="shared" si="27"/>
        <v>2015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>
        <f t="shared" si="27"/>
        <v>2011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>
        <f t="shared" si="27"/>
        <v>2014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>
        <f t="shared" si="27"/>
        <v>2014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>
        <f t="shared" si="27"/>
        <v>2011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>
        <f t="shared" si="27"/>
        <v>2011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>
        <f t="shared" si="27"/>
        <v>2013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>
        <f t="shared" si="27"/>
        <v>2016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>
        <f t="shared" si="27"/>
        <v>2015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>
        <f t="shared" si="27"/>
        <v>2013</v>
      </c>
    </row>
    <row r="414" spans="1:20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>
        <f t="shared" si="27"/>
        <v>2012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>
        <f t="shared" si="27"/>
        <v>2012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>
        <f t="shared" si="27"/>
        <v>2013</v>
      </c>
    </row>
    <row r="417" spans="1:20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>
        <f t="shared" si="27"/>
        <v>2014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>
        <f t="shared" si="27"/>
        <v>2014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>
        <f t="shared" si="27"/>
        <v>2013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>
        <f t="shared" si="27"/>
        <v>2015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>
        <f t="shared" si="27"/>
        <v>2013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>
        <f t="shared" si="27"/>
        <v>2014</v>
      </c>
    </row>
    <row r="423" spans="1:20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>
        <f t="shared" si="27"/>
        <v>2015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>
        <f t="shared" si="27"/>
        <v>2014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>
        <f t="shared" si="27"/>
        <v>2013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>
        <f t="shared" si="27"/>
        <v>2012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>
        <f t="shared" si="27"/>
        <v>2015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>
        <f t="shared" si="27"/>
        <v>2016</v>
      </c>
    </row>
    <row r="429" spans="1:20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>
        <f t="shared" si="27"/>
        <v>2015</v>
      </c>
    </row>
    <row r="430" spans="1:20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>
        <f t="shared" si="27"/>
        <v>2014</v>
      </c>
    </row>
    <row r="431" spans="1:20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>
        <f t="shared" si="27"/>
        <v>2009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>
        <f t="shared" si="27"/>
        <v>2013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>
        <f t="shared" si="27"/>
        <v>2016</v>
      </c>
    </row>
    <row r="434" spans="1:20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>
        <f t="shared" si="27"/>
        <v>2015</v>
      </c>
    </row>
    <row r="435" spans="1:20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>
        <f t="shared" si="27"/>
        <v>2015</v>
      </c>
    </row>
    <row r="436" spans="1:20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>
        <f t="shared" si="27"/>
        <v>2013</v>
      </c>
    </row>
    <row r="437" spans="1:20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>
        <f t="shared" si="27"/>
        <v>2013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>
        <f t="shared" si="27"/>
        <v>2013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>
        <f t="shared" si="27"/>
        <v>2016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>
        <f t="shared" si="27"/>
        <v>2015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>
        <f t="shared" si="27"/>
        <v>2014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>
        <f t="shared" si="27"/>
        <v>2016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>
        <f t="shared" si="27"/>
        <v>2013</v>
      </c>
    </row>
    <row r="444" spans="1:20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>
        <f t="shared" si="27"/>
        <v>2015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>
        <f t="shared" si="27"/>
        <v>2014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>
        <f t="shared" si="27"/>
        <v>2011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>
        <f t="shared" si="27"/>
        <v>2015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>
        <f t="shared" si="27"/>
        <v>2015</v>
      </c>
    </row>
    <row r="449" spans="1:20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>
        <f t="shared" si="27"/>
        <v>2013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>
        <f t="shared" si="27"/>
        <v>2014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>
        <f t="shared" ref="T451:T514" si="31">YEAR(S451)</f>
        <v>2013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>
        <f t="shared" si="31"/>
        <v>2014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>
        <f t="shared" si="31"/>
        <v>2013</v>
      </c>
    </row>
    <row r="454" spans="1:20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>
        <f t="shared" si="31"/>
        <v>2015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>
        <f t="shared" si="31"/>
        <v>2015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>
        <f t="shared" si="31"/>
        <v>2014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>
        <f t="shared" si="31"/>
        <v>2012</v>
      </c>
    </row>
    <row r="458" spans="1:20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>
        <f t="shared" si="31"/>
        <v>2013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>
        <f t="shared" si="31"/>
        <v>2014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>
        <f t="shared" si="31"/>
        <v>2013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>
        <f t="shared" si="31"/>
        <v>2011</v>
      </c>
    </row>
    <row r="462" spans="1:20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>
        <f t="shared" si="31"/>
        <v>2014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>
        <f t="shared" si="31"/>
        <v>2013</v>
      </c>
    </row>
    <row r="464" spans="1:20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>
        <f t="shared" si="31"/>
        <v>2011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>
        <f t="shared" si="31"/>
        <v>2011</v>
      </c>
    </row>
    <row r="466" spans="1:20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>
        <f t="shared" si="31"/>
        <v>2016</v>
      </c>
    </row>
    <row r="467" spans="1:20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>
        <f t="shared" si="31"/>
        <v>2014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>
        <f t="shared" si="31"/>
        <v>2012</v>
      </c>
    </row>
    <row r="469" spans="1:20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>
        <f t="shared" si="31"/>
        <v>2012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>
        <f t="shared" si="31"/>
        <v>2012</v>
      </c>
    </row>
    <row r="471" spans="1:20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>
        <f t="shared" si="31"/>
        <v>2014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>
        <f t="shared" si="31"/>
        <v>2013</v>
      </c>
    </row>
    <row r="473" spans="1:20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>
        <f t="shared" si="31"/>
        <v>2014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>
        <f t="shared" si="31"/>
        <v>2014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>
        <f t="shared" si="31"/>
        <v>2014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>
        <f t="shared" si="31"/>
        <v>2017</v>
      </c>
    </row>
    <row r="477" spans="1:20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>
        <f t="shared" si="31"/>
        <v>2015</v>
      </c>
    </row>
    <row r="478" spans="1:20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>
        <f t="shared" si="31"/>
        <v>2014</v>
      </c>
    </row>
    <row r="479" spans="1:20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>
        <f t="shared" si="31"/>
        <v>2012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>
        <f t="shared" si="31"/>
        <v>2015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>
        <f t="shared" si="31"/>
        <v>2014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>
        <f t="shared" si="31"/>
        <v>2013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>
        <f t="shared" si="31"/>
        <v>2012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>
        <f t="shared" si="31"/>
        <v>2016</v>
      </c>
    </row>
    <row r="485" spans="1:20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>
        <f t="shared" si="31"/>
        <v>2012</v>
      </c>
    </row>
    <row r="486" spans="1:20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>
        <f t="shared" si="31"/>
        <v>2015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>
        <f t="shared" si="31"/>
        <v>2013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>
        <f t="shared" si="31"/>
        <v>2014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>
        <f t="shared" si="31"/>
        <v>2016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>
        <f t="shared" si="31"/>
        <v>2016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>
        <f t="shared" si="31"/>
        <v>2011</v>
      </c>
    </row>
    <row r="492" spans="1:20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>
        <f t="shared" si="31"/>
        <v>2012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>
        <f t="shared" si="31"/>
        <v>2015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>
        <f t="shared" si="31"/>
        <v>2016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>
        <f t="shared" si="31"/>
        <v>2015</v>
      </c>
    </row>
    <row r="496" spans="1:20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>
        <f t="shared" si="31"/>
        <v>2014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>
        <f t="shared" si="31"/>
        <v>2015</v>
      </c>
    </row>
    <row r="498" spans="1:20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>
        <f t="shared" si="31"/>
        <v>2013</v>
      </c>
    </row>
    <row r="499" spans="1:20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>
        <f t="shared" si="31"/>
        <v>2014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>
        <f t="shared" si="31"/>
        <v>2011</v>
      </c>
    </row>
    <row r="501" spans="1:20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>
        <f t="shared" si="31"/>
        <v>2009</v>
      </c>
    </row>
    <row r="502" spans="1:20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>
        <f t="shared" si="31"/>
        <v>2010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>
        <f t="shared" si="31"/>
        <v>2011</v>
      </c>
    </row>
    <row r="504" spans="1:20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>
        <f t="shared" si="31"/>
        <v>2012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>
        <f t="shared" si="31"/>
        <v>2014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>
        <f t="shared" si="31"/>
        <v>2012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>
        <f t="shared" si="31"/>
        <v>2015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>
        <f t="shared" si="31"/>
        <v>2013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>
        <f t="shared" si="31"/>
        <v>2012</v>
      </c>
    </row>
    <row r="510" spans="1:20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>
        <f t="shared" si="31"/>
        <v>2012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>
        <f t="shared" si="31"/>
        <v>2015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>
        <f t="shared" si="31"/>
        <v>2016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>
        <f t="shared" si="31"/>
        <v>2013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>
        <f t="shared" si="31"/>
        <v>2016</v>
      </c>
    </row>
    <row r="515" spans="1:20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>
        <f t="shared" ref="T515:T578" si="35">YEAR(S515)</f>
        <v>2016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>
        <f t="shared" si="35"/>
        <v>2014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>
        <f t="shared" si="35"/>
        <v>2015</v>
      </c>
    </row>
    <row r="518" spans="1:20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>
        <f t="shared" si="35"/>
        <v>2015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>
        <f t="shared" si="35"/>
        <v>2017</v>
      </c>
    </row>
    <row r="520" spans="1:20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>
        <f t="shared" si="35"/>
        <v>2015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>
        <f t="shared" si="35"/>
        <v>2012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>
        <f t="shared" si="35"/>
        <v>2015</v>
      </c>
    </row>
    <row r="523" spans="1:20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>
        <f t="shared" si="35"/>
        <v>2016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>
        <f t="shared" si="35"/>
        <v>2016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>
        <f t="shared" si="35"/>
        <v>2015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>
        <f t="shared" si="35"/>
        <v>2016</v>
      </c>
    </row>
    <row r="527" spans="1:20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>
        <f t="shared" si="35"/>
        <v>2014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>
        <f t="shared" si="35"/>
        <v>2015</v>
      </c>
    </row>
    <row r="529" spans="1:20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>
        <f t="shared" si="35"/>
        <v>2017</v>
      </c>
    </row>
    <row r="530" spans="1:20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>
        <f t="shared" si="35"/>
        <v>2015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>
        <f t="shared" si="35"/>
        <v>2016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>
        <f t="shared" si="35"/>
        <v>2015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>
        <f t="shared" si="35"/>
        <v>2016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>
        <f t="shared" si="35"/>
        <v>2016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>
        <f t="shared" si="35"/>
        <v>2016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>
        <f t="shared" si="35"/>
        <v>2015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>
        <f t="shared" si="35"/>
        <v>2016</v>
      </c>
    </row>
    <row r="538" spans="1:20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>
        <f t="shared" si="35"/>
        <v>2015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>
        <f t="shared" si="35"/>
        <v>2015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>
        <f t="shared" si="35"/>
        <v>2016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>
        <f t="shared" si="35"/>
        <v>2016</v>
      </c>
    </row>
    <row r="542" spans="1:20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>
        <f t="shared" si="35"/>
        <v>2015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>
        <f t="shared" si="35"/>
        <v>2015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>
        <f t="shared" si="35"/>
        <v>2016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>
        <f t="shared" si="35"/>
        <v>2014</v>
      </c>
    </row>
    <row r="546" spans="1:20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>
        <f t="shared" si="35"/>
        <v>2016</v>
      </c>
    </row>
    <row r="547" spans="1:20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>
        <f t="shared" si="35"/>
        <v>2015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>
        <f t="shared" si="35"/>
        <v>2015</v>
      </c>
    </row>
    <row r="549" spans="1:20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>
        <f t="shared" si="35"/>
        <v>2016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>
        <f t="shared" si="35"/>
        <v>2015</v>
      </c>
    </row>
    <row r="551" spans="1:20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>
        <f t="shared" si="35"/>
        <v>2015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>
        <f t="shared" si="35"/>
        <v>2017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>
        <f t="shared" si="35"/>
        <v>2015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>
        <f t="shared" si="35"/>
        <v>2015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>
        <f t="shared" si="35"/>
        <v>2014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>
        <f t="shared" si="35"/>
        <v>2014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>
        <f t="shared" si="35"/>
        <v>2016</v>
      </c>
    </row>
    <row r="558" spans="1:20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>
        <f t="shared" si="35"/>
        <v>2015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>
        <f t="shared" si="35"/>
        <v>2016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>
        <f t="shared" si="35"/>
        <v>2015</v>
      </c>
    </row>
    <row r="561" spans="1:20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>
        <f t="shared" si="35"/>
        <v>2015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>
        <f t="shared" si="35"/>
        <v>2014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>
        <f t="shared" si="35"/>
        <v>2015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>
        <f t="shared" si="35"/>
        <v>2016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>
        <f t="shared" si="35"/>
        <v>2015</v>
      </c>
    </row>
    <row r="566" spans="1:20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>
        <f t="shared" si="35"/>
        <v>2016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>
        <f t="shared" si="35"/>
        <v>2015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>
        <f t="shared" si="35"/>
        <v>2016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>
        <f t="shared" si="35"/>
        <v>2014</v>
      </c>
    </row>
    <row r="570" spans="1:20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>
        <f t="shared" si="35"/>
        <v>2015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>
        <f t="shared" si="35"/>
        <v>2015</v>
      </c>
    </row>
    <row r="572" spans="1:20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>
        <f t="shared" si="35"/>
        <v>2016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>
        <f t="shared" si="35"/>
        <v>2015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>
        <f t="shared" si="35"/>
        <v>2015</v>
      </c>
    </row>
    <row r="575" spans="1:20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>
        <f t="shared" si="35"/>
        <v>2014</v>
      </c>
    </row>
    <row r="576" spans="1:20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>
        <f t="shared" si="35"/>
        <v>2016</v>
      </c>
    </row>
    <row r="577" spans="1:20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>
        <f t="shared" si="35"/>
        <v>2015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>
        <f t="shared" si="35"/>
        <v>2015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>
        <f t="shared" ref="T579:T642" si="39">YEAR(S579)</f>
        <v>2016</v>
      </c>
    </row>
    <row r="580" spans="1:20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>
        <f t="shared" si="39"/>
        <v>2015</v>
      </c>
    </row>
    <row r="581" spans="1:20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>
        <f t="shared" si="39"/>
        <v>2014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>
        <f t="shared" si="39"/>
        <v>2016</v>
      </c>
    </row>
    <row r="583" spans="1:20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>
        <f t="shared" si="39"/>
        <v>2015</v>
      </c>
    </row>
    <row r="584" spans="1:20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>
        <f t="shared" si="39"/>
        <v>2015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>
        <f t="shared" si="39"/>
        <v>2015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>
        <f t="shared" si="39"/>
        <v>2015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>
        <f t="shared" si="39"/>
        <v>2015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>
        <f t="shared" si="39"/>
        <v>2015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>
        <f t="shared" si="39"/>
        <v>2015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>
        <f t="shared" si="39"/>
        <v>2016</v>
      </c>
    </row>
    <row r="591" spans="1:20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>
        <f t="shared" si="39"/>
        <v>2015</v>
      </c>
    </row>
    <row r="592" spans="1:20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>
        <f t="shared" si="39"/>
        <v>2016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>
        <f t="shared" si="39"/>
        <v>2015</v>
      </c>
    </row>
    <row r="594" spans="1:20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>
        <f t="shared" si="39"/>
        <v>2014</v>
      </c>
    </row>
    <row r="595" spans="1:20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>
        <f t="shared" si="39"/>
        <v>2015</v>
      </c>
    </row>
    <row r="596" spans="1:20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>
        <f t="shared" si="39"/>
        <v>2016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>
        <f t="shared" si="39"/>
        <v>2015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>
        <f t="shared" si="39"/>
        <v>2016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>
        <f t="shared" si="39"/>
        <v>2016</v>
      </c>
    </row>
    <row r="600" spans="1:20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>
        <f t="shared" si="39"/>
        <v>2014</v>
      </c>
    </row>
    <row r="601" spans="1:20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>
        <f t="shared" si="39"/>
        <v>2015</v>
      </c>
    </row>
    <row r="602" spans="1:20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>
        <f t="shared" si="39"/>
        <v>2015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>
        <f t="shared" si="39"/>
        <v>2014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>
        <f t="shared" si="39"/>
        <v>2015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>
        <f t="shared" si="39"/>
        <v>2014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>
        <f t="shared" si="39"/>
        <v>2014</v>
      </c>
    </row>
    <row r="607" spans="1:20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>
        <f t="shared" si="39"/>
        <v>2015</v>
      </c>
    </row>
    <row r="608" spans="1:20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>
        <f t="shared" si="39"/>
        <v>2015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>
        <f t="shared" si="39"/>
        <v>2015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>
        <f t="shared" si="39"/>
        <v>2015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>
        <f t="shared" si="39"/>
        <v>2015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>
        <f t="shared" si="39"/>
        <v>2015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>
        <f t="shared" si="39"/>
        <v>2015</v>
      </c>
    </row>
    <row r="614" spans="1:20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>
        <f t="shared" si="39"/>
        <v>2016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>
        <f t="shared" si="39"/>
        <v>2015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>
        <f t="shared" si="39"/>
        <v>2016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>
        <f t="shared" si="39"/>
        <v>2015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>
        <f t="shared" si="39"/>
        <v>2017</v>
      </c>
    </row>
    <row r="619" spans="1:20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>
        <f t="shared" si="39"/>
        <v>2015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>
        <f t="shared" si="39"/>
        <v>2015</v>
      </c>
    </row>
    <row r="621" spans="1:20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>
        <f t="shared" si="39"/>
        <v>2014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>
        <f t="shared" si="39"/>
        <v>2014</v>
      </c>
    </row>
    <row r="623" spans="1:20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>
        <f t="shared" si="39"/>
        <v>2016</v>
      </c>
    </row>
    <row r="624" spans="1:20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>
        <f t="shared" si="39"/>
        <v>2016</v>
      </c>
    </row>
    <row r="625" spans="1:20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>
        <f t="shared" si="39"/>
        <v>2015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>
        <f t="shared" si="39"/>
        <v>2015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>
        <f t="shared" si="39"/>
        <v>2017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>
        <f t="shared" si="39"/>
        <v>2015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>
        <f t="shared" si="39"/>
        <v>2016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>
        <f t="shared" si="39"/>
        <v>2014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>
        <f t="shared" si="39"/>
        <v>2016</v>
      </c>
    </row>
    <row r="632" spans="1:20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>
        <f t="shared" si="39"/>
        <v>2015</v>
      </c>
    </row>
    <row r="633" spans="1:20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>
        <f t="shared" si="39"/>
        <v>2016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>
        <f t="shared" si="39"/>
        <v>2015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>
        <f t="shared" si="39"/>
        <v>2016</v>
      </c>
    </row>
    <row r="636" spans="1:20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>
        <f t="shared" si="39"/>
        <v>2015</v>
      </c>
    </row>
    <row r="637" spans="1:20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>
        <f t="shared" si="39"/>
        <v>2015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>
        <f t="shared" si="39"/>
        <v>2015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>
        <f t="shared" si="39"/>
        <v>2017</v>
      </c>
    </row>
    <row r="640" spans="1:20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>
        <f t="shared" si="39"/>
        <v>2017</v>
      </c>
    </row>
    <row r="641" spans="1:20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>
        <f t="shared" si="39"/>
        <v>2014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>
        <f t="shared" si="39"/>
        <v>2016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>
        <f t="shared" ref="T643:T706" si="43">YEAR(S643)</f>
        <v>2015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>
        <f t="shared" si="43"/>
        <v>2015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>
        <f t="shared" si="43"/>
        <v>2015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>
        <f t="shared" si="43"/>
        <v>2014</v>
      </c>
    </row>
    <row r="647" spans="1:20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>
        <f t="shared" si="43"/>
        <v>2016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>
        <f t="shared" si="43"/>
        <v>2014</v>
      </c>
    </row>
    <row r="649" spans="1:20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>
        <f t="shared" si="43"/>
        <v>2016</v>
      </c>
    </row>
    <row r="650" spans="1:20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>
        <f t="shared" si="43"/>
        <v>2014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>
        <f t="shared" si="43"/>
        <v>2014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>
        <f t="shared" si="43"/>
        <v>2014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>
        <f t="shared" si="43"/>
        <v>2014</v>
      </c>
    </row>
    <row r="654" spans="1:20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>
        <f t="shared" si="43"/>
        <v>2016</v>
      </c>
    </row>
    <row r="655" spans="1:20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>
        <f t="shared" si="43"/>
        <v>2015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>
        <f t="shared" si="43"/>
        <v>2015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>
        <f t="shared" si="43"/>
        <v>2015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>
        <f t="shared" si="43"/>
        <v>2016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>
        <f t="shared" si="43"/>
        <v>2015</v>
      </c>
    </row>
    <row r="660" spans="1:20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>
        <f t="shared" si="43"/>
        <v>2015</v>
      </c>
    </row>
    <row r="661" spans="1:20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>
        <f t="shared" si="43"/>
        <v>2015</v>
      </c>
    </row>
    <row r="662" spans="1:20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>
        <f t="shared" si="43"/>
        <v>2014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>
        <f t="shared" si="43"/>
        <v>2016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>
        <f t="shared" si="43"/>
        <v>2014</v>
      </c>
    </row>
    <row r="665" spans="1:20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>
        <f t="shared" si="43"/>
        <v>2015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>
        <f t="shared" si="43"/>
        <v>2015</v>
      </c>
    </row>
    <row r="667" spans="1:20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>
        <f t="shared" si="43"/>
        <v>2016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>
        <f t="shared" si="43"/>
        <v>2014</v>
      </c>
    </row>
    <row r="669" spans="1:20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>
        <f t="shared" si="43"/>
        <v>2016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>
        <f t="shared" si="43"/>
        <v>2015</v>
      </c>
    </row>
    <row r="671" spans="1:20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>
        <f t="shared" si="43"/>
        <v>2016</v>
      </c>
    </row>
    <row r="672" spans="1:20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>
        <f t="shared" si="43"/>
        <v>2016</v>
      </c>
    </row>
    <row r="673" spans="1:20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>
        <f t="shared" si="43"/>
        <v>2014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>
        <f t="shared" si="43"/>
        <v>2014</v>
      </c>
    </row>
    <row r="675" spans="1:20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>
        <f t="shared" si="43"/>
        <v>2014</v>
      </c>
    </row>
    <row r="676" spans="1:20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>
        <f t="shared" si="43"/>
        <v>2014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>
        <f t="shared" si="43"/>
        <v>2014</v>
      </c>
    </row>
    <row r="678" spans="1:20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>
        <f t="shared" si="43"/>
        <v>2015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>
        <f t="shared" si="43"/>
        <v>2016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>
        <f t="shared" si="43"/>
        <v>2016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>
        <f t="shared" si="43"/>
        <v>2016</v>
      </c>
    </row>
    <row r="682" spans="1:20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>
        <f t="shared" si="43"/>
        <v>2014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>
        <f t="shared" si="43"/>
        <v>2016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>
        <f t="shared" si="43"/>
        <v>2017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>
        <f t="shared" si="43"/>
        <v>2016</v>
      </c>
    </row>
    <row r="686" spans="1:20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>
        <f t="shared" si="43"/>
        <v>2014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>
        <f t="shared" si="43"/>
        <v>2014</v>
      </c>
    </row>
    <row r="688" spans="1:20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>
        <f t="shared" si="43"/>
        <v>2015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>
        <f t="shared" si="43"/>
        <v>2016</v>
      </c>
    </row>
    <row r="690" spans="1:20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>
        <f t="shared" si="43"/>
        <v>2015</v>
      </c>
    </row>
    <row r="691" spans="1:20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>
        <f t="shared" si="43"/>
        <v>2016</v>
      </c>
    </row>
    <row r="692" spans="1:20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>
        <f t="shared" si="43"/>
        <v>2016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>
        <f t="shared" si="43"/>
        <v>2015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>
        <f t="shared" si="43"/>
        <v>2016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>
        <f t="shared" si="43"/>
        <v>2015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>
        <f t="shared" si="43"/>
        <v>2017</v>
      </c>
    </row>
    <row r="697" spans="1:20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>
        <f t="shared" si="43"/>
        <v>2014</v>
      </c>
    </row>
    <row r="698" spans="1:20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>
        <f t="shared" si="43"/>
        <v>2014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>
        <f t="shared" si="43"/>
        <v>2016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>
        <f t="shared" si="43"/>
        <v>2014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>
        <f t="shared" si="43"/>
        <v>2013</v>
      </c>
    </row>
    <row r="702" spans="1:20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>
        <f t="shared" si="43"/>
        <v>2016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>
        <f t="shared" si="43"/>
        <v>2014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>
        <f t="shared" si="43"/>
        <v>2016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>
        <f t="shared" si="43"/>
        <v>2016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>
        <f t="shared" si="43"/>
        <v>2016</v>
      </c>
    </row>
    <row r="707" spans="1:20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>
        <f t="shared" ref="T707:T770" si="47">YEAR(S707)</f>
        <v>2016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>
        <f t="shared" si="47"/>
        <v>2016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>
        <f t="shared" si="47"/>
        <v>2016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>
        <f t="shared" si="47"/>
        <v>2014</v>
      </c>
    </row>
    <row r="711" spans="1:20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>
        <f t="shared" si="47"/>
        <v>2014</v>
      </c>
    </row>
    <row r="712" spans="1:20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>
        <f t="shared" si="47"/>
        <v>2014</v>
      </c>
    </row>
    <row r="713" spans="1:20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>
        <f t="shared" si="47"/>
        <v>2016</v>
      </c>
    </row>
    <row r="714" spans="1:20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>
        <f t="shared" si="47"/>
        <v>2016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>
        <f t="shared" si="47"/>
        <v>2016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>
        <f t="shared" si="47"/>
        <v>2016</v>
      </c>
    </row>
    <row r="717" spans="1:20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>
        <f t="shared" si="47"/>
        <v>2015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>
        <f t="shared" si="47"/>
        <v>2014</v>
      </c>
    </row>
    <row r="719" spans="1:20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>
        <f t="shared" si="47"/>
        <v>2014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>
        <f t="shared" si="47"/>
        <v>2017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>
        <f t="shared" si="47"/>
        <v>2016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>
        <f t="shared" si="47"/>
        <v>2012</v>
      </c>
    </row>
    <row r="723" spans="1:20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>
        <f t="shared" si="47"/>
        <v>2014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>
        <f t="shared" si="47"/>
        <v>2012</v>
      </c>
    </row>
    <row r="725" spans="1:20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>
        <f t="shared" si="47"/>
        <v>2015</v>
      </c>
    </row>
    <row r="726" spans="1:20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>
        <f t="shared" si="47"/>
        <v>2011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>
        <f t="shared" si="47"/>
        <v>2015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>
        <f t="shared" si="47"/>
        <v>2013</v>
      </c>
    </row>
    <row r="729" spans="1:20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>
        <f t="shared" si="47"/>
        <v>2012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>
        <f t="shared" si="47"/>
        <v>2011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>
        <f t="shared" si="47"/>
        <v>2012</v>
      </c>
    </row>
    <row r="732" spans="1:20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>
        <f t="shared" si="47"/>
        <v>2011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>
        <f t="shared" si="47"/>
        <v>2011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>
        <f t="shared" si="47"/>
        <v>2013</v>
      </c>
    </row>
    <row r="735" spans="1:20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>
        <f t="shared" si="47"/>
        <v>2013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>
        <f t="shared" si="47"/>
        <v>2015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>
        <f t="shared" si="47"/>
        <v>2014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>
        <f t="shared" si="47"/>
        <v>2013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>
        <f t="shared" si="47"/>
        <v>2014</v>
      </c>
    </row>
    <row r="740" spans="1:20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>
        <f t="shared" si="47"/>
        <v>2014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>
        <f t="shared" si="47"/>
        <v>2014</v>
      </c>
    </row>
    <row r="742" spans="1:20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>
        <f t="shared" si="47"/>
        <v>2015</v>
      </c>
    </row>
    <row r="743" spans="1:20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>
        <f t="shared" si="47"/>
        <v>2013</v>
      </c>
    </row>
    <row r="744" spans="1:20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>
        <f t="shared" si="47"/>
        <v>2014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>
        <f t="shared" si="47"/>
        <v>2012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>
        <f t="shared" si="47"/>
        <v>2012</v>
      </c>
    </row>
    <row r="747" spans="1:20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>
        <f t="shared" si="47"/>
        <v>2013</v>
      </c>
    </row>
    <row r="748" spans="1:20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>
        <f t="shared" si="47"/>
        <v>2012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>
        <f t="shared" si="47"/>
        <v>2014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>
        <f t="shared" si="47"/>
        <v>2014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>
        <f t="shared" si="47"/>
        <v>2016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>
        <f t="shared" si="47"/>
        <v>2013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>
        <f t="shared" si="47"/>
        <v>2011</v>
      </c>
    </row>
    <row r="754" spans="1:20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>
        <f t="shared" si="47"/>
        <v>2016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>
        <f t="shared" si="47"/>
        <v>2015</v>
      </c>
    </row>
    <row r="756" spans="1:20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>
        <f t="shared" si="47"/>
        <v>2012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>
        <f t="shared" si="47"/>
        <v>2013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>
        <f t="shared" si="47"/>
        <v>2011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>
        <f t="shared" si="47"/>
        <v>2012</v>
      </c>
    </row>
    <row r="760" spans="1:20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>
        <f t="shared" si="47"/>
        <v>2010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>
        <f t="shared" si="47"/>
        <v>2014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>
        <f t="shared" si="47"/>
        <v>2016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>
        <f t="shared" si="47"/>
        <v>2014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>
        <f t="shared" si="47"/>
        <v>2016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>
        <f t="shared" si="47"/>
        <v>2013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>
        <f t="shared" si="47"/>
        <v>2015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>
        <f t="shared" si="47"/>
        <v>2014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>
        <f t="shared" si="47"/>
        <v>2015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>
        <f t="shared" si="47"/>
        <v>2015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>
        <f t="shared" si="47"/>
        <v>2013</v>
      </c>
    </row>
    <row r="771" spans="1:20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>
        <f t="shared" ref="T771:T834" si="51">YEAR(S771)</f>
        <v>2013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>
        <f t="shared" si="51"/>
        <v>2013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>
        <f t="shared" si="51"/>
        <v>2015</v>
      </c>
    </row>
    <row r="774" spans="1:20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>
        <f t="shared" si="51"/>
        <v>2009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>
        <f t="shared" si="51"/>
        <v>2015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>
        <f t="shared" si="51"/>
        <v>2014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>
        <f t="shared" si="51"/>
        <v>2011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>
        <f t="shared" si="51"/>
        <v>2015</v>
      </c>
    </row>
    <row r="779" spans="1:20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>
        <f t="shared" si="51"/>
        <v>2013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>
        <f t="shared" si="51"/>
        <v>2014</v>
      </c>
    </row>
    <row r="781" spans="1:20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>
        <f t="shared" si="51"/>
        <v>2010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>
        <f t="shared" si="51"/>
        <v>2011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>
        <f t="shared" si="51"/>
        <v>2013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>
        <f t="shared" si="51"/>
        <v>2012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>
        <f t="shared" si="51"/>
        <v>2012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>
        <f t="shared" si="51"/>
        <v>2014</v>
      </c>
    </row>
    <row r="787" spans="1:20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>
        <f t="shared" si="51"/>
        <v>2013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>
        <f t="shared" si="51"/>
        <v>2012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>
        <f t="shared" si="51"/>
        <v>2013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>
        <f t="shared" si="51"/>
        <v>2012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>
        <f t="shared" si="51"/>
        <v>2013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>
        <f t="shared" si="51"/>
        <v>2013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>
        <f t="shared" si="51"/>
        <v>2013</v>
      </c>
    </row>
    <row r="794" spans="1:20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>
        <f t="shared" si="51"/>
        <v>2013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>
        <f t="shared" si="51"/>
        <v>2013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>
        <f t="shared" si="51"/>
        <v>2011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>
        <f t="shared" si="51"/>
        <v>2012</v>
      </c>
    </row>
    <row r="798" spans="1:20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>
        <f t="shared" si="51"/>
        <v>2013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>
        <f t="shared" si="51"/>
        <v>2012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>
        <f t="shared" si="51"/>
        <v>2014</v>
      </c>
    </row>
    <row r="801" spans="1:20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>
        <f t="shared" si="51"/>
        <v>2012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>
        <f t="shared" si="51"/>
        <v>2014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>
        <f t="shared" si="51"/>
        <v>2011</v>
      </c>
    </row>
    <row r="804" spans="1:20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>
        <f t="shared" si="51"/>
        <v>2012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>
        <f t="shared" si="51"/>
        <v>2011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>
        <f t="shared" si="51"/>
        <v>2011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>
        <f t="shared" si="51"/>
        <v>2011</v>
      </c>
    </row>
    <row r="808" spans="1:20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>
        <f t="shared" si="51"/>
        <v>2011</v>
      </c>
    </row>
    <row r="809" spans="1:20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>
        <f t="shared" si="51"/>
        <v>2017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>
        <f t="shared" si="51"/>
        <v>2014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>
        <f t="shared" si="51"/>
        <v>2013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>
        <f t="shared" si="51"/>
        <v>2012</v>
      </c>
    </row>
    <row r="813" spans="1:20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>
        <f t="shared" si="51"/>
        <v>2013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>
        <f t="shared" si="51"/>
        <v>2013</v>
      </c>
    </row>
    <row r="815" spans="1:20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>
        <f t="shared" si="51"/>
        <v>2012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>
        <f t="shared" si="51"/>
        <v>2011</v>
      </c>
    </row>
    <row r="817" spans="1:20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>
        <f t="shared" si="51"/>
        <v>2014</v>
      </c>
    </row>
    <row r="818" spans="1:20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>
        <f t="shared" si="51"/>
        <v>2013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>
        <f t="shared" si="51"/>
        <v>2012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>
        <f t="shared" si="51"/>
        <v>2012</v>
      </c>
    </row>
    <row r="821" spans="1:20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>
        <f t="shared" si="51"/>
        <v>2013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>
        <f t="shared" si="51"/>
        <v>2014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>
        <f t="shared" si="51"/>
        <v>2015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>
        <f t="shared" si="51"/>
        <v>2012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>
        <f t="shared" si="51"/>
        <v>2015</v>
      </c>
    </row>
    <row r="826" spans="1:20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>
        <f t="shared" si="51"/>
        <v>2010</v>
      </c>
    </row>
    <row r="827" spans="1:20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>
        <f t="shared" si="51"/>
        <v>2012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>
        <f t="shared" si="51"/>
        <v>2012</v>
      </c>
    </row>
    <row r="829" spans="1:20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>
        <f t="shared" si="51"/>
        <v>2012</v>
      </c>
    </row>
    <row r="830" spans="1:20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>
        <f t="shared" si="51"/>
        <v>2012</v>
      </c>
    </row>
    <row r="831" spans="1:20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>
        <f t="shared" si="51"/>
        <v>2016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>
        <f t="shared" si="51"/>
        <v>2013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>
        <f t="shared" si="51"/>
        <v>2012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>
        <f t="shared" si="51"/>
        <v>2011</v>
      </c>
    </row>
    <row r="835" spans="1:20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>
        <f t="shared" ref="T835:T898" si="55">YEAR(S835)</f>
        <v>2014</v>
      </c>
    </row>
    <row r="836" spans="1:20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>
        <f t="shared" si="55"/>
        <v>2013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>
        <f t="shared" si="55"/>
        <v>2012</v>
      </c>
    </row>
    <row r="838" spans="1:20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>
        <f t="shared" si="55"/>
        <v>2013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>
        <f t="shared" si="55"/>
        <v>2014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>
        <f t="shared" si="55"/>
        <v>2011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>
        <f t="shared" si="55"/>
        <v>2012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>
        <f t="shared" si="55"/>
        <v>2016</v>
      </c>
    </row>
    <row r="843" spans="1:20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>
        <f t="shared" si="55"/>
        <v>2014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>
        <f t="shared" si="55"/>
        <v>2013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>
        <f t="shared" si="55"/>
        <v>2016</v>
      </c>
    </row>
    <row r="846" spans="1:20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>
        <f t="shared" si="55"/>
        <v>2014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>
        <f t="shared" si="55"/>
        <v>2016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>
        <f t="shared" si="55"/>
        <v>2014</v>
      </c>
    </row>
    <row r="849" spans="1:20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>
        <f t="shared" si="55"/>
        <v>2015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>
        <f t="shared" si="55"/>
        <v>2015</v>
      </c>
    </row>
    <row r="851" spans="1:20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>
        <f t="shared" si="55"/>
        <v>2015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>
        <f t="shared" si="55"/>
        <v>2016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>
        <f t="shared" si="55"/>
        <v>2016</v>
      </c>
    </row>
    <row r="854" spans="1:20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>
        <f t="shared" si="55"/>
        <v>2016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>
        <f t="shared" si="55"/>
        <v>2015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>
        <f t="shared" si="55"/>
        <v>2016</v>
      </c>
    </row>
    <row r="857" spans="1:20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>
        <f t="shared" si="55"/>
        <v>2016</v>
      </c>
    </row>
    <row r="858" spans="1:20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>
        <f t="shared" si="55"/>
        <v>2016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>
        <f t="shared" si="55"/>
        <v>2015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>
        <f t="shared" si="55"/>
        <v>2015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>
        <f t="shared" si="55"/>
        <v>2015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>
        <f t="shared" si="55"/>
        <v>2013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>
        <f t="shared" si="55"/>
        <v>2016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>
        <f t="shared" si="55"/>
        <v>2013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>
        <f t="shared" si="55"/>
        <v>2012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>
        <f t="shared" si="55"/>
        <v>2013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>
        <f t="shared" si="55"/>
        <v>2012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>
        <f t="shared" si="55"/>
        <v>2015</v>
      </c>
    </row>
    <row r="869" spans="1:20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>
        <f t="shared" si="55"/>
        <v>2009</v>
      </c>
    </row>
    <row r="870" spans="1:20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>
        <f t="shared" si="55"/>
        <v>2013</v>
      </c>
    </row>
    <row r="871" spans="1:20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>
        <f t="shared" si="55"/>
        <v>2013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>
        <f t="shared" si="55"/>
        <v>2013</v>
      </c>
    </row>
    <row r="873" spans="1:20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>
        <f t="shared" si="55"/>
        <v>2013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>
        <f t="shared" si="55"/>
        <v>2011</v>
      </c>
    </row>
    <row r="875" spans="1:20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>
        <f t="shared" si="55"/>
        <v>2012</v>
      </c>
    </row>
    <row r="876" spans="1:20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>
        <f t="shared" si="55"/>
        <v>2013</v>
      </c>
    </row>
    <row r="877" spans="1:20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>
        <f t="shared" si="55"/>
        <v>2015</v>
      </c>
    </row>
    <row r="878" spans="1:20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>
        <f t="shared" si="55"/>
        <v>2013</v>
      </c>
    </row>
    <row r="879" spans="1:20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>
        <f t="shared" si="55"/>
        <v>2013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>
        <f t="shared" si="55"/>
        <v>2010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>
        <f t="shared" si="55"/>
        <v>2012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>
        <f t="shared" si="55"/>
        <v>2012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>
        <f t="shared" si="55"/>
        <v>2011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>
        <f t="shared" si="55"/>
        <v>2011</v>
      </c>
    </row>
    <row r="885" spans="1:20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>
        <f t="shared" si="55"/>
        <v>2016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>
        <f t="shared" si="55"/>
        <v>2012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>
        <f t="shared" si="55"/>
        <v>2016</v>
      </c>
    </row>
    <row r="888" spans="1:20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>
        <f t="shared" si="55"/>
        <v>2016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>
        <f t="shared" si="55"/>
        <v>2012</v>
      </c>
    </row>
    <row r="890" spans="1:20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>
        <f t="shared" si="55"/>
        <v>2011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>
        <f t="shared" si="55"/>
        <v>2014</v>
      </c>
    </row>
    <row r="892" spans="1:20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>
        <f t="shared" si="55"/>
        <v>2013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>
        <f t="shared" si="55"/>
        <v>2014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>
        <f t="shared" si="55"/>
        <v>2010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>
        <f t="shared" si="55"/>
        <v>2015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>
        <f t="shared" si="55"/>
        <v>2016</v>
      </c>
    </row>
    <row r="897" spans="1:20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>
        <f t="shared" si="55"/>
        <v>2010</v>
      </c>
    </row>
    <row r="898" spans="1:20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>
        <f t="shared" si="55"/>
        <v>2015</v>
      </c>
    </row>
    <row r="899" spans="1:20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>
        <f t="shared" ref="T899:T962" si="59">YEAR(S899)</f>
        <v>2012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>
        <f t="shared" si="59"/>
        <v>2011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>
        <f t="shared" si="59"/>
        <v>2011</v>
      </c>
    </row>
    <row r="902" spans="1:20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>
        <f t="shared" si="59"/>
        <v>2016</v>
      </c>
    </row>
    <row r="903" spans="1:20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>
        <f t="shared" si="59"/>
        <v>2010</v>
      </c>
    </row>
    <row r="904" spans="1:20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>
        <f t="shared" si="59"/>
        <v>2014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>
        <f t="shared" si="59"/>
        <v>2012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>
        <f t="shared" si="59"/>
        <v>2015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>
        <f t="shared" si="59"/>
        <v>2010</v>
      </c>
    </row>
    <row r="908" spans="1:20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>
        <f t="shared" si="59"/>
        <v>2014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>
        <f t="shared" si="59"/>
        <v>2011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>
        <f t="shared" si="59"/>
        <v>2010</v>
      </c>
    </row>
    <row r="911" spans="1:20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>
        <f t="shared" si="59"/>
        <v>2012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>
        <f t="shared" si="59"/>
        <v>2017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>
        <f t="shared" si="59"/>
        <v>2014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>
        <f t="shared" si="59"/>
        <v>2012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>
        <f t="shared" si="59"/>
        <v>2012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>
        <f t="shared" si="59"/>
        <v>2012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>
        <f t="shared" si="59"/>
        <v>2012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>
        <f t="shared" si="59"/>
        <v>2010</v>
      </c>
    </row>
    <row r="919" spans="1:20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>
        <f t="shared" si="59"/>
        <v>2014</v>
      </c>
    </row>
    <row r="920" spans="1:20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>
        <f t="shared" si="59"/>
        <v>2014</v>
      </c>
    </row>
    <row r="921" spans="1:20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>
        <f t="shared" si="59"/>
        <v>2012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>
        <f t="shared" si="59"/>
        <v>2013</v>
      </c>
    </row>
    <row r="923" spans="1:20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>
        <f t="shared" si="59"/>
        <v>2011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>
        <f t="shared" si="59"/>
        <v>2014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>
        <f t="shared" si="59"/>
        <v>2014</v>
      </c>
    </row>
    <row r="926" spans="1:20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>
        <f t="shared" si="59"/>
        <v>2013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>
        <f t="shared" si="59"/>
        <v>2013</v>
      </c>
    </row>
    <row r="928" spans="1:20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>
        <f t="shared" si="59"/>
        <v>2010</v>
      </c>
    </row>
    <row r="929" spans="1:20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>
        <f t="shared" si="59"/>
        <v>2012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>
        <f t="shared" si="59"/>
        <v>2012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>
        <f t="shared" si="59"/>
        <v>2012</v>
      </c>
    </row>
    <row r="932" spans="1:20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>
        <f t="shared" si="59"/>
        <v>2010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>
        <f t="shared" si="59"/>
        <v>2014</v>
      </c>
    </row>
    <row r="934" spans="1:20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>
        <f t="shared" si="59"/>
        <v>2013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>
        <f t="shared" si="59"/>
        <v>2014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>
        <f t="shared" si="59"/>
        <v>2014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>
        <f t="shared" si="59"/>
        <v>2015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>
        <f t="shared" si="59"/>
        <v>2011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>
        <f t="shared" si="59"/>
        <v>2013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>
        <f t="shared" si="59"/>
        <v>2012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>
        <f t="shared" si="59"/>
        <v>2013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>
        <f t="shared" si="59"/>
        <v>2015</v>
      </c>
    </row>
    <row r="943" spans="1:20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>
        <f t="shared" si="59"/>
        <v>2017</v>
      </c>
    </row>
    <row r="944" spans="1:20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>
        <f t="shared" si="59"/>
        <v>2016</v>
      </c>
    </row>
    <row r="945" spans="1:20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>
        <f t="shared" si="59"/>
        <v>2016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>
        <f t="shared" si="59"/>
        <v>2016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>
        <f t="shared" si="59"/>
        <v>2016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>
        <f t="shared" si="59"/>
        <v>2016</v>
      </c>
    </row>
    <row r="949" spans="1:20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>
        <f t="shared" si="59"/>
        <v>2016</v>
      </c>
    </row>
    <row r="950" spans="1:20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>
        <f t="shared" si="59"/>
        <v>2016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>
        <f t="shared" si="59"/>
        <v>2015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>
        <f t="shared" si="59"/>
        <v>2015</v>
      </c>
    </row>
    <row r="953" spans="1:20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>
        <f t="shared" si="59"/>
        <v>2016</v>
      </c>
    </row>
    <row r="954" spans="1:20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>
        <f t="shared" si="59"/>
        <v>2016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>
        <f t="shared" si="59"/>
        <v>2014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>
        <f t="shared" si="59"/>
        <v>2015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>
        <f t="shared" si="59"/>
        <v>2016</v>
      </c>
    </row>
    <row r="958" spans="1:20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>
        <f t="shared" si="59"/>
        <v>2015</v>
      </c>
    </row>
    <row r="959" spans="1:20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>
        <f t="shared" si="59"/>
        <v>2016</v>
      </c>
    </row>
    <row r="960" spans="1:20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>
        <f t="shared" si="59"/>
        <v>2015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>
        <f t="shared" si="59"/>
        <v>2014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>
        <f t="shared" si="59"/>
        <v>2017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>
        <f t="shared" ref="T963:T1026" si="63">YEAR(S963)</f>
        <v>2017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>
        <f t="shared" si="63"/>
        <v>2016</v>
      </c>
    </row>
    <row r="965" spans="1:20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>
        <f t="shared" si="63"/>
        <v>2016</v>
      </c>
    </row>
    <row r="966" spans="1:20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>
        <f t="shared" si="63"/>
        <v>2015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>
        <f t="shared" si="63"/>
        <v>2016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>
        <f t="shared" si="63"/>
        <v>2016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>
        <f t="shared" si="63"/>
        <v>2016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>
        <f t="shared" si="63"/>
        <v>2014</v>
      </c>
    </row>
    <row r="971" spans="1:20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>
        <f t="shared" si="63"/>
        <v>2017</v>
      </c>
    </row>
    <row r="972" spans="1:20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>
        <f t="shared" si="63"/>
        <v>2016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>
        <f t="shared" si="63"/>
        <v>2015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>
        <f t="shared" si="63"/>
        <v>2014</v>
      </c>
    </row>
    <row r="975" spans="1:20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>
        <f t="shared" si="63"/>
        <v>2015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>
        <f t="shared" si="63"/>
        <v>2016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>
        <f t="shared" si="63"/>
        <v>2016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>
        <f t="shared" si="63"/>
        <v>2015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>
        <f t="shared" si="63"/>
        <v>2016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>
        <f t="shared" si="63"/>
        <v>2016</v>
      </c>
    </row>
    <row r="981" spans="1:20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>
        <f t="shared" si="63"/>
        <v>2016</v>
      </c>
    </row>
    <row r="982" spans="1:20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>
        <f t="shared" si="63"/>
        <v>2014</v>
      </c>
    </row>
    <row r="983" spans="1:20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>
        <f t="shared" si="63"/>
        <v>2014</v>
      </c>
    </row>
    <row r="984" spans="1:20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>
        <f t="shared" si="63"/>
        <v>2016</v>
      </c>
    </row>
    <row r="985" spans="1:20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>
        <f t="shared" si="63"/>
        <v>2016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>
        <f t="shared" si="63"/>
        <v>2015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>
        <f t="shared" si="63"/>
        <v>2015</v>
      </c>
    </row>
    <row r="988" spans="1:20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>
        <f t="shared" si="63"/>
        <v>2015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>
        <f t="shared" si="63"/>
        <v>2014</v>
      </c>
    </row>
    <row r="990" spans="1:20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>
        <f t="shared" si="63"/>
        <v>2016</v>
      </c>
    </row>
    <row r="991" spans="1:20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>
        <f t="shared" si="63"/>
        <v>2016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>
        <f t="shared" si="63"/>
        <v>2014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>
        <f t="shared" si="63"/>
        <v>2016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>
        <f t="shared" si="63"/>
        <v>2016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>
        <f t="shared" si="63"/>
        <v>2016</v>
      </c>
    </row>
    <row r="996" spans="1:20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>
        <f t="shared" si="63"/>
        <v>2014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>
        <f t="shared" si="63"/>
        <v>2014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>
        <f t="shared" si="63"/>
        <v>2014</v>
      </c>
    </row>
    <row r="999" spans="1:20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>
        <f t="shared" si="63"/>
        <v>2014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>
        <f t="shared" si="63"/>
        <v>2015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>
        <f t="shared" si="63"/>
        <v>2014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>
        <f t="shared" si="63"/>
        <v>2017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>
        <f t="shared" si="63"/>
        <v>2016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>
        <f t="shared" si="63"/>
        <v>2015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>
        <f t="shared" si="63"/>
        <v>2017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>
        <f t="shared" si="63"/>
        <v>2016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>
        <f t="shared" si="63"/>
        <v>2015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>
        <f t="shared" si="63"/>
        <v>2014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>
        <f t="shared" si="63"/>
        <v>2016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>
        <f t="shared" si="63"/>
        <v>2016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>
        <f t="shared" si="63"/>
        <v>2016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>
        <f t="shared" si="63"/>
        <v>2016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>
        <f t="shared" si="63"/>
        <v>2014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>
        <f t="shared" si="63"/>
        <v>2016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>
        <f t="shared" si="63"/>
        <v>2015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>
        <f t="shared" si="63"/>
        <v>2014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>
        <f t="shared" si="63"/>
        <v>2015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>
        <f t="shared" si="63"/>
        <v>2016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>
        <f t="shared" si="63"/>
        <v>2015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>
        <f t="shared" si="63"/>
        <v>2016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>
        <f t="shared" si="63"/>
        <v>2015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>
        <f t="shared" si="63"/>
        <v>2015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>
        <f t="shared" si="63"/>
        <v>2015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>
        <f t="shared" si="63"/>
        <v>2015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>
        <f t="shared" si="63"/>
        <v>2015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>
        <f t="shared" si="63"/>
        <v>2016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>
        <f t="shared" ref="T1027:T1090" si="67">YEAR(S1027)</f>
        <v>2015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>
        <f t="shared" si="67"/>
        <v>2016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>
        <f t="shared" si="67"/>
        <v>2014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>
        <f t="shared" si="67"/>
        <v>2017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>
        <f t="shared" si="67"/>
        <v>2015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>
        <f t="shared" si="67"/>
        <v>2016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>
        <f t="shared" si="67"/>
        <v>2015</v>
      </c>
    </row>
    <row r="1034" spans="1:20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>
        <f t="shared" si="67"/>
        <v>2016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>
        <f t="shared" si="67"/>
        <v>2016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>
        <f t="shared" si="67"/>
        <v>2016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>
        <f t="shared" si="67"/>
        <v>2015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>
        <f t="shared" si="67"/>
        <v>2012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>
        <f t="shared" si="67"/>
        <v>2015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>
        <f t="shared" si="67"/>
        <v>2016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>
        <f t="shared" si="67"/>
        <v>2016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>
        <f t="shared" si="67"/>
        <v>2016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>
        <f t="shared" si="67"/>
        <v>2014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>
        <f t="shared" si="67"/>
        <v>2014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>
        <f t="shared" si="67"/>
        <v>2015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>
        <f t="shared" si="67"/>
        <v>2015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>
        <f t="shared" si="67"/>
        <v>2014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>
        <f t="shared" si="67"/>
        <v>2015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>
        <f t="shared" si="67"/>
        <v>2014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>
        <f t="shared" si="67"/>
        <v>2016</v>
      </c>
    </row>
    <row r="1051" spans="1:20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>
        <f t="shared" si="67"/>
        <v>2016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>
        <f t="shared" si="67"/>
        <v>2015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>
        <f t="shared" si="67"/>
        <v>2014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>
        <f t="shared" si="67"/>
        <v>2016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>
        <f t="shared" si="67"/>
        <v>2017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>
        <f t="shared" si="67"/>
        <v>2014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>
        <f t="shared" si="67"/>
        <v>2016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>
        <f t="shared" si="67"/>
        <v>2015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>
        <f t="shared" si="67"/>
        <v>2016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>
        <f t="shared" si="67"/>
        <v>2015</v>
      </c>
    </row>
    <row r="1061" spans="1:20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>
        <f t="shared" si="67"/>
        <v>2015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>
        <f t="shared" si="67"/>
        <v>2015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>
        <f t="shared" si="67"/>
        <v>2016</v>
      </c>
    </row>
    <row r="1064" spans="1:20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>
        <f t="shared" si="67"/>
        <v>2016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>
        <f t="shared" si="67"/>
        <v>2016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>
        <f t="shared" si="67"/>
        <v>2013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>
        <f t="shared" si="67"/>
        <v>2014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>
        <f t="shared" si="67"/>
        <v>2013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>
        <f t="shared" si="67"/>
        <v>2013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>
        <f t="shared" si="67"/>
        <v>2016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>
        <f t="shared" si="67"/>
        <v>2013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>
        <f t="shared" si="67"/>
        <v>2012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>
        <f t="shared" si="67"/>
        <v>2015</v>
      </c>
    </row>
    <row r="1074" spans="1:20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>
        <f t="shared" si="67"/>
        <v>2014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>
        <f t="shared" si="67"/>
        <v>2011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>
        <f t="shared" si="67"/>
        <v>2013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>
        <f t="shared" si="67"/>
        <v>2012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>
        <f t="shared" si="67"/>
        <v>2014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>
        <f t="shared" si="67"/>
        <v>2015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>
        <f t="shared" si="67"/>
        <v>2011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>
        <f t="shared" si="67"/>
        <v>2016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>
        <f t="shared" si="67"/>
        <v>2014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>
        <f t="shared" si="67"/>
        <v>2014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>
        <f t="shared" si="67"/>
        <v>2012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>
        <f t="shared" si="67"/>
        <v>2014</v>
      </c>
    </row>
    <row r="1086" spans="1:20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>
        <f t="shared" si="67"/>
        <v>2014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>
        <f t="shared" si="67"/>
        <v>2016</v>
      </c>
    </row>
    <row r="1088" spans="1:20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>
        <f t="shared" si="67"/>
        <v>2014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>
        <f t="shared" si="67"/>
        <v>2014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>
        <f t="shared" si="67"/>
        <v>2014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>
        <f t="shared" ref="T1091:T1154" si="71">YEAR(S1091)</f>
        <v>2015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>
        <f t="shared" si="71"/>
        <v>2015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>
        <f t="shared" si="71"/>
        <v>2016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>
        <f t="shared" si="71"/>
        <v>2012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>
        <f t="shared" si="71"/>
        <v>2016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>
        <f t="shared" si="71"/>
        <v>2011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>
        <f t="shared" si="71"/>
        <v>2013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>
        <f t="shared" si="71"/>
        <v>2014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>
        <f t="shared" si="71"/>
        <v>2014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>
        <f t="shared" si="71"/>
        <v>2014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>
        <f t="shared" si="71"/>
        <v>2015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>
        <f t="shared" si="71"/>
        <v>2016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>
        <f t="shared" si="71"/>
        <v>2016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>
        <f t="shared" si="71"/>
        <v>2013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>
        <f t="shared" si="71"/>
        <v>2016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>
        <f t="shared" si="71"/>
        <v>2014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>
        <f t="shared" si="71"/>
        <v>2014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>
        <f t="shared" si="71"/>
        <v>2012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>
        <f t="shared" si="71"/>
        <v>2014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>
        <f t="shared" si="71"/>
        <v>2012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>
        <f t="shared" si="71"/>
        <v>2016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>
        <f t="shared" si="71"/>
        <v>2012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>
        <f t="shared" si="71"/>
        <v>2015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>
        <f t="shared" si="71"/>
        <v>2014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>
        <f t="shared" si="71"/>
        <v>2014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>
        <f t="shared" si="71"/>
        <v>2013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>
        <f t="shared" si="71"/>
        <v>2016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>
        <f t="shared" si="71"/>
        <v>2012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>
        <f t="shared" si="71"/>
        <v>2015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>
        <f t="shared" si="71"/>
        <v>2014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>
        <f t="shared" si="71"/>
        <v>2014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>
        <f t="shared" si="71"/>
        <v>2011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>
        <f t="shared" si="71"/>
        <v>2016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>
        <f t="shared" si="71"/>
        <v>2013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>
        <f t="shared" si="71"/>
        <v>2014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>
        <f t="shared" si="71"/>
        <v>2015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>
        <f t="shared" si="71"/>
        <v>2015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>
        <f t="shared" si="71"/>
        <v>2016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>
        <f t="shared" si="71"/>
        <v>2014</v>
      </c>
    </row>
    <row r="1130" spans="1:20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>
        <f t="shared" si="71"/>
        <v>2014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>
        <f t="shared" si="71"/>
        <v>2016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>
        <f t="shared" si="71"/>
        <v>2014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>
        <f t="shared" si="71"/>
        <v>2015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>
        <f t="shared" si="71"/>
        <v>2016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>
        <f t="shared" si="71"/>
        <v>2014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>
        <f t="shared" si="71"/>
        <v>2014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>
        <f t="shared" si="71"/>
        <v>2016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>
        <f t="shared" si="71"/>
        <v>2015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>
        <f t="shared" si="71"/>
        <v>2016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>
        <f t="shared" si="71"/>
        <v>2017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>
        <f t="shared" si="71"/>
        <v>2014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>
        <f t="shared" si="71"/>
        <v>2015</v>
      </c>
    </row>
    <row r="1143" spans="1:20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>
        <f t="shared" si="71"/>
        <v>2015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>
        <f t="shared" si="71"/>
        <v>2015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>
        <f t="shared" si="71"/>
        <v>2015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>
        <f t="shared" si="71"/>
        <v>2015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>
        <f t="shared" si="71"/>
        <v>2014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>
        <f t="shared" si="71"/>
        <v>2014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>
        <f t="shared" si="71"/>
        <v>2014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>
        <f t="shared" si="71"/>
        <v>2016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>
        <f t="shared" si="71"/>
        <v>2016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>
        <f t="shared" si="71"/>
        <v>2015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>
        <f t="shared" si="71"/>
        <v>2015</v>
      </c>
    </row>
    <row r="1154" spans="1:20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>
        <f t="shared" si="71"/>
        <v>2015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>
        <f t="shared" ref="T1155:T1218" si="75">YEAR(S1155)</f>
        <v>2015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>
        <f t="shared" si="75"/>
        <v>2015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>
        <f t="shared" si="75"/>
        <v>2014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>
        <f t="shared" si="75"/>
        <v>2015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>
        <f t="shared" si="75"/>
        <v>2014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>
        <f t="shared" si="75"/>
        <v>2014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>
        <f t="shared" si="75"/>
        <v>2015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>
        <f t="shared" si="75"/>
        <v>2015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>
        <f t="shared" si="75"/>
        <v>2015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>
        <f t="shared" si="75"/>
        <v>2014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>
        <f t="shared" si="75"/>
        <v>2014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>
        <f t="shared" si="75"/>
        <v>2016</v>
      </c>
    </row>
    <row r="1167" spans="1:20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>
        <f t="shared" si="75"/>
        <v>2014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>
        <f t="shared" si="75"/>
        <v>2015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>
        <f t="shared" si="75"/>
        <v>2014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>
        <f t="shared" si="75"/>
        <v>2016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>
        <f t="shared" si="75"/>
        <v>2015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>
        <f t="shared" si="75"/>
        <v>2015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>
        <f t="shared" si="75"/>
        <v>2014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>
        <f t="shared" si="75"/>
        <v>2014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>
        <f t="shared" si="75"/>
        <v>2015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>
        <f t="shared" si="75"/>
        <v>2016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>
        <f t="shared" si="75"/>
        <v>2015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>
        <f t="shared" si="75"/>
        <v>2017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>
        <f t="shared" si="75"/>
        <v>2014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>
        <f t="shared" si="75"/>
        <v>2014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>
        <f t="shared" si="75"/>
        <v>2015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>
        <f t="shared" si="75"/>
        <v>2014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>
        <f t="shared" si="75"/>
        <v>2015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>
        <f t="shared" si="75"/>
        <v>2016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>
        <f t="shared" si="75"/>
        <v>2016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>
        <f t="shared" si="75"/>
        <v>2017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>
        <f t="shared" si="75"/>
        <v>2015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>
        <f t="shared" si="75"/>
        <v>2015</v>
      </c>
    </row>
    <row r="1189" spans="1:20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>
        <f t="shared" si="75"/>
        <v>2015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>
        <f t="shared" si="75"/>
        <v>2016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>
        <f t="shared" si="75"/>
        <v>2016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>
        <f t="shared" si="75"/>
        <v>2014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>
        <f t="shared" si="75"/>
        <v>2016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>
        <f t="shared" si="75"/>
        <v>2017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>
        <f t="shared" si="75"/>
        <v>2016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>
        <f t="shared" si="75"/>
        <v>2015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>
        <f t="shared" si="75"/>
        <v>2015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>
        <f t="shared" si="75"/>
        <v>2015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>
        <f t="shared" si="75"/>
        <v>2016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>
        <f t="shared" si="75"/>
        <v>2015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>
        <f t="shared" si="75"/>
        <v>2015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>
        <f t="shared" si="75"/>
        <v>2015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>
        <f t="shared" si="75"/>
        <v>2016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>
        <f t="shared" si="75"/>
        <v>2015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>
        <f t="shared" si="75"/>
        <v>2015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>
        <f t="shared" si="75"/>
        <v>2015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>
        <f t="shared" si="75"/>
        <v>2015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>
        <f t="shared" si="75"/>
        <v>2017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>
        <f t="shared" si="75"/>
        <v>2016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>
        <f t="shared" si="75"/>
        <v>2016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>
        <f t="shared" si="75"/>
        <v>2017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>
        <f t="shared" si="75"/>
        <v>2015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>
        <f t="shared" si="75"/>
        <v>2016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>
        <f t="shared" si="75"/>
        <v>2015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>
        <f t="shared" si="75"/>
        <v>2016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>
        <f t="shared" si="75"/>
        <v>2015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>
        <f t="shared" si="75"/>
        <v>2014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>
        <f t="shared" si="75"/>
        <v>2015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>
        <f t="shared" ref="T1219:T1282" si="79">YEAR(S1219)</f>
        <v>2016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>
        <f t="shared" si="79"/>
        <v>2015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>
        <f t="shared" si="79"/>
        <v>2016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>
        <f t="shared" si="79"/>
        <v>2015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>
        <f t="shared" si="79"/>
        <v>2016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>
        <f t="shared" si="79"/>
        <v>2016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>
        <f t="shared" si="79"/>
        <v>2016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>
        <f t="shared" si="79"/>
        <v>2014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>
        <f t="shared" si="79"/>
        <v>2013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>
        <f t="shared" si="79"/>
        <v>2014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>
        <f t="shared" si="79"/>
        <v>2014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>
        <f t="shared" si="79"/>
        <v>2011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>
        <f t="shared" si="79"/>
        <v>2012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>
        <f t="shared" si="79"/>
        <v>2011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>
        <f t="shared" si="79"/>
        <v>2015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>
        <f t="shared" si="79"/>
        <v>2013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>
        <f t="shared" si="79"/>
        <v>2012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>
        <f t="shared" si="79"/>
        <v>2015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>
        <f t="shared" si="79"/>
        <v>2013</v>
      </c>
    </row>
    <row r="1238" spans="1:20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>
        <f t="shared" si="79"/>
        <v>2012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>
        <f t="shared" si="79"/>
        <v>2012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>
        <f t="shared" si="79"/>
        <v>2011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>
        <f t="shared" si="79"/>
        <v>2011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>
        <f t="shared" si="79"/>
        <v>2013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>
        <f t="shared" si="79"/>
        <v>2014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>
        <f t="shared" si="79"/>
        <v>2011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>
        <f t="shared" si="79"/>
        <v>2011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>
        <f t="shared" si="79"/>
        <v>2013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>
        <f t="shared" si="79"/>
        <v>2014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>
        <f t="shared" si="79"/>
        <v>2011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>
        <f t="shared" si="79"/>
        <v>2013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>
        <f t="shared" si="79"/>
        <v>2014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>
        <f t="shared" si="79"/>
        <v>2012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>
        <f t="shared" si="79"/>
        <v>2014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>
        <f t="shared" si="79"/>
        <v>2011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>
        <f t="shared" si="79"/>
        <v>2013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>
        <f t="shared" si="79"/>
        <v>2014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>
        <f t="shared" si="79"/>
        <v>2010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>
        <f t="shared" si="79"/>
        <v>2013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>
        <f t="shared" si="79"/>
        <v>2012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>
        <f t="shared" si="79"/>
        <v>2011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>
        <f t="shared" si="79"/>
        <v>2013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>
        <f t="shared" si="79"/>
        <v>2014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>
        <f t="shared" si="79"/>
        <v>2014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>
        <f t="shared" si="79"/>
        <v>2013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>
        <f t="shared" si="79"/>
        <v>2014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>
        <f t="shared" si="79"/>
        <v>2014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>
        <f t="shared" si="79"/>
        <v>2013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>
        <f t="shared" si="79"/>
        <v>2010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>
        <f t="shared" si="79"/>
        <v>2013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>
        <f t="shared" si="79"/>
        <v>2013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>
        <f t="shared" si="79"/>
        <v>2013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>
        <f t="shared" si="79"/>
        <v>2016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>
        <f t="shared" si="79"/>
        <v>2012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>
        <f t="shared" si="79"/>
        <v>2013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>
        <f t="shared" si="79"/>
        <v>2010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>
        <f t="shared" si="79"/>
        <v>2014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>
        <f t="shared" si="79"/>
        <v>2012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>
        <f t="shared" si="79"/>
        <v>2013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>
        <f t="shared" si="79"/>
        <v>2009</v>
      </c>
    </row>
    <row r="1279" spans="1:20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>
        <f t="shared" si="79"/>
        <v>2012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>
        <f t="shared" si="79"/>
        <v>2014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>
        <f t="shared" si="79"/>
        <v>2014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>
        <f t="shared" si="79"/>
        <v>2010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>
        <f t="shared" ref="T1283:T1346" si="83">YEAR(S1283)</f>
        <v>2013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>
        <f t="shared" si="83"/>
        <v>2013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>
        <f t="shared" si="83"/>
        <v>2013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>
        <f t="shared" si="83"/>
        <v>2016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>
        <f t="shared" si="83"/>
        <v>2015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>
        <f t="shared" si="83"/>
        <v>2015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>
        <f t="shared" si="83"/>
        <v>2015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>
        <f t="shared" si="83"/>
        <v>2016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>
        <f t="shared" si="83"/>
        <v>2016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>
        <f t="shared" si="83"/>
        <v>2015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>
        <f t="shared" si="83"/>
        <v>2015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>
        <f t="shared" si="83"/>
        <v>2015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>
        <f t="shared" si="83"/>
        <v>2015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>
        <f t="shared" si="83"/>
        <v>2015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>
        <f t="shared" si="83"/>
        <v>2015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>
        <f t="shared" si="83"/>
        <v>2016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>
        <f t="shared" si="83"/>
        <v>2016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>
        <f t="shared" si="83"/>
        <v>2016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>
        <f t="shared" si="83"/>
        <v>2015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>
        <f t="shared" si="83"/>
        <v>2016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>
        <f t="shared" si="83"/>
        <v>2015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>
        <f t="shared" si="83"/>
        <v>2016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>
        <f t="shared" si="83"/>
        <v>2016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>
        <f t="shared" si="83"/>
        <v>2017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>
        <f t="shared" si="83"/>
        <v>2016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>
        <f t="shared" si="83"/>
        <v>2014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>
        <f t="shared" si="83"/>
        <v>2016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>
        <f t="shared" si="83"/>
        <v>2016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>
        <f t="shared" si="83"/>
        <v>2015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>
        <f t="shared" si="83"/>
        <v>2016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>
        <f t="shared" si="83"/>
        <v>2016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>
        <f t="shared" si="83"/>
        <v>2015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>
        <f t="shared" si="83"/>
        <v>2016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>
        <f t="shared" si="83"/>
        <v>2016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>
        <f t="shared" si="83"/>
        <v>2015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>
        <f t="shared" si="83"/>
        <v>2016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>
        <f t="shared" si="83"/>
        <v>2016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>
        <f t="shared" si="83"/>
        <v>2014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>
        <f t="shared" si="83"/>
        <v>2014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>
        <f t="shared" si="83"/>
        <v>2016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>
        <f t="shared" si="83"/>
        <v>2016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>
        <f t="shared" si="83"/>
        <v>2015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>
        <f t="shared" si="83"/>
        <v>2016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>
        <f t="shared" si="83"/>
        <v>2016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>
        <f t="shared" si="83"/>
        <v>2016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>
        <f t="shared" si="83"/>
        <v>2014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>
        <f t="shared" si="83"/>
        <v>2015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>
        <f t="shared" si="83"/>
        <v>2016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>
        <f t="shared" si="83"/>
        <v>2014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>
        <f t="shared" si="83"/>
        <v>2016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>
        <f t="shared" si="83"/>
        <v>2016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>
        <f t="shared" si="83"/>
        <v>2016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>
        <f t="shared" si="83"/>
        <v>2014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>
        <f t="shared" si="83"/>
        <v>2016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>
        <f t="shared" si="83"/>
        <v>2015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>
        <f t="shared" si="83"/>
        <v>2014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>
        <f t="shared" si="83"/>
        <v>2017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>
        <f t="shared" si="83"/>
        <v>2015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>
        <f t="shared" si="83"/>
        <v>2014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>
        <f t="shared" si="83"/>
        <v>2014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>
        <f t="shared" si="83"/>
        <v>2016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>
        <f t="shared" si="83"/>
        <v>2015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>
        <f t="shared" si="83"/>
        <v>2016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>
        <f t="shared" si="83"/>
        <v>2016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>
        <f t="shared" ref="T1347:T1410" si="87">YEAR(S1347)</f>
        <v>2014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>
        <f t="shared" si="87"/>
        <v>2013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>
        <f t="shared" si="87"/>
        <v>2015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>
        <f t="shared" si="87"/>
        <v>2014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>
        <f t="shared" si="87"/>
        <v>2015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>
        <f t="shared" si="87"/>
        <v>2015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>
        <f t="shared" si="87"/>
        <v>2016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>
        <f t="shared" si="87"/>
        <v>2015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>
        <f t="shared" si="87"/>
        <v>2013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>
        <f t="shared" si="87"/>
        <v>2016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>
        <f t="shared" si="87"/>
        <v>2012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>
        <f t="shared" si="87"/>
        <v>2013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>
        <f t="shared" si="87"/>
        <v>2013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>
        <f t="shared" si="87"/>
        <v>2011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>
        <f t="shared" si="87"/>
        <v>2011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>
        <f t="shared" si="87"/>
        <v>2012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>
        <f t="shared" si="87"/>
        <v>2014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>
        <f t="shared" si="87"/>
        <v>2013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>
        <f t="shared" si="87"/>
        <v>2016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>
        <f t="shared" si="87"/>
        <v>2014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>
        <f t="shared" si="87"/>
        <v>2015</v>
      </c>
    </row>
    <row r="1368" spans="1:20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>
        <f t="shared" si="87"/>
        <v>2014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>
        <f t="shared" si="87"/>
        <v>2015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>
        <f t="shared" si="87"/>
        <v>2015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>
        <f t="shared" si="87"/>
        <v>2014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>
        <f t="shared" si="87"/>
        <v>2013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>
        <f t="shared" si="87"/>
        <v>2015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>
        <f t="shared" si="87"/>
        <v>2012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>
        <f t="shared" si="87"/>
        <v>2016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>
        <f t="shared" si="87"/>
        <v>2016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>
        <f t="shared" si="87"/>
        <v>2016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>
        <f t="shared" si="87"/>
        <v>2016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>
        <f t="shared" si="87"/>
        <v>2017</v>
      </c>
    </row>
    <row r="1380" spans="1:20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>
        <f t="shared" si="87"/>
        <v>2016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>
        <f t="shared" si="87"/>
        <v>2015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>
        <f t="shared" si="87"/>
        <v>2015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>
        <f t="shared" si="87"/>
        <v>2016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>
        <f t="shared" si="87"/>
        <v>2013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>
        <f t="shared" si="87"/>
        <v>2016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>
        <f t="shared" si="87"/>
        <v>2015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>
        <f t="shared" si="87"/>
        <v>2016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>
        <f t="shared" si="87"/>
        <v>2015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>
        <f t="shared" si="87"/>
        <v>2015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>
        <f t="shared" si="87"/>
        <v>2016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>
        <f t="shared" si="87"/>
        <v>2016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>
        <f t="shared" si="87"/>
        <v>2015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>
        <f t="shared" si="87"/>
        <v>2015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>
        <f t="shared" si="87"/>
        <v>2016</v>
      </c>
    </row>
    <row r="1395" spans="1:20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>
        <f t="shared" si="87"/>
        <v>2016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>
        <f t="shared" si="87"/>
        <v>2017</v>
      </c>
    </row>
    <row r="1397" spans="1:20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>
        <f t="shared" si="87"/>
        <v>2016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>
        <f t="shared" si="87"/>
        <v>2015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>
        <f t="shared" si="87"/>
        <v>2016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>
        <f t="shared" si="87"/>
        <v>2016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>
        <f t="shared" si="87"/>
        <v>2014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>
        <f t="shared" si="87"/>
        <v>2016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>
        <f t="shared" si="87"/>
        <v>2013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>
        <f t="shared" si="87"/>
        <v>2015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>
        <f t="shared" si="87"/>
        <v>2013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>
        <f t="shared" si="87"/>
        <v>2015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>
        <f t="shared" si="87"/>
        <v>2014</v>
      </c>
    </row>
    <row r="1408" spans="1:20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>
        <f t="shared" si="87"/>
        <v>2015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>
        <f t="shared" si="87"/>
        <v>2014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>
        <f t="shared" si="87"/>
        <v>2015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>
        <f t="shared" ref="T1411:T1474" si="91">YEAR(S1411)</f>
        <v>2014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>
        <f t="shared" si="91"/>
        <v>2016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>
        <f t="shared" si="91"/>
        <v>2015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>
        <f t="shared" si="91"/>
        <v>2014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>
        <f t="shared" si="91"/>
        <v>2015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>
        <f t="shared" si="91"/>
        <v>2016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>
        <f t="shared" si="91"/>
        <v>2015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>
        <f t="shared" si="91"/>
        <v>2015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>
        <f t="shared" si="91"/>
        <v>2015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>
        <f t="shared" si="91"/>
        <v>2016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>
        <f t="shared" si="91"/>
        <v>2016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>
        <f t="shared" si="91"/>
        <v>2016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>
        <f t="shared" si="91"/>
        <v>2015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>
        <f t="shared" si="91"/>
        <v>2016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>
        <f t="shared" si="91"/>
        <v>2015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>
        <f t="shared" si="91"/>
        <v>2016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>
        <f t="shared" si="91"/>
        <v>2015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>
        <f t="shared" si="91"/>
        <v>2015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>
        <f t="shared" si="91"/>
        <v>2016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>
        <f t="shared" si="91"/>
        <v>2016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>
        <f t="shared" si="91"/>
        <v>2015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>
        <f t="shared" si="91"/>
        <v>2014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>
        <f t="shared" si="91"/>
        <v>2015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>
        <f t="shared" si="91"/>
        <v>2015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>
        <f t="shared" si="91"/>
        <v>2016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>
        <f t="shared" si="91"/>
        <v>2015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>
        <f t="shared" si="91"/>
        <v>2015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>
        <f t="shared" si="91"/>
        <v>2016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>
        <f t="shared" si="91"/>
        <v>2014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>
        <f t="shared" si="91"/>
        <v>2016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>
        <f t="shared" si="91"/>
        <v>2015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>
        <f t="shared" si="91"/>
        <v>2016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>
        <f t="shared" si="91"/>
        <v>2015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>
        <f t="shared" si="91"/>
        <v>2016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>
        <f t="shared" si="91"/>
        <v>2016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>
        <f t="shared" si="91"/>
        <v>2015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>
        <f t="shared" si="91"/>
        <v>2015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>
        <f t="shared" si="91"/>
        <v>2016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>
        <f t="shared" si="91"/>
        <v>2016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>
        <f t="shared" si="91"/>
        <v>2015</v>
      </c>
    </row>
    <row r="1451" spans="1:20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>
        <f t="shared" si="91"/>
        <v>2015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>
        <f t="shared" si="91"/>
        <v>2016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>
        <f t="shared" si="91"/>
        <v>2014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>
        <f t="shared" si="91"/>
        <v>2014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>
        <f t="shared" si="91"/>
        <v>2017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>
        <f t="shared" si="91"/>
        <v>2016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>
        <f t="shared" si="91"/>
        <v>2014</v>
      </c>
    </row>
    <row r="1458" spans="1:20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>
        <f t="shared" si="91"/>
        <v>2016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>
        <f t="shared" si="91"/>
        <v>2015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>
        <f t="shared" si="91"/>
        <v>2014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>
        <f t="shared" si="91"/>
        <v>2015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>
        <f t="shared" si="91"/>
        <v>2014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>
        <f t="shared" si="91"/>
        <v>2014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>
        <f t="shared" si="91"/>
        <v>2013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>
        <f t="shared" si="91"/>
        <v>2013</v>
      </c>
    </row>
    <row r="1466" spans="1:20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>
        <f t="shared" si="91"/>
        <v>2013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>
        <f t="shared" si="91"/>
        <v>2012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>
        <f t="shared" si="91"/>
        <v>2015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>
        <f t="shared" si="91"/>
        <v>2012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>
        <f t="shared" si="91"/>
        <v>2011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>
        <f t="shared" si="91"/>
        <v>2013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>
        <f t="shared" si="91"/>
        <v>2012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>
        <f t="shared" si="91"/>
        <v>2015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>
        <f t="shared" si="91"/>
        <v>2013</v>
      </c>
    </row>
    <row r="1475" spans="1:20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>
        <f t="shared" ref="T1475:T1538" si="95">YEAR(S1475)</f>
        <v>2012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>
        <f t="shared" si="95"/>
        <v>2013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>
        <f t="shared" si="95"/>
        <v>2014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>
        <f t="shared" si="95"/>
        <v>2011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>
        <f t="shared" si="95"/>
        <v>2011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>
        <f t="shared" si="95"/>
        <v>2013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>
        <f t="shared" si="95"/>
        <v>2014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>
        <f t="shared" si="95"/>
        <v>2013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>
        <f t="shared" si="95"/>
        <v>2013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>
        <f t="shared" si="95"/>
        <v>2012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>
        <f t="shared" si="95"/>
        <v>2016</v>
      </c>
    </row>
    <row r="1486" spans="1:20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>
        <f t="shared" si="95"/>
        <v>2012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>
        <f t="shared" si="95"/>
        <v>2015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>
        <f t="shared" si="95"/>
        <v>2015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>
        <f t="shared" si="95"/>
        <v>2016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>
        <f t="shared" si="95"/>
        <v>2013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>
        <f t="shared" si="95"/>
        <v>2012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>
        <f t="shared" si="95"/>
        <v>2013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>
        <f t="shared" si="95"/>
        <v>2014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>
        <f t="shared" si="95"/>
        <v>2011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>
        <f t="shared" si="95"/>
        <v>2013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>
        <f t="shared" si="95"/>
        <v>2015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>
        <f t="shared" si="95"/>
        <v>2011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>
        <f t="shared" si="95"/>
        <v>2014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>
        <f t="shared" si="95"/>
        <v>2013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>
        <f t="shared" si="95"/>
        <v>2014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>
        <f t="shared" si="95"/>
        <v>2016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>
        <f t="shared" si="95"/>
        <v>2013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>
        <f t="shared" si="95"/>
        <v>2015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>
        <f t="shared" si="95"/>
        <v>2016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>
        <f t="shared" si="95"/>
        <v>2016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>
        <f t="shared" si="95"/>
        <v>2014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>
        <f t="shared" si="95"/>
        <v>2016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>
        <f t="shared" si="95"/>
        <v>2014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>
        <f t="shared" si="95"/>
        <v>2010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>
        <f t="shared" si="95"/>
        <v>2014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>
        <f t="shared" si="95"/>
        <v>2017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>
        <f t="shared" si="95"/>
        <v>2014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>
        <f t="shared" si="95"/>
        <v>2015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>
        <f t="shared" si="95"/>
        <v>2017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>
        <f t="shared" si="95"/>
        <v>2014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>
        <f t="shared" si="95"/>
        <v>2015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>
        <f t="shared" si="95"/>
        <v>2016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>
        <f t="shared" si="95"/>
        <v>2016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>
        <f t="shared" si="95"/>
        <v>2014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>
        <f t="shared" si="95"/>
        <v>2014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>
        <f t="shared" si="95"/>
        <v>2014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>
        <f t="shared" si="95"/>
        <v>2014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>
        <f t="shared" si="95"/>
        <v>2016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>
        <f t="shared" si="95"/>
        <v>2014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>
        <f t="shared" si="95"/>
        <v>2014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>
        <f t="shared" si="95"/>
        <v>2017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>
        <f t="shared" si="95"/>
        <v>2016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>
        <f t="shared" si="95"/>
        <v>2015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>
        <f t="shared" si="95"/>
        <v>2017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>
        <f t="shared" si="95"/>
        <v>2017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>
        <f t="shared" si="95"/>
        <v>2015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>
        <f t="shared" si="95"/>
        <v>2015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>
        <f t="shared" si="95"/>
        <v>2014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>
        <f t="shared" si="95"/>
        <v>2016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>
        <f t="shared" si="95"/>
        <v>2016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>
        <f t="shared" si="95"/>
        <v>2015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>
        <f t="shared" si="95"/>
        <v>2016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>
        <f t="shared" si="95"/>
        <v>2015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>
        <f t="shared" ref="T1539:T1602" si="99">YEAR(S1539)</f>
        <v>2016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>
        <f t="shared" si="99"/>
        <v>2014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>
        <f t="shared" si="99"/>
        <v>2016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>
        <f t="shared" si="99"/>
        <v>2014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>
        <f t="shared" si="99"/>
        <v>2014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>
        <f t="shared" si="99"/>
        <v>2015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>
        <f t="shared" si="99"/>
        <v>2014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>
        <f t="shared" si="99"/>
        <v>2015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>
        <f t="shared" si="99"/>
        <v>2015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>
        <f t="shared" si="99"/>
        <v>2014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>
        <f t="shared" si="99"/>
        <v>2017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>
        <f t="shared" si="99"/>
        <v>2015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>
        <f t="shared" si="99"/>
        <v>2015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>
        <f t="shared" si="99"/>
        <v>2016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>
        <f t="shared" si="99"/>
        <v>2015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>
        <f t="shared" si="99"/>
        <v>2014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>
        <f t="shared" si="99"/>
        <v>2015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>
        <f t="shared" si="99"/>
        <v>2015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>
        <f t="shared" si="99"/>
        <v>2015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>
        <f t="shared" si="99"/>
        <v>2016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>
        <f t="shared" si="99"/>
        <v>2014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>
        <f t="shared" si="99"/>
        <v>2015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>
        <f t="shared" si="99"/>
        <v>2015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>
        <f t="shared" si="99"/>
        <v>2014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>
        <f t="shared" si="99"/>
        <v>2013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>
        <f t="shared" si="99"/>
        <v>2009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>
        <f t="shared" si="99"/>
        <v>2014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>
        <f t="shared" si="99"/>
        <v>2015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>
        <f t="shared" si="99"/>
        <v>2011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>
        <f t="shared" si="99"/>
        <v>2016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>
        <f t="shared" si="99"/>
        <v>2014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>
        <f t="shared" si="99"/>
        <v>2014</v>
      </c>
    </row>
    <row r="1571" spans="1:20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>
        <f t="shared" si="99"/>
        <v>2013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>
        <f t="shared" si="99"/>
        <v>2016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>
        <f t="shared" si="99"/>
        <v>2015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>
        <f t="shared" si="99"/>
        <v>2016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>
        <f t="shared" si="99"/>
        <v>2017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>
        <f t="shared" si="99"/>
        <v>2015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>
        <f t="shared" si="99"/>
        <v>2014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>
        <f t="shared" si="99"/>
        <v>2015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>
        <f t="shared" si="99"/>
        <v>2012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>
        <f t="shared" si="99"/>
        <v>2010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>
        <f t="shared" si="99"/>
        <v>2013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>
        <f t="shared" si="99"/>
        <v>2012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>
        <f t="shared" si="99"/>
        <v>2015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>
        <f t="shared" si="99"/>
        <v>2015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>
        <f t="shared" si="99"/>
        <v>2014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>
        <f t="shared" si="99"/>
        <v>2014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>
        <f t="shared" si="99"/>
        <v>2016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>
        <f t="shared" si="99"/>
        <v>2015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>
        <f t="shared" si="99"/>
        <v>2014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>
        <f t="shared" si="99"/>
        <v>2015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>
        <f t="shared" si="99"/>
        <v>2015</v>
      </c>
    </row>
    <row r="1592" spans="1:20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>
        <f t="shared" si="99"/>
        <v>2015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>
        <f t="shared" si="99"/>
        <v>2016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>
        <f t="shared" si="99"/>
        <v>2015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>
        <f t="shared" si="99"/>
        <v>2015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>
        <f t="shared" si="99"/>
        <v>2016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>
        <f t="shared" si="99"/>
        <v>2014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>
        <f t="shared" si="99"/>
        <v>2014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>
        <f t="shared" si="99"/>
        <v>2016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>
        <f t="shared" si="99"/>
        <v>2015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>
        <f t="shared" si="99"/>
        <v>2016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>
        <f t="shared" si="99"/>
        <v>2014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>
        <f t="shared" ref="T1603:T1666" si="103">YEAR(S1603)</f>
        <v>2011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>
        <f t="shared" si="103"/>
        <v>2011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>
        <f t="shared" si="103"/>
        <v>2011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>
        <f t="shared" si="103"/>
        <v>2012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>
        <f t="shared" si="103"/>
        <v>2011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>
        <f t="shared" si="103"/>
        <v>2010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>
        <f t="shared" si="103"/>
        <v>2012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>
        <f t="shared" si="103"/>
        <v>2013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>
        <f t="shared" si="103"/>
        <v>2011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>
        <f t="shared" si="103"/>
        <v>2012</v>
      </c>
    </row>
    <row r="1613" spans="1:20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>
        <f t="shared" si="103"/>
        <v>2013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>
        <f t="shared" si="103"/>
        <v>2012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>
        <f t="shared" si="103"/>
        <v>2012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>
        <f t="shared" si="103"/>
        <v>2014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>
        <f t="shared" si="103"/>
        <v>2011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>
        <f t="shared" si="103"/>
        <v>2012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>
        <f t="shared" si="103"/>
        <v>2013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>
        <f t="shared" si="103"/>
        <v>2013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>
        <f t="shared" si="103"/>
        <v>2014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>
        <f t="shared" si="103"/>
        <v>2013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>
        <f t="shared" si="103"/>
        <v>2012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>
        <f t="shared" si="103"/>
        <v>2014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>
        <f t="shared" si="103"/>
        <v>2013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>
        <f t="shared" si="103"/>
        <v>2012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>
        <f t="shared" si="103"/>
        <v>2012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>
        <f t="shared" si="103"/>
        <v>2013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>
        <f t="shared" si="103"/>
        <v>2012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>
        <f t="shared" si="103"/>
        <v>2014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>
        <f t="shared" si="103"/>
        <v>2014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>
        <f t="shared" si="103"/>
        <v>2012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>
        <f t="shared" si="103"/>
        <v>2012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>
        <f t="shared" si="103"/>
        <v>2011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>
        <f t="shared" si="103"/>
        <v>2011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>
        <f t="shared" si="103"/>
        <v>2011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>
        <f t="shared" si="103"/>
        <v>2016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>
        <f t="shared" si="103"/>
        <v>2011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>
        <f t="shared" si="103"/>
        <v>2009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>
        <f t="shared" si="103"/>
        <v>2013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>
        <f t="shared" si="103"/>
        <v>2012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>
        <f t="shared" si="103"/>
        <v>2010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>
        <f t="shared" si="103"/>
        <v>2014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>
        <f t="shared" si="103"/>
        <v>2011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>
        <f t="shared" si="103"/>
        <v>2012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>
        <f t="shared" si="103"/>
        <v>2012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>
        <f t="shared" si="103"/>
        <v>2013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>
        <f t="shared" si="103"/>
        <v>2014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>
        <f t="shared" si="103"/>
        <v>2012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>
        <f t="shared" si="103"/>
        <v>2011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>
        <f t="shared" si="103"/>
        <v>2014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>
        <f t="shared" si="103"/>
        <v>2013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>
        <f t="shared" si="103"/>
        <v>2011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>
        <f t="shared" si="103"/>
        <v>2013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>
        <f t="shared" si="103"/>
        <v>2011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>
        <f t="shared" si="103"/>
        <v>2012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>
        <f t="shared" si="103"/>
        <v>2012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>
        <f t="shared" si="103"/>
        <v>2012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>
        <f t="shared" si="103"/>
        <v>2012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>
        <f t="shared" si="103"/>
        <v>2012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>
        <f t="shared" si="103"/>
        <v>2013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>
        <f t="shared" si="103"/>
        <v>2016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>
        <f t="shared" si="103"/>
        <v>2015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>
        <f t="shared" si="103"/>
        <v>2011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>
        <f t="shared" si="103"/>
        <v>2015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>
        <f t="shared" si="103"/>
        <v>2012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>
        <f t="shared" ref="T1667:T1730" si="107">YEAR(S1667)</f>
        <v>2011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>
        <f t="shared" si="107"/>
        <v>2013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>
        <f t="shared" si="107"/>
        <v>2014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>
        <f t="shared" si="107"/>
        <v>2011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>
        <f t="shared" si="107"/>
        <v>2016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>
        <f t="shared" si="107"/>
        <v>2010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>
        <f t="shared" si="107"/>
        <v>2016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>
        <f t="shared" si="107"/>
        <v>2012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>
        <f t="shared" si="107"/>
        <v>2015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>
        <f t="shared" si="107"/>
        <v>2016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>
        <f t="shared" si="107"/>
        <v>2011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>
        <f t="shared" si="107"/>
        <v>2012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>
        <f t="shared" si="107"/>
        <v>2016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>
        <f t="shared" si="107"/>
        <v>2014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>
        <f t="shared" si="107"/>
        <v>2011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>
        <f t="shared" si="107"/>
        <v>2014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>
        <f t="shared" si="107"/>
        <v>2017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>
        <f t="shared" si="107"/>
        <v>2017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>
        <f t="shared" si="107"/>
        <v>2017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>
        <f t="shared" si="107"/>
        <v>2017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>
        <f t="shared" si="107"/>
        <v>2017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>
        <f t="shared" si="107"/>
        <v>2017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>
        <f t="shared" si="107"/>
        <v>2017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>
        <f t="shared" si="107"/>
        <v>2017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>
        <f t="shared" si="107"/>
        <v>2017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>
        <f t="shared" si="107"/>
        <v>2017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>
        <f t="shared" si="107"/>
        <v>2017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>
        <f t="shared" si="107"/>
        <v>2017</v>
      </c>
    </row>
    <row r="1695" spans="1:20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>
        <f t="shared" si="107"/>
        <v>2017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>
        <f t="shared" si="107"/>
        <v>2017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>
        <f t="shared" si="107"/>
        <v>2017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>
        <f t="shared" si="107"/>
        <v>2017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>
        <f t="shared" si="107"/>
        <v>2017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>
        <f t="shared" si="107"/>
        <v>2017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>
        <f t="shared" si="107"/>
        <v>2017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>
        <f t="shared" si="107"/>
        <v>2017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>
        <f t="shared" si="107"/>
        <v>2014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>
        <f t="shared" si="107"/>
        <v>2015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>
        <f t="shared" si="107"/>
        <v>2015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>
        <f t="shared" si="107"/>
        <v>2015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>
        <f t="shared" si="107"/>
        <v>2015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>
        <f t="shared" si="107"/>
        <v>2015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>
        <f t="shared" si="107"/>
        <v>2016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>
        <f t="shared" si="107"/>
        <v>2016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>
        <f t="shared" si="107"/>
        <v>2014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>
        <f t="shared" si="107"/>
        <v>2015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>
        <f t="shared" si="107"/>
        <v>2014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>
        <f t="shared" si="107"/>
        <v>2015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>
        <f t="shared" si="107"/>
        <v>2014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>
        <f t="shared" si="107"/>
        <v>2015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>
        <f t="shared" si="107"/>
        <v>2015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>
        <f t="shared" si="107"/>
        <v>2016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>
        <f t="shared" si="107"/>
        <v>2016</v>
      </c>
    </row>
    <row r="1720" spans="1:20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>
        <f t="shared" si="107"/>
        <v>2016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>
        <f t="shared" si="107"/>
        <v>2014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>
        <f t="shared" si="107"/>
        <v>2014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>
        <f t="shared" si="107"/>
        <v>2015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>
        <f t="shared" si="107"/>
        <v>2016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>
        <f t="shared" si="107"/>
        <v>2015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>
        <f t="shared" si="107"/>
        <v>2014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>
        <f t="shared" si="107"/>
        <v>2014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>
        <f t="shared" si="107"/>
        <v>2014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>
        <f t="shared" si="107"/>
        <v>2015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>
        <f t="shared" si="107"/>
        <v>2015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>
        <f t="shared" ref="T1731:T1794" si="111">YEAR(S1731)</f>
        <v>2016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>
        <f t="shared" si="111"/>
        <v>2015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>
        <f t="shared" si="111"/>
        <v>2015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>
        <f t="shared" si="111"/>
        <v>2015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>
        <f t="shared" si="111"/>
        <v>2016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>
        <f t="shared" si="111"/>
        <v>2015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>
        <f t="shared" si="111"/>
        <v>2016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>
        <f t="shared" si="111"/>
        <v>2015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>
        <f t="shared" si="111"/>
        <v>2015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>
        <f t="shared" si="111"/>
        <v>2014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>
        <f t="shared" si="111"/>
        <v>2016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>
        <f t="shared" si="111"/>
        <v>2015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>
        <f t="shared" si="111"/>
        <v>2015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>
        <f t="shared" si="111"/>
        <v>2016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>
        <f t="shared" si="111"/>
        <v>2016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>
        <f t="shared" si="111"/>
        <v>2015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>
        <f t="shared" si="111"/>
        <v>2016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>
        <f t="shared" si="111"/>
        <v>2016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>
        <f t="shared" si="111"/>
        <v>2015</v>
      </c>
    </row>
    <row r="1750" spans="1:20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>
        <f t="shared" si="111"/>
        <v>2015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>
        <f t="shared" si="111"/>
        <v>2017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>
        <f t="shared" si="111"/>
        <v>2016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>
        <f t="shared" si="111"/>
        <v>2015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>
        <f t="shared" si="111"/>
        <v>2016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>
        <f t="shared" si="111"/>
        <v>2016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>
        <f t="shared" si="111"/>
        <v>2015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>
        <f t="shared" si="111"/>
        <v>2015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>
        <f t="shared" si="111"/>
        <v>2016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>
        <f t="shared" si="111"/>
        <v>2016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>
        <f t="shared" si="111"/>
        <v>2016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>
        <f t="shared" si="111"/>
        <v>2015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>
        <f t="shared" si="111"/>
        <v>2016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>
        <f t="shared" si="111"/>
        <v>2015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>
        <f t="shared" si="111"/>
        <v>2016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>
        <f t="shared" si="111"/>
        <v>2016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>
        <f t="shared" si="111"/>
        <v>2014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>
        <f t="shared" si="111"/>
        <v>2014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>
        <f t="shared" si="111"/>
        <v>2014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>
        <f t="shared" si="111"/>
        <v>2014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>
        <f t="shared" si="111"/>
        <v>2014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>
        <f t="shared" si="111"/>
        <v>2014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>
        <f t="shared" si="111"/>
        <v>2014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>
        <f t="shared" si="111"/>
        <v>2014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>
        <f t="shared" si="111"/>
        <v>2014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>
        <f t="shared" si="111"/>
        <v>2014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>
        <f t="shared" si="111"/>
        <v>2014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>
        <f t="shared" si="111"/>
        <v>2014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>
        <f t="shared" si="111"/>
        <v>2014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>
        <f t="shared" si="111"/>
        <v>2015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>
        <f t="shared" si="111"/>
        <v>2015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>
        <f t="shared" si="111"/>
        <v>2016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>
        <f t="shared" si="111"/>
        <v>2016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>
        <f t="shared" si="111"/>
        <v>2016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>
        <f t="shared" si="111"/>
        <v>2016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>
        <f t="shared" si="111"/>
        <v>2015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>
        <f t="shared" si="111"/>
        <v>2014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>
        <f t="shared" si="111"/>
        <v>2014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>
        <f t="shared" si="111"/>
        <v>2014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>
        <f t="shared" si="111"/>
        <v>2015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>
        <f t="shared" si="111"/>
        <v>2014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>
        <f t="shared" si="111"/>
        <v>2014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>
        <f t="shared" si="111"/>
        <v>2015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>
        <f t="shared" si="111"/>
        <v>2014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>
        <f t="shared" si="111"/>
        <v>2015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>
        <f t="shared" ref="T1795:T1858" si="115">YEAR(S1795)</f>
        <v>2014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>
        <f t="shared" si="115"/>
        <v>2015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>
        <f t="shared" si="115"/>
        <v>2016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>
        <f t="shared" si="115"/>
        <v>2016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>
        <f t="shared" si="115"/>
        <v>2016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>
        <f t="shared" si="115"/>
        <v>2015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>
        <f t="shared" si="115"/>
        <v>2014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>
        <f t="shared" si="115"/>
        <v>2016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>
        <f t="shared" si="115"/>
        <v>2015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>
        <f t="shared" si="115"/>
        <v>2015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>
        <f t="shared" si="115"/>
        <v>2015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>
        <f t="shared" si="115"/>
        <v>2015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>
        <f t="shared" si="115"/>
        <v>2015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>
        <f t="shared" si="115"/>
        <v>2014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>
        <f t="shared" si="115"/>
        <v>2014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>
        <f t="shared" si="115"/>
        <v>2017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>
        <f t="shared" si="115"/>
        <v>2015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>
        <f t="shared" si="115"/>
        <v>2014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>
        <f t="shared" si="115"/>
        <v>2014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>
        <f t="shared" si="115"/>
        <v>2016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>
        <f t="shared" si="115"/>
        <v>2014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>
        <f t="shared" si="115"/>
        <v>2015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>
        <f t="shared" si="115"/>
        <v>2015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>
        <f t="shared" si="115"/>
        <v>2016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>
        <f t="shared" si="115"/>
        <v>2016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>
        <f t="shared" si="115"/>
        <v>2015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>
        <f t="shared" si="115"/>
        <v>2014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>
        <f t="shared" si="115"/>
        <v>2015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>
        <f t="shared" si="115"/>
        <v>2012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>
        <f t="shared" si="115"/>
        <v>2013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>
        <f t="shared" si="115"/>
        <v>2012</v>
      </c>
    </row>
    <row r="1826" spans="1:20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>
        <f t="shared" si="115"/>
        <v>2013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>
        <f t="shared" si="115"/>
        <v>2013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>
        <f t="shared" si="115"/>
        <v>2014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>
        <f t="shared" si="115"/>
        <v>2011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>
        <f t="shared" si="115"/>
        <v>2014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>
        <f t="shared" si="115"/>
        <v>2010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>
        <f t="shared" si="115"/>
        <v>2014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>
        <f t="shared" si="115"/>
        <v>2012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>
        <f t="shared" si="115"/>
        <v>2011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>
        <f t="shared" si="115"/>
        <v>2013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>
        <f t="shared" si="115"/>
        <v>2014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>
        <f t="shared" si="115"/>
        <v>2016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>
        <f t="shared" si="115"/>
        <v>2013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>
        <f t="shared" si="115"/>
        <v>2012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>
        <f t="shared" si="115"/>
        <v>2011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>
        <f t="shared" si="115"/>
        <v>2016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>
        <f t="shared" si="115"/>
        <v>2013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>
        <f t="shared" si="115"/>
        <v>2014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>
        <f t="shared" si="115"/>
        <v>2015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>
        <f t="shared" si="115"/>
        <v>2011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>
        <f t="shared" si="115"/>
        <v>2011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>
        <f t="shared" si="115"/>
        <v>2016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>
        <f t="shared" si="115"/>
        <v>2012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>
        <f t="shared" si="115"/>
        <v>2015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>
        <f t="shared" si="115"/>
        <v>2011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>
        <f t="shared" si="115"/>
        <v>2012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>
        <f t="shared" si="115"/>
        <v>2014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>
        <f t="shared" si="115"/>
        <v>2014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>
        <f t="shared" si="115"/>
        <v>2015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>
        <f t="shared" si="115"/>
        <v>2012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>
        <f t="shared" si="115"/>
        <v>2013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>
        <f t="shared" si="115"/>
        <v>2013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>
        <f t="shared" si="115"/>
        <v>2014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>
        <f t="shared" ref="T1859:T1922" si="119">YEAR(S1859)</f>
        <v>2014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>
        <f t="shared" si="119"/>
        <v>2011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>
        <f t="shared" si="119"/>
        <v>2011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>
        <f t="shared" si="119"/>
        <v>2014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>
        <f t="shared" si="119"/>
        <v>2014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>
        <f t="shared" si="119"/>
        <v>2017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>
        <f t="shared" si="119"/>
        <v>2014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>
        <f t="shared" si="119"/>
        <v>2014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>
        <f t="shared" si="119"/>
        <v>2016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>
        <f t="shared" si="119"/>
        <v>2017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>
        <f t="shared" si="119"/>
        <v>2016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>
        <f t="shared" si="119"/>
        <v>2015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>
        <f t="shared" si="119"/>
        <v>2016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>
        <f t="shared" si="119"/>
        <v>2016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>
        <f t="shared" si="119"/>
        <v>2014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>
        <f t="shared" si="119"/>
        <v>2015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>
        <f t="shared" si="119"/>
        <v>2015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>
        <f t="shared" si="119"/>
        <v>2016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>
        <f t="shared" si="119"/>
        <v>2016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>
        <f t="shared" si="119"/>
        <v>2014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>
        <f t="shared" si="119"/>
        <v>2015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>
        <f t="shared" si="119"/>
        <v>2014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>
        <f t="shared" si="119"/>
        <v>2016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>
        <f t="shared" si="119"/>
        <v>2016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>
        <f t="shared" si="119"/>
        <v>2015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>
        <f t="shared" si="119"/>
        <v>2012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>
        <f t="shared" si="119"/>
        <v>2012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>
        <f t="shared" si="119"/>
        <v>2012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>
        <f t="shared" si="119"/>
        <v>2012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>
        <f t="shared" si="119"/>
        <v>2014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>
        <f t="shared" si="119"/>
        <v>2015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>
        <f t="shared" si="119"/>
        <v>2010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>
        <f t="shared" si="119"/>
        <v>2013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>
        <f t="shared" si="119"/>
        <v>2012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>
        <f t="shared" si="119"/>
        <v>2010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>
        <f t="shared" si="119"/>
        <v>2011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>
        <f t="shared" si="119"/>
        <v>2011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>
        <f t="shared" si="119"/>
        <v>2012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>
        <f t="shared" si="119"/>
        <v>2015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>
        <f t="shared" si="119"/>
        <v>2012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>
        <f t="shared" si="119"/>
        <v>2014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>
        <f t="shared" si="119"/>
        <v>2015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>
        <f t="shared" si="119"/>
        <v>2015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>
        <f t="shared" si="119"/>
        <v>2012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>
        <f t="shared" si="119"/>
        <v>2015</v>
      </c>
    </row>
    <row r="1904" spans="1:20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>
        <f t="shared" si="119"/>
        <v>2015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>
        <f t="shared" si="119"/>
        <v>2016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>
        <f t="shared" si="119"/>
        <v>2015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>
        <f t="shared" si="119"/>
        <v>2014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>
        <f t="shared" si="119"/>
        <v>2016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>
        <f t="shared" si="119"/>
        <v>2014</v>
      </c>
    </row>
    <row r="1910" spans="1:20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>
        <f t="shared" si="119"/>
        <v>2016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>
        <f t="shared" si="119"/>
        <v>2014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>
        <f t="shared" si="119"/>
        <v>2015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>
        <f t="shared" si="119"/>
        <v>2014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>
        <f t="shared" si="119"/>
        <v>2015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>
        <f t="shared" si="119"/>
        <v>2014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>
        <f t="shared" si="119"/>
        <v>2014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>
        <f t="shared" si="119"/>
        <v>2014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>
        <f t="shared" si="119"/>
        <v>2016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>
        <f t="shared" si="119"/>
        <v>2017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>
        <f t="shared" si="119"/>
        <v>2014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>
        <f t="shared" si="119"/>
        <v>2015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>
        <f t="shared" si="119"/>
        <v>2015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>
        <f t="shared" ref="T1923:T1986" si="123">YEAR(S1923)</f>
        <v>2012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>
        <f t="shared" si="123"/>
        <v>2013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>
        <f t="shared" si="123"/>
        <v>2011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>
        <f t="shared" si="123"/>
        <v>2013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>
        <f t="shared" si="123"/>
        <v>2013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>
        <f t="shared" si="123"/>
        <v>2010</v>
      </c>
    </row>
    <row r="1929" spans="1:20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>
        <f t="shared" si="123"/>
        <v>2012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>
        <f t="shared" si="123"/>
        <v>2013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>
        <f t="shared" si="123"/>
        <v>2011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>
        <f t="shared" si="123"/>
        <v>2013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>
        <f t="shared" si="123"/>
        <v>2012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>
        <f t="shared" si="123"/>
        <v>2012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>
        <f t="shared" si="123"/>
        <v>2014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>
        <f t="shared" si="123"/>
        <v>2011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>
        <f t="shared" si="123"/>
        <v>2014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>
        <f t="shared" si="123"/>
        <v>2011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>
        <f t="shared" si="123"/>
        <v>2012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>
        <f t="shared" si="123"/>
        <v>2013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>
        <f t="shared" si="123"/>
        <v>2013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>
        <f t="shared" si="123"/>
        <v>2011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>
        <f t="shared" si="123"/>
        <v>2014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>
        <f t="shared" si="123"/>
        <v>2011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>
        <f t="shared" si="123"/>
        <v>2016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>
        <f t="shared" si="123"/>
        <v>2014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>
        <f t="shared" si="123"/>
        <v>2015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>
        <f t="shared" si="123"/>
        <v>2014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>
        <f t="shared" si="123"/>
        <v>2009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>
        <f t="shared" si="123"/>
        <v>2016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>
        <f t="shared" si="123"/>
        <v>2014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>
        <f t="shared" si="123"/>
        <v>2011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>
        <f t="shared" si="123"/>
        <v>2016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>
        <f t="shared" si="123"/>
        <v>2013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>
        <f t="shared" si="123"/>
        <v>2012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>
        <f t="shared" si="123"/>
        <v>2016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>
        <f t="shared" si="123"/>
        <v>2012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>
        <f t="shared" si="123"/>
        <v>2015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>
        <f t="shared" si="123"/>
        <v>2012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>
        <f t="shared" si="123"/>
        <v>2013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>
        <f t="shared" si="123"/>
        <v>2014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>
        <f t="shared" si="123"/>
        <v>2014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>
        <f t="shared" si="123"/>
        <v>2012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>
        <f t="shared" si="123"/>
        <v>2014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>
        <f t="shared" si="123"/>
        <v>2014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>
        <f t="shared" si="123"/>
        <v>2016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>
        <f t="shared" si="123"/>
        <v>2011</v>
      </c>
    </row>
    <row r="1968" spans="1:20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>
        <f t="shared" si="123"/>
        <v>2014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>
        <f t="shared" si="123"/>
        <v>2014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>
        <f t="shared" si="123"/>
        <v>2016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>
        <f t="shared" si="123"/>
        <v>2016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>
        <f t="shared" si="123"/>
        <v>2013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>
        <f t="shared" si="123"/>
        <v>2013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>
        <f t="shared" si="123"/>
        <v>2012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>
        <f t="shared" si="123"/>
        <v>2016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>
        <f t="shared" si="123"/>
        <v>2013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>
        <f t="shared" si="123"/>
        <v>2013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>
        <f t="shared" si="123"/>
        <v>2013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>
        <f t="shared" si="123"/>
        <v>2015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>
        <f t="shared" si="123"/>
        <v>2012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>
        <f t="shared" si="123"/>
        <v>2015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>
        <f t="shared" si="123"/>
        <v>2016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>
        <f t="shared" si="123"/>
        <v>2014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>
        <f t="shared" si="123"/>
        <v>2016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>
        <f t="shared" si="123"/>
        <v>2016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>
        <f t="shared" si="123"/>
        <v>2014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>
        <f t="shared" ref="T1987:T2050" si="127">YEAR(S1987)</f>
        <v>2016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>
        <f t="shared" si="127"/>
        <v>2016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>
        <f t="shared" si="127"/>
        <v>2015</v>
      </c>
    </row>
    <row r="1990" spans="1:20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>
        <f t="shared" si="127"/>
        <v>2015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>
        <f t="shared" si="127"/>
        <v>2016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>
        <f t="shared" si="127"/>
        <v>2016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>
        <f t="shared" si="127"/>
        <v>2015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>
        <f t="shared" si="127"/>
        <v>2015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>
        <f t="shared" si="127"/>
        <v>2015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>
        <f t="shared" si="127"/>
        <v>2016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>
        <f t="shared" si="127"/>
        <v>2015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>
        <f t="shared" si="127"/>
        <v>2014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>
        <f t="shared" si="127"/>
        <v>2014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>
        <f t="shared" si="127"/>
        <v>2014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>
        <f t="shared" si="127"/>
        <v>2014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>
        <f t="shared" si="127"/>
        <v>2015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>
        <f t="shared" si="127"/>
        <v>2015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>
        <f t="shared" si="127"/>
        <v>2016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>
        <f t="shared" si="127"/>
        <v>2010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>
        <f t="shared" si="127"/>
        <v>2014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>
        <f t="shared" si="127"/>
        <v>2013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>
        <f t="shared" si="127"/>
        <v>2014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>
        <f t="shared" si="127"/>
        <v>2010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>
        <f t="shared" si="127"/>
        <v>2011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>
        <f t="shared" si="127"/>
        <v>2016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>
        <f t="shared" si="127"/>
        <v>2016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>
        <f t="shared" si="127"/>
        <v>2015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>
        <f t="shared" si="127"/>
        <v>2015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>
        <f t="shared" si="127"/>
        <v>2016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>
        <f t="shared" si="127"/>
        <v>2013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>
        <f t="shared" si="127"/>
        <v>2011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>
        <f t="shared" si="127"/>
        <v>2013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>
        <f t="shared" si="127"/>
        <v>2012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>
        <f t="shared" si="127"/>
        <v>2015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>
        <f t="shared" si="127"/>
        <v>2016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>
        <f t="shared" si="127"/>
        <v>2014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>
        <f t="shared" si="127"/>
        <v>2014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>
        <f t="shared" si="127"/>
        <v>2016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>
        <f t="shared" si="127"/>
        <v>2015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>
        <f t="shared" si="127"/>
        <v>2012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>
        <f t="shared" si="127"/>
        <v>2015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>
        <f t="shared" si="127"/>
        <v>2014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>
        <f t="shared" si="127"/>
        <v>2015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>
        <f t="shared" si="127"/>
        <v>2010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>
        <f t="shared" si="127"/>
        <v>2014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>
        <f t="shared" si="127"/>
        <v>2012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>
        <f t="shared" si="127"/>
        <v>2014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>
        <f t="shared" si="127"/>
        <v>2016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>
        <f t="shared" si="127"/>
        <v>2014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>
        <f t="shared" si="127"/>
        <v>2015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>
        <f t="shared" si="127"/>
        <v>2015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>
        <f t="shared" si="127"/>
        <v>2014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>
        <f t="shared" si="127"/>
        <v>2013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>
        <f t="shared" si="127"/>
        <v>2013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>
        <f t="shared" si="127"/>
        <v>2016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>
        <f t="shared" si="127"/>
        <v>2013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>
        <f t="shared" si="127"/>
        <v>2016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>
        <f t="shared" si="127"/>
        <v>2015</v>
      </c>
    </row>
    <row r="2045" spans="1:20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>
        <f t="shared" si="127"/>
        <v>2016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>
        <f t="shared" si="127"/>
        <v>2015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>
        <f t="shared" si="127"/>
        <v>2012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>
        <f t="shared" si="127"/>
        <v>2013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>
        <f t="shared" si="127"/>
        <v>2015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>
        <f t="shared" si="127"/>
        <v>2013</v>
      </c>
    </row>
    <row r="2051" spans="1:20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>
        <f t="shared" ref="T2051:T2114" si="131">YEAR(S2051)</f>
        <v>2013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>
        <f t="shared" si="131"/>
        <v>2015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>
        <f t="shared" si="131"/>
        <v>2013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>
        <f t="shared" si="131"/>
        <v>2016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>
        <f t="shared" si="131"/>
        <v>2015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>
        <f t="shared" si="131"/>
        <v>2014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>
        <f t="shared" si="131"/>
        <v>2014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>
        <f t="shared" si="131"/>
        <v>2013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>
        <f t="shared" si="131"/>
        <v>2016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>
        <f t="shared" si="131"/>
        <v>2015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>
        <f t="shared" si="131"/>
        <v>2015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>
        <f t="shared" si="131"/>
        <v>2014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>
        <f t="shared" si="131"/>
        <v>2016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>
        <f t="shared" si="131"/>
        <v>2016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>
        <f t="shared" si="131"/>
        <v>2016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>
        <f t="shared" si="131"/>
        <v>2013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>
        <f t="shared" si="131"/>
        <v>2013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>
        <f t="shared" si="131"/>
        <v>2014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>
        <f t="shared" si="131"/>
        <v>2015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>
        <f t="shared" si="131"/>
        <v>2016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>
        <f t="shared" si="131"/>
        <v>2015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>
        <f t="shared" si="131"/>
        <v>2016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>
        <f t="shared" si="131"/>
        <v>2016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>
        <f t="shared" si="131"/>
        <v>2016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>
        <f t="shared" si="131"/>
        <v>2015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>
        <f t="shared" si="131"/>
        <v>2016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>
        <f t="shared" si="131"/>
        <v>2013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>
        <f t="shared" si="131"/>
        <v>2014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>
        <f t="shared" si="131"/>
        <v>2015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>
        <f t="shared" si="131"/>
        <v>2016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>
        <f t="shared" si="131"/>
        <v>2015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>
        <f t="shared" si="131"/>
        <v>2015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>
        <f t="shared" si="131"/>
        <v>2012</v>
      </c>
    </row>
    <row r="2084" spans="1:20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>
        <f t="shared" si="131"/>
        <v>2011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>
        <f t="shared" si="131"/>
        <v>2012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>
        <f t="shared" si="131"/>
        <v>2014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>
        <f t="shared" si="131"/>
        <v>2012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>
        <f t="shared" si="131"/>
        <v>2011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>
        <f t="shared" si="131"/>
        <v>2011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>
        <f t="shared" si="131"/>
        <v>2010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>
        <f t="shared" si="131"/>
        <v>2013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>
        <f t="shared" si="131"/>
        <v>2013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>
        <f t="shared" si="131"/>
        <v>2011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>
        <f t="shared" si="131"/>
        <v>2011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>
        <f t="shared" si="131"/>
        <v>2012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>
        <f t="shared" si="131"/>
        <v>2012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>
        <f t="shared" si="131"/>
        <v>2011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>
        <f t="shared" si="131"/>
        <v>2012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>
        <f t="shared" si="131"/>
        <v>2011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>
        <f t="shared" si="131"/>
        <v>2012</v>
      </c>
    </row>
    <row r="2101" spans="1:20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>
        <f t="shared" si="131"/>
        <v>2015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>
        <f t="shared" si="131"/>
        <v>2012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>
        <f t="shared" si="131"/>
        <v>2011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>
        <f t="shared" si="131"/>
        <v>2011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>
        <f t="shared" si="131"/>
        <v>2012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>
        <f t="shared" si="131"/>
        <v>2013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>
        <f t="shared" si="131"/>
        <v>2014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>
        <f t="shared" si="131"/>
        <v>2012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>
        <f t="shared" si="131"/>
        <v>2014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>
        <f t="shared" si="131"/>
        <v>2012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>
        <f t="shared" si="131"/>
        <v>2015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>
        <f t="shared" si="131"/>
        <v>2014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>
        <f t="shared" si="131"/>
        <v>2011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>
        <f t="shared" si="131"/>
        <v>2013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>
        <f t="shared" ref="T2115:T2178" si="135">YEAR(S2115)</f>
        <v>2014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>
        <f t="shared" si="135"/>
        <v>2010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>
        <f t="shared" si="135"/>
        <v>2011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>
        <f t="shared" si="135"/>
        <v>2012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>
        <f t="shared" si="135"/>
        <v>2015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>
        <f t="shared" si="135"/>
        <v>2011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>
        <f t="shared" si="135"/>
        <v>2012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>
        <f t="shared" si="135"/>
        <v>2013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>
        <f t="shared" si="135"/>
        <v>2016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>
        <f t="shared" si="135"/>
        <v>2016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>
        <f t="shared" si="135"/>
        <v>2010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>
        <f t="shared" si="135"/>
        <v>2010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>
        <f t="shared" si="135"/>
        <v>2015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>
        <f t="shared" si="135"/>
        <v>2014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>
        <f t="shared" si="135"/>
        <v>2015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>
        <f t="shared" si="135"/>
        <v>2014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>
        <f t="shared" si="135"/>
        <v>2016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>
        <f t="shared" si="135"/>
        <v>2014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>
        <f t="shared" si="135"/>
        <v>2015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>
        <f t="shared" si="135"/>
        <v>2014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>
        <f t="shared" si="135"/>
        <v>2011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>
        <f t="shared" si="135"/>
        <v>2013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>
        <f t="shared" si="135"/>
        <v>2012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>
        <f t="shared" si="135"/>
        <v>2013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>
        <f t="shared" si="135"/>
        <v>2014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>
        <f t="shared" si="135"/>
        <v>2013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>
        <f t="shared" si="135"/>
        <v>2016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>
        <f t="shared" si="135"/>
        <v>2012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>
        <f t="shared" si="135"/>
        <v>2014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>
        <f t="shared" si="135"/>
        <v>2015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>
        <f t="shared" si="135"/>
        <v>2010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>
        <f t="shared" si="135"/>
        <v>2013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>
        <f t="shared" si="135"/>
        <v>2013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>
        <f t="shared" si="135"/>
        <v>2016</v>
      </c>
    </row>
    <row r="2149" spans="1:20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>
        <f t="shared" si="135"/>
        <v>2014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>
        <f t="shared" si="135"/>
        <v>2015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>
        <f t="shared" si="135"/>
        <v>2010</v>
      </c>
    </row>
    <row r="2152" spans="1:20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>
        <f t="shared" si="135"/>
        <v>2016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>
        <f t="shared" si="135"/>
        <v>2016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>
        <f t="shared" si="135"/>
        <v>2014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>
        <f t="shared" si="135"/>
        <v>2014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>
        <f t="shared" si="135"/>
        <v>2014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>
        <f t="shared" si="135"/>
        <v>2016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>
        <f t="shared" si="135"/>
        <v>2013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>
        <f t="shared" si="135"/>
        <v>2016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>
        <f t="shared" si="135"/>
        <v>2012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>
        <f t="shared" si="135"/>
        <v>2011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>
        <f t="shared" si="135"/>
        <v>2012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>
        <f t="shared" si="135"/>
        <v>2015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>
        <f t="shared" si="135"/>
        <v>2014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>
        <f t="shared" si="135"/>
        <v>2015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>
        <f t="shared" si="135"/>
        <v>2016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>
        <f t="shared" si="135"/>
        <v>2016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>
        <f t="shared" si="135"/>
        <v>2014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>
        <f t="shared" si="135"/>
        <v>2012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>
        <f t="shared" si="135"/>
        <v>2017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>
        <f t="shared" si="135"/>
        <v>2017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>
        <f t="shared" si="135"/>
        <v>2015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>
        <f t="shared" si="135"/>
        <v>2015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>
        <f t="shared" si="135"/>
        <v>2015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>
        <f t="shared" si="135"/>
        <v>2013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>
        <f t="shared" si="135"/>
        <v>2016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>
        <f t="shared" si="135"/>
        <v>2016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>
        <f t="shared" si="135"/>
        <v>2015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>
        <f t="shared" ref="T2179:T2242" si="139">YEAR(S2179)</f>
        <v>2016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>
        <f t="shared" si="139"/>
        <v>2016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>
        <f t="shared" si="139"/>
        <v>2015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>
        <f t="shared" si="139"/>
        <v>2015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>
        <f t="shared" si="139"/>
        <v>2017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>
        <f t="shared" si="139"/>
        <v>2014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>
        <f t="shared" si="139"/>
        <v>2017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>
        <f t="shared" si="139"/>
        <v>2016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>
        <f t="shared" si="139"/>
        <v>2013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>
        <f t="shared" si="139"/>
        <v>2016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>
        <f t="shared" si="139"/>
        <v>2015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>
        <f t="shared" si="139"/>
        <v>2016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>
        <f t="shared" si="139"/>
        <v>2016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>
        <f t="shared" si="139"/>
        <v>2016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>
        <f t="shared" si="139"/>
        <v>2017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>
        <f t="shared" si="139"/>
        <v>2016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>
        <f t="shared" si="139"/>
        <v>2016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>
        <f t="shared" si="139"/>
        <v>2016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>
        <f t="shared" si="139"/>
        <v>2015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>
        <f t="shared" si="139"/>
        <v>2016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>
        <f t="shared" si="139"/>
        <v>2015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>
        <f t="shared" si="139"/>
        <v>2015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>
        <f t="shared" si="139"/>
        <v>2015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>
        <f t="shared" si="139"/>
        <v>2015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>
        <f t="shared" si="139"/>
        <v>2013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>
        <f t="shared" si="139"/>
        <v>2012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>
        <f t="shared" si="139"/>
        <v>2015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>
        <f t="shared" si="139"/>
        <v>2013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>
        <f t="shared" si="139"/>
        <v>2012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>
        <f t="shared" si="139"/>
        <v>2012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>
        <f t="shared" si="139"/>
        <v>2013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>
        <f t="shared" si="139"/>
        <v>2012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>
        <f t="shared" si="139"/>
        <v>2014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>
        <f t="shared" si="139"/>
        <v>2012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>
        <f t="shared" si="139"/>
        <v>2014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>
        <f t="shared" si="139"/>
        <v>2013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>
        <f t="shared" si="139"/>
        <v>2015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>
        <f t="shared" si="139"/>
        <v>2014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>
        <f t="shared" si="139"/>
        <v>2012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>
        <f t="shared" si="139"/>
        <v>2015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>
        <f t="shared" si="139"/>
        <v>2015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>
        <f t="shared" si="139"/>
        <v>2012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>
        <f t="shared" si="139"/>
        <v>2015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>
        <f t="shared" si="139"/>
        <v>2013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>
        <f t="shared" si="139"/>
        <v>2016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>
        <f t="shared" si="139"/>
        <v>2011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>
        <f t="shared" si="139"/>
        <v>2015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>
        <f t="shared" si="139"/>
        <v>2016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>
        <f t="shared" si="139"/>
        <v>2014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>
        <f t="shared" si="139"/>
        <v>2016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>
        <f t="shared" si="139"/>
        <v>2013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>
        <f t="shared" si="139"/>
        <v>2015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>
        <f t="shared" si="139"/>
        <v>2013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>
        <f t="shared" si="139"/>
        <v>2014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>
        <f t="shared" si="139"/>
        <v>2013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>
        <f t="shared" si="139"/>
        <v>2014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>
        <f t="shared" si="139"/>
        <v>2015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>
        <f t="shared" si="139"/>
        <v>2016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>
        <f t="shared" si="139"/>
        <v>2015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>
        <f t="shared" si="139"/>
        <v>2016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>
        <f t="shared" si="139"/>
        <v>2014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>
        <f t="shared" si="139"/>
        <v>2017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>
        <f t="shared" si="139"/>
        <v>2013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>
        <f t="shared" si="139"/>
        <v>2016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>
        <f t="shared" ref="T2243:T2306" si="143">YEAR(S2243)</f>
        <v>2017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>
        <f t="shared" si="143"/>
        <v>2013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>
        <f t="shared" si="143"/>
        <v>2017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>
        <f t="shared" si="143"/>
        <v>2016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>
        <f t="shared" si="143"/>
        <v>2014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>
        <f t="shared" si="143"/>
        <v>2015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>
        <f t="shared" si="143"/>
        <v>2015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>
        <f t="shared" si="143"/>
        <v>2016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>
        <f t="shared" si="143"/>
        <v>2013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>
        <f t="shared" si="143"/>
        <v>2016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>
        <f t="shared" si="143"/>
        <v>2014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>
        <f t="shared" si="143"/>
        <v>2016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>
        <f t="shared" si="143"/>
        <v>2015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>
        <f t="shared" si="143"/>
        <v>2017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>
        <f t="shared" si="143"/>
        <v>2016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>
        <f t="shared" si="143"/>
        <v>2016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>
        <f t="shared" si="143"/>
        <v>2016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>
        <f t="shared" si="143"/>
        <v>2015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>
        <f t="shared" si="143"/>
        <v>2016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>
        <f t="shared" si="143"/>
        <v>2014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>
        <f t="shared" si="143"/>
        <v>2017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>
        <f t="shared" si="143"/>
        <v>2014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>
        <f t="shared" si="143"/>
        <v>2015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>
        <f t="shared" si="143"/>
        <v>2016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>
        <f t="shared" si="143"/>
        <v>2016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>
        <f t="shared" si="143"/>
        <v>2016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>
        <f t="shared" si="143"/>
        <v>2014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>
        <f t="shared" si="143"/>
        <v>2017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>
        <f t="shared" si="143"/>
        <v>2017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>
        <f t="shared" si="143"/>
        <v>2016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>
        <f t="shared" si="143"/>
        <v>2016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>
        <f t="shared" si="143"/>
        <v>2015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>
        <f t="shared" si="143"/>
        <v>2017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>
        <f t="shared" si="143"/>
        <v>2014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>
        <f t="shared" si="143"/>
        <v>2014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>
        <f t="shared" si="143"/>
        <v>2013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>
        <f t="shared" si="143"/>
        <v>2012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>
        <f t="shared" si="143"/>
        <v>2015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>
        <f t="shared" si="143"/>
        <v>2015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>
        <f t="shared" si="143"/>
        <v>2015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>
        <f t="shared" si="143"/>
        <v>2011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>
        <f t="shared" si="143"/>
        <v>2015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>
        <f t="shared" si="143"/>
        <v>2012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>
        <f t="shared" si="143"/>
        <v>2011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>
        <f t="shared" si="143"/>
        <v>2012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>
        <f t="shared" si="143"/>
        <v>2013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>
        <f t="shared" si="143"/>
        <v>2014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>
        <f t="shared" si="143"/>
        <v>2012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>
        <f t="shared" si="143"/>
        <v>2013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>
        <f t="shared" si="143"/>
        <v>2009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>
        <f t="shared" si="143"/>
        <v>2012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>
        <f t="shared" si="143"/>
        <v>2012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>
        <f t="shared" si="143"/>
        <v>2012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>
        <f t="shared" si="143"/>
        <v>2012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>
        <f t="shared" si="143"/>
        <v>2012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>
        <f t="shared" si="143"/>
        <v>2012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>
        <f t="shared" si="143"/>
        <v>2012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>
        <f t="shared" si="143"/>
        <v>2014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>
        <f t="shared" si="143"/>
        <v>2011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>
        <f t="shared" si="143"/>
        <v>2012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>
        <f t="shared" si="143"/>
        <v>2013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>
        <f t="shared" si="143"/>
        <v>2013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>
        <f t="shared" si="143"/>
        <v>2011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>
        <f t="shared" si="143"/>
        <v>2010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>
        <f t="shared" ref="T2307:T2370" si="147">YEAR(S2307)</f>
        <v>2014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>
        <f t="shared" si="147"/>
        <v>2012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>
        <f t="shared" si="147"/>
        <v>2012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>
        <f t="shared" si="147"/>
        <v>2014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>
        <f t="shared" si="147"/>
        <v>2013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>
        <f t="shared" si="147"/>
        <v>2013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>
        <f t="shared" si="147"/>
        <v>2014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>
        <f t="shared" si="147"/>
        <v>2014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>
        <f t="shared" si="147"/>
        <v>2012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>
        <f t="shared" si="147"/>
        <v>2012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>
        <f t="shared" si="147"/>
        <v>2012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>
        <f t="shared" si="147"/>
        <v>2009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>
        <f t="shared" si="147"/>
        <v>2010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>
        <f t="shared" si="147"/>
        <v>2009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>
        <f t="shared" si="147"/>
        <v>2013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>
        <f t="shared" si="147"/>
        <v>2014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>
        <f t="shared" si="147"/>
        <v>2017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>
        <f t="shared" si="147"/>
        <v>2017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>
        <f t="shared" si="147"/>
        <v>2017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>
        <f t="shared" si="147"/>
        <v>2017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>
        <f t="shared" si="147"/>
        <v>2017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>
        <f t="shared" si="147"/>
        <v>2017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>
        <f t="shared" si="147"/>
        <v>2014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>
        <f t="shared" si="147"/>
        <v>2015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>
        <f t="shared" si="147"/>
        <v>2014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>
        <f t="shared" si="147"/>
        <v>2015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>
        <f t="shared" si="147"/>
        <v>2014</v>
      </c>
    </row>
    <row r="2334" spans="1:20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>
        <f t="shared" si="147"/>
        <v>2015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>
        <f t="shared" si="147"/>
        <v>2014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>
        <f t="shared" si="147"/>
        <v>2014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>
        <f t="shared" si="147"/>
        <v>2014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>
        <f t="shared" si="147"/>
        <v>2014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>
        <f t="shared" si="147"/>
        <v>2014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>
        <f t="shared" si="147"/>
        <v>2014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>
        <f t="shared" si="147"/>
        <v>2016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>
        <f t="shared" si="147"/>
        <v>2016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>
        <f t="shared" si="147"/>
        <v>2015</v>
      </c>
    </row>
    <row r="2344" spans="1:20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>
        <f t="shared" si="147"/>
        <v>2014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>
        <f t="shared" si="147"/>
        <v>2015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>
        <f t="shared" si="147"/>
        <v>2016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>
        <f t="shared" si="147"/>
        <v>2015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>
        <f t="shared" si="147"/>
        <v>2016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>
        <f t="shared" si="147"/>
        <v>2016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>
        <f t="shared" si="147"/>
        <v>2015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>
        <f t="shared" si="147"/>
        <v>2015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>
        <f t="shared" si="147"/>
        <v>2016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>
        <f t="shared" si="147"/>
        <v>2015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>
        <f t="shared" si="147"/>
        <v>2015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>
        <f t="shared" si="147"/>
        <v>2015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>
        <f t="shared" si="147"/>
        <v>2014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>
        <f t="shared" si="147"/>
        <v>2015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>
        <f t="shared" si="147"/>
        <v>2015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>
        <f t="shared" si="147"/>
        <v>2015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>
        <f t="shared" si="147"/>
        <v>2014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>
        <f t="shared" si="147"/>
        <v>2015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>
        <f t="shared" si="147"/>
        <v>2016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>
        <f t="shared" si="147"/>
        <v>2016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>
        <f t="shared" si="147"/>
        <v>2014</v>
      </c>
    </row>
    <row r="2365" spans="1:20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>
        <f t="shared" si="147"/>
        <v>2015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>
        <f t="shared" si="147"/>
        <v>2015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>
        <f t="shared" si="147"/>
        <v>2015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>
        <f t="shared" si="147"/>
        <v>2015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>
        <f t="shared" si="147"/>
        <v>2016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>
        <f t="shared" si="147"/>
        <v>2015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>
        <f t="shared" ref="T2371:T2434" si="151">YEAR(S2371)</f>
        <v>2016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>
        <f t="shared" si="151"/>
        <v>2014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>
        <f t="shared" si="151"/>
        <v>2015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>
        <f t="shared" si="151"/>
        <v>2015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>
        <f t="shared" si="151"/>
        <v>2015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>
        <f t="shared" si="151"/>
        <v>2015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>
        <f t="shared" si="151"/>
        <v>2016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>
        <f t="shared" si="151"/>
        <v>2015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>
        <f t="shared" si="151"/>
        <v>2016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>
        <f t="shared" si="151"/>
        <v>2015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>
        <f t="shared" si="151"/>
        <v>2015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>
        <f t="shared" si="151"/>
        <v>2015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>
        <f t="shared" si="151"/>
        <v>2015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>
        <f t="shared" si="151"/>
        <v>2015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>
        <f t="shared" si="151"/>
        <v>2015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>
        <f t="shared" si="151"/>
        <v>2014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>
        <f t="shared" si="151"/>
        <v>2015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>
        <f t="shared" si="151"/>
        <v>2014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>
        <f t="shared" si="151"/>
        <v>2016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>
        <f t="shared" si="151"/>
        <v>2014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>
        <f t="shared" si="151"/>
        <v>2015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>
        <f t="shared" si="151"/>
        <v>2014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>
        <f t="shared" si="151"/>
        <v>2015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>
        <f t="shared" si="151"/>
        <v>2015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>
        <f t="shared" si="151"/>
        <v>2015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>
        <f t="shared" si="151"/>
        <v>2015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>
        <f t="shared" si="151"/>
        <v>2016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>
        <f t="shared" si="151"/>
        <v>2015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>
        <f t="shared" si="151"/>
        <v>2014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>
        <f t="shared" si="151"/>
        <v>2015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>
        <f t="shared" si="151"/>
        <v>2014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>
        <f t="shared" si="151"/>
        <v>2016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>
        <f t="shared" si="151"/>
        <v>2016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>
        <f t="shared" si="151"/>
        <v>2015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>
        <f t="shared" si="151"/>
        <v>2016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>
        <f t="shared" si="151"/>
        <v>2015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>
        <f t="shared" si="151"/>
        <v>2016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>
        <f t="shared" si="151"/>
        <v>2014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>
        <f t="shared" si="151"/>
        <v>2015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>
        <f t="shared" si="151"/>
        <v>2014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>
        <f t="shared" si="151"/>
        <v>2015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>
        <f t="shared" si="151"/>
        <v>2015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>
        <f t="shared" si="151"/>
        <v>2015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>
        <f t="shared" si="151"/>
        <v>2016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>
        <f t="shared" si="151"/>
        <v>2014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>
        <f t="shared" si="151"/>
        <v>2015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>
        <f t="shared" si="151"/>
        <v>2016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>
        <f t="shared" si="151"/>
        <v>2015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>
        <f t="shared" si="151"/>
        <v>2014</v>
      </c>
    </row>
    <row r="2420" spans="1:20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>
        <f t="shared" si="151"/>
        <v>2015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>
        <f t="shared" si="151"/>
        <v>2014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>
        <f t="shared" si="151"/>
        <v>2014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>
        <f t="shared" si="151"/>
        <v>2015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>
        <f t="shared" si="151"/>
        <v>2015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>
        <f t="shared" si="151"/>
        <v>2014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>
        <f t="shared" si="151"/>
        <v>2014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>
        <f t="shared" si="151"/>
        <v>2016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>
        <f t="shared" si="151"/>
        <v>2015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>
        <f t="shared" si="151"/>
        <v>2016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>
        <f t="shared" si="151"/>
        <v>2015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>
        <f t="shared" si="151"/>
        <v>2016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>
        <f t="shared" si="151"/>
        <v>2016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>
        <f t="shared" si="151"/>
        <v>2016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>
        <f t="shared" si="151"/>
        <v>2015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>
        <f t="shared" ref="T2435:T2498" si="155">YEAR(S2435)</f>
        <v>2016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>
        <f t="shared" si="155"/>
        <v>2015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>
        <f t="shared" si="155"/>
        <v>2015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>
        <f t="shared" si="155"/>
        <v>2015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>
        <f t="shared" si="155"/>
        <v>2015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>
        <f t="shared" si="155"/>
        <v>2015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>
        <f t="shared" si="155"/>
        <v>2015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>
        <f t="shared" si="155"/>
        <v>2016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>
        <f t="shared" si="155"/>
        <v>2015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>
        <f t="shared" si="155"/>
        <v>2015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>
        <f t="shared" si="155"/>
        <v>2014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>
        <f t="shared" si="155"/>
        <v>2016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>
        <f t="shared" si="155"/>
        <v>2015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>
        <f t="shared" si="155"/>
        <v>2016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>
        <f t="shared" si="155"/>
        <v>2016</v>
      </c>
    </row>
    <row r="2450" spans="1:20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>
        <f t="shared" si="155"/>
        <v>2016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>
        <f t="shared" si="155"/>
        <v>2014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>
        <f t="shared" si="155"/>
        <v>2014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>
        <f t="shared" si="155"/>
        <v>2017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>
        <f t="shared" si="155"/>
        <v>2015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>
        <f t="shared" si="155"/>
        <v>2017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>
        <f t="shared" si="155"/>
        <v>2017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>
        <f t="shared" si="155"/>
        <v>2016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>
        <f t="shared" si="155"/>
        <v>2017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>
        <f t="shared" si="155"/>
        <v>2016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>
        <f t="shared" si="155"/>
        <v>2016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>
        <f t="shared" si="155"/>
        <v>2016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>
        <f t="shared" si="155"/>
        <v>2016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>
        <f t="shared" si="155"/>
        <v>2011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>
        <f t="shared" si="155"/>
        <v>2012</v>
      </c>
    </row>
    <row r="2465" spans="1:20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>
        <f t="shared" si="155"/>
        <v>2013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>
        <f t="shared" si="155"/>
        <v>2015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>
        <f t="shared" si="155"/>
        <v>2012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>
        <f t="shared" si="155"/>
        <v>2013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>
        <f t="shared" si="155"/>
        <v>2012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>
        <f t="shared" si="155"/>
        <v>2012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>
        <f t="shared" si="155"/>
        <v>2011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>
        <f t="shared" si="155"/>
        <v>2012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>
        <f t="shared" si="155"/>
        <v>2011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>
        <f t="shared" si="155"/>
        <v>2010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>
        <f t="shared" si="155"/>
        <v>2012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>
        <f t="shared" si="155"/>
        <v>2010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>
        <f t="shared" si="155"/>
        <v>2010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>
        <f t="shared" si="155"/>
        <v>2014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>
        <f t="shared" si="155"/>
        <v>2012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>
        <f t="shared" si="155"/>
        <v>2012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>
        <f t="shared" si="155"/>
        <v>2012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>
        <f t="shared" si="155"/>
        <v>2015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>
        <f t="shared" si="155"/>
        <v>2012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>
        <f t="shared" si="155"/>
        <v>2011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>
        <f t="shared" si="155"/>
        <v>2012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>
        <f t="shared" si="155"/>
        <v>2011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>
        <f t="shared" si="155"/>
        <v>2011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>
        <f t="shared" si="155"/>
        <v>2012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>
        <f t="shared" si="155"/>
        <v>2012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>
        <f t="shared" si="155"/>
        <v>2011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>
        <f t="shared" si="155"/>
        <v>2013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>
        <f t="shared" si="155"/>
        <v>2012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>
        <f t="shared" si="155"/>
        <v>2010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>
        <f t="shared" si="155"/>
        <v>2012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>
        <f t="shared" si="155"/>
        <v>2013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>
        <f t="shared" si="155"/>
        <v>2012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>
        <f t="shared" si="155"/>
        <v>2012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>
        <f t="shared" si="155"/>
        <v>2013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>
        <f t="shared" ref="T2499:T2562" si="159">YEAR(S2499)</f>
        <v>2011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>
        <f t="shared" si="159"/>
        <v>2015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>
        <f t="shared" si="159"/>
        <v>2012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>
        <f t="shared" si="159"/>
        <v>2012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>
        <f t="shared" si="159"/>
        <v>2015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>
        <f t="shared" si="159"/>
        <v>2014</v>
      </c>
    </row>
    <row r="2505" spans="1:20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>
        <f t="shared" si="159"/>
        <v>2016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>
        <f t="shared" si="159"/>
        <v>2014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>
        <f t="shared" si="159"/>
        <v>2015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>
        <f t="shared" si="159"/>
        <v>2015</v>
      </c>
    </row>
    <row r="2509" spans="1:20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>
        <f t="shared" si="159"/>
        <v>2015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>
        <f t="shared" si="159"/>
        <v>2014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>
        <f t="shared" si="159"/>
        <v>2015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>
        <f t="shared" si="159"/>
        <v>2015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>
        <f t="shared" si="159"/>
        <v>2016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>
        <f t="shared" si="159"/>
        <v>2014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>
        <f t="shared" si="159"/>
        <v>2016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>
        <f t="shared" si="159"/>
        <v>2014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>
        <f t="shared" si="159"/>
        <v>2015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>
        <f t="shared" si="159"/>
        <v>2014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>
        <f t="shared" si="159"/>
        <v>2015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>
        <f t="shared" si="159"/>
        <v>2014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>
        <f t="shared" si="159"/>
        <v>2014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>
        <f t="shared" si="159"/>
        <v>2016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>
        <f t="shared" si="159"/>
        <v>2015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>
        <f t="shared" si="159"/>
        <v>2016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>
        <f t="shared" si="159"/>
        <v>2014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>
        <f t="shared" si="159"/>
        <v>2014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>
        <f t="shared" si="159"/>
        <v>2012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>
        <f t="shared" si="159"/>
        <v>2014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>
        <f t="shared" si="159"/>
        <v>2013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>
        <f t="shared" si="159"/>
        <v>2015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>
        <f t="shared" si="159"/>
        <v>2012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>
        <f t="shared" si="159"/>
        <v>2015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>
        <f t="shared" si="159"/>
        <v>2015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>
        <f t="shared" si="159"/>
        <v>2012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>
        <f t="shared" si="159"/>
        <v>2013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>
        <f t="shared" si="159"/>
        <v>2009</v>
      </c>
    </row>
    <row r="2537" spans="1:20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>
        <f t="shared" si="159"/>
        <v>2014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>
        <f t="shared" si="159"/>
        <v>2013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>
        <f t="shared" si="159"/>
        <v>2011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>
        <f t="shared" si="159"/>
        <v>2013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>
        <f t="shared" si="159"/>
        <v>2014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>
        <f t="shared" si="159"/>
        <v>2011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>
        <f t="shared" si="159"/>
        <v>2013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>
        <f t="shared" si="159"/>
        <v>2013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>
        <f t="shared" si="159"/>
        <v>2010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>
        <f t="shared" si="159"/>
        <v>2012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>
        <f t="shared" si="159"/>
        <v>2015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>
        <f t="shared" si="159"/>
        <v>2013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>
        <f t="shared" si="159"/>
        <v>2012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>
        <f t="shared" si="159"/>
        <v>2016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>
        <f t="shared" si="159"/>
        <v>2013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>
        <f t="shared" si="159"/>
        <v>2015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>
        <f t="shared" si="159"/>
        <v>2012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>
        <f t="shared" si="159"/>
        <v>2017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>
        <f t="shared" si="159"/>
        <v>2012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>
        <f t="shared" si="159"/>
        <v>2015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>
        <f t="shared" si="159"/>
        <v>2012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>
        <f t="shared" si="159"/>
        <v>2012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>
        <f t="shared" si="159"/>
        <v>2014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>
        <f t="shared" si="159"/>
        <v>2015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>
        <f t="shared" si="159"/>
        <v>2011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>
        <f t="shared" si="159"/>
        <v>2015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>
        <f t="shared" ref="T2563:T2626" si="163">YEAR(S2563)</f>
        <v>2015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>
        <f t="shared" si="163"/>
        <v>2016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>
        <f t="shared" si="163"/>
        <v>2015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>
        <f t="shared" si="163"/>
        <v>2014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>
        <f t="shared" si="163"/>
        <v>2016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>
        <f t="shared" si="163"/>
        <v>2014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>
        <f t="shared" si="163"/>
        <v>2015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>
        <f t="shared" si="163"/>
        <v>2016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>
        <f t="shared" si="163"/>
        <v>2015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>
        <f t="shared" si="163"/>
        <v>2017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>
        <f t="shared" si="163"/>
        <v>2016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>
        <f t="shared" si="163"/>
        <v>2015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>
        <f t="shared" si="163"/>
        <v>2014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>
        <f t="shared" si="163"/>
        <v>2016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>
        <f t="shared" si="163"/>
        <v>2014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>
        <f t="shared" si="163"/>
        <v>2015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>
        <f t="shared" si="163"/>
        <v>2014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>
        <f t="shared" si="163"/>
        <v>2015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>
        <f t="shared" si="163"/>
        <v>2014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>
        <f t="shared" si="163"/>
        <v>2015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>
        <f t="shared" si="163"/>
        <v>2015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>
        <f t="shared" si="163"/>
        <v>2016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>
        <f t="shared" si="163"/>
        <v>2015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>
        <f t="shared" si="163"/>
        <v>2015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>
        <f t="shared" si="163"/>
        <v>2014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>
        <f t="shared" si="163"/>
        <v>2015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>
        <f t="shared" si="163"/>
        <v>2015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>
        <f t="shared" si="163"/>
        <v>2015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>
        <f t="shared" si="163"/>
        <v>2016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>
        <f t="shared" si="163"/>
        <v>2016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>
        <f t="shared" si="163"/>
        <v>2016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>
        <f t="shared" si="163"/>
        <v>2014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>
        <f t="shared" si="163"/>
        <v>2015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>
        <f t="shared" si="163"/>
        <v>2014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>
        <f t="shared" si="163"/>
        <v>2017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>
        <f t="shared" si="163"/>
        <v>2014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>
        <f t="shared" si="163"/>
        <v>2016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>
        <f t="shared" si="163"/>
        <v>2015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>
        <f t="shared" si="163"/>
        <v>2014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>
        <f t="shared" si="163"/>
        <v>2016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>
        <f t="shared" si="163"/>
        <v>2012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>
        <f t="shared" si="163"/>
        <v>2014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>
        <f t="shared" si="163"/>
        <v>2013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>
        <f t="shared" si="163"/>
        <v>2012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>
        <f t="shared" si="163"/>
        <v>2016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>
        <f t="shared" si="163"/>
        <v>2014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>
        <f t="shared" si="163"/>
        <v>2015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>
        <f t="shared" si="163"/>
        <v>2017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>
        <f t="shared" si="163"/>
        <v>2012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>
        <f t="shared" si="163"/>
        <v>2016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>
        <f t="shared" si="163"/>
        <v>2016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>
        <f t="shared" si="163"/>
        <v>2014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>
        <f t="shared" si="163"/>
        <v>2012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>
        <f t="shared" si="163"/>
        <v>2014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>
        <f t="shared" si="163"/>
        <v>2016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>
        <f t="shared" si="163"/>
        <v>2015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>
        <f t="shared" si="163"/>
        <v>2014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>
        <f t="shared" si="163"/>
        <v>2015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>
        <f t="shared" si="163"/>
        <v>2015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>
        <f t="shared" si="163"/>
        <v>2015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>
        <f t="shared" si="163"/>
        <v>2015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>
        <f t="shared" si="163"/>
        <v>2016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>
        <f t="shared" si="163"/>
        <v>2016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>
        <f t="shared" si="163"/>
        <v>2012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>
        <f t="shared" ref="T2627:T2690" si="167">YEAR(S2627)</f>
        <v>2016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>
        <f t="shared" si="167"/>
        <v>2015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>
        <f t="shared" si="167"/>
        <v>2015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>
        <f t="shared" si="167"/>
        <v>2014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>
        <f t="shared" si="167"/>
        <v>2015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>
        <f t="shared" si="167"/>
        <v>2016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>
        <f t="shared" si="167"/>
        <v>2015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>
        <f t="shared" si="167"/>
        <v>2016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>
        <f t="shared" si="167"/>
        <v>2014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>
        <f t="shared" si="167"/>
        <v>2016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>
        <f t="shared" si="167"/>
        <v>2015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>
        <f t="shared" si="167"/>
        <v>2016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>
        <f t="shared" si="167"/>
        <v>2016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>
        <f t="shared" si="167"/>
        <v>2014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>
        <f t="shared" si="167"/>
        <v>2015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>
        <f t="shared" si="167"/>
        <v>2015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>
        <f t="shared" si="167"/>
        <v>2014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>
        <f t="shared" si="167"/>
        <v>2016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>
        <f t="shared" si="167"/>
        <v>2016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>
        <f t="shared" si="167"/>
        <v>2017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>
        <f t="shared" si="167"/>
        <v>2014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>
        <f t="shared" si="167"/>
        <v>2015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>
        <f t="shared" si="167"/>
        <v>2015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>
        <f t="shared" si="167"/>
        <v>2016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>
        <f t="shared" si="167"/>
        <v>2015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>
        <f t="shared" si="167"/>
        <v>2016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>
        <f t="shared" si="167"/>
        <v>2015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>
        <f t="shared" si="167"/>
        <v>2014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>
        <f t="shared" si="167"/>
        <v>2014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>
        <f t="shared" si="167"/>
        <v>2015</v>
      </c>
    </row>
    <row r="2657" spans="1:20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>
        <f t="shared" si="167"/>
        <v>2016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>
        <f t="shared" si="167"/>
        <v>2017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>
        <f t="shared" si="167"/>
        <v>2016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>
        <f t="shared" si="167"/>
        <v>2016</v>
      </c>
    </row>
    <row r="2661" spans="1:20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>
        <f t="shared" si="167"/>
        <v>2015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>
        <f t="shared" si="167"/>
        <v>2015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>
        <f t="shared" si="167"/>
        <v>2013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>
        <f t="shared" si="167"/>
        <v>2015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>
        <f t="shared" si="167"/>
        <v>2015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>
        <f t="shared" si="167"/>
        <v>2015</v>
      </c>
    </row>
    <row r="2667" spans="1:20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>
        <f t="shared" si="167"/>
        <v>2015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>
        <f t="shared" si="167"/>
        <v>2015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>
        <f t="shared" si="167"/>
        <v>2016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>
        <f t="shared" si="167"/>
        <v>2015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>
        <f t="shared" si="167"/>
        <v>2015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>
        <f t="shared" si="167"/>
        <v>2014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>
        <f t="shared" si="167"/>
        <v>2014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>
        <f t="shared" si="167"/>
        <v>2015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>
        <f t="shared" si="167"/>
        <v>2014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>
        <f t="shared" si="167"/>
        <v>2016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>
        <f t="shared" si="167"/>
        <v>2014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>
        <f t="shared" si="167"/>
        <v>2016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>
        <f t="shared" si="167"/>
        <v>2014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>
        <f t="shared" si="167"/>
        <v>2015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>
        <f t="shared" si="167"/>
        <v>2015</v>
      </c>
    </row>
    <row r="2682" spans="1:20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>
        <f t="shared" si="167"/>
        <v>2016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>
        <f t="shared" si="167"/>
        <v>2014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>
        <f t="shared" si="167"/>
        <v>2014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>
        <f t="shared" si="167"/>
        <v>2015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>
        <f t="shared" si="167"/>
        <v>2014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>
        <f t="shared" si="167"/>
        <v>2015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>
        <f t="shared" si="167"/>
        <v>2014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>
        <f t="shared" si="167"/>
        <v>2015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>
        <f t="shared" si="167"/>
        <v>2015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>
        <f t="shared" ref="T2691:T2754" si="171">YEAR(S2691)</f>
        <v>2016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>
        <f t="shared" si="171"/>
        <v>2015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>
        <f t="shared" si="171"/>
        <v>2015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>
        <f t="shared" si="171"/>
        <v>2015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>
        <f t="shared" si="171"/>
        <v>2014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>
        <f t="shared" si="171"/>
        <v>2014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>
        <f t="shared" si="171"/>
        <v>2015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>
        <f t="shared" si="171"/>
        <v>2014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>
        <f t="shared" si="171"/>
        <v>2015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>
        <f t="shared" si="171"/>
        <v>2014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>
        <f t="shared" si="171"/>
        <v>2014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>
        <f t="shared" si="171"/>
        <v>2014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>
        <f t="shared" si="171"/>
        <v>2017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>
        <f t="shared" si="171"/>
        <v>2017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>
        <f t="shared" si="171"/>
        <v>2017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>
        <f t="shared" si="171"/>
        <v>2017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>
        <f t="shared" si="171"/>
        <v>2017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>
        <f t="shared" si="171"/>
        <v>2014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>
        <f t="shared" si="171"/>
        <v>2013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>
        <f t="shared" si="171"/>
        <v>2016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>
        <f t="shared" si="171"/>
        <v>2016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>
        <f t="shared" si="171"/>
        <v>2014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>
        <f t="shared" si="171"/>
        <v>2014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>
        <f t="shared" si="171"/>
        <v>2013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>
        <f t="shared" si="171"/>
        <v>2015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>
        <f t="shared" si="171"/>
        <v>2016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>
        <f t="shared" si="171"/>
        <v>2016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>
        <f t="shared" si="171"/>
        <v>2015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>
        <f t="shared" si="171"/>
        <v>2014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>
        <f t="shared" si="171"/>
        <v>2016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>
        <f t="shared" si="171"/>
        <v>2016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>
        <f t="shared" si="171"/>
        <v>2016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>
        <f t="shared" si="171"/>
        <v>2013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>
        <f t="shared" si="171"/>
        <v>2016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>
        <f t="shared" si="171"/>
        <v>2014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>
        <f t="shared" si="171"/>
        <v>2015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>
        <f t="shared" si="171"/>
        <v>2017</v>
      </c>
    </row>
    <row r="2728" spans="1:20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>
        <f t="shared" si="171"/>
        <v>2016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>
        <f t="shared" si="171"/>
        <v>2015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>
        <f t="shared" si="171"/>
        <v>2015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>
        <f t="shared" si="171"/>
        <v>2015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>
        <f t="shared" si="171"/>
        <v>2013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>
        <f t="shared" si="171"/>
        <v>2014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>
        <f t="shared" si="171"/>
        <v>2013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>
        <f t="shared" si="171"/>
        <v>2015</v>
      </c>
    </row>
    <row r="2736" spans="1:20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>
        <f t="shared" si="171"/>
        <v>2016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>
        <f t="shared" si="171"/>
        <v>2013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>
        <f t="shared" si="171"/>
        <v>2014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>
        <f t="shared" si="171"/>
        <v>2013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>
        <f t="shared" si="171"/>
        <v>2016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>
        <f t="shared" si="171"/>
        <v>2014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>
        <f t="shared" si="171"/>
        <v>2015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>
        <f t="shared" si="171"/>
        <v>2014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>
        <f t="shared" si="171"/>
        <v>2012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>
        <f t="shared" si="171"/>
        <v>2016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>
        <f t="shared" si="171"/>
        <v>2012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>
        <f t="shared" si="171"/>
        <v>2012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>
        <f t="shared" si="171"/>
        <v>2014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>
        <f t="shared" si="171"/>
        <v>2012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>
        <f t="shared" si="171"/>
        <v>2016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>
        <f t="shared" si="171"/>
        <v>2015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>
        <f t="shared" si="171"/>
        <v>2012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>
        <f t="shared" si="171"/>
        <v>2014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>
        <f t="shared" si="171"/>
        <v>2011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>
        <f t="shared" ref="T2755:T2818" si="175">YEAR(S2755)</f>
        <v>2012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>
        <f t="shared" si="175"/>
        <v>2014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>
        <f t="shared" si="175"/>
        <v>2015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>
        <f t="shared" si="175"/>
        <v>2013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>
        <f t="shared" si="175"/>
        <v>2016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>
        <f t="shared" si="175"/>
        <v>2016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>
        <f t="shared" si="175"/>
        <v>2016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>
        <f t="shared" si="175"/>
        <v>2013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>
        <f t="shared" si="175"/>
        <v>2012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>
        <f t="shared" si="175"/>
        <v>2012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>
        <f t="shared" si="175"/>
        <v>2013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>
        <f t="shared" si="175"/>
        <v>2012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>
        <f t="shared" si="175"/>
        <v>2012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>
        <f t="shared" si="175"/>
        <v>2011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>
        <f t="shared" si="175"/>
        <v>2015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>
        <f t="shared" si="175"/>
        <v>2012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>
        <f t="shared" si="175"/>
        <v>2014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>
        <f t="shared" si="175"/>
        <v>2014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>
        <f t="shared" si="175"/>
        <v>2012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>
        <f t="shared" si="175"/>
        <v>2013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>
        <f t="shared" si="175"/>
        <v>2016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>
        <f t="shared" si="175"/>
        <v>2013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>
        <f t="shared" si="175"/>
        <v>2011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>
        <f t="shared" si="175"/>
        <v>2015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>
        <f t="shared" si="175"/>
        <v>2015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>
        <f t="shared" si="175"/>
        <v>2014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>
        <f t="shared" si="175"/>
        <v>2015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>
        <f t="shared" si="175"/>
        <v>2017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>
        <f t="shared" si="175"/>
        <v>2015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>
        <f t="shared" si="175"/>
        <v>2015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>
        <f t="shared" si="175"/>
        <v>2015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>
        <f t="shared" si="175"/>
        <v>2014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>
        <f t="shared" si="175"/>
        <v>2016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>
        <f t="shared" si="175"/>
        <v>2014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>
        <f t="shared" si="175"/>
        <v>2014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>
        <f t="shared" si="175"/>
        <v>2016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>
        <f t="shared" si="175"/>
        <v>2015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>
        <f t="shared" si="175"/>
        <v>2015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>
        <f t="shared" si="175"/>
        <v>2016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>
        <f t="shared" si="175"/>
        <v>2015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>
        <f t="shared" si="175"/>
        <v>2015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>
        <f t="shared" si="175"/>
        <v>2016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>
        <f t="shared" si="175"/>
        <v>2014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>
        <f t="shared" si="175"/>
        <v>2014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>
        <f t="shared" si="175"/>
        <v>2014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>
        <f t="shared" si="175"/>
        <v>2015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>
        <f t="shared" si="175"/>
        <v>2016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>
        <f t="shared" si="175"/>
        <v>2014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>
        <f t="shared" si="175"/>
        <v>2014</v>
      </c>
    </row>
    <row r="2804" spans="1:20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>
        <f t="shared" si="175"/>
        <v>2015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>
        <f t="shared" si="175"/>
        <v>2015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>
        <f t="shared" si="175"/>
        <v>2014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>
        <f t="shared" si="175"/>
        <v>2015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>
        <f t="shared" si="175"/>
        <v>2015</v>
      </c>
    </row>
    <row r="2809" spans="1:20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>
        <f t="shared" si="175"/>
        <v>2015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>
        <f t="shared" si="175"/>
        <v>2015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>
        <f t="shared" si="175"/>
        <v>2016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>
        <f t="shared" si="175"/>
        <v>2014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>
        <f t="shared" si="175"/>
        <v>2015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>
        <f t="shared" si="175"/>
        <v>2015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>
        <f t="shared" si="175"/>
        <v>2016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>
        <f t="shared" si="175"/>
        <v>2015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>
        <f t="shared" si="175"/>
        <v>2016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>
        <f t="shared" si="175"/>
        <v>2015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>
        <f t="shared" ref="T2819:T2882" si="179">YEAR(S2819)</f>
        <v>2015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>
        <f t="shared" si="179"/>
        <v>2015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>
        <f t="shared" si="179"/>
        <v>2015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>
        <f t="shared" si="179"/>
        <v>2016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>
        <f t="shared" si="179"/>
        <v>2014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>
        <f t="shared" si="179"/>
        <v>2015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>
        <f t="shared" si="179"/>
        <v>2015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>
        <f t="shared" si="179"/>
        <v>2015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>
        <f t="shared" si="179"/>
        <v>2015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>
        <f t="shared" si="179"/>
        <v>2015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>
        <f t="shared" si="179"/>
        <v>2016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>
        <f t="shared" si="179"/>
        <v>2015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>
        <f t="shared" si="179"/>
        <v>2016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>
        <f t="shared" si="179"/>
        <v>2014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>
        <f t="shared" si="179"/>
        <v>2015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>
        <f t="shared" si="179"/>
        <v>2014</v>
      </c>
    </row>
    <row r="2835" spans="1:20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>
        <f t="shared" si="179"/>
        <v>2015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>
        <f t="shared" si="179"/>
        <v>2015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>
        <f t="shared" si="179"/>
        <v>2015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>
        <f t="shared" si="179"/>
        <v>2017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>
        <f t="shared" si="179"/>
        <v>2015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>
        <f t="shared" si="179"/>
        <v>2014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>
        <f t="shared" si="179"/>
        <v>2014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>
        <f t="shared" si="179"/>
        <v>2015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>
        <f t="shared" si="179"/>
        <v>2015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>
        <f t="shared" si="179"/>
        <v>2014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>
        <f t="shared" si="179"/>
        <v>2016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>
        <f t="shared" si="179"/>
        <v>2016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>
        <f t="shared" si="179"/>
        <v>2015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>
        <f t="shared" si="179"/>
        <v>2015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>
        <f t="shared" si="179"/>
        <v>2016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>
        <f t="shared" si="179"/>
        <v>2015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>
        <f t="shared" si="179"/>
        <v>2016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>
        <f t="shared" si="179"/>
        <v>2014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>
        <f t="shared" si="179"/>
        <v>2016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>
        <f t="shared" si="179"/>
        <v>2014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>
        <f t="shared" si="179"/>
        <v>2014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>
        <f t="shared" si="179"/>
        <v>2015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>
        <f t="shared" si="179"/>
        <v>2016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>
        <f t="shared" si="179"/>
        <v>2015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>
        <f t="shared" si="179"/>
        <v>2016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>
        <f t="shared" si="179"/>
        <v>2014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>
        <f t="shared" si="179"/>
        <v>2015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>
        <f t="shared" si="179"/>
        <v>2016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>
        <f t="shared" si="179"/>
        <v>2015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>
        <f t="shared" si="179"/>
        <v>2014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>
        <f t="shared" si="179"/>
        <v>2014</v>
      </c>
    </row>
    <row r="2866" spans="1:20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>
        <f t="shared" si="179"/>
        <v>2015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>
        <f t="shared" si="179"/>
        <v>2014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>
        <f t="shared" si="179"/>
        <v>2016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>
        <f t="shared" si="179"/>
        <v>2016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>
        <f t="shared" si="179"/>
        <v>2016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>
        <f t="shared" si="179"/>
        <v>2016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>
        <f t="shared" si="179"/>
        <v>2014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>
        <f t="shared" si="179"/>
        <v>2014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>
        <f t="shared" si="179"/>
        <v>2015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>
        <f t="shared" si="179"/>
        <v>2014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>
        <f t="shared" si="179"/>
        <v>2016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>
        <f t="shared" si="179"/>
        <v>2016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>
        <f t="shared" si="179"/>
        <v>2015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>
        <f t="shared" si="179"/>
        <v>2016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>
        <f t="shared" si="179"/>
        <v>2015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>
        <f t="shared" si="179"/>
        <v>2015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>
        <f t="shared" si="179"/>
        <v>2015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>
        <f t="shared" ref="T2883:T2923" si="183">YEAR(S2883)</f>
        <v>2014</v>
      </c>
    </row>
    <row r="2884" spans="1:20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>
        <f t="shared" si="183"/>
        <v>2016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>
        <f t="shared" si="183"/>
        <v>2016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>
        <f t="shared" si="183"/>
        <v>2014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>
        <f t="shared" si="183"/>
        <v>2015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>
        <f t="shared" si="183"/>
        <v>2015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>
        <f t="shared" si="183"/>
        <v>2014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>
        <f t="shared" si="183"/>
        <v>2014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>
        <f t="shared" si="183"/>
        <v>2014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>
        <f t="shared" si="183"/>
        <v>2014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>
        <f t="shared" si="183"/>
        <v>2016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>
        <f t="shared" si="183"/>
        <v>2014</v>
      </c>
    </row>
    <row r="2895" spans="1:20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>
        <f t="shared" si="183"/>
        <v>2014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>
        <f t="shared" si="183"/>
        <v>2015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>
        <f t="shared" si="183"/>
        <v>2014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>
        <f t="shared" si="183"/>
        <v>2016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>
        <f t="shared" si="183"/>
        <v>2015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>
        <f t="shared" si="183"/>
        <v>2015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>
        <f t="shared" si="183"/>
        <v>2016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>
        <f t="shared" si="183"/>
        <v>2014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>
        <f t="shared" si="183"/>
        <v>2014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>
        <f t="shared" si="183"/>
        <v>2015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>
        <f t="shared" si="183"/>
        <v>2015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>
        <f t="shared" si="183"/>
        <v>2014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>
        <f t="shared" si="183"/>
        <v>2016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>
        <f t="shared" si="183"/>
        <v>2015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>
        <f t="shared" si="183"/>
        <v>2016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>
        <f t="shared" si="183"/>
        <v>2016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>
        <f t="shared" si="183"/>
        <v>2014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>
        <f t="shared" si="183"/>
        <v>2015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>
        <f t="shared" si="183"/>
        <v>2015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>
        <f t="shared" si="183"/>
        <v>2015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>
        <f t="shared" si="183"/>
        <v>2014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>
        <f t="shared" si="183"/>
        <v>2015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>
        <f t="shared" si="183"/>
        <v>2016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>
        <f t="shared" si="183"/>
        <v>2014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>
        <f t="shared" si="183"/>
        <v>2015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>
        <f t="shared" si="183"/>
        <v>2015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>
        <f t="shared" si="183"/>
        <v>2014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>
        <f t="shared" si="183"/>
        <v>2015</v>
      </c>
    </row>
    <row r="2923" spans="1:20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>
        <f t="shared" si="183"/>
        <v>2014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>
        <f>YEAR(S2924)</f>
        <v>2015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>
        <f>YEAR(S2932)</f>
        <v>2015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</row>
    <row r="2935" spans="1:20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>
        <f>YEAR(S2939)</f>
        <v>2014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</row>
    <row r="2945" spans="1:19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</row>
    <row r="2946" spans="1:19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</row>
    <row r="2947" spans="1:19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</row>
    <row r="2948" spans="1:19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</row>
    <row r="2949" spans="1:19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</row>
    <row r="2950" spans="1:19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</row>
    <row r="2951" spans="1:19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</row>
    <row r="2952" spans="1:19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</row>
    <row r="2953" spans="1:19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</row>
    <row r="2954" spans="1:19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</row>
    <row r="2955" spans="1:19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</row>
    <row r="2956" spans="1:19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</row>
    <row r="2957" spans="1:19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</row>
    <row r="2958" spans="1:19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</row>
    <row r="2959" spans="1:19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</row>
    <row r="2960" spans="1:19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</row>
    <row r="2961" spans="1:19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</row>
    <row r="2962" spans="1:19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</row>
    <row r="2963" spans="1:19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</row>
    <row r="2964" spans="1:19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</row>
    <row r="2965" spans="1:19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</row>
    <row r="2966" spans="1:19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</row>
    <row r="2967" spans="1:19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</row>
    <row r="2968" spans="1:19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</row>
    <row r="2969" spans="1:19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</row>
    <row r="2970" spans="1:19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</row>
    <row r="2971" spans="1:19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</row>
    <row r="2972" spans="1:19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</row>
    <row r="2973" spans="1:19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</row>
    <row r="2974" spans="1:19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</row>
    <row r="2975" spans="1:19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</row>
    <row r="2976" spans="1:19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</row>
    <row r="2977" spans="1:19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</row>
    <row r="2978" spans="1:19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</row>
    <row r="2979" spans="1:19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</row>
    <row r="2980" spans="1:19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</row>
    <row r="2981" spans="1:19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</row>
    <row r="2982" spans="1:19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</row>
    <row r="2983" spans="1:19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</row>
    <row r="2984" spans="1:19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</row>
    <row r="2985" spans="1:19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</row>
    <row r="2986" spans="1:19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</row>
    <row r="2987" spans="1:19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</row>
    <row r="2988" spans="1:19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</row>
    <row r="2989" spans="1:19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</row>
    <row r="2990" spans="1:19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</row>
    <row r="2991" spans="1:19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</row>
    <row r="2992" spans="1:19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</row>
    <row r="2993" spans="1:19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</row>
    <row r="2994" spans="1:19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</row>
    <row r="2995" spans="1:19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</row>
    <row r="2996" spans="1:19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</row>
    <row r="2997" spans="1:19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</row>
    <row r="2998" spans="1:19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</row>
    <row r="2999" spans="1:19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</row>
    <row r="3000" spans="1:19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</row>
    <row r="3001" spans="1:19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</row>
    <row r="3002" spans="1:19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</row>
    <row r="3003" spans="1:19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</row>
    <row r="3004" spans="1:19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</row>
    <row r="3005" spans="1:19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</row>
    <row r="3006" spans="1:19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</row>
    <row r="3007" spans="1:19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</row>
    <row r="3008" spans="1:19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</row>
    <row r="3009" spans="1:19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</row>
    <row r="3010" spans="1:19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7">ROUND(E3010/D3010*100,0)</f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</row>
    <row r="3011" spans="1:19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7"/>
        <v>120</v>
      </c>
      <c r="P3011">
        <f t="shared" ref="P3011:P3074" si="188">IFERROR(ROUND(E3011/L3011,2),0)</f>
        <v>233.9</v>
      </c>
      <c r="Q3011" s="10" t="s">
        <v>8315</v>
      </c>
      <c r="R3011" t="s">
        <v>8355</v>
      </c>
      <c r="S3011" s="14">
        <f t="shared" ref="S3011:S3074" si="189">(((J3011/60)/60)/24)+DATE(1970,1,1)</f>
        <v>41939.569907407407</v>
      </c>
    </row>
    <row r="3012" spans="1:19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7"/>
        <v>158</v>
      </c>
      <c r="P3012">
        <f t="shared" si="188"/>
        <v>158</v>
      </c>
      <c r="Q3012" s="10" t="s">
        <v>8315</v>
      </c>
      <c r="R3012" t="s">
        <v>8355</v>
      </c>
      <c r="S3012" s="14">
        <f t="shared" si="189"/>
        <v>41996.832395833335</v>
      </c>
    </row>
    <row r="3013" spans="1:19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7"/>
        <v>124</v>
      </c>
      <c r="P3013">
        <f t="shared" si="188"/>
        <v>14.84</v>
      </c>
      <c r="Q3013" s="10" t="s">
        <v>8315</v>
      </c>
      <c r="R3013" t="s">
        <v>8355</v>
      </c>
      <c r="S3013" s="14">
        <f t="shared" si="189"/>
        <v>42334.468935185185</v>
      </c>
    </row>
    <row r="3014" spans="1:19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7"/>
        <v>117</v>
      </c>
      <c r="P3014">
        <f t="shared" si="188"/>
        <v>85.18</v>
      </c>
      <c r="Q3014" s="10" t="s">
        <v>8315</v>
      </c>
      <c r="R3014" t="s">
        <v>8355</v>
      </c>
      <c r="S3014" s="14">
        <f t="shared" si="189"/>
        <v>42024.702893518523</v>
      </c>
    </row>
    <row r="3015" spans="1:19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7"/>
        <v>157</v>
      </c>
      <c r="P3015">
        <f t="shared" si="188"/>
        <v>146.69</v>
      </c>
      <c r="Q3015" s="10" t="s">
        <v>8315</v>
      </c>
      <c r="R3015" t="s">
        <v>8355</v>
      </c>
      <c r="S3015" s="14">
        <f t="shared" si="189"/>
        <v>42146.836215277777</v>
      </c>
    </row>
    <row r="3016" spans="1:19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7"/>
        <v>113</v>
      </c>
      <c r="P3016">
        <f t="shared" si="188"/>
        <v>50.76</v>
      </c>
      <c r="Q3016" s="10" t="s">
        <v>8315</v>
      </c>
      <c r="R3016" t="s">
        <v>8355</v>
      </c>
      <c r="S3016" s="14">
        <f t="shared" si="189"/>
        <v>41920.123611111114</v>
      </c>
    </row>
    <row r="3017" spans="1:19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7"/>
        <v>103</v>
      </c>
      <c r="P3017">
        <f t="shared" si="188"/>
        <v>87.7</v>
      </c>
      <c r="Q3017" s="10" t="s">
        <v>8315</v>
      </c>
      <c r="R3017" t="s">
        <v>8355</v>
      </c>
      <c r="S3017" s="14">
        <f t="shared" si="189"/>
        <v>41785.72729166667</v>
      </c>
    </row>
    <row r="3018" spans="1:19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7"/>
        <v>103</v>
      </c>
      <c r="P3018">
        <f t="shared" si="188"/>
        <v>242.28</v>
      </c>
      <c r="Q3018" s="10" t="s">
        <v>8315</v>
      </c>
      <c r="R3018" t="s">
        <v>8355</v>
      </c>
      <c r="S3018" s="14">
        <f t="shared" si="189"/>
        <v>41778.548055555555</v>
      </c>
    </row>
    <row r="3019" spans="1:19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7"/>
        <v>106</v>
      </c>
      <c r="P3019">
        <f t="shared" si="188"/>
        <v>146.44999999999999</v>
      </c>
      <c r="Q3019" s="10" t="s">
        <v>8315</v>
      </c>
      <c r="R3019" t="s">
        <v>8355</v>
      </c>
      <c r="S3019" s="14">
        <f t="shared" si="189"/>
        <v>41841.850034722222</v>
      </c>
    </row>
    <row r="3020" spans="1:19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7"/>
        <v>101</v>
      </c>
      <c r="P3020">
        <f t="shared" si="188"/>
        <v>103.17</v>
      </c>
      <c r="Q3020" s="10" t="s">
        <v>8315</v>
      </c>
      <c r="R3020" t="s">
        <v>8355</v>
      </c>
      <c r="S3020" s="14">
        <f t="shared" si="189"/>
        <v>42163.29833333334</v>
      </c>
    </row>
    <row r="3021" spans="1:19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7"/>
        <v>121</v>
      </c>
      <c r="P3021">
        <f t="shared" si="188"/>
        <v>80.459999999999994</v>
      </c>
      <c r="Q3021" s="10" t="s">
        <v>8315</v>
      </c>
      <c r="R3021" t="s">
        <v>8355</v>
      </c>
      <c r="S3021" s="14">
        <f t="shared" si="189"/>
        <v>41758.833564814813</v>
      </c>
    </row>
    <row r="3022" spans="1:19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7"/>
        <v>101</v>
      </c>
      <c r="P3022">
        <f t="shared" si="188"/>
        <v>234.67</v>
      </c>
      <c r="Q3022" s="10" t="s">
        <v>8315</v>
      </c>
      <c r="R3022" t="s">
        <v>8355</v>
      </c>
      <c r="S3022" s="14">
        <f t="shared" si="189"/>
        <v>42170.846446759257</v>
      </c>
    </row>
    <row r="3023" spans="1:19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7"/>
        <v>116</v>
      </c>
      <c r="P3023">
        <f t="shared" si="188"/>
        <v>50.69</v>
      </c>
      <c r="Q3023" s="10" t="s">
        <v>8315</v>
      </c>
      <c r="R3023" t="s">
        <v>8355</v>
      </c>
      <c r="S3023" s="14">
        <f t="shared" si="189"/>
        <v>42660.618854166663</v>
      </c>
    </row>
    <row r="3024" spans="1:19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7"/>
        <v>101</v>
      </c>
      <c r="P3024">
        <f t="shared" si="188"/>
        <v>162.71</v>
      </c>
      <c r="Q3024" s="10" t="s">
        <v>8315</v>
      </c>
      <c r="R3024" t="s">
        <v>8355</v>
      </c>
      <c r="S3024" s="14">
        <f t="shared" si="189"/>
        <v>42564.95380787037</v>
      </c>
    </row>
    <row r="3025" spans="1:19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7"/>
        <v>103</v>
      </c>
      <c r="P3025">
        <f t="shared" si="188"/>
        <v>120.17</v>
      </c>
      <c r="Q3025" s="10" t="s">
        <v>8315</v>
      </c>
      <c r="R3025" t="s">
        <v>8355</v>
      </c>
      <c r="S3025" s="14">
        <f t="shared" si="189"/>
        <v>42121.675763888896</v>
      </c>
    </row>
    <row r="3026" spans="1:19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7"/>
        <v>246</v>
      </c>
      <c r="P3026">
        <f t="shared" si="188"/>
        <v>67.7</v>
      </c>
      <c r="Q3026" s="10" t="s">
        <v>8315</v>
      </c>
      <c r="R3026" t="s">
        <v>8355</v>
      </c>
      <c r="S3026" s="14">
        <f t="shared" si="189"/>
        <v>41158.993923611109</v>
      </c>
    </row>
    <row r="3027" spans="1:19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7"/>
        <v>302</v>
      </c>
      <c r="P3027">
        <f t="shared" si="188"/>
        <v>52.1</v>
      </c>
      <c r="Q3027" s="10" t="s">
        <v>8315</v>
      </c>
      <c r="R3027" t="s">
        <v>8355</v>
      </c>
      <c r="S3027" s="14">
        <f t="shared" si="189"/>
        <v>41761.509409722225</v>
      </c>
    </row>
    <row r="3028" spans="1:19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7"/>
        <v>143</v>
      </c>
      <c r="P3028">
        <f t="shared" si="188"/>
        <v>51.6</v>
      </c>
      <c r="Q3028" s="10" t="s">
        <v>8315</v>
      </c>
      <c r="R3028" t="s">
        <v>8355</v>
      </c>
      <c r="S3028" s="14">
        <f t="shared" si="189"/>
        <v>42783.459398148145</v>
      </c>
    </row>
    <row r="3029" spans="1:19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7"/>
        <v>131</v>
      </c>
      <c r="P3029">
        <f t="shared" si="188"/>
        <v>164.3</v>
      </c>
      <c r="Q3029" s="10" t="s">
        <v>8315</v>
      </c>
      <c r="R3029" t="s">
        <v>8355</v>
      </c>
      <c r="S3029" s="14">
        <f t="shared" si="189"/>
        <v>42053.704293981486</v>
      </c>
    </row>
    <row r="3030" spans="1:19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7"/>
        <v>168</v>
      </c>
      <c r="P3030">
        <f t="shared" si="188"/>
        <v>84.86</v>
      </c>
      <c r="Q3030" s="10" t="s">
        <v>8315</v>
      </c>
      <c r="R3030" t="s">
        <v>8355</v>
      </c>
      <c r="S3030" s="14">
        <f t="shared" si="189"/>
        <v>42567.264178240745</v>
      </c>
    </row>
    <row r="3031" spans="1:19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7"/>
        <v>110</v>
      </c>
      <c r="P3031">
        <f t="shared" si="188"/>
        <v>94.55</v>
      </c>
      <c r="Q3031" s="10" t="s">
        <v>8315</v>
      </c>
      <c r="R3031" t="s">
        <v>8355</v>
      </c>
      <c r="S3031" s="14">
        <f t="shared" si="189"/>
        <v>41932.708877314813</v>
      </c>
    </row>
    <row r="3032" spans="1:19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7"/>
        <v>107</v>
      </c>
      <c r="P3032">
        <f t="shared" si="188"/>
        <v>45.54</v>
      </c>
      <c r="Q3032" s="10" t="s">
        <v>8315</v>
      </c>
      <c r="R3032" t="s">
        <v>8355</v>
      </c>
      <c r="S3032" s="14">
        <f t="shared" si="189"/>
        <v>42233.747349537036</v>
      </c>
    </row>
    <row r="3033" spans="1:19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7"/>
        <v>100</v>
      </c>
      <c r="P3033">
        <f t="shared" si="188"/>
        <v>51.72</v>
      </c>
      <c r="Q3033" s="10" t="s">
        <v>8315</v>
      </c>
      <c r="R3033" t="s">
        <v>8355</v>
      </c>
      <c r="S3033" s="14">
        <f t="shared" si="189"/>
        <v>42597.882488425923</v>
      </c>
    </row>
    <row r="3034" spans="1:19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7"/>
        <v>127</v>
      </c>
      <c r="P3034">
        <f t="shared" si="188"/>
        <v>50.88</v>
      </c>
      <c r="Q3034" s="10" t="s">
        <v>8315</v>
      </c>
      <c r="R3034" t="s">
        <v>8355</v>
      </c>
      <c r="S3034" s="14">
        <f t="shared" si="189"/>
        <v>42228.044664351852</v>
      </c>
    </row>
    <row r="3035" spans="1:19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7"/>
        <v>147</v>
      </c>
      <c r="P3035">
        <f t="shared" si="188"/>
        <v>191.13</v>
      </c>
      <c r="Q3035" s="10" t="s">
        <v>8315</v>
      </c>
      <c r="R3035" t="s">
        <v>8355</v>
      </c>
      <c r="S3035" s="14">
        <f t="shared" si="189"/>
        <v>42570.110243055555</v>
      </c>
    </row>
    <row r="3036" spans="1:19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7"/>
        <v>113</v>
      </c>
      <c r="P3036">
        <f t="shared" si="188"/>
        <v>89.31</v>
      </c>
      <c r="Q3036" s="10" t="s">
        <v>8315</v>
      </c>
      <c r="R3036" t="s">
        <v>8355</v>
      </c>
      <c r="S3036" s="14">
        <f t="shared" si="189"/>
        <v>42644.535358796296</v>
      </c>
    </row>
    <row r="3037" spans="1:19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7"/>
        <v>109</v>
      </c>
      <c r="P3037">
        <f t="shared" si="188"/>
        <v>88.59</v>
      </c>
      <c r="Q3037" s="10" t="s">
        <v>8315</v>
      </c>
      <c r="R3037" t="s">
        <v>8355</v>
      </c>
      <c r="S3037" s="14">
        <f t="shared" si="189"/>
        <v>41368.560289351852</v>
      </c>
    </row>
    <row r="3038" spans="1:19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7"/>
        <v>127</v>
      </c>
      <c r="P3038">
        <f t="shared" si="188"/>
        <v>96.3</v>
      </c>
      <c r="Q3038" s="10" t="s">
        <v>8315</v>
      </c>
      <c r="R3038" t="s">
        <v>8355</v>
      </c>
      <c r="S3038" s="14">
        <f t="shared" si="189"/>
        <v>41466.785231481481</v>
      </c>
    </row>
    <row r="3039" spans="1:19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7"/>
        <v>213</v>
      </c>
      <c r="P3039">
        <f t="shared" si="188"/>
        <v>33.31</v>
      </c>
      <c r="Q3039" s="10" t="s">
        <v>8315</v>
      </c>
      <c r="R3039" t="s">
        <v>8355</v>
      </c>
      <c r="S3039" s="14">
        <f t="shared" si="189"/>
        <v>40378.893206018518</v>
      </c>
    </row>
    <row r="3040" spans="1:19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7"/>
        <v>101</v>
      </c>
      <c r="P3040">
        <f t="shared" si="188"/>
        <v>37.22</v>
      </c>
      <c r="Q3040" s="10" t="s">
        <v>8315</v>
      </c>
      <c r="R3040" t="s">
        <v>8355</v>
      </c>
      <c r="S3040" s="14">
        <f t="shared" si="189"/>
        <v>42373.252280092594</v>
      </c>
    </row>
    <row r="3041" spans="1:19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7"/>
        <v>109</v>
      </c>
      <c r="P3041">
        <f t="shared" si="188"/>
        <v>92.13</v>
      </c>
      <c r="Q3041" s="10" t="s">
        <v>8315</v>
      </c>
      <c r="R3041" t="s">
        <v>8355</v>
      </c>
      <c r="S3041" s="14">
        <f t="shared" si="189"/>
        <v>41610.794421296298</v>
      </c>
    </row>
    <row r="3042" spans="1:19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7"/>
        <v>108</v>
      </c>
      <c r="P3042">
        <f t="shared" si="188"/>
        <v>76.790000000000006</v>
      </c>
      <c r="Q3042" s="10" t="s">
        <v>8315</v>
      </c>
      <c r="R3042" t="s">
        <v>8355</v>
      </c>
      <c r="S3042" s="14">
        <f t="shared" si="189"/>
        <v>42177.791909722218</v>
      </c>
    </row>
    <row r="3043" spans="1:19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7"/>
        <v>110</v>
      </c>
      <c r="P3043">
        <f t="shared" si="188"/>
        <v>96.53</v>
      </c>
      <c r="Q3043" s="10" t="s">
        <v>8315</v>
      </c>
      <c r="R3043" t="s">
        <v>8355</v>
      </c>
      <c r="S3043" s="14">
        <f t="shared" si="189"/>
        <v>42359.868611111116</v>
      </c>
    </row>
    <row r="3044" spans="1:19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7"/>
        <v>128</v>
      </c>
      <c r="P3044">
        <f t="shared" si="188"/>
        <v>51.89</v>
      </c>
      <c r="Q3044" s="10" t="s">
        <v>8315</v>
      </c>
      <c r="R3044" t="s">
        <v>8355</v>
      </c>
      <c r="S3044" s="14">
        <f t="shared" si="189"/>
        <v>42253.688043981485</v>
      </c>
    </row>
    <row r="3045" spans="1:19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7"/>
        <v>110</v>
      </c>
      <c r="P3045">
        <f t="shared" si="188"/>
        <v>128.91</v>
      </c>
      <c r="Q3045" s="10" t="s">
        <v>8315</v>
      </c>
      <c r="R3045" t="s">
        <v>8355</v>
      </c>
      <c r="S3045" s="14">
        <f t="shared" si="189"/>
        <v>42083.070590277777</v>
      </c>
    </row>
    <row r="3046" spans="1:19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7"/>
        <v>109</v>
      </c>
      <c r="P3046">
        <f t="shared" si="188"/>
        <v>84.11</v>
      </c>
      <c r="Q3046" s="10" t="s">
        <v>8315</v>
      </c>
      <c r="R3046" t="s">
        <v>8355</v>
      </c>
      <c r="S3046" s="14">
        <f t="shared" si="189"/>
        <v>42387.7268287037</v>
      </c>
    </row>
    <row r="3047" spans="1:19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7"/>
        <v>133</v>
      </c>
      <c r="P3047">
        <f t="shared" si="188"/>
        <v>82.94</v>
      </c>
      <c r="Q3047" s="10" t="s">
        <v>8315</v>
      </c>
      <c r="R3047" t="s">
        <v>8355</v>
      </c>
      <c r="S3047" s="14">
        <f t="shared" si="189"/>
        <v>41843.155729166669</v>
      </c>
    </row>
    <row r="3048" spans="1:19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7"/>
        <v>191</v>
      </c>
      <c r="P3048">
        <f t="shared" si="188"/>
        <v>259.95</v>
      </c>
      <c r="Q3048" s="10" t="s">
        <v>8315</v>
      </c>
      <c r="R3048" t="s">
        <v>8355</v>
      </c>
      <c r="S3048" s="14">
        <f t="shared" si="189"/>
        <v>41862.803078703706</v>
      </c>
    </row>
    <row r="3049" spans="1:19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7"/>
        <v>149</v>
      </c>
      <c r="P3049">
        <f t="shared" si="188"/>
        <v>37.25</v>
      </c>
      <c r="Q3049" s="10" t="s">
        <v>8315</v>
      </c>
      <c r="R3049" t="s">
        <v>8355</v>
      </c>
      <c r="S3049" s="14">
        <f t="shared" si="189"/>
        <v>42443.989050925928</v>
      </c>
    </row>
    <row r="3050" spans="1:19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7"/>
        <v>166</v>
      </c>
      <c r="P3050">
        <f t="shared" si="188"/>
        <v>177.02</v>
      </c>
      <c r="Q3050" s="10" t="s">
        <v>8315</v>
      </c>
      <c r="R3050" t="s">
        <v>8355</v>
      </c>
      <c r="S3050" s="14">
        <f t="shared" si="189"/>
        <v>41975.901180555549</v>
      </c>
    </row>
    <row r="3051" spans="1:19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7"/>
        <v>107</v>
      </c>
      <c r="P3051">
        <f t="shared" si="188"/>
        <v>74.069999999999993</v>
      </c>
      <c r="Q3051" s="10" t="s">
        <v>8315</v>
      </c>
      <c r="R3051" t="s">
        <v>8355</v>
      </c>
      <c r="S3051" s="14">
        <f t="shared" si="189"/>
        <v>42139.014525462961</v>
      </c>
    </row>
    <row r="3052" spans="1:19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7"/>
        <v>106</v>
      </c>
      <c r="P3052">
        <f t="shared" si="188"/>
        <v>70.67</v>
      </c>
      <c r="Q3052" s="10" t="s">
        <v>8315</v>
      </c>
      <c r="R3052" t="s">
        <v>8355</v>
      </c>
      <c r="S3052" s="14">
        <f t="shared" si="189"/>
        <v>42465.16851851852</v>
      </c>
    </row>
    <row r="3053" spans="1:19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7"/>
        <v>24</v>
      </c>
      <c r="P3053">
        <f t="shared" si="188"/>
        <v>23.63</v>
      </c>
      <c r="Q3053" s="10" t="s">
        <v>8315</v>
      </c>
      <c r="R3053" t="s">
        <v>8355</v>
      </c>
      <c r="S3053" s="14">
        <f t="shared" si="189"/>
        <v>42744.416030092587</v>
      </c>
    </row>
    <row r="3054" spans="1:19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7"/>
        <v>0</v>
      </c>
      <c r="P3054">
        <f t="shared" si="188"/>
        <v>37.5</v>
      </c>
      <c r="Q3054" s="10" t="s">
        <v>8315</v>
      </c>
      <c r="R3054" t="s">
        <v>8355</v>
      </c>
      <c r="S3054" s="14">
        <f t="shared" si="189"/>
        <v>42122.670069444444</v>
      </c>
    </row>
    <row r="3055" spans="1:19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7"/>
        <v>0</v>
      </c>
      <c r="P3055">
        <f t="shared" si="188"/>
        <v>13.33</v>
      </c>
      <c r="Q3055" s="10" t="s">
        <v>8315</v>
      </c>
      <c r="R3055" t="s">
        <v>8355</v>
      </c>
      <c r="S3055" s="14">
        <f t="shared" si="189"/>
        <v>41862.761724537035</v>
      </c>
    </row>
    <row r="3056" spans="1:19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7"/>
        <v>0</v>
      </c>
      <c r="P3056">
        <f t="shared" si="188"/>
        <v>0</v>
      </c>
      <c r="Q3056" s="10" t="s">
        <v>8315</v>
      </c>
      <c r="R3056" t="s">
        <v>8355</v>
      </c>
      <c r="S3056" s="14">
        <f t="shared" si="189"/>
        <v>42027.832800925928</v>
      </c>
    </row>
    <row r="3057" spans="1:19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7"/>
        <v>0</v>
      </c>
      <c r="P3057">
        <f t="shared" si="188"/>
        <v>1</v>
      </c>
      <c r="Q3057" s="10" t="s">
        <v>8315</v>
      </c>
      <c r="R3057" t="s">
        <v>8355</v>
      </c>
      <c r="S3057" s="14">
        <f t="shared" si="189"/>
        <v>41953.95821759259</v>
      </c>
    </row>
    <row r="3058" spans="1:19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7"/>
        <v>0</v>
      </c>
      <c r="P3058">
        <f t="shared" si="188"/>
        <v>0</v>
      </c>
      <c r="Q3058" s="10" t="s">
        <v>8315</v>
      </c>
      <c r="R3058" t="s">
        <v>8355</v>
      </c>
      <c r="S3058" s="14">
        <f t="shared" si="189"/>
        <v>41851.636388888888</v>
      </c>
    </row>
    <row r="3059" spans="1:19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7"/>
        <v>0</v>
      </c>
      <c r="P3059">
        <f t="shared" si="188"/>
        <v>0</v>
      </c>
      <c r="Q3059" s="10" t="s">
        <v>8315</v>
      </c>
      <c r="R3059" t="s">
        <v>8355</v>
      </c>
      <c r="S3059" s="14">
        <f t="shared" si="189"/>
        <v>42433.650590277779</v>
      </c>
    </row>
    <row r="3060" spans="1:19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7"/>
        <v>0</v>
      </c>
      <c r="P3060">
        <f t="shared" si="188"/>
        <v>1</v>
      </c>
      <c r="Q3060" s="10" t="s">
        <v>8315</v>
      </c>
      <c r="R3060" t="s">
        <v>8355</v>
      </c>
      <c r="S3060" s="14">
        <f t="shared" si="189"/>
        <v>42460.374305555553</v>
      </c>
    </row>
    <row r="3061" spans="1:19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7"/>
        <v>3</v>
      </c>
      <c r="P3061">
        <f t="shared" si="188"/>
        <v>41</v>
      </c>
      <c r="Q3061" s="10" t="s">
        <v>8315</v>
      </c>
      <c r="R3061" t="s">
        <v>8355</v>
      </c>
      <c r="S3061" s="14">
        <f t="shared" si="189"/>
        <v>41829.935717592591</v>
      </c>
    </row>
    <row r="3062" spans="1:19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7"/>
        <v>0</v>
      </c>
      <c r="P3062">
        <f t="shared" si="188"/>
        <v>55.83</v>
      </c>
      <c r="Q3062" s="10" t="s">
        <v>8315</v>
      </c>
      <c r="R3062" t="s">
        <v>8355</v>
      </c>
      <c r="S3062" s="14">
        <f t="shared" si="189"/>
        <v>42245.274699074071</v>
      </c>
    </row>
    <row r="3063" spans="1:19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7"/>
        <v>0</v>
      </c>
      <c r="P3063">
        <f t="shared" si="188"/>
        <v>0</v>
      </c>
      <c r="Q3063" s="10" t="s">
        <v>8315</v>
      </c>
      <c r="R3063" t="s">
        <v>8355</v>
      </c>
      <c r="S3063" s="14">
        <f t="shared" si="189"/>
        <v>41834.784120370372</v>
      </c>
    </row>
    <row r="3064" spans="1:19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7"/>
        <v>67</v>
      </c>
      <c r="P3064">
        <f t="shared" si="188"/>
        <v>99.76</v>
      </c>
      <c r="Q3064" s="10" t="s">
        <v>8315</v>
      </c>
      <c r="R3064" t="s">
        <v>8355</v>
      </c>
      <c r="S3064" s="14">
        <f t="shared" si="189"/>
        <v>42248.535787037035</v>
      </c>
    </row>
    <row r="3065" spans="1:19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7"/>
        <v>20</v>
      </c>
      <c r="P3065">
        <f t="shared" si="188"/>
        <v>25.52</v>
      </c>
      <c r="Q3065" s="10" t="s">
        <v>8315</v>
      </c>
      <c r="R3065" t="s">
        <v>8355</v>
      </c>
      <c r="S3065" s="14">
        <f t="shared" si="189"/>
        <v>42630.922893518517</v>
      </c>
    </row>
    <row r="3066" spans="1:19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7"/>
        <v>11</v>
      </c>
      <c r="P3066">
        <f t="shared" si="188"/>
        <v>117.65</v>
      </c>
      <c r="Q3066" s="10" t="s">
        <v>8315</v>
      </c>
      <c r="R3066" t="s">
        <v>8355</v>
      </c>
      <c r="S3066" s="14">
        <f t="shared" si="189"/>
        <v>42299.130162037036</v>
      </c>
    </row>
    <row r="3067" spans="1:19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7"/>
        <v>0</v>
      </c>
      <c r="P3067">
        <f t="shared" si="188"/>
        <v>5</v>
      </c>
      <c r="Q3067" s="10" t="s">
        <v>8315</v>
      </c>
      <c r="R3067" t="s">
        <v>8355</v>
      </c>
      <c r="S3067" s="14">
        <f t="shared" si="189"/>
        <v>41825.055231481485</v>
      </c>
    </row>
    <row r="3068" spans="1:19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7"/>
        <v>12</v>
      </c>
      <c r="P3068">
        <f t="shared" si="188"/>
        <v>2796.67</v>
      </c>
      <c r="Q3068" s="10" t="s">
        <v>8315</v>
      </c>
      <c r="R3068" t="s">
        <v>8355</v>
      </c>
      <c r="S3068" s="14">
        <f t="shared" si="189"/>
        <v>42531.228437500002</v>
      </c>
    </row>
    <row r="3069" spans="1:19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7"/>
        <v>3</v>
      </c>
      <c r="P3069">
        <f t="shared" si="188"/>
        <v>200</v>
      </c>
      <c r="Q3069" s="10" t="s">
        <v>8315</v>
      </c>
      <c r="R3069" t="s">
        <v>8355</v>
      </c>
      <c r="S3069" s="14">
        <f t="shared" si="189"/>
        <v>42226.938414351855</v>
      </c>
    </row>
    <row r="3070" spans="1:19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7"/>
        <v>0</v>
      </c>
      <c r="P3070">
        <f t="shared" si="188"/>
        <v>87.5</v>
      </c>
      <c r="Q3070" s="10" t="s">
        <v>8315</v>
      </c>
      <c r="R3070" t="s">
        <v>8355</v>
      </c>
      <c r="S3070" s="14">
        <f t="shared" si="189"/>
        <v>42263.691574074073</v>
      </c>
    </row>
    <row r="3071" spans="1:19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7"/>
        <v>14</v>
      </c>
      <c r="P3071">
        <f t="shared" si="188"/>
        <v>20.14</v>
      </c>
      <c r="Q3071" s="10" t="s">
        <v>8315</v>
      </c>
      <c r="R3071" t="s">
        <v>8355</v>
      </c>
      <c r="S3071" s="14">
        <f t="shared" si="189"/>
        <v>41957.833726851852</v>
      </c>
    </row>
    <row r="3072" spans="1:19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7"/>
        <v>3</v>
      </c>
      <c r="P3072">
        <f t="shared" si="188"/>
        <v>20.88</v>
      </c>
      <c r="Q3072" s="10" t="s">
        <v>8315</v>
      </c>
      <c r="R3072" t="s">
        <v>8355</v>
      </c>
      <c r="S3072" s="14">
        <f t="shared" si="189"/>
        <v>42690.733437499999</v>
      </c>
    </row>
    <row r="3073" spans="1:19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7"/>
        <v>60</v>
      </c>
      <c r="P3073">
        <f t="shared" si="188"/>
        <v>61.31</v>
      </c>
      <c r="Q3073" s="10" t="s">
        <v>8315</v>
      </c>
      <c r="R3073" t="s">
        <v>8355</v>
      </c>
      <c r="S3073" s="14">
        <f t="shared" si="189"/>
        <v>42097.732418981483</v>
      </c>
    </row>
    <row r="3074" spans="1:19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0">ROUND(E3074/D3074*100,0)</f>
        <v>0</v>
      </c>
      <c r="P3074">
        <f t="shared" si="188"/>
        <v>1</v>
      </c>
      <c r="Q3074" s="10" t="s">
        <v>8315</v>
      </c>
      <c r="R3074" t="s">
        <v>8355</v>
      </c>
      <c r="S3074" s="14">
        <f t="shared" si="189"/>
        <v>42658.690532407403</v>
      </c>
    </row>
    <row r="3075" spans="1:19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0"/>
        <v>0</v>
      </c>
      <c r="P3075">
        <f t="shared" ref="P3075:P3138" si="191">IFERROR(ROUND(E3075/L3075,2),0)</f>
        <v>92.14</v>
      </c>
      <c r="Q3075" s="10" t="s">
        <v>8315</v>
      </c>
      <c r="R3075" t="s">
        <v>8355</v>
      </c>
      <c r="S3075" s="14">
        <f t="shared" ref="S3075:S3138" si="192">(((J3075/60)/60)/24)+DATE(1970,1,1)</f>
        <v>42111.684027777781</v>
      </c>
    </row>
    <row r="3076" spans="1:19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0"/>
        <v>0</v>
      </c>
      <c r="P3076">
        <f t="shared" si="191"/>
        <v>7.33</v>
      </c>
      <c r="Q3076" s="10" t="s">
        <v>8315</v>
      </c>
      <c r="R3076" t="s">
        <v>8355</v>
      </c>
      <c r="S3076" s="14">
        <f t="shared" si="192"/>
        <v>42409.571284722217</v>
      </c>
    </row>
    <row r="3077" spans="1:19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0"/>
        <v>9</v>
      </c>
      <c r="P3077">
        <f t="shared" si="191"/>
        <v>64.8</v>
      </c>
      <c r="Q3077" s="10" t="s">
        <v>8315</v>
      </c>
      <c r="R3077" t="s">
        <v>8355</v>
      </c>
      <c r="S3077" s="14">
        <f t="shared" si="192"/>
        <v>42551.102314814809</v>
      </c>
    </row>
    <row r="3078" spans="1:19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0"/>
        <v>15</v>
      </c>
      <c r="P3078">
        <f t="shared" si="191"/>
        <v>30.12</v>
      </c>
      <c r="Q3078" s="10" t="s">
        <v>8315</v>
      </c>
      <c r="R3078" t="s">
        <v>8355</v>
      </c>
      <c r="S3078" s="14">
        <f t="shared" si="192"/>
        <v>42226.651886574073</v>
      </c>
    </row>
    <row r="3079" spans="1:19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0"/>
        <v>0</v>
      </c>
      <c r="P3079">
        <f t="shared" si="191"/>
        <v>52.5</v>
      </c>
      <c r="Q3079" s="10" t="s">
        <v>8315</v>
      </c>
      <c r="R3079" t="s">
        <v>8355</v>
      </c>
      <c r="S3079" s="14">
        <f t="shared" si="192"/>
        <v>42766.956921296296</v>
      </c>
    </row>
    <row r="3080" spans="1:19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0"/>
        <v>0</v>
      </c>
      <c r="P3080">
        <f t="shared" si="191"/>
        <v>23.67</v>
      </c>
      <c r="Q3080" s="10" t="s">
        <v>8315</v>
      </c>
      <c r="R3080" t="s">
        <v>8355</v>
      </c>
      <c r="S3080" s="14">
        <f t="shared" si="192"/>
        <v>42031.138831018514</v>
      </c>
    </row>
    <row r="3081" spans="1:19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0"/>
        <v>1</v>
      </c>
      <c r="P3081">
        <f t="shared" si="191"/>
        <v>415.78</v>
      </c>
      <c r="Q3081" s="10" t="s">
        <v>8315</v>
      </c>
      <c r="R3081" t="s">
        <v>8355</v>
      </c>
      <c r="S3081" s="14">
        <f t="shared" si="192"/>
        <v>42055.713368055556</v>
      </c>
    </row>
    <row r="3082" spans="1:19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0"/>
        <v>0</v>
      </c>
      <c r="P3082">
        <f t="shared" si="191"/>
        <v>53.71</v>
      </c>
      <c r="Q3082" s="10" t="s">
        <v>8315</v>
      </c>
      <c r="R3082" t="s">
        <v>8355</v>
      </c>
      <c r="S3082" s="14">
        <f t="shared" si="192"/>
        <v>41940.028287037036</v>
      </c>
    </row>
    <row r="3083" spans="1:19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0"/>
        <v>0</v>
      </c>
      <c r="P3083">
        <f t="shared" si="191"/>
        <v>420.6</v>
      </c>
      <c r="Q3083" s="10" t="s">
        <v>8315</v>
      </c>
      <c r="R3083" t="s">
        <v>8355</v>
      </c>
      <c r="S3083" s="14">
        <f t="shared" si="192"/>
        <v>42237.181608796294</v>
      </c>
    </row>
    <row r="3084" spans="1:19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0"/>
        <v>0</v>
      </c>
      <c r="P3084">
        <f t="shared" si="191"/>
        <v>0</v>
      </c>
      <c r="Q3084" s="10" t="s">
        <v>8315</v>
      </c>
      <c r="R3084" t="s">
        <v>8355</v>
      </c>
      <c r="S3084" s="14">
        <f t="shared" si="192"/>
        <v>42293.922986111109</v>
      </c>
    </row>
    <row r="3085" spans="1:19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0"/>
        <v>0</v>
      </c>
      <c r="P3085">
        <f t="shared" si="191"/>
        <v>18.670000000000002</v>
      </c>
      <c r="Q3085" s="10" t="s">
        <v>8315</v>
      </c>
      <c r="R3085" t="s">
        <v>8355</v>
      </c>
      <c r="S3085" s="14">
        <f t="shared" si="192"/>
        <v>41853.563402777778</v>
      </c>
    </row>
    <row r="3086" spans="1:19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0"/>
        <v>12</v>
      </c>
      <c r="P3086">
        <f t="shared" si="191"/>
        <v>78.33</v>
      </c>
      <c r="Q3086" s="10" t="s">
        <v>8315</v>
      </c>
      <c r="R3086" t="s">
        <v>8355</v>
      </c>
      <c r="S3086" s="14">
        <f t="shared" si="192"/>
        <v>42100.723738425921</v>
      </c>
    </row>
    <row r="3087" spans="1:19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0"/>
        <v>2</v>
      </c>
      <c r="P3087">
        <f t="shared" si="191"/>
        <v>67.78</v>
      </c>
      <c r="Q3087" s="10" t="s">
        <v>8315</v>
      </c>
      <c r="R3087" t="s">
        <v>8355</v>
      </c>
      <c r="S3087" s="14">
        <f t="shared" si="192"/>
        <v>42246.883784722217</v>
      </c>
    </row>
    <row r="3088" spans="1:19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0"/>
        <v>0</v>
      </c>
      <c r="P3088">
        <f t="shared" si="191"/>
        <v>16.670000000000002</v>
      </c>
      <c r="Q3088" s="10" t="s">
        <v>8315</v>
      </c>
      <c r="R3088" t="s">
        <v>8355</v>
      </c>
      <c r="S3088" s="14">
        <f t="shared" si="192"/>
        <v>42173.67082175926</v>
      </c>
    </row>
    <row r="3089" spans="1:19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0"/>
        <v>1</v>
      </c>
      <c r="P3089">
        <f t="shared" si="191"/>
        <v>62.5</v>
      </c>
      <c r="Q3089" s="10" t="s">
        <v>8315</v>
      </c>
      <c r="R3089" t="s">
        <v>8355</v>
      </c>
      <c r="S3089" s="14">
        <f t="shared" si="192"/>
        <v>42665.150347222225</v>
      </c>
    </row>
    <row r="3090" spans="1:19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0"/>
        <v>0</v>
      </c>
      <c r="P3090">
        <f t="shared" si="191"/>
        <v>42</v>
      </c>
      <c r="Q3090" s="10" t="s">
        <v>8315</v>
      </c>
      <c r="R3090" t="s">
        <v>8355</v>
      </c>
      <c r="S3090" s="14">
        <f t="shared" si="192"/>
        <v>41981.57230324074</v>
      </c>
    </row>
    <row r="3091" spans="1:19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0"/>
        <v>23</v>
      </c>
      <c r="P3091">
        <f t="shared" si="191"/>
        <v>130.09</v>
      </c>
      <c r="Q3091" s="10" t="s">
        <v>8315</v>
      </c>
      <c r="R3091" t="s">
        <v>8355</v>
      </c>
      <c r="S3091" s="14">
        <f t="shared" si="192"/>
        <v>42528.542627314819</v>
      </c>
    </row>
    <row r="3092" spans="1:19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0"/>
        <v>5</v>
      </c>
      <c r="P3092">
        <f t="shared" si="191"/>
        <v>1270.22</v>
      </c>
      <c r="Q3092" s="10" t="s">
        <v>8315</v>
      </c>
      <c r="R3092" t="s">
        <v>8355</v>
      </c>
      <c r="S3092" s="14">
        <f t="shared" si="192"/>
        <v>42065.818807870368</v>
      </c>
    </row>
    <row r="3093" spans="1:19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0"/>
        <v>16</v>
      </c>
      <c r="P3093">
        <f t="shared" si="191"/>
        <v>88.44</v>
      </c>
      <c r="Q3093" s="10" t="s">
        <v>8315</v>
      </c>
      <c r="R3093" t="s">
        <v>8355</v>
      </c>
      <c r="S3093" s="14">
        <f t="shared" si="192"/>
        <v>42566.948414351849</v>
      </c>
    </row>
    <row r="3094" spans="1:19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0"/>
        <v>1</v>
      </c>
      <c r="P3094">
        <f t="shared" si="191"/>
        <v>56.34</v>
      </c>
      <c r="Q3094" s="10" t="s">
        <v>8315</v>
      </c>
      <c r="R3094" t="s">
        <v>8355</v>
      </c>
      <c r="S3094" s="14">
        <f t="shared" si="192"/>
        <v>42255.619351851856</v>
      </c>
    </row>
    <row r="3095" spans="1:19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0"/>
        <v>23</v>
      </c>
      <c r="P3095">
        <f t="shared" si="191"/>
        <v>53.53</v>
      </c>
      <c r="Q3095" s="10" t="s">
        <v>8315</v>
      </c>
      <c r="R3095" t="s">
        <v>8355</v>
      </c>
      <c r="S3095" s="14">
        <f t="shared" si="192"/>
        <v>41760.909039351849</v>
      </c>
    </row>
    <row r="3096" spans="1:19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0"/>
        <v>0</v>
      </c>
      <c r="P3096">
        <f t="shared" si="191"/>
        <v>25</v>
      </c>
      <c r="Q3096" s="10" t="s">
        <v>8315</v>
      </c>
      <c r="R3096" t="s">
        <v>8355</v>
      </c>
      <c r="S3096" s="14">
        <f t="shared" si="192"/>
        <v>42207.795787037037</v>
      </c>
    </row>
    <row r="3097" spans="1:19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0"/>
        <v>0</v>
      </c>
      <c r="P3097">
        <f t="shared" si="191"/>
        <v>50</v>
      </c>
      <c r="Q3097" s="10" t="s">
        <v>8315</v>
      </c>
      <c r="R3097" t="s">
        <v>8355</v>
      </c>
      <c r="S3097" s="14">
        <f t="shared" si="192"/>
        <v>42523.025231481486</v>
      </c>
    </row>
    <row r="3098" spans="1:19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0"/>
        <v>4</v>
      </c>
      <c r="P3098">
        <f t="shared" si="191"/>
        <v>56.79</v>
      </c>
      <c r="Q3098" s="10" t="s">
        <v>8315</v>
      </c>
      <c r="R3098" t="s">
        <v>8355</v>
      </c>
      <c r="S3098" s="14">
        <f t="shared" si="192"/>
        <v>42114.825532407413</v>
      </c>
    </row>
    <row r="3099" spans="1:19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0"/>
        <v>17</v>
      </c>
      <c r="P3099">
        <f t="shared" si="191"/>
        <v>40.83</v>
      </c>
      <c r="Q3099" s="10" t="s">
        <v>8315</v>
      </c>
      <c r="R3099" t="s">
        <v>8355</v>
      </c>
      <c r="S3099" s="14">
        <f t="shared" si="192"/>
        <v>42629.503483796296</v>
      </c>
    </row>
    <row r="3100" spans="1:19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0"/>
        <v>4</v>
      </c>
      <c r="P3100">
        <f t="shared" si="191"/>
        <v>65.11</v>
      </c>
      <c r="Q3100" s="10" t="s">
        <v>8315</v>
      </c>
      <c r="R3100" t="s">
        <v>8355</v>
      </c>
      <c r="S3100" s="14">
        <f t="shared" si="192"/>
        <v>42359.792233796295</v>
      </c>
    </row>
    <row r="3101" spans="1:19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0"/>
        <v>14</v>
      </c>
      <c r="P3101">
        <f t="shared" si="191"/>
        <v>55.6</v>
      </c>
      <c r="Q3101" s="10" t="s">
        <v>8315</v>
      </c>
      <c r="R3101" t="s">
        <v>8355</v>
      </c>
      <c r="S3101" s="14">
        <f t="shared" si="192"/>
        <v>42382.189710648148</v>
      </c>
    </row>
    <row r="3102" spans="1:19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0"/>
        <v>15</v>
      </c>
      <c r="P3102">
        <f t="shared" si="191"/>
        <v>140.54</v>
      </c>
      <c r="Q3102" s="10" t="s">
        <v>8315</v>
      </c>
      <c r="R3102" t="s">
        <v>8355</v>
      </c>
      <c r="S3102" s="14">
        <f t="shared" si="192"/>
        <v>41902.622395833336</v>
      </c>
    </row>
    <row r="3103" spans="1:19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0"/>
        <v>12</v>
      </c>
      <c r="P3103">
        <f t="shared" si="191"/>
        <v>25</v>
      </c>
      <c r="Q3103" s="10" t="s">
        <v>8315</v>
      </c>
      <c r="R3103" t="s">
        <v>8355</v>
      </c>
      <c r="S3103" s="14">
        <f t="shared" si="192"/>
        <v>42171.383530092593</v>
      </c>
    </row>
    <row r="3104" spans="1:19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0"/>
        <v>39</v>
      </c>
      <c r="P3104">
        <f t="shared" si="191"/>
        <v>69.53</v>
      </c>
      <c r="Q3104" s="10" t="s">
        <v>8315</v>
      </c>
      <c r="R3104" t="s">
        <v>8355</v>
      </c>
      <c r="S3104" s="14">
        <f t="shared" si="192"/>
        <v>42555.340486111112</v>
      </c>
    </row>
    <row r="3105" spans="1:19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0"/>
        <v>0</v>
      </c>
      <c r="P3105">
        <f t="shared" si="191"/>
        <v>5.5</v>
      </c>
      <c r="Q3105" s="10" t="s">
        <v>8315</v>
      </c>
      <c r="R3105" t="s">
        <v>8355</v>
      </c>
      <c r="S3105" s="14">
        <f t="shared" si="192"/>
        <v>42107.156319444446</v>
      </c>
    </row>
    <row r="3106" spans="1:19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0"/>
        <v>30</v>
      </c>
      <c r="P3106">
        <f t="shared" si="191"/>
        <v>237</v>
      </c>
      <c r="Q3106" s="10" t="s">
        <v>8315</v>
      </c>
      <c r="R3106" t="s">
        <v>8355</v>
      </c>
      <c r="S3106" s="14">
        <f t="shared" si="192"/>
        <v>42006.908692129626</v>
      </c>
    </row>
    <row r="3107" spans="1:19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0"/>
        <v>42</v>
      </c>
      <c r="P3107">
        <f t="shared" si="191"/>
        <v>79.87</v>
      </c>
      <c r="Q3107" s="10" t="s">
        <v>8315</v>
      </c>
      <c r="R3107" t="s">
        <v>8355</v>
      </c>
      <c r="S3107" s="14">
        <f t="shared" si="192"/>
        <v>41876.718935185185</v>
      </c>
    </row>
    <row r="3108" spans="1:19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0"/>
        <v>4</v>
      </c>
      <c r="P3108">
        <f t="shared" si="191"/>
        <v>10.25</v>
      </c>
      <c r="Q3108" s="10" t="s">
        <v>8315</v>
      </c>
      <c r="R3108" t="s">
        <v>8355</v>
      </c>
      <c r="S3108" s="14">
        <f t="shared" si="192"/>
        <v>42241.429120370376</v>
      </c>
    </row>
    <row r="3109" spans="1:19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0"/>
        <v>20</v>
      </c>
      <c r="P3109">
        <f t="shared" si="191"/>
        <v>272.58999999999997</v>
      </c>
      <c r="Q3109" s="10" t="s">
        <v>8315</v>
      </c>
      <c r="R3109" t="s">
        <v>8355</v>
      </c>
      <c r="S3109" s="14">
        <f t="shared" si="192"/>
        <v>42128.814247685179</v>
      </c>
    </row>
    <row r="3110" spans="1:19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0"/>
        <v>0</v>
      </c>
      <c r="P3110">
        <f t="shared" si="191"/>
        <v>13</v>
      </c>
      <c r="Q3110" s="10" t="s">
        <v>8315</v>
      </c>
      <c r="R3110" t="s">
        <v>8355</v>
      </c>
      <c r="S3110" s="14">
        <f t="shared" si="192"/>
        <v>42062.680486111116</v>
      </c>
    </row>
    <row r="3111" spans="1:19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0"/>
        <v>25</v>
      </c>
      <c r="P3111">
        <f t="shared" si="191"/>
        <v>58.18</v>
      </c>
      <c r="Q3111" s="10" t="s">
        <v>8315</v>
      </c>
      <c r="R3111" t="s">
        <v>8355</v>
      </c>
      <c r="S3111" s="14">
        <f t="shared" si="192"/>
        <v>41844.125115740739</v>
      </c>
    </row>
    <row r="3112" spans="1:19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0"/>
        <v>0</v>
      </c>
      <c r="P3112">
        <f t="shared" si="191"/>
        <v>10</v>
      </c>
      <c r="Q3112" s="10" t="s">
        <v>8315</v>
      </c>
      <c r="R3112" t="s">
        <v>8355</v>
      </c>
      <c r="S3112" s="14">
        <f t="shared" si="192"/>
        <v>42745.031469907408</v>
      </c>
    </row>
    <row r="3113" spans="1:19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0"/>
        <v>27</v>
      </c>
      <c r="P3113">
        <f t="shared" si="191"/>
        <v>70.11</v>
      </c>
      <c r="Q3113" s="10" t="s">
        <v>8315</v>
      </c>
      <c r="R3113" t="s">
        <v>8355</v>
      </c>
      <c r="S3113" s="14">
        <f t="shared" si="192"/>
        <v>41885.595138888886</v>
      </c>
    </row>
    <row r="3114" spans="1:19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0"/>
        <v>5</v>
      </c>
      <c r="P3114">
        <f t="shared" si="191"/>
        <v>57.89</v>
      </c>
      <c r="Q3114" s="10" t="s">
        <v>8315</v>
      </c>
      <c r="R3114" t="s">
        <v>8355</v>
      </c>
      <c r="S3114" s="14">
        <f t="shared" si="192"/>
        <v>42615.121921296297</v>
      </c>
    </row>
    <row r="3115" spans="1:19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0"/>
        <v>4</v>
      </c>
      <c r="P3115">
        <f t="shared" si="191"/>
        <v>125.27</v>
      </c>
      <c r="Q3115" s="10" t="s">
        <v>8315</v>
      </c>
      <c r="R3115" t="s">
        <v>8355</v>
      </c>
      <c r="S3115" s="14">
        <f t="shared" si="192"/>
        <v>42081.731273148151</v>
      </c>
    </row>
    <row r="3116" spans="1:19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0"/>
        <v>0</v>
      </c>
      <c r="P3116">
        <f t="shared" si="191"/>
        <v>0</v>
      </c>
      <c r="Q3116" s="10" t="s">
        <v>8315</v>
      </c>
      <c r="R3116" t="s">
        <v>8355</v>
      </c>
      <c r="S3116" s="14">
        <f t="shared" si="192"/>
        <v>41843.632523148146</v>
      </c>
    </row>
    <row r="3117" spans="1:19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0"/>
        <v>3</v>
      </c>
      <c r="P3117">
        <f t="shared" si="191"/>
        <v>300</v>
      </c>
      <c r="Q3117" s="10" t="s">
        <v>8315</v>
      </c>
      <c r="R3117" t="s">
        <v>8355</v>
      </c>
      <c r="S3117" s="14">
        <f t="shared" si="192"/>
        <v>42496.447071759263</v>
      </c>
    </row>
    <row r="3118" spans="1:19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0"/>
        <v>57</v>
      </c>
      <c r="P3118">
        <f t="shared" si="191"/>
        <v>43</v>
      </c>
      <c r="Q3118" s="10" t="s">
        <v>8315</v>
      </c>
      <c r="R3118" t="s">
        <v>8355</v>
      </c>
      <c r="S3118" s="14">
        <f t="shared" si="192"/>
        <v>42081.515335648146</v>
      </c>
    </row>
    <row r="3119" spans="1:19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0"/>
        <v>0</v>
      </c>
      <c r="P3119">
        <f t="shared" si="191"/>
        <v>1</v>
      </c>
      <c r="Q3119" s="10" t="s">
        <v>8315</v>
      </c>
      <c r="R3119" t="s">
        <v>8355</v>
      </c>
      <c r="S3119" s="14">
        <f t="shared" si="192"/>
        <v>42509.374537037031</v>
      </c>
    </row>
    <row r="3120" spans="1:19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0"/>
        <v>0</v>
      </c>
      <c r="P3120">
        <f t="shared" si="191"/>
        <v>775</v>
      </c>
      <c r="Q3120" s="10" t="s">
        <v>8315</v>
      </c>
      <c r="R3120" t="s">
        <v>8355</v>
      </c>
      <c r="S3120" s="14">
        <f t="shared" si="192"/>
        <v>42534.649571759262</v>
      </c>
    </row>
    <row r="3121" spans="1:19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0"/>
        <v>0</v>
      </c>
      <c r="P3121">
        <f t="shared" si="191"/>
        <v>5</v>
      </c>
      <c r="Q3121" s="10" t="s">
        <v>8315</v>
      </c>
      <c r="R3121" t="s">
        <v>8355</v>
      </c>
      <c r="S3121" s="14">
        <f t="shared" si="192"/>
        <v>42060.04550925926</v>
      </c>
    </row>
    <row r="3122" spans="1:19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0"/>
        <v>0</v>
      </c>
      <c r="P3122">
        <f t="shared" si="191"/>
        <v>12.8</v>
      </c>
      <c r="Q3122" s="10" t="s">
        <v>8315</v>
      </c>
      <c r="R3122" t="s">
        <v>8355</v>
      </c>
      <c r="S3122" s="14">
        <f t="shared" si="192"/>
        <v>42435.942083333335</v>
      </c>
    </row>
    <row r="3123" spans="1:19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0"/>
        <v>1</v>
      </c>
      <c r="P3123">
        <f t="shared" si="191"/>
        <v>10</v>
      </c>
      <c r="Q3123" s="10" t="s">
        <v>8315</v>
      </c>
      <c r="R3123" t="s">
        <v>8355</v>
      </c>
      <c r="S3123" s="14">
        <f t="shared" si="192"/>
        <v>41848.679803240739</v>
      </c>
    </row>
    <row r="3124" spans="1:19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0"/>
        <v>58</v>
      </c>
      <c r="P3124">
        <f t="shared" si="191"/>
        <v>58</v>
      </c>
      <c r="Q3124" s="10" t="s">
        <v>8315</v>
      </c>
      <c r="R3124" t="s">
        <v>8355</v>
      </c>
      <c r="S3124" s="14">
        <f t="shared" si="192"/>
        <v>42678.932083333333</v>
      </c>
    </row>
    <row r="3125" spans="1:19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0"/>
        <v>68</v>
      </c>
      <c r="P3125">
        <f t="shared" si="191"/>
        <v>244.8</v>
      </c>
      <c r="Q3125" s="10" t="s">
        <v>8315</v>
      </c>
      <c r="R3125" t="s">
        <v>8355</v>
      </c>
      <c r="S3125" s="14">
        <f t="shared" si="192"/>
        <v>42530.993032407408</v>
      </c>
    </row>
    <row r="3126" spans="1:19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0"/>
        <v>0</v>
      </c>
      <c r="P3126">
        <f t="shared" si="191"/>
        <v>6.5</v>
      </c>
      <c r="Q3126" s="10" t="s">
        <v>8315</v>
      </c>
      <c r="R3126" t="s">
        <v>8355</v>
      </c>
      <c r="S3126" s="14">
        <f t="shared" si="192"/>
        <v>41977.780104166668</v>
      </c>
    </row>
    <row r="3127" spans="1:19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0"/>
        <v>0</v>
      </c>
      <c r="P3127">
        <f t="shared" si="191"/>
        <v>0</v>
      </c>
      <c r="Q3127" s="10" t="s">
        <v>8315</v>
      </c>
      <c r="R3127" t="s">
        <v>8355</v>
      </c>
      <c r="S3127" s="14">
        <f t="shared" si="192"/>
        <v>42346.20685185185</v>
      </c>
    </row>
    <row r="3128" spans="1:19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0"/>
        <v>4</v>
      </c>
      <c r="P3128">
        <f t="shared" si="191"/>
        <v>61.18</v>
      </c>
      <c r="Q3128" s="10" t="s">
        <v>8315</v>
      </c>
      <c r="R3128" t="s">
        <v>8355</v>
      </c>
      <c r="S3128" s="14">
        <f t="shared" si="192"/>
        <v>42427.01807870371</v>
      </c>
    </row>
    <row r="3129" spans="1:19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0"/>
        <v>0</v>
      </c>
      <c r="P3129">
        <f t="shared" si="191"/>
        <v>0</v>
      </c>
      <c r="Q3129" s="10" t="s">
        <v>8315</v>
      </c>
      <c r="R3129" t="s">
        <v>8355</v>
      </c>
      <c r="S3129" s="14">
        <f t="shared" si="192"/>
        <v>42034.856817129628</v>
      </c>
    </row>
    <row r="3130" spans="1:19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0"/>
        <v>109</v>
      </c>
      <c r="P3130">
        <f t="shared" si="191"/>
        <v>139.24</v>
      </c>
      <c r="Q3130" s="10" t="s">
        <v>8315</v>
      </c>
      <c r="R3130" t="s">
        <v>8316</v>
      </c>
      <c r="S3130" s="14">
        <f t="shared" si="192"/>
        <v>42780.825706018513</v>
      </c>
    </row>
    <row r="3131" spans="1:19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0"/>
        <v>1</v>
      </c>
      <c r="P3131">
        <f t="shared" si="191"/>
        <v>10</v>
      </c>
      <c r="Q3131" s="10" t="s">
        <v>8315</v>
      </c>
      <c r="R3131" t="s">
        <v>8316</v>
      </c>
      <c r="S3131" s="14">
        <f t="shared" si="192"/>
        <v>42803.842812499999</v>
      </c>
    </row>
    <row r="3132" spans="1:19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0"/>
        <v>4</v>
      </c>
      <c r="P3132">
        <f t="shared" si="191"/>
        <v>93.75</v>
      </c>
      <c r="Q3132" s="10" t="s">
        <v>8315</v>
      </c>
      <c r="R3132" t="s">
        <v>8316</v>
      </c>
      <c r="S3132" s="14">
        <f t="shared" si="192"/>
        <v>42808.640231481477</v>
      </c>
    </row>
    <row r="3133" spans="1:19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0"/>
        <v>16</v>
      </c>
      <c r="P3133">
        <f t="shared" si="191"/>
        <v>53.75</v>
      </c>
      <c r="Q3133" s="10" t="s">
        <v>8315</v>
      </c>
      <c r="R3133" t="s">
        <v>8316</v>
      </c>
      <c r="S3133" s="14">
        <f t="shared" si="192"/>
        <v>42803.579224537039</v>
      </c>
    </row>
    <row r="3134" spans="1:19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0"/>
        <v>0</v>
      </c>
      <c r="P3134">
        <f t="shared" si="191"/>
        <v>10</v>
      </c>
      <c r="Q3134" s="10" t="s">
        <v>8315</v>
      </c>
      <c r="R3134" t="s">
        <v>8316</v>
      </c>
      <c r="S3134" s="14">
        <f t="shared" si="192"/>
        <v>42786.350231481483</v>
      </c>
    </row>
    <row r="3135" spans="1:19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0"/>
        <v>108</v>
      </c>
      <c r="P3135">
        <f t="shared" si="191"/>
        <v>33.75</v>
      </c>
      <c r="Q3135" s="10" t="s">
        <v>8315</v>
      </c>
      <c r="R3135" t="s">
        <v>8316</v>
      </c>
      <c r="S3135" s="14">
        <f t="shared" si="192"/>
        <v>42788.565208333333</v>
      </c>
    </row>
    <row r="3136" spans="1:19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0"/>
        <v>23</v>
      </c>
      <c r="P3136">
        <f t="shared" si="191"/>
        <v>18.75</v>
      </c>
      <c r="Q3136" s="10" t="s">
        <v>8315</v>
      </c>
      <c r="R3136" t="s">
        <v>8316</v>
      </c>
      <c r="S3136" s="14">
        <f t="shared" si="192"/>
        <v>42800.720127314817</v>
      </c>
    </row>
    <row r="3137" spans="1:19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0"/>
        <v>21</v>
      </c>
      <c r="P3137">
        <f t="shared" si="191"/>
        <v>23.14</v>
      </c>
      <c r="Q3137" s="10" t="s">
        <v>8315</v>
      </c>
      <c r="R3137" t="s">
        <v>8316</v>
      </c>
      <c r="S3137" s="14">
        <f t="shared" si="192"/>
        <v>42807.151863425926</v>
      </c>
    </row>
    <row r="3138" spans="1:19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3">ROUND(E3138/D3138*100,0)</f>
        <v>128</v>
      </c>
      <c r="P3138">
        <f t="shared" si="191"/>
        <v>29.05</v>
      </c>
      <c r="Q3138" s="10" t="s">
        <v>8315</v>
      </c>
      <c r="R3138" t="s">
        <v>8316</v>
      </c>
      <c r="S3138" s="14">
        <f t="shared" si="192"/>
        <v>42789.462430555555</v>
      </c>
    </row>
    <row r="3139" spans="1:19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3"/>
        <v>3</v>
      </c>
      <c r="P3139">
        <f t="shared" ref="P3139:P3202" si="194">IFERROR(ROUND(E3139/L3139,2),0)</f>
        <v>50</v>
      </c>
      <c r="Q3139" s="10" t="s">
        <v>8315</v>
      </c>
      <c r="R3139" t="s">
        <v>8316</v>
      </c>
      <c r="S3139" s="14">
        <f t="shared" ref="S3139:S3202" si="195">(((J3139/60)/60)/24)+DATE(1970,1,1)</f>
        <v>42807.885057870371</v>
      </c>
    </row>
    <row r="3140" spans="1:19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3"/>
        <v>0</v>
      </c>
      <c r="P3140">
        <f t="shared" si="194"/>
        <v>0</v>
      </c>
      <c r="Q3140" s="10" t="s">
        <v>8315</v>
      </c>
      <c r="R3140" t="s">
        <v>8316</v>
      </c>
      <c r="S3140" s="14">
        <f t="shared" si="195"/>
        <v>42809.645914351851</v>
      </c>
    </row>
    <row r="3141" spans="1:19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3"/>
        <v>5</v>
      </c>
      <c r="P3141">
        <f t="shared" si="194"/>
        <v>450</v>
      </c>
      <c r="Q3141" s="10" t="s">
        <v>8315</v>
      </c>
      <c r="R3141" t="s">
        <v>8316</v>
      </c>
      <c r="S3141" s="14">
        <f t="shared" si="195"/>
        <v>42785.270370370374</v>
      </c>
    </row>
    <row r="3142" spans="1:19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3"/>
        <v>1</v>
      </c>
      <c r="P3142">
        <f t="shared" si="194"/>
        <v>24</v>
      </c>
      <c r="Q3142" s="10" t="s">
        <v>8315</v>
      </c>
      <c r="R3142" t="s">
        <v>8316</v>
      </c>
      <c r="S3142" s="14">
        <f t="shared" si="195"/>
        <v>42802.718784722223</v>
      </c>
    </row>
    <row r="3143" spans="1:19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3"/>
        <v>52</v>
      </c>
      <c r="P3143">
        <f t="shared" si="194"/>
        <v>32.25</v>
      </c>
      <c r="Q3143" s="10" t="s">
        <v>8315</v>
      </c>
      <c r="R3143" t="s">
        <v>8316</v>
      </c>
      <c r="S3143" s="14">
        <f t="shared" si="195"/>
        <v>42800.753333333334</v>
      </c>
    </row>
    <row r="3144" spans="1:19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3"/>
        <v>2</v>
      </c>
      <c r="P3144">
        <f t="shared" si="194"/>
        <v>15</v>
      </c>
      <c r="Q3144" s="10" t="s">
        <v>8315</v>
      </c>
      <c r="R3144" t="s">
        <v>8316</v>
      </c>
      <c r="S3144" s="14">
        <f t="shared" si="195"/>
        <v>42783.513182870374</v>
      </c>
    </row>
    <row r="3145" spans="1:19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3"/>
        <v>0</v>
      </c>
      <c r="P3145">
        <f t="shared" si="194"/>
        <v>0</v>
      </c>
      <c r="Q3145" s="10" t="s">
        <v>8315</v>
      </c>
      <c r="R3145" t="s">
        <v>8316</v>
      </c>
      <c r="S3145" s="14">
        <f t="shared" si="195"/>
        <v>42808.358287037037</v>
      </c>
    </row>
    <row r="3146" spans="1:19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3"/>
        <v>75</v>
      </c>
      <c r="P3146">
        <f t="shared" si="194"/>
        <v>251.33</v>
      </c>
      <c r="Q3146" s="10" t="s">
        <v>8315</v>
      </c>
      <c r="R3146" t="s">
        <v>8316</v>
      </c>
      <c r="S3146" s="14">
        <f t="shared" si="195"/>
        <v>42796.538275462968</v>
      </c>
    </row>
    <row r="3147" spans="1:19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3"/>
        <v>0</v>
      </c>
      <c r="P3147">
        <f t="shared" si="194"/>
        <v>0</v>
      </c>
      <c r="Q3147" s="10" t="s">
        <v>8315</v>
      </c>
      <c r="R3147" t="s">
        <v>8316</v>
      </c>
      <c r="S3147" s="14">
        <f t="shared" si="195"/>
        <v>42762.040902777779</v>
      </c>
    </row>
    <row r="3148" spans="1:19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3"/>
        <v>11</v>
      </c>
      <c r="P3148">
        <f t="shared" si="194"/>
        <v>437.5</v>
      </c>
      <c r="Q3148" s="10" t="s">
        <v>8315</v>
      </c>
      <c r="R3148" t="s">
        <v>8316</v>
      </c>
      <c r="S3148" s="14">
        <f t="shared" si="195"/>
        <v>42796.682476851856</v>
      </c>
    </row>
    <row r="3149" spans="1:19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3"/>
        <v>118</v>
      </c>
      <c r="P3149">
        <f t="shared" si="194"/>
        <v>110.35</v>
      </c>
      <c r="Q3149" s="10" t="s">
        <v>8315</v>
      </c>
      <c r="R3149" t="s">
        <v>8316</v>
      </c>
      <c r="S3149" s="14">
        <f t="shared" si="195"/>
        <v>41909.969386574077</v>
      </c>
    </row>
    <row r="3150" spans="1:19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3"/>
        <v>131</v>
      </c>
      <c r="P3150">
        <f t="shared" si="194"/>
        <v>41.42</v>
      </c>
      <c r="Q3150" s="10" t="s">
        <v>8315</v>
      </c>
      <c r="R3150" t="s">
        <v>8316</v>
      </c>
      <c r="S3150" s="14">
        <f t="shared" si="195"/>
        <v>41891.665324074071</v>
      </c>
    </row>
    <row r="3151" spans="1:19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3"/>
        <v>104</v>
      </c>
      <c r="P3151">
        <f t="shared" si="194"/>
        <v>52</v>
      </c>
      <c r="Q3151" s="10" t="s">
        <v>8315</v>
      </c>
      <c r="R3151" t="s">
        <v>8316</v>
      </c>
      <c r="S3151" s="14">
        <f t="shared" si="195"/>
        <v>41226.017361111109</v>
      </c>
    </row>
    <row r="3152" spans="1:19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3"/>
        <v>101</v>
      </c>
      <c r="P3152">
        <f t="shared" si="194"/>
        <v>33.99</v>
      </c>
      <c r="Q3152" s="10" t="s">
        <v>8315</v>
      </c>
      <c r="R3152" t="s">
        <v>8316</v>
      </c>
      <c r="S3152" s="14">
        <f t="shared" si="195"/>
        <v>40478.263923611114</v>
      </c>
    </row>
    <row r="3153" spans="1:23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3"/>
        <v>100</v>
      </c>
      <c r="P3153">
        <f t="shared" si="194"/>
        <v>103.35</v>
      </c>
      <c r="Q3153" s="10" t="s">
        <v>8315</v>
      </c>
      <c r="R3153" t="s">
        <v>8316</v>
      </c>
      <c r="S3153" s="14">
        <f t="shared" si="195"/>
        <v>41862.83997685185</v>
      </c>
    </row>
    <row r="3154" spans="1:23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3"/>
        <v>106</v>
      </c>
      <c r="P3154">
        <f t="shared" si="194"/>
        <v>34.79</v>
      </c>
      <c r="Q3154" s="10" t="s">
        <v>8315</v>
      </c>
      <c r="R3154" t="s">
        <v>8316</v>
      </c>
      <c r="S3154" s="14">
        <f t="shared" si="195"/>
        <v>41550.867673611108</v>
      </c>
    </row>
    <row r="3155" spans="1:23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3"/>
        <v>336</v>
      </c>
      <c r="P3155">
        <f t="shared" si="194"/>
        <v>41.77</v>
      </c>
      <c r="Q3155" s="10" t="s">
        <v>8315</v>
      </c>
      <c r="R3155" t="s">
        <v>8316</v>
      </c>
      <c r="S3155" s="14">
        <f t="shared" si="195"/>
        <v>40633.154363425929</v>
      </c>
    </row>
    <row r="3156" spans="1:23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3"/>
        <v>113</v>
      </c>
      <c r="P3156">
        <f t="shared" si="194"/>
        <v>64.27</v>
      </c>
      <c r="Q3156" s="10" t="s">
        <v>8315</v>
      </c>
      <c r="R3156" t="s">
        <v>8316</v>
      </c>
      <c r="S3156" s="14">
        <f t="shared" si="195"/>
        <v>40970.875671296293</v>
      </c>
    </row>
    <row r="3157" spans="1:23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3"/>
        <v>189</v>
      </c>
      <c r="P3157">
        <f t="shared" si="194"/>
        <v>31.21</v>
      </c>
      <c r="Q3157" s="10" t="s">
        <v>8315</v>
      </c>
      <c r="R3157" t="s">
        <v>8316</v>
      </c>
      <c r="S3157" s="14">
        <f t="shared" si="195"/>
        <v>41233.499131944445</v>
      </c>
    </row>
    <row r="3158" spans="1:23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3"/>
        <v>102</v>
      </c>
      <c r="P3158">
        <f t="shared" si="194"/>
        <v>62.92</v>
      </c>
      <c r="Q3158" s="10" t="s">
        <v>8315</v>
      </c>
      <c r="R3158" t="s">
        <v>8316</v>
      </c>
      <c r="S3158" s="14">
        <f t="shared" si="195"/>
        <v>41026.953055555554</v>
      </c>
    </row>
    <row r="3159" spans="1:23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3"/>
        <v>101</v>
      </c>
      <c r="P3159">
        <f t="shared" si="194"/>
        <v>98.54</v>
      </c>
      <c r="Q3159" s="10" t="s">
        <v>8315</v>
      </c>
      <c r="R3159" t="s">
        <v>8316</v>
      </c>
      <c r="S3159" s="14">
        <f t="shared" si="195"/>
        <v>41829.788252314815</v>
      </c>
    </row>
    <row r="3160" spans="1:23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3"/>
        <v>114</v>
      </c>
      <c r="P3160">
        <f t="shared" si="194"/>
        <v>82.61</v>
      </c>
      <c r="Q3160" s="10" t="s">
        <v>8315</v>
      </c>
      <c r="R3160" t="s">
        <v>8316</v>
      </c>
      <c r="S3160" s="14">
        <f t="shared" si="195"/>
        <v>41447.839722222219</v>
      </c>
    </row>
    <row r="3161" spans="1:23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3"/>
        <v>133</v>
      </c>
      <c r="P3161">
        <f t="shared" si="194"/>
        <v>38.5</v>
      </c>
      <c r="Q3161" s="10" t="s">
        <v>8315</v>
      </c>
      <c r="R3161" t="s">
        <v>8316</v>
      </c>
      <c r="S3161" s="14">
        <f t="shared" si="195"/>
        <v>40884.066678240742</v>
      </c>
    </row>
    <row r="3162" spans="1:23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3"/>
        <v>102</v>
      </c>
      <c r="P3162">
        <f t="shared" si="194"/>
        <v>80.16</v>
      </c>
      <c r="Q3162" s="10" t="s">
        <v>8315</v>
      </c>
      <c r="R3162" t="s">
        <v>8316</v>
      </c>
      <c r="S3162" s="14">
        <f t="shared" si="195"/>
        <v>41841.26489583333</v>
      </c>
      <c r="V3162" t="s">
        <v>8381</v>
      </c>
      <c r="W3162">
        <f>AVERAGE(E3162/L3162)</f>
        <v>80.15789473684211</v>
      </c>
    </row>
    <row r="3163" spans="1:23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3"/>
        <v>105</v>
      </c>
      <c r="P3163">
        <f t="shared" si="194"/>
        <v>28.41</v>
      </c>
      <c r="Q3163" s="10" t="s">
        <v>8315</v>
      </c>
      <c r="R3163" t="s">
        <v>8316</v>
      </c>
      <c r="S3163" s="14">
        <f t="shared" si="195"/>
        <v>41897.536134259259</v>
      </c>
    </row>
    <row r="3164" spans="1:23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3"/>
        <v>127</v>
      </c>
      <c r="P3164">
        <f t="shared" si="194"/>
        <v>80.73</v>
      </c>
      <c r="Q3164" s="10" t="s">
        <v>8315</v>
      </c>
      <c r="R3164" t="s">
        <v>8316</v>
      </c>
      <c r="S3164" s="14">
        <f t="shared" si="195"/>
        <v>41799.685902777775</v>
      </c>
    </row>
    <row r="3165" spans="1:23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3"/>
        <v>111</v>
      </c>
      <c r="P3165">
        <f t="shared" si="194"/>
        <v>200.69</v>
      </c>
      <c r="Q3165" s="10" t="s">
        <v>8315</v>
      </c>
      <c r="R3165" t="s">
        <v>8316</v>
      </c>
      <c r="S3165" s="14">
        <f t="shared" si="195"/>
        <v>41775.753761574073</v>
      </c>
    </row>
    <row r="3166" spans="1:23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3"/>
        <v>107</v>
      </c>
      <c r="P3166">
        <f t="shared" si="194"/>
        <v>37.590000000000003</v>
      </c>
      <c r="Q3166" s="10" t="s">
        <v>8315</v>
      </c>
      <c r="R3166" t="s">
        <v>8316</v>
      </c>
      <c r="S3166" s="14">
        <f t="shared" si="195"/>
        <v>41766.80572916667</v>
      </c>
    </row>
    <row r="3167" spans="1:23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3"/>
        <v>163</v>
      </c>
      <c r="P3167">
        <f t="shared" si="194"/>
        <v>58.1</v>
      </c>
      <c r="Q3167" s="10" t="s">
        <v>8315</v>
      </c>
      <c r="R3167" t="s">
        <v>8316</v>
      </c>
      <c r="S3167" s="14">
        <f t="shared" si="195"/>
        <v>40644.159259259257</v>
      </c>
    </row>
    <row r="3168" spans="1:23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3"/>
        <v>160</v>
      </c>
      <c r="P3168">
        <f t="shared" si="194"/>
        <v>60.3</v>
      </c>
      <c r="Q3168" s="10" t="s">
        <v>8315</v>
      </c>
      <c r="R3168" t="s">
        <v>8316</v>
      </c>
      <c r="S3168" s="14">
        <f t="shared" si="195"/>
        <v>41940.69158564815</v>
      </c>
    </row>
    <row r="3169" spans="1:19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3"/>
        <v>116</v>
      </c>
      <c r="P3169">
        <f t="shared" si="194"/>
        <v>63.36</v>
      </c>
      <c r="Q3169" s="10" t="s">
        <v>8315</v>
      </c>
      <c r="R3169" t="s">
        <v>8316</v>
      </c>
      <c r="S3169" s="14">
        <f t="shared" si="195"/>
        <v>41839.175706018519</v>
      </c>
    </row>
    <row r="3170" spans="1:19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3"/>
        <v>124</v>
      </c>
      <c r="P3170">
        <f t="shared" si="194"/>
        <v>50.9</v>
      </c>
      <c r="Q3170" s="10" t="s">
        <v>8315</v>
      </c>
      <c r="R3170" t="s">
        <v>8316</v>
      </c>
      <c r="S3170" s="14">
        <f t="shared" si="195"/>
        <v>41772.105937500004</v>
      </c>
    </row>
    <row r="3171" spans="1:19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3"/>
        <v>103</v>
      </c>
      <c r="P3171">
        <f t="shared" si="194"/>
        <v>100.5</v>
      </c>
      <c r="Q3171" s="10" t="s">
        <v>8315</v>
      </c>
      <c r="R3171" t="s">
        <v>8316</v>
      </c>
      <c r="S3171" s="14">
        <f t="shared" si="195"/>
        <v>41591.737974537034</v>
      </c>
    </row>
    <row r="3172" spans="1:19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3"/>
        <v>112</v>
      </c>
      <c r="P3172">
        <f t="shared" si="194"/>
        <v>31.62</v>
      </c>
      <c r="Q3172" s="10" t="s">
        <v>8315</v>
      </c>
      <c r="R3172" t="s">
        <v>8316</v>
      </c>
      <c r="S3172" s="14">
        <f t="shared" si="195"/>
        <v>41789.080370370371</v>
      </c>
    </row>
    <row r="3173" spans="1:19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3"/>
        <v>109</v>
      </c>
      <c r="P3173">
        <f t="shared" si="194"/>
        <v>65.099999999999994</v>
      </c>
      <c r="Q3173" s="10" t="s">
        <v>8315</v>
      </c>
      <c r="R3173" t="s">
        <v>8316</v>
      </c>
      <c r="S3173" s="14">
        <f t="shared" si="195"/>
        <v>42466.608310185184</v>
      </c>
    </row>
    <row r="3174" spans="1:19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3"/>
        <v>115</v>
      </c>
      <c r="P3174">
        <f t="shared" si="194"/>
        <v>79.31</v>
      </c>
      <c r="Q3174" s="10" t="s">
        <v>8315</v>
      </c>
      <c r="R3174" t="s">
        <v>8316</v>
      </c>
      <c r="S3174" s="14">
        <f t="shared" si="195"/>
        <v>40923.729953703703</v>
      </c>
    </row>
    <row r="3175" spans="1:19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3"/>
        <v>103</v>
      </c>
      <c r="P3175">
        <f t="shared" si="194"/>
        <v>139.19</v>
      </c>
      <c r="Q3175" s="10" t="s">
        <v>8315</v>
      </c>
      <c r="R3175" t="s">
        <v>8316</v>
      </c>
      <c r="S3175" s="14">
        <f t="shared" si="195"/>
        <v>41878.878379629627</v>
      </c>
    </row>
    <row r="3176" spans="1:19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3"/>
        <v>101</v>
      </c>
      <c r="P3176">
        <f t="shared" si="194"/>
        <v>131.91</v>
      </c>
      <c r="Q3176" s="10" t="s">
        <v>8315</v>
      </c>
      <c r="R3176" t="s">
        <v>8316</v>
      </c>
      <c r="S3176" s="14">
        <f t="shared" si="195"/>
        <v>41862.864675925928</v>
      </c>
    </row>
    <row r="3177" spans="1:19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3"/>
        <v>110</v>
      </c>
      <c r="P3177">
        <f t="shared" si="194"/>
        <v>91.3</v>
      </c>
      <c r="Q3177" s="10" t="s">
        <v>8315</v>
      </c>
      <c r="R3177" t="s">
        <v>8316</v>
      </c>
      <c r="S3177" s="14">
        <f t="shared" si="195"/>
        <v>40531.886886574073</v>
      </c>
    </row>
    <row r="3178" spans="1:19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3"/>
        <v>115</v>
      </c>
      <c r="P3178">
        <f t="shared" si="194"/>
        <v>39.67</v>
      </c>
      <c r="Q3178" s="10" t="s">
        <v>8315</v>
      </c>
      <c r="R3178" t="s">
        <v>8316</v>
      </c>
      <c r="S3178" s="14">
        <f t="shared" si="195"/>
        <v>41477.930914351848</v>
      </c>
    </row>
    <row r="3179" spans="1:19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3"/>
        <v>117</v>
      </c>
      <c r="P3179">
        <f t="shared" si="194"/>
        <v>57.55</v>
      </c>
      <c r="Q3179" s="10" t="s">
        <v>8315</v>
      </c>
      <c r="R3179" t="s">
        <v>8316</v>
      </c>
      <c r="S3179" s="14">
        <f t="shared" si="195"/>
        <v>41781.666770833333</v>
      </c>
    </row>
    <row r="3180" spans="1:19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3"/>
        <v>172</v>
      </c>
      <c r="P3180">
        <f t="shared" si="194"/>
        <v>33.03</v>
      </c>
      <c r="Q3180" s="10" t="s">
        <v>8315</v>
      </c>
      <c r="R3180" t="s">
        <v>8316</v>
      </c>
      <c r="S3180" s="14">
        <f t="shared" si="195"/>
        <v>41806.605034722219</v>
      </c>
    </row>
    <row r="3181" spans="1:19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3"/>
        <v>114</v>
      </c>
      <c r="P3181">
        <f t="shared" si="194"/>
        <v>77.34</v>
      </c>
      <c r="Q3181" s="10" t="s">
        <v>8315</v>
      </c>
      <c r="R3181" t="s">
        <v>8316</v>
      </c>
      <c r="S3181" s="14">
        <f t="shared" si="195"/>
        <v>41375.702210648145</v>
      </c>
    </row>
    <row r="3182" spans="1:19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3"/>
        <v>120</v>
      </c>
      <c r="P3182">
        <f t="shared" si="194"/>
        <v>31.93</v>
      </c>
      <c r="Q3182" s="10" t="s">
        <v>8315</v>
      </c>
      <c r="R3182" t="s">
        <v>8316</v>
      </c>
      <c r="S3182" s="14">
        <f t="shared" si="195"/>
        <v>41780.412604166668</v>
      </c>
    </row>
    <row r="3183" spans="1:19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3"/>
        <v>109</v>
      </c>
      <c r="P3183">
        <f t="shared" si="194"/>
        <v>36.33</v>
      </c>
      <c r="Q3183" s="10" t="s">
        <v>8315</v>
      </c>
      <c r="R3183" t="s">
        <v>8316</v>
      </c>
      <c r="S3183" s="14">
        <f t="shared" si="195"/>
        <v>41779.310034722221</v>
      </c>
    </row>
    <row r="3184" spans="1:19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3"/>
        <v>101</v>
      </c>
      <c r="P3184">
        <f t="shared" si="194"/>
        <v>46.77</v>
      </c>
      <c r="Q3184" s="10" t="s">
        <v>8315</v>
      </c>
      <c r="R3184" t="s">
        <v>8316</v>
      </c>
      <c r="S3184" s="14">
        <f t="shared" si="195"/>
        <v>40883.949317129627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3"/>
        <v>109</v>
      </c>
      <c r="P3185">
        <f t="shared" si="194"/>
        <v>40.07</v>
      </c>
      <c r="Q3185" s="10" t="s">
        <v>8315</v>
      </c>
      <c r="R3185" t="s">
        <v>8316</v>
      </c>
      <c r="S3185" s="14">
        <f t="shared" si="195"/>
        <v>41491.79478009259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3"/>
        <v>107</v>
      </c>
      <c r="P3186">
        <f t="shared" si="194"/>
        <v>100.22</v>
      </c>
      <c r="Q3186" s="10" t="s">
        <v>8315</v>
      </c>
      <c r="R3186" t="s">
        <v>8316</v>
      </c>
      <c r="S3186" s="14">
        <f t="shared" si="195"/>
        <v>41791.993414351848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3"/>
        <v>100</v>
      </c>
      <c r="P3187">
        <f t="shared" si="194"/>
        <v>41.67</v>
      </c>
      <c r="Q3187" s="10" t="s">
        <v>8315</v>
      </c>
      <c r="R3187" t="s">
        <v>8316</v>
      </c>
      <c r="S3187" s="14">
        <f t="shared" si="195"/>
        <v>41829.977326388893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3"/>
        <v>102</v>
      </c>
      <c r="P3188">
        <f t="shared" si="194"/>
        <v>46.71</v>
      </c>
      <c r="Q3188" s="10" t="s">
        <v>8315</v>
      </c>
      <c r="R3188" t="s">
        <v>8316</v>
      </c>
      <c r="S3188" s="14">
        <f t="shared" si="195"/>
        <v>41868.924050925925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3"/>
        <v>116</v>
      </c>
      <c r="P3189">
        <f t="shared" si="194"/>
        <v>71.489999999999995</v>
      </c>
      <c r="Q3189" s="10" t="s">
        <v>8315</v>
      </c>
      <c r="R3189" t="s">
        <v>8316</v>
      </c>
      <c r="S3189" s="14">
        <f t="shared" si="195"/>
        <v>41835.666354166664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3"/>
        <v>65</v>
      </c>
      <c r="P3190">
        <f t="shared" si="194"/>
        <v>14.44</v>
      </c>
      <c r="Q3190" s="10" t="s">
        <v>8315</v>
      </c>
      <c r="R3190" t="s">
        <v>8357</v>
      </c>
      <c r="S3190" s="14">
        <f t="shared" si="195"/>
        <v>42144.415532407409</v>
      </c>
      <c r="T3190">
        <f>YEAR(S3190)</f>
        <v>2015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3"/>
        <v>12</v>
      </c>
      <c r="P3191">
        <f t="shared" si="194"/>
        <v>356.84</v>
      </c>
      <c r="Q3191" s="10" t="s">
        <v>8315</v>
      </c>
      <c r="R3191" t="s">
        <v>8357</v>
      </c>
      <c r="S3191" s="14">
        <f t="shared" si="195"/>
        <v>42118.346435185187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3"/>
        <v>0</v>
      </c>
      <c r="P3192">
        <f t="shared" si="194"/>
        <v>0</v>
      </c>
      <c r="Q3192" s="10" t="s">
        <v>8315</v>
      </c>
      <c r="R3192" t="s">
        <v>8357</v>
      </c>
      <c r="S3192" s="14">
        <f t="shared" si="195"/>
        <v>42683.151331018518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3"/>
        <v>4</v>
      </c>
      <c r="P3193">
        <f t="shared" si="194"/>
        <v>37.75</v>
      </c>
      <c r="Q3193" s="10" t="s">
        <v>8315</v>
      </c>
      <c r="R3193" t="s">
        <v>8357</v>
      </c>
      <c r="S3193" s="14">
        <f t="shared" si="195"/>
        <v>42538.755428240736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3"/>
        <v>1</v>
      </c>
      <c r="P3194">
        <f t="shared" si="194"/>
        <v>12.75</v>
      </c>
      <c r="Q3194" s="10" t="s">
        <v>8315</v>
      </c>
      <c r="R3194" t="s">
        <v>8357</v>
      </c>
      <c r="S3194" s="14">
        <f t="shared" si="195"/>
        <v>42018.94049768518</v>
      </c>
      <c r="T3194">
        <f t="shared" ref="T3194:T3195" si="196">YEAR(S3194)</f>
        <v>2015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3"/>
        <v>12</v>
      </c>
      <c r="P3195">
        <f t="shared" si="194"/>
        <v>24.46</v>
      </c>
      <c r="Q3195" s="10" t="s">
        <v>8315</v>
      </c>
      <c r="R3195" t="s">
        <v>8357</v>
      </c>
      <c r="S3195" s="14">
        <f t="shared" si="195"/>
        <v>42010.968240740738</v>
      </c>
      <c r="T3195">
        <f t="shared" si="196"/>
        <v>2015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3"/>
        <v>0</v>
      </c>
      <c r="P3196">
        <f t="shared" si="194"/>
        <v>0</v>
      </c>
      <c r="Q3196" s="10" t="s">
        <v>8315</v>
      </c>
      <c r="R3196" t="s">
        <v>8357</v>
      </c>
      <c r="S3196" s="14">
        <f t="shared" si="195"/>
        <v>42182.062476851846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3"/>
        <v>59</v>
      </c>
      <c r="P3197">
        <f t="shared" si="194"/>
        <v>53.08</v>
      </c>
      <c r="Q3197" s="10" t="s">
        <v>8315</v>
      </c>
      <c r="R3197" t="s">
        <v>8357</v>
      </c>
      <c r="S3197" s="14">
        <f t="shared" si="195"/>
        <v>42017.594236111108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3"/>
        <v>0</v>
      </c>
      <c r="P3198">
        <f t="shared" si="194"/>
        <v>300</v>
      </c>
      <c r="Q3198" s="10" t="s">
        <v>8315</v>
      </c>
      <c r="R3198" t="s">
        <v>8357</v>
      </c>
      <c r="S3198" s="14">
        <f t="shared" si="195"/>
        <v>42157.598090277781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3"/>
        <v>11</v>
      </c>
      <c r="P3199">
        <f t="shared" si="194"/>
        <v>286.25</v>
      </c>
      <c r="Q3199" s="10" t="s">
        <v>8315</v>
      </c>
      <c r="R3199" t="s">
        <v>8357</v>
      </c>
      <c r="S3199" s="14">
        <f t="shared" si="195"/>
        <v>42009.493263888886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3"/>
        <v>0</v>
      </c>
      <c r="P3200">
        <f t="shared" si="194"/>
        <v>36.67</v>
      </c>
      <c r="Q3200" s="10" t="s">
        <v>8315</v>
      </c>
      <c r="R3200" t="s">
        <v>8357</v>
      </c>
      <c r="S3200" s="14">
        <f t="shared" si="195"/>
        <v>42013.424502314811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3"/>
        <v>52</v>
      </c>
      <c r="P3201">
        <f t="shared" si="194"/>
        <v>49.21</v>
      </c>
      <c r="Q3201" s="10" t="s">
        <v>8315</v>
      </c>
      <c r="R3201" t="s">
        <v>8357</v>
      </c>
      <c r="S3201" s="14">
        <f t="shared" si="195"/>
        <v>41858.761782407404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197">ROUND(E3202/D3202*100,0)</f>
        <v>0</v>
      </c>
      <c r="P3202">
        <f t="shared" si="194"/>
        <v>1</v>
      </c>
      <c r="Q3202" s="10" t="s">
        <v>8315</v>
      </c>
      <c r="R3202" t="s">
        <v>8357</v>
      </c>
      <c r="S3202" s="14">
        <f t="shared" si="195"/>
        <v>42460.320613425924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197"/>
        <v>1</v>
      </c>
      <c r="P3203">
        <f t="shared" ref="P3203:P3266" si="198">IFERROR(ROUND(E3203/L3203,2),0)</f>
        <v>12.5</v>
      </c>
      <c r="Q3203" s="10" t="s">
        <v>8315</v>
      </c>
      <c r="R3203" t="s">
        <v>8357</v>
      </c>
      <c r="S3203" s="14">
        <f t="shared" ref="S3203:S3266" si="199">(((J3203/60)/60)/24)+DATE(1970,1,1)</f>
        <v>41861.767094907409</v>
      </c>
      <c r="T3203">
        <f>YEAR(S3203)</f>
        <v>2014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197"/>
        <v>55</v>
      </c>
      <c r="P3204">
        <f t="shared" si="198"/>
        <v>109.04</v>
      </c>
      <c r="Q3204" s="10" t="s">
        <v>8315</v>
      </c>
      <c r="R3204" t="s">
        <v>8357</v>
      </c>
      <c r="S3204" s="14">
        <f t="shared" si="199"/>
        <v>42293.853541666671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197"/>
        <v>25</v>
      </c>
      <c r="P3205">
        <f t="shared" si="198"/>
        <v>41.67</v>
      </c>
      <c r="Q3205" s="10" t="s">
        <v>8315</v>
      </c>
      <c r="R3205" t="s">
        <v>8357</v>
      </c>
      <c r="S3205" s="14">
        <f t="shared" si="199"/>
        <v>42242.988680555558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197"/>
        <v>0</v>
      </c>
      <c r="P3206">
        <f t="shared" si="198"/>
        <v>0</v>
      </c>
      <c r="Q3206" s="10" t="s">
        <v>8315</v>
      </c>
      <c r="R3206" t="s">
        <v>8357</v>
      </c>
      <c r="S3206" s="14">
        <f t="shared" si="199"/>
        <v>42172.686099537037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197"/>
        <v>3</v>
      </c>
      <c r="P3207">
        <f t="shared" si="198"/>
        <v>22.75</v>
      </c>
      <c r="Q3207" s="10" t="s">
        <v>8315</v>
      </c>
      <c r="R3207" t="s">
        <v>8357</v>
      </c>
      <c r="S3207" s="14">
        <f t="shared" si="199"/>
        <v>42095.374675925923</v>
      </c>
      <c r="T3207">
        <f>YEAR(S3207)</f>
        <v>2015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197"/>
        <v>0</v>
      </c>
      <c r="P3208">
        <f t="shared" si="198"/>
        <v>0</v>
      </c>
      <c r="Q3208" s="10" t="s">
        <v>8315</v>
      </c>
      <c r="R3208" t="s">
        <v>8357</v>
      </c>
      <c r="S3208" s="14">
        <f t="shared" si="199"/>
        <v>42236.276053240741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197"/>
        <v>46</v>
      </c>
      <c r="P3209">
        <f t="shared" si="198"/>
        <v>70.83</v>
      </c>
      <c r="Q3209" s="10" t="s">
        <v>8315</v>
      </c>
      <c r="R3209" t="s">
        <v>8357</v>
      </c>
      <c r="S3209" s="14">
        <f t="shared" si="199"/>
        <v>42057.277858796297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197"/>
        <v>104</v>
      </c>
      <c r="P3210">
        <f t="shared" si="198"/>
        <v>63.11</v>
      </c>
      <c r="Q3210" s="10" t="s">
        <v>8315</v>
      </c>
      <c r="R3210" t="s">
        <v>8316</v>
      </c>
      <c r="S3210" s="14">
        <f t="shared" si="199"/>
        <v>41827.605057870373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197"/>
        <v>119</v>
      </c>
      <c r="P3211">
        <f t="shared" si="198"/>
        <v>50.16</v>
      </c>
      <c r="Q3211" s="10" t="s">
        <v>8315</v>
      </c>
      <c r="R3211" t="s">
        <v>8316</v>
      </c>
      <c r="S3211" s="14">
        <f t="shared" si="199"/>
        <v>41778.637245370373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197"/>
        <v>126</v>
      </c>
      <c r="P3212">
        <f t="shared" si="198"/>
        <v>62.88</v>
      </c>
      <c r="Q3212" s="10" t="s">
        <v>8315</v>
      </c>
      <c r="R3212" t="s">
        <v>8316</v>
      </c>
      <c r="S3212" s="14">
        <f t="shared" si="199"/>
        <v>41013.936562499999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197"/>
        <v>120</v>
      </c>
      <c r="P3213">
        <f t="shared" si="198"/>
        <v>85.53</v>
      </c>
      <c r="Q3213" s="10" t="s">
        <v>8315</v>
      </c>
      <c r="R3213" t="s">
        <v>8316</v>
      </c>
      <c r="S3213" s="14">
        <f t="shared" si="199"/>
        <v>41834.586574074077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197"/>
        <v>126</v>
      </c>
      <c r="P3214">
        <f t="shared" si="198"/>
        <v>53.72</v>
      </c>
      <c r="Q3214" s="10" t="s">
        <v>8315</v>
      </c>
      <c r="R3214" t="s">
        <v>8316</v>
      </c>
      <c r="S3214" s="14">
        <f t="shared" si="199"/>
        <v>41829.795729166668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197"/>
        <v>100</v>
      </c>
      <c r="P3215">
        <f t="shared" si="198"/>
        <v>127.81</v>
      </c>
      <c r="Q3215" s="10" t="s">
        <v>8315</v>
      </c>
      <c r="R3215" t="s">
        <v>8316</v>
      </c>
      <c r="S3215" s="14">
        <f t="shared" si="199"/>
        <v>42171.763414351852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197"/>
        <v>102</v>
      </c>
      <c r="P3216">
        <f t="shared" si="198"/>
        <v>106.57</v>
      </c>
      <c r="Q3216" s="10" t="s">
        <v>8315</v>
      </c>
      <c r="R3216" t="s">
        <v>8316</v>
      </c>
      <c r="S3216" s="14">
        <f t="shared" si="199"/>
        <v>42337.792511574073</v>
      </c>
    </row>
    <row r="3217" spans="1:19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197"/>
        <v>100</v>
      </c>
      <c r="P3217">
        <f t="shared" si="198"/>
        <v>262.11</v>
      </c>
      <c r="Q3217" s="10" t="s">
        <v>8315</v>
      </c>
      <c r="R3217" t="s">
        <v>8316</v>
      </c>
      <c r="S3217" s="14">
        <f t="shared" si="199"/>
        <v>42219.665173611109</v>
      </c>
    </row>
    <row r="3218" spans="1:19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197"/>
        <v>100</v>
      </c>
      <c r="P3218">
        <f t="shared" si="198"/>
        <v>57.17</v>
      </c>
      <c r="Q3218" s="10" t="s">
        <v>8315</v>
      </c>
      <c r="R3218" t="s">
        <v>8316</v>
      </c>
      <c r="S3218" s="14">
        <f t="shared" si="199"/>
        <v>42165.462627314817</v>
      </c>
    </row>
    <row r="3219" spans="1:19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197"/>
        <v>116</v>
      </c>
      <c r="P3219">
        <f t="shared" si="198"/>
        <v>50.2</v>
      </c>
      <c r="Q3219" s="10" t="s">
        <v>8315</v>
      </c>
      <c r="R3219" t="s">
        <v>8316</v>
      </c>
      <c r="S3219" s="14">
        <f t="shared" si="199"/>
        <v>42648.546111111107</v>
      </c>
    </row>
    <row r="3220" spans="1:19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197"/>
        <v>102</v>
      </c>
      <c r="P3220">
        <f t="shared" si="198"/>
        <v>66.59</v>
      </c>
      <c r="Q3220" s="10" t="s">
        <v>8315</v>
      </c>
      <c r="R3220" t="s">
        <v>8316</v>
      </c>
      <c r="S3220" s="14">
        <f t="shared" si="199"/>
        <v>41971.002152777779</v>
      </c>
    </row>
    <row r="3221" spans="1:19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197"/>
        <v>100</v>
      </c>
      <c r="P3221">
        <f t="shared" si="198"/>
        <v>168.25</v>
      </c>
      <c r="Q3221" s="10" t="s">
        <v>8315</v>
      </c>
      <c r="R3221" t="s">
        <v>8316</v>
      </c>
      <c r="S3221" s="14">
        <f t="shared" si="199"/>
        <v>42050.983182870375</v>
      </c>
    </row>
    <row r="3222" spans="1:19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197"/>
        <v>101</v>
      </c>
      <c r="P3222">
        <f t="shared" si="198"/>
        <v>256.37</v>
      </c>
      <c r="Q3222" s="10" t="s">
        <v>8315</v>
      </c>
      <c r="R3222" t="s">
        <v>8316</v>
      </c>
      <c r="S3222" s="14">
        <f t="shared" si="199"/>
        <v>42772.833379629628</v>
      </c>
    </row>
    <row r="3223" spans="1:19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197"/>
        <v>103</v>
      </c>
      <c r="P3223">
        <f t="shared" si="198"/>
        <v>36.61</v>
      </c>
      <c r="Q3223" s="10" t="s">
        <v>8315</v>
      </c>
      <c r="R3223" t="s">
        <v>8316</v>
      </c>
      <c r="S3223" s="14">
        <f t="shared" si="199"/>
        <v>42155.696793981479</v>
      </c>
    </row>
    <row r="3224" spans="1:19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197"/>
        <v>125</v>
      </c>
      <c r="P3224">
        <f t="shared" si="198"/>
        <v>37.14</v>
      </c>
      <c r="Q3224" s="10" t="s">
        <v>8315</v>
      </c>
      <c r="R3224" t="s">
        <v>8316</v>
      </c>
      <c r="S3224" s="14">
        <f t="shared" si="199"/>
        <v>42270.582141203704</v>
      </c>
    </row>
    <row r="3225" spans="1:19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197"/>
        <v>110</v>
      </c>
      <c r="P3225">
        <f t="shared" si="198"/>
        <v>45.88</v>
      </c>
      <c r="Q3225" s="10" t="s">
        <v>8315</v>
      </c>
      <c r="R3225" t="s">
        <v>8316</v>
      </c>
      <c r="S3225" s="14">
        <f t="shared" si="199"/>
        <v>42206.835370370376</v>
      </c>
    </row>
    <row r="3226" spans="1:19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197"/>
        <v>102</v>
      </c>
      <c r="P3226">
        <f t="shared" si="198"/>
        <v>141.71</v>
      </c>
      <c r="Q3226" s="10" t="s">
        <v>8315</v>
      </c>
      <c r="R3226" t="s">
        <v>8316</v>
      </c>
      <c r="S3226" s="14">
        <f t="shared" si="199"/>
        <v>42697.850844907407</v>
      </c>
    </row>
    <row r="3227" spans="1:19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197"/>
        <v>102</v>
      </c>
      <c r="P3227">
        <f t="shared" si="198"/>
        <v>52.49</v>
      </c>
      <c r="Q3227" s="10" t="s">
        <v>8315</v>
      </c>
      <c r="R3227" t="s">
        <v>8316</v>
      </c>
      <c r="S3227" s="14">
        <f t="shared" si="199"/>
        <v>42503.559467592597</v>
      </c>
    </row>
    <row r="3228" spans="1:19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197"/>
        <v>104</v>
      </c>
      <c r="P3228">
        <f t="shared" si="198"/>
        <v>59.52</v>
      </c>
      <c r="Q3228" s="10" t="s">
        <v>8315</v>
      </c>
      <c r="R3228" t="s">
        <v>8316</v>
      </c>
      <c r="S3228" s="14">
        <f t="shared" si="199"/>
        <v>42277.583472222221</v>
      </c>
    </row>
    <row r="3229" spans="1:19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197"/>
        <v>125</v>
      </c>
      <c r="P3229">
        <f t="shared" si="198"/>
        <v>50</v>
      </c>
      <c r="Q3229" s="10" t="s">
        <v>8315</v>
      </c>
      <c r="R3229" t="s">
        <v>8316</v>
      </c>
      <c r="S3229" s="14">
        <f t="shared" si="199"/>
        <v>42722.882361111115</v>
      </c>
    </row>
    <row r="3230" spans="1:19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197"/>
        <v>102</v>
      </c>
      <c r="P3230">
        <f t="shared" si="198"/>
        <v>193.62</v>
      </c>
      <c r="Q3230" s="10" t="s">
        <v>8315</v>
      </c>
      <c r="R3230" t="s">
        <v>8316</v>
      </c>
      <c r="S3230" s="14">
        <f t="shared" si="199"/>
        <v>42323.70930555556</v>
      </c>
    </row>
    <row r="3231" spans="1:19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197"/>
        <v>108</v>
      </c>
      <c r="P3231">
        <f t="shared" si="198"/>
        <v>106.8</v>
      </c>
      <c r="Q3231" s="10" t="s">
        <v>8315</v>
      </c>
      <c r="R3231" t="s">
        <v>8316</v>
      </c>
      <c r="S3231" s="14">
        <f t="shared" si="199"/>
        <v>41933.291643518518</v>
      </c>
    </row>
    <row r="3232" spans="1:19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197"/>
        <v>110</v>
      </c>
      <c r="P3232">
        <f t="shared" si="198"/>
        <v>77.22</v>
      </c>
      <c r="Q3232" s="10" t="s">
        <v>8315</v>
      </c>
      <c r="R3232" t="s">
        <v>8316</v>
      </c>
      <c r="S3232" s="14">
        <f t="shared" si="199"/>
        <v>41898.168125000004</v>
      </c>
    </row>
    <row r="3233" spans="1:19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197"/>
        <v>161</v>
      </c>
      <c r="P3233">
        <f t="shared" si="198"/>
        <v>57.5</v>
      </c>
      <c r="Q3233" s="10" t="s">
        <v>8315</v>
      </c>
      <c r="R3233" t="s">
        <v>8316</v>
      </c>
      <c r="S3233" s="14">
        <f t="shared" si="199"/>
        <v>42446.943831018521</v>
      </c>
    </row>
    <row r="3234" spans="1:19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197"/>
        <v>131</v>
      </c>
      <c r="P3234">
        <f t="shared" si="198"/>
        <v>50.46</v>
      </c>
      <c r="Q3234" s="10" t="s">
        <v>8315</v>
      </c>
      <c r="R3234" t="s">
        <v>8316</v>
      </c>
      <c r="S3234" s="14">
        <f t="shared" si="199"/>
        <v>42463.81385416667</v>
      </c>
    </row>
    <row r="3235" spans="1:19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197"/>
        <v>119</v>
      </c>
      <c r="P3235">
        <f t="shared" si="198"/>
        <v>97.38</v>
      </c>
      <c r="Q3235" s="10" t="s">
        <v>8315</v>
      </c>
      <c r="R3235" t="s">
        <v>8316</v>
      </c>
      <c r="S3235" s="14">
        <f t="shared" si="199"/>
        <v>42766.805034722223</v>
      </c>
    </row>
    <row r="3236" spans="1:19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197"/>
        <v>100</v>
      </c>
      <c r="P3236">
        <f t="shared" si="198"/>
        <v>34.92</v>
      </c>
      <c r="Q3236" s="10" t="s">
        <v>8315</v>
      </c>
      <c r="R3236" t="s">
        <v>8316</v>
      </c>
      <c r="S3236" s="14">
        <f t="shared" si="199"/>
        <v>42734.789444444439</v>
      </c>
    </row>
    <row r="3237" spans="1:19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197"/>
        <v>103</v>
      </c>
      <c r="P3237">
        <f t="shared" si="198"/>
        <v>85.53</v>
      </c>
      <c r="Q3237" s="10" t="s">
        <v>8315</v>
      </c>
      <c r="R3237" t="s">
        <v>8316</v>
      </c>
      <c r="S3237" s="14">
        <f t="shared" si="199"/>
        <v>42522.347812499997</v>
      </c>
    </row>
    <row r="3238" spans="1:19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197"/>
        <v>101</v>
      </c>
      <c r="P3238">
        <f t="shared" si="198"/>
        <v>182.91</v>
      </c>
      <c r="Q3238" s="10" t="s">
        <v>8315</v>
      </c>
      <c r="R3238" t="s">
        <v>8316</v>
      </c>
      <c r="S3238" s="14">
        <f t="shared" si="199"/>
        <v>42702.917048611111</v>
      </c>
    </row>
    <row r="3239" spans="1:19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197"/>
        <v>101</v>
      </c>
      <c r="P3239">
        <f t="shared" si="198"/>
        <v>131.13999999999999</v>
      </c>
      <c r="Q3239" s="10" t="s">
        <v>8315</v>
      </c>
      <c r="R3239" t="s">
        <v>8316</v>
      </c>
      <c r="S3239" s="14">
        <f t="shared" si="199"/>
        <v>42252.474351851852</v>
      </c>
    </row>
    <row r="3240" spans="1:19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197"/>
        <v>112</v>
      </c>
      <c r="P3240">
        <f t="shared" si="198"/>
        <v>39.81</v>
      </c>
      <c r="Q3240" s="10" t="s">
        <v>8315</v>
      </c>
      <c r="R3240" t="s">
        <v>8316</v>
      </c>
      <c r="S3240" s="14">
        <f t="shared" si="199"/>
        <v>42156.510393518518</v>
      </c>
    </row>
    <row r="3241" spans="1:19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197"/>
        <v>106</v>
      </c>
      <c r="P3241">
        <f t="shared" si="198"/>
        <v>59.7</v>
      </c>
      <c r="Q3241" s="10" t="s">
        <v>8315</v>
      </c>
      <c r="R3241" t="s">
        <v>8316</v>
      </c>
      <c r="S3241" s="14">
        <f t="shared" si="199"/>
        <v>42278.089039351849</v>
      </c>
    </row>
    <row r="3242" spans="1:19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197"/>
        <v>101</v>
      </c>
      <c r="P3242">
        <f t="shared" si="198"/>
        <v>88.74</v>
      </c>
      <c r="Q3242" s="10" t="s">
        <v>8315</v>
      </c>
      <c r="R3242" t="s">
        <v>8316</v>
      </c>
      <c r="S3242" s="14">
        <f t="shared" si="199"/>
        <v>42754.693842592591</v>
      </c>
    </row>
    <row r="3243" spans="1:19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197"/>
        <v>115</v>
      </c>
      <c r="P3243">
        <f t="shared" si="198"/>
        <v>58.69</v>
      </c>
      <c r="Q3243" s="10" t="s">
        <v>8315</v>
      </c>
      <c r="R3243" t="s">
        <v>8316</v>
      </c>
      <c r="S3243" s="14">
        <f t="shared" si="199"/>
        <v>41893.324884259258</v>
      </c>
    </row>
    <row r="3244" spans="1:19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197"/>
        <v>127</v>
      </c>
      <c r="P3244">
        <f t="shared" si="198"/>
        <v>69.569999999999993</v>
      </c>
      <c r="Q3244" s="10" t="s">
        <v>8315</v>
      </c>
      <c r="R3244" t="s">
        <v>8316</v>
      </c>
      <c r="S3244" s="14">
        <f t="shared" si="199"/>
        <v>41871.755694444444</v>
      </c>
    </row>
    <row r="3245" spans="1:19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197"/>
        <v>103</v>
      </c>
      <c r="P3245">
        <f t="shared" si="198"/>
        <v>115.87</v>
      </c>
      <c r="Q3245" s="10" t="s">
        <v>8315</v>
      </c>
      <c r="R3245" t="s">
        <v>8316</v>
      </c>
      <c r="S3245" s="14">
        <f t="shared" si="199"/>
        <v>42262.096782407403</v>
      </c>
    </row>
    <row r="3246" spans="1:19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197"/>
        <v>103</v>
      </c>
      <c r="P3246">
        <f t="shared" si="198"/>
        <v>23.87</v>
      </c>
      <c r="Q3246" s="10" t="s">
        <v>8315</v>
      </c>
      <c r="R3246" t="s">
        <v>8316</v>
      </c>
      <c r="S3246" s="14">
        <f t="shared" si="199"/>
        <v>42675.694236111114</v>
      </c>
    </row>
    <row r="3247" spans="1:19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197"/>
        <v>104</v>
      </c>
      <c r="P3247">
        <f t="shared" si="198"/>
        <v>81.13</v>
      </c>
      <c r="Q3247" s="10" t="s">
        <v>8315</v>
      </c>
      <c r="R3247" t="s">
        <v>8316</v>
      </c>
      <c r="S3247" s="14">
        <f t="shared" si="199"/>
        <v>42135.60020833333</v>
      </c>
    </row>
    <row r="3248" spans="1:19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197"/>
        <v>111</v>
      </c>
      <c r="P3248">
        <f t="shared" si="198"/>
        <v>57.63</v>
      </c>
      <c r="Q3248" s="10" t="s">
        <v>8315</v>
      </c>
      <c r="R3248" t="s">
        <v>8316</v>
      </c>
      <c r="S3248" s="14">
        <f t="shared" si="199"/>
        <v>42230.472222222219</v>
      </c>
    </row>
    <row r="3249" spans="1:19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197"/>
        <v>106</v>
      </c>
      <c r="P3249">
        <f t="shared" si="198"/>
        <v>46.43</v>
      </c>
      <c r="Q3249" s="10" t="s">
        <v>8315</v>
      </c>
      <c r="R3249" t="s">
        <v>8316</v>
      </c>
      <c r="S3249" s="14">
        <f t="shared" si="199"/>
        <v>42167.434166666666</v>
      </c>
    </row>
    <row r="3250" spans="1:19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197"/>
        <v>101</v>
      </c>
      <c r="P3250">
        <f t="shared" si="198"/>
        <v>60.48</v>
      </c>
      <c r="Q3250" s="10" t="s">
        <v>8315</v>
      </c>
      <c r="R3250" t="s">
        <v>8316</v>
      </c>
      <c r="S3250" s="14">
        <f t="shared" si="199"/>
        <v>42068.888391203705</v>
      </c>
    </row>
    <row r="3251" spans="1:19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197"/>
        <v>105</v>
      </c>
      <c r="P3251">
        <f t="shared" si="198"/>
        <v>65.58</v>
      </c>
      <c r="Q3251" s="10" t="s">
        <v>8315</v>
      </c>
      <c r="R3251" t="s">
        <v>8316</v>
      </c>
      <c r="S3251" s="14">
        <f t="shared" si="199"/>
        <v>42145.746689814812</v>
      </c>
    </row>
    <row r="3252" spans="1:19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197"/>
        <v>102</v>
      </c>
      <c r="P3252">
        <f t="shared" si="198"/>
        <v>119.19</v>
      </c>
      <c r="Q3252" s="10" t="s">
        <v>8315</v>
      </c>
      <c r="R3252" t="s">
        <v>8316</v>
      </c>
      <c r="S3252" s="14">
        <f t="shared" si="199"/>
        <v>41918.742175925923</v>
      </c>
    </row>
    <row r="3253" spans="1:19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197"/>
        <v>111</v>
      </c>
      <c r="P3253">
        <f t="shared" si="198"/>
        <v>83.05</v>
      </c>
      <c r="Q3253" s="10" t="s">
        <v>8315</v>
      </c>
      <c r="R3253" t="s">
        <v>8316</v>
      </c>
      <c r="S3253" s="14">
        <f t="shared" si="199"/>
        <v>42146.731087962966</v>
      </c>
    </row>
    <row r="3254" spans="1:19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197"/>
        <v>128</v>
      </c>
      <c r="P3254">
        <f t="shared" si="198"/>
        <v>57.52</v>
      </c>
      <c r="Q3254" s="10" t="s">
        <v>8315</v>
      </c>
      <c r="R3254" t="s">
        <v>8316</v>
      </c>
      <c r="S3254" s="14">
        <f t="shared" si="199"/>
        <v>42590.472685185188</v>
      </c>
    </row>
    <row r="3255" spans="1:19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197"/>
        <v>102</v>
      </c>
      <c r="P3255">
        <f t="shared" si="198"/>
        <v>177.09</v>
      </c>
      <c r="Q3255" s="10" t="s">
        <v>8315</v>
      </c>
      <c r="R3255" t="s">
        <v>8316</v>
      </c>
      <c r="S3255" s="14">
        <f t="shared" si="199"/>
        <v>42602.576712962968</v>
      </c>
    </row>
    <row r="3256" spans="1:19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197"/>
        <v>101</v>
      </c>
      <c r="P3256">
        <f t="shared" si="198"/>
        <v>70.77</v>
      </c>
      <c r="Q3256" s="10" t="s">
        <v>8315</v>
      </c>
      <c r="R3256" t="s">
        <v>8316</v>
      </c>
      <c r="S3256" s="14">
        <f t="shared" si="199"/>
        <v>42059.085752314815</v>
      </c>
    </row>
    <row r="3257" spans="1:19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197"/>
        <v>175</v>
      </c>
      <c r="P3257">
        <f t="shared" si="198"/>
        <v>29.17</v>
      </c>
      <c r="Q3257" s="10" t="s">
        <v>8315</v>
      </c>
      <c r="R3257" t="s">
        <v>8316</v>
      </c>
      <c r="S3257" s="14">
        <f t="shared" si="199"/>
        <v>41889.768229166664</v>
      </c>
    </row>
    <row r="3258" spans="1:19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197"/>
        <v>128</v>
      </c>
      <c r="P3258">
        <f t="shared" si="198"/>
        <v>72.760000000000005</v>
      </c>
      <c r="Q3258" s="10" t="s">
        <v>8315</v>
      </c>
      <c r="R3258" t="s">
        <v>8316</v>
      </c>
      <c r="S3258" s="14">
        <f t="shared" si="199"/>
        <v>42144.573807870373</v>
      </c>
    </row>
    <row r="3259" spans="1:19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197"/>
        <v>106</v>
      </c>
      <c r="P3259">
        <f t="shared" si="198"/>
        <v>51.85</v>
      </c>
      <c r="Q3259" s="10" t="s">
        <v>8315</v>
      </c>
      <c r="R3259" t="s">
        <v>8316</v>
      </c>
      <c r="S3259" s="14">
        <f t="shared" si="199"/>
        <v>42758.559629629628</v>
      </c>
    </row>
    <row r="3260" spans="1:19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197"/>
        <v>105</v>
      </c>
      <c r="P3260">
        <f t="shared" si="198"/>
        <v>98.2</v>
      </c>
      <c r="Q3260" s="10" t="s">
        <v>8315</v>
      </c>
      <c r="R3260" t="s">
        <v>8316</v>
      </c>
      <c r="S3260" s="14">
        <f t="shared" si="199"/>
        <v>41982.887280092589</v>
      </c>
    </row>
    <row r="3261" spans="1:19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197"/>
        <v>106</v>
      </c>
      <c r="P3261">
        <f t="shared" si="198"/>
        <v>251.74</v>
      </c>
      <c r="Q3261" s="10" t="s">
        <v>8315</v>
      </c>
      <c r="R3261" t="s">
        <v>8316</v>
      </c>
      <c r="S3261" s="14">
        <f t="shared" si="199"/>
        <v>42614.760937500003</v>
      </c>
    </row>
    <row r="3262" spans="1:19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197"/>
        <v>109</v>
      </c>
      <c r="P3262">
        <f t="shared" si="198"/>
        <v>74.819999999999993</v>
      </c>
      <c r="Q3262" s="10" t="s">
        <v>8315</v>
      </c>
      <c r="R3262" t="s">
        <v>8316</v>
      </c>
      <c r="S3262" s="14">
        <f t="shared" si="199"/>
        <v>42303.672662037032</v>
      </c>
    </row>
    <row r="3263" spans="1:19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197"/>
        <v>100</v>
      </c>
      <c r="P3263">
        <f t="shared" si="198"/>
        <v>67.650000000000006</v>
      </c>
      <c r="Q3263" s="10" t="s">
        <v>8315</v>
      </c>
      <c r="R3263" t="s">
        <v>8316</v>
      </c>
      <c r="S3263" s="14">
        <f t="shared" si="199"/>
        <v>42171.725416666668</v>
      </c>
    </row>
    <row r="3264" spans="1:19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197"/>
        <v>103</v>
      </c>
      <c r="P3264">
        <f t="shared" si="198"/>
        <v>93.81</v>
      </c>
      <c r="Q3264" s="10" t="s">
        <v>8315</v>
      </c>
      <c r="R3264" t="s">
        <v>8316</v>
      </c>
      <c r="S3264" s="14">
        <f t="shared" si="199"/>
        <v>41964.315532407403</v>
      </c>
    </row>
    <row r="3265" spans="1:19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197"/>
        <v>112</v>
      </c>
      <c r="P3265">
        <f t="shared" si="198"/>
        <v>41.24</v>
      </c>
      <c r="Q3265" s="10" t="s">
        <v>8315</v>
      </c>
      <c r="R3265" t="s">
        <v>8316</v>
      </c>
      <c r="S3265" s="14">
        <f t="shared" si="199"/>
        <v>42284.516064814816</v>
      </c>
    </row>
    <row r="3266" spans="1:19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0">ROUND(E3266/D3266*100,0)</f>
        <v>103</v>
      </c>
      <c r="P3266">
        <f t="shared" si="198"/>
        <v>52.55</v>
      </c>
      <c r="Q3266" s="10" t="s">
        <v>8315</v>
      </c>
      <c r="R3266" t="s">
        <v>8316</v>
      </c>
      <c r="S3266" s="14">
        <f t="shared" si="199"/>
        <v>42016.800208333334</v>
      </c>
    </row>
    <row r="3267" spans="1:19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0"/>
        <v>164</v>
      </c>
      <c r="P3267">
        <f t="shared" ref="P3267:P3330" si="201">IFERROR(ROUND(E3267/L3267,2),0)</f>
        <v>70.290000000000006</v>
      </c>
      <c r="Q3267" s="10" t="s">
        <v>8315</v>
      </c>
      <c r="R3267" t="s">
        <v>8316</v>
      </c>
      <c r="S3267" s="14">
        <f t="shared" ref="S3267:S3330" si="202">(((J3267/60)/60)/24)+DATE(1970,1,1)</f>
        <v>42311.711979166663</v>
      </c>
    </row>
    <row r="3268" spans="1:19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0"/>
        <v>131</v>
      </c>
      <c r="P3268">
        <f t="shared" si="201"/>
        <v>48.33</v>
      </c>
      <c r="Q3268" s="10" t="s">
        <v>8315</v>
      </c>
      <c r="R3268" t="s">
        <v>8316</v>
      </c>
      <c r="S3268" s="14">
        <f t="shared" si="202"/>
        <v>42136.536134259266</v>
      </c>
    </row>
    <row r="3269" spans="1:19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0"/>
        <v>102</v>
      </c>
      <c r="P3269">
        <f t="shared" si="201"/>
        <v>53.18</v>
      </c>
      <c r="Q3269" s="10" t="s">
        <v>8315</v>
      </c>
      <c r="R3269" t="s">
        <v>8316</v>
      </c>
      <c r="S3269" s="14">
        <f t="shared" si="202"/>
        <v>42172.757638888885</v>
      </c>
    </row>
    <row r="3270" spans="1:19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0"/>
        <v>128</v>
      </c>
      <c r="P3270">
        <f t="shared" si="201"/>
        <v>60.95</v>
      </c>
      <c r="Q3270" s="10" t="s">
        <v>8315</v>
      </c>
      <c r="R3270" t="s">
        <v>8316</v>
      </c>
      <c r="S3270" s="14">
        <f t="shared" si="202"/>
        <v>42590.90425925926</v>
      </c>
    </row>
    <row r="3271" spans="1:19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0"/>
        <v>102</v>
      </c>
      <c r="P3271">
        <f t="shared" si="201"/>
        <v>116</v>
      </c>
      <c r="Q3271" s="10" t="s">
        <v>8315</v>
      </c>
      <c r="R3271" t="s">
        <v>8316</v>
      </c>
      <c r="S3271" s="14">
        <f t="shared" si="202"/>
        <v>42137.395798611105</v>
      </c>
    </row>
    <row r="3272" spans="1:19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0"/>
        <v>102</v>
      </c>
      <c r="P3272">
        <f t="shared" si="201"/>
        <v>61</v>
      </c>
      <c r="Q3272" s="10" t="s">
        <v>8315</v>
      </c>
      <c r="R3272" t="s">
        <v>8316</v>
      </c>
      <c r="S3272" s="14">
        <f t="shared" si="202"/>
        <v>42167.533159722225</v>
      </c>
    </row>
    <row r="3273" spans="1:19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0"/>
        <v>130</v>
      </c>
      <c r="P3273">
        <f t="shared" si="201"/>
        <v>38.24</v>
      </c>
      <c r="Q3273" s="10" t="s">
        <v>8315</v>
      </c>
      <c r="R3273" t="s">
        <v>8316</v>
      </c>
      <c r="S3273" s="14">
        <f t="shared" si="202"/>
        <v>41915.437210648146</v>
      </c>
    </row>
    <row r="3274" spans="1:19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0"/>
        <v>154</v>
      </c>
      <c r="P3274">
        <f t="shared" si="201"/>
        <v>106.5</v>
      </c>
      <c r="Q3274" s="10" t="s">
        <v>8315</v>
      </c>
      <c r="R3274" t="s">
        <v>8316</v>
      </c>
      <c r="S3274" s="14">
        <f t="shared" si="202"/>
        <v>42284.500104166669</v>
      </c>
    </row>
    <row r="3275" spans="1:19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0"/>
        <v>107</v>
      </c>
      <c r="P3275">
        <f t="shared" si="201"/>
        <v>204.57</v>
      </c>
      <c r="Q3275" s="10" t="s">
        <v>8315</v>
      </c>
      <c r="R3275" t="s">
        <v>8316</v>
      </c>
      <c r="S3275" s="14">
        <f t="shared" si="202"/>
        <v>42611.801412037035</v>
      </c>
    </row>
    <row r="3276" spans="1:19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0"/>
        <v>101</v>
      </c>
      <c r="P3276">
        <f t="shared" si="201"/>
        <v>54.91</v>
      </c>
      <c r="Q3276" s="10" t="s">
        <v>8315</v>
      </c>
      <c r="R3276" t="s">
        <v>8316</v>
      </c>
      <c r="S3276" s="14">
        <f t="shared" si="202"/>
        <v>42400.704537037032</v>
      </c>
    </row>
    <row r="3277" spans="1:19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0"/>
        <v>100</v>
      </c>
      <c r="P3277">
        <f t="shared" si="201"/>
        <v>150.41999999999999</v>
      </c>
      <c r="Q3277" s="10" t="s">
        <v>8315</v>
      </c>
      <c r="R3277" t="s">
        <v>8316</v>
      </c>
      <c r="S3277" s="14">
        <f t="shared" si="202"/>
        <v>42017.88045138889</v>
      </c>
    </row>
    <row r="3278" spans="1:19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0"/>
        <v>117</v>
      </c>
      <c r="P3278">
        <f t="shared" si="201"/>
        <v>52.58</v>
      </c>
      <c r="Q3278" s="10" t="s">
        <v>8315</v>
      </c>
      <c r="R3278" t="s">
        <v>8316</v>
      </c>
      <c r="S3278" s="14">
        <f t="shared" si="202"/>
        <v>42426.949988425928</v>
      </c>
    </row>
    <row r="3279" spans="1:19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0"/>
        <v>109</v>
      </c>
      <c r="P3279">
        <f t="shared" si="201"/>
        <v>54.3</v>
      </c>
      <c r="Q3279" s="10" t="s">
        <v>8315</v>
      </c>
      <c r="R3279" t="s">
        <v>8316</v>
      </c>
      <c r="S3279" s="14">
        <f t="shared" si="202"/>
        <v>41931.682939814818</v>
      </c>
    </row>
    <row r="3280" spans="1:19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0"/>
        <v>103</v>
      </c>
      <c r="P3280">
        <f t="shared" si="201"/>
        <v>76.03</v>
      </c>
      <c r="Q3280" s="10" t="s">
        <v>8315</v>
      </c>
      <c r="R3280" t="s">
        <v>8316</v>
      </c>
      <c r="S3280" s="14">
        <f t="shared" si="202"/>
        <v>42124.848414351851</v>
      </c>
    </row>
    <row r="3281" spans="1:19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0"/>
        <v>114</v>
      </c>
      <c r="P3281">
        <f t="shared" si="201"/>
        <v>105.21</v>
      </c>
      <c r="Q3281" s="10" t="s">
        <v>8315</v>
      </c>
      <c r="R3281" t="s">
        <v>8316</v>
      </c>
      <c r="S3281" s="14">
        <f t="shared" si="202"/>
        <v>42431.102534722217</v>
      </c>
    </row>
    <row r="3282" spans="1:19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0"/>
        <v>103</v>
      </c>
      <c r="P3282">
        <f t="shared" si="201"/>
        <v>68.67</v>
      </c>
      <c r="Q3282" s="10" t="s">
        <v>8315</v>
      </c>
      <c r="R3282" t="s">
        <v>8316</v>
      </c>
      <c r="S3282" s="14">
        <f t="shared" si="202"/>
        <v>42121.756921296299</v>
      </c>
    </row>
    <row r="3283" spans="1:19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0"/>
        <v>122</v>
      </c>
      <c r="P3283">
        <f t="shared" si="201"/>
        <v>129.36000000000001</v>
      </c>
      <c r="Q3283" s="10" t="s">
        <v>8315</v>
      </c>
      <c r="R3283" t="s">
        <v>8316</v>
      </c>
      <c r="S3283" s="14">
        <f t="shared" si="202"/>
        <v>42219.019733796296</v>
      </c>
    </row>
    <row r="3284" spans="1:19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0"/>
        <v>103</v>
      </c>
      <c r="P3284">
        <f t="shared" si="201"/>
        <v>134.26</v>
      </c>
      <c r="Q3284" s="10" t="s">
        <v>8315</v>
      </c>
      <c r="R3284" t="s">
        <v>8316</v>
      </c>
      <c r="S3284" s="14">
        <f t="shared" si="202"/>
        <v>42445.19430555556</v>
      </c>
    </row>
    <row r="3285" spans="1:19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0"/>
        <v>105</v>
      </c>
      <c r="P3285">
        <f t="shared" si="201"/>
        <v>17.829999999999998</v>
      </c>
      <c r="Q3285" s="10" t="s">
        <v>8315</v>
      </c>
      <c r="R3285" t="s">
        <v>8316</v>
      </c>
      <c r="S3285" s="14">
        <f t="shared" si="202"/>
        <v>42379.74418981481</v>
      </c>
    </row>
    <row r="3286" spans="1:19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0"/>
        <v>102</v>
      </c>
      <c r="P3286">
        <f t="shared" si="201"/>
        <v>203.2</v>
      </c>
      <c r="Q3286" s="10" t="s">
        <v>8315</v>
      </c>
      <c r="R3286" t="s">
        <v>8316</v>
      </c>
      <c r="S3286" s="14">
        <f t="shared" si="202"/>
        <v>42380.884872685187</v>
      </c>
    </row>
    <row r="3287" spans="1:19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0"/>
        <v>112</v>
      </c>
      <c r="P3287">
        <f t="shared" si="201"/>
        <v>69.19</v>
      </c>
      <c r="Q3287" s="10" t="s">
        <v>8315</v>
      </c>
      <c r="R3287" t="s">
        <v>8316</v>
      </c>
      <c r="S3287" s="14">
        <f t="shared" si="202"/>
        <v>42762.942430555559</v>
      </c>
    </row>
    <row r="3288" spans="1:19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0"/>
        <v>102</v>
      </c>
      <c r="P3288">
        <f t="shared" si="201"/>
        <v>125.12</v>
      </c>
      <c r="Q3288" s="10" t="s">
        <v>8315</v>
      </c>
      <c r="R3288" t="s">
        <v>8316</v>
      </c>
      <c r="S3288" s="14">
        <f t="shared" si="202"/>
        <v>42567.840069444443</v>
      </c>
    </row>
    <row r="3289" spans="1:19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0"/>
        <v>100</v>
      </c>
      <c r="P3289">
        <f t="shared" si="201"/>
        <v>73.53</v>
      </c>
      <c r="Q3289" s="10" t="s">
        <v>8315</v>
      </c>
      <c r="R3289" t="s">
        <v>8316</v>
      </c>
      <c r="S3289" s="14">
        <f t="shared" si="202"/>
        <v>42311.750324074077</v>
      </c>
    </row>
    <row r="3290" spans="1:19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0"/>
        <v>100</v>
      </c>
      <c r="P3290">
        <f t="shared" si="201"/>
        <v>48.44</v>
      </c>
      <c r="Q3290" s="10" t="s">
        <v>8315</v>
      </c>
      <c r="R3290" t="s">
        <v>8316</v>
      </c>
      <c r="S3290" s="14">
        <f t="shared" si="202"/>
        <v>42505.774479166663</v>
      </c>
    </row>
    <row r="3291" spans="1:19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0"/>
        <v>133</v>
      </c>
      <c r="P3291">
        <f t="shared" si="201"/>
        <v>26.61</v>
      </c>
      <c r="Q3291" s="10" t="s">
        <v>8315</v>
      </c>
      <c r="R3291" t="s">
        <v>8316</v>
      </c>
      <c r="S3291" s="14">
        <f t="shared" si="202"/>
        <v>42758.368078703701</v>
      </c>
    </row>
    <row r="3292" spans="1:19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0"/>
        <v>121</v>
      </c>
      <c r="P3292">
        <f t="shared" si="201"/>
        <v>33.67</v>
      </c>
      <c r="Q3292" s="10" t="s">
        <v>8315</v>
      </c>
      <c r="R3292" t="s">
        <v>8316</v>
      </c>
      <c r="S3292" s="14">
        <f t="shared" si="202"/>
        <v>42775.51494212963</v>
      </c>
    </row>
    <row r="3293" spans="1:19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0"/>
        <v>114</v>
      </c>
      <c r="P3293">
        <f t="shared" si="201"/>
        <v>40.71</v>
      </c>
      <c r="Q3293" s="10" t="s">
        <v>8315</v>
      </c>
      <c r="R3293" t="s">
        <v>8316</v>
      </c>
      <c r="S3293" s="14">
        <f t="shared" si="202"/>
        <v>42232.702546296292</v>
      </c>
    </row>
    <row r="3294" spans="1:19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0"/>
        <v>286</v>
      </c>
      <c r="P3294">
        <f t="shared" si="201"/>
        <v>19.27</v>
      </c>
      <c r="Q3294" s="10" t="s">
        <v>8315</v>
      </c>
      <c r="R3294" t="s">
        <v>8316</v>
      </c>
      <c r="S3294" s="14">
        <f t="shared" si="202"/>
        <v>42282.770231481481</v>
      </c>
    </row>
    <row r="3295" spans="1:19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0"/>
        <v>170</v>
      </c>
      <c r="P3295">
        <f t="shared" si="201"/>
        <v>84.29</v>
      </c>
      <c r="Q3295" s="10" t="s">
        <v>8315</v>
      </c>
      <c r="R3295" t="s">
        <v>8316</v>
      </c>
      <c r="S3295" s="14">
        <f t="shared" si="202"/>
        <v>42768.425370370373</v>
      </c>
    </row>
    <row r="3296" spans="1:19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0"/>
        <v>118</v>
      </c>
      <c r="P3296">
        <f t="shared" si="201"/>
        <v>29.58</v>
      </c>
      <c r="Q3296" s="10" t="s">
        <v>8315</v>
      </c>
      <c r="R3296" t="s">
        <v>8316</v>
      </c>
      <c r="S3296" s="14">
        <f t="shared" si="202"/>
        <v>42141.541134259256</v>
      </c>
    </row>
    <row r="3297" spans="1:19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0"/>
        <v>103</v>
      </c>
      <c r="P3297">
        <f t="shared" si="201"/>
        <v>26.67</v>
      </c>
      <c r="Q3297" s="10" t="s">
        <v>8315</v>
      </c>
      <c r="R3297" t="s">
        <v>8316</v>
      </c>
      <c r="S3297" s="14">
        <f t="shared" si="202"/>
        <v>42609.442465277782</v>
      </c>
    </row>
    <row r="3298" spans="1:19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0"/>
        <v>144</v>
      </c>
      <c r="P3298">
        <f t="shared" si="201"/>
        <v>45.98</v>
      </c>
      <c r="Q3298" s="10" t="s">
        <v>8315</v>
      </c>
      <c r="R3298" t="s">
        <v>8316</v>
      </c>
      <c r="S3298" s="14">
        <f t="shared" si="202"/>
        <v>42309.756620370375</v>
      </c>
    </row>
    <row r="3299" spans="1:19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0"/>
        <v>100</v>
      </c>
      <c r="P3299">
        <f t="shared" si="201"/>
        <v>125.09</v>
      </c>
      <c r="Q3299" s="10" t="s">
        <v>8315</v>
      </c>
      <c r="R3299" t="s">
        <v>8316</v>
      </c>
      <c r="S3299" s="14">
        <f t="shared" si="202"/>
        <v>42193.771481481483</v>
      </c>
    </row>
    <row r="3300" spans="1:19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0"/>
        <v>102</v>
      </c>
      <c r="P3300">
        <f t="shared" si="201"/>
        <v>141.29</v>
      </c>
      <c r="Q3300" s="10" t="s">
        <v>8315</v>
      </c>
      <c r="R3300" t="s">
        <v>8316</v>
      </c>
      <c r="S3300" s="14">
        <f t="shared" si="202"/>
        <v>42239.957962962959</v>
      </c>
    </row>
    <row r="3301" spans="1:19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0"/>
        <v>116</v>
      </c>
      <c r="P3301">
        <f t="shared" si="201"/>
        <v>55.33</v>
      </c>
      <c r="Q3301" s="10" t="s">
        <v>8315</v>
      </c>
      <c r="R3301" t="s">
        <v>8316</v>
      </c>
      <c r="S3301" s="14">
        <f t="shared" si="202"/>
        <v>42261.917395833334</v>
      </c>
    </row>
    <row r="3302" spans="1:19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0"/>
        <v>136</v>
      </c>
      <c r="P3302">
        <f t="shared" si="201"/>
        <v>46.42</v>
      </c>
      <c r="Q3302" s="10" t="s">
        <v>8315</v>
      </c>
      <c r="R3302" t="s">
        <v>8316</v>
      </c>
      <c r="S3302" s="14">
        <f t="shared" si="202"/>
        <v>42102.743773148148</v>
      </c>
    </row>
    <row r="3303" spans="1:19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0"/>
        <v>133</v>
      </c>
      <c r="P3303">
        <f t="shared" si="201"/>
        <v>57.2</v>
      </c>
      <c r="Q3303" s="10" t="s">
        <v>8315</v>
      </c>
      <c r="R3303" t="s">
        <v>8316</v>
      </c>
      <c r="S3303" s="14">
        <f t="shared" si="202"/>
        <v>42538.73583333334</v>
      </c>
    </row>
    <row r="3304" spans="1:19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0"/>
        <v>103</v>
      </c>
      <c r="P3304">
        <f t="shared" si="201"/>
        <v>173.7</v>
      </c>
      <c r="Q3304" s="10" t="s">
        <v>8315</v>
      </c>
      <c r="R3304" t="s">
        <v>8316</v>
      </c>
      <c r="S3304" s="14">
        <f t="shared" si="202"/>
        <v>42681.35157407407</v>
      </c>
    </row>
    <row r="3305" spans="1:19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0"/>
        <v>116</v>
      </c>
      <c r="P3305">
        <f t="shared" si="201"/>
        <v>59.6</v>
      </c>
      <c r="Q3305" s="10" t="s">
        <v>8315</v>
      </c>
      <c r="R3305" t="s">
        <v>8316</v>
      </c>
      <c r="S3305" s="14">
        <f t="shared" si="202"/>
        <v>42056.65143518518</v>
      </c>
    </row>
    <row r="3306" spans="1:19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0"/>
        <v>105</v>
      </c>
      <c r="P3306">
        <f t="shared" si="201"/>
        <v>89.59</v>
      </c>
      <c r="Q3306" s="10" t="s">
        <v>8315</v>
      </c>
      <c r="R3306" t="s">
        <v>8316</v>
      </c>
      <c r="S3306" s="14">
        <f t="shared" si="202"/>
        <v>42696.624444444446</v>
      </c>
    </row>
    <row r="3307" spans="1:19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0"/>
        <v>102</v>
      </c>
      <c r="P3307">
        <f t="shared" si="201"/>
        <v>204.05</v>
      </c>
      <c r="Q3307" s="10" t="s">
        <v>8315</v>
      </c>
      <c r="R3307" t="s">
        <v>8316</v>
      </c>
      <c r="S3307" s="14">
        <f t="shared" si="202"/>
        <v>42186.855879629627</v>
      </c>
    </row>
    <row r="3308" spans="1:19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0"/>
        <v>175</v>
      </c>
      <c r="P3308">
        <f t="shared" si="201"/>
        <v>48.7</v>
      </c>
      <c r="Q3308" s="10" t="s">
        <v>8315</v>
      </c>
      <c r="R3308" t="s">
        <v>8316</v>
      </c>
      <c r="S3308" s="14">
        <f t="shared" si="202"/>
        <v>42493.219236111108</v>
      </c>
    </row>
    <row r="3309" spans="1:19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0"/>
        <v>107</v>
      </c>
      <c r="P3309">
        <f t="shared" si="201"/>
        <v>53.34</v>
      </c>
      <c r="Q3309" s="10" t="s">
        <v>8315</v>
      </c>
      <c r="R3309" t="s">
        <v>8316</v>
      </c>
      <c r="S3309" s="14">
        <f t="shared" si="202"/>
        <v>42475.057164351849</v>
      </c>
    </row>
    <row r="3310" spans="1:19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0"/>
        <v>122</v>
      </c>
      <c r="P3310">
        <f t="shared" si="201"/>
        <v>75.09</v>
      </c>
      <c r="Q3310" s="10" t="s">
        <v>8315</v>
      </c>
      <c r="R3310" t="s">
        <v>8316</v>
      </c>
      <c r="S3310" s="14">
        <f t="shared" si="202"/>
        <v>42452.876909722225</v>
      </c>
    </row>
    <row r="3311" spans="1:19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0"/>
        <v>159</v>
      </c>
      <c r="P3311">
        <f t="shared" si="201"/>
        <v>18</v>
      </c>
      <c r="Q3311" s="10" t="s">
        <v>8315</v>
      </c>
      <c r="R3311" t="s">
        <v>8316</v>
      </c>
      <c r="S3311" s="14">
        <f t="shared" si="202"/>
        <v>42628.650208333333</v>
      </c>
    </row>
    <row r="3312" spans="1:19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0"/>
        <v>100</v>
      </c>
      <c r="P3312">
        <f t="shared" si="201"/>
        <v>209.84</v>
      </c>
      <c r="Q3312" s="10" t="s">
        <v>8315</v>
      </c>
      <c r="R3312" t="s">
        <v>8316</v>
      </c>
      <c r="S3312" s="14">
        <f t="shared" si="202"/>
        <v>42253.928530092591</v>
      </c>
    </row>
    <row r="3313" spans="1:19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0"/>
        <v>110</v>
      </c>
      <c r="P3313">
        <f t="shared" si="201"/>
        <v>61.02</v>
      </c>
      <c r="Q3313" s="10" t="s">
        <v>8315</v>
      </c>
      <c r="R3313" t="s">
        <v>8316</v>
      </c>
      <c r="S3313" s="14">
        <f t="shared" si="202"/>
        <v>42264.29178240741</v>
      </c>
    </row>
    <row r="3314" spans="1:19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0"/>
        <v>100</v>
      </c>
      <c r="P3314">
        <f t="shared" si="201"/>
        <v>61</v>
      </c>
      <c r="Q3314" s="10" t="s">
        <v>8315</v>
      </c>
      <c r="R3314" t="s">
        <v>8316</v>
      </c>
      <c r="S3314" s="14">
        <f t="shared" si="202"/>
        <v>42664.809560185182</v>
      </c>
    </row>
    <row r="3315" spans="1:19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0"/>
        <v>116</v>
      </c>
      <c r="P3315">
        <f t="shared" si="201"/>
        <v>80.03</v>
      </c>
      <c r="Q3315" s="10" t="s">
        <v>8315</v>
      </c>
      <c r="R3315" t="s">
        <v>8316</v>
      </c>
      <c r="S3315" s="14">
        <f t="shared" si="202"/>
        <v>42382.244409722218</v>
      </c>
    </row>
    <row r="3316" spans="1:19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0"/>
        <v>211</v>
      </c>
      <c r="P3316">
        <f t="shared" si="201"/>
        <v>29.07</v>
      </c>
      <c r="Q3316" s="10" t="s">
        <v>8315</v>
      </c>
      <c r="R3316" t="s">
        <v>8316</v>
      </c>
      <c r="S3316" s="14">
        <f t="shared" si="202"/>
        <v>42105.267488425925</v>
      </c>
    </row>
    <row r="3317" spans="1:19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0"/>
        <v>110</v>
      </c>
      <c r="P3317">
        <f t="shared" si="201"/>
        <v>49.44</v>
      </c>
      <c r="Q3317" s="10" t="s">
        <v>8315</v>
      </c>
      <c r="R3317" t="s">
        <v>8316</v>
      </c>
      <c r="S3317" s="14">
        <f t="shared" si="202"/>
        <v>42466.303715277783</v>
      </c>
    </row>
    <row r="3318" spans="1:19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0"/>
        <v>100</v>
      </c>
      <c r="P3318">
        <f t="shared" si="201"/>
        <v>93.98</v>
      </c>
      <c r="Q3318" s="10" t="s">
        <v>8315</v>
      </c>
      <c r="R3318" t="s">
        <v>8316</v>
      </c>
      <c r="S3318" s="14">
        <f t="shared" si="202"/>
        <v>41826.871238425927</v>
      </c>
    </row>
    <row r="3319" spans="1:19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0"/>
        <v>106</v>
      </c>
      <c r="P3319">
        <f t="shared" si="201"/>
        <v>61.94</v>
      </c>
      <c r="Q3319" s="10" t="s">
        <v>8315</v>
      </c>
      <c r="R3319" t="s">
        <v>8316</v>
      </c>
      <c r="S3319" s="14">
        <f t="shared" si="202"/>
        <v>42499.039629629624</v>
      </c>
    </row>
    <row r="3320" spans="1:19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0"/>
        <v>126</v>
      </c>
      <c r="P3320">
        <f t="shared" si="201"/>
        <v>78.5</v>
      </c>
      <c r="Q3320" s="10" t="s">
        <v>8315</v>
      </c>
      <c r="R3320" t="s">
        <v>8316</v>
      </c>
      <c r="S3320" s="14">
        <f t="shared" si="202"/>
        <v>42431.302002314813</v>
      </c>
    </row>
    <row r="3321" spans="1:19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0"/>
        <v>108</v>
      </c>
      <c r="P3321">
        <f t="shared" si="201"/>
        <v>33.75</v>
      </c>
      <c r="Q3321" s="10" t="s">
        <v>8315</v>
      </c>
      <c r="R3321" t="s">
        <v>8316</v>
      </c>
      <c r="S3321" s="14">
        <f t="shared" si="202"/>
        <v>41990.585486111115</v>
      </c>
    </row>
    <row r="3322" spans="1:19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0"/>
        <v>101</v>
      </c>
      <c r="P3322">
        <f t="shared" si="201"/>
        <v>66.45</v>
      </c>
      <c r="Q3322" s="10" t="s">
        <v>8315</v>
      </c>
      <c r="R3322" t="s">
        <v>8316</v>
      </c>
      <c r="S3322" s="14">
        <f t="shared" si="202"/>
        <v>42513.045798611114</v>
      </c>
    </row>
    <row r="3323" spans="1:19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0"/>
        <v>107</v>
      </c>
      <c r="P3323">
        <f t="shared" si="201"/>
        <v>35.799999999999997</v>
      </c>
      <c r="Q3323" s="10" t="s">
        <v>8315</v>
      </c>
      <c r="R3323" t="s">
        <v>8316</v>
      </c>
      <c r="S3323" s="14">
        <f t="shared" si="202"/>
        <v>41914.100289351853</v>
      </c>
    </row>
    <row r="3324" spans="1:19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0"/>
        <v>102</v>
      </c>
      <c r="P3324">
        <f t="shared" si="201"/>
        <v>145.65</v>
      </c>
      <c r="Q3324" s="10" t="s">
        <v>8315</v>
      </c>
      <c r="R3324" t="s">
        <v>8316</v>
      </c>
      <c r="S3324" s="14">
        <f t="shared" si="202"/>
        <v>42521.010370370372</v>
      </c>
    </row>
    <row r="3325" spans="1:19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0"/>
        <v>126</v>
      </c>
      <c r="P3325">
        <f t="shared" si="201"/>
        <v>25.69</v>
      </c>
      <c r="Q3325" s="10" t="s">
        <v>8315</v>
      </c>
      <c r="R3325" t="s">
        <v>8316</v>
      </c>
      <c r="S3325" s="14">
        <f t="shared" si="202"/>
        <v>42608.36583333333</v>
      </c>
    </row>
    <row r="3326" spans="1:19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0"/>
        <v>102</v>
      </c>
      <c r="P3326">
        <f t="shared" si="201"/>
        <v>152.5</v>
      </c>
      <c r="Q3326" s="10" t="s">
        <v>8315</v>
      </c>
      <c r="R3326" t="s">
        <v>8316</v>
      </c>
      <c r="S3326" s="14">
        <f t="shared" si="202"/>
        <v>42512.58321759259</v>
      </c>
    </row>
    <row r="3327" spans="1:19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0"/>
        <v>113</v>
      </c>
      <c r="P3327">
        <f t="shared" si="201"/>
        <v>30</v>
      </c>
      <c r="Q3327" s="10" t="s">
        <v>8315</v>
      </c>
      <c r="R3327" t="s">
        <v>8316</v>
      </c>
      <c r="S3327" s="14">
        <f t="shared" si="202"/>
        <v>42064.785613425927</v>
      </c>
    </row>
    <row r="3328" spans="1:19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0"/>
        <v>101</v>
      </c>
      <c r="P3328">
        <f t="shared" si="201"/>
        <v>142.28</v>
      </c>
      <c r="Q3328" s="10" t="s">
        <v>8315</v>
      </c>
      <c r="R3328" t="s">
        <v>8316</v>
      </c>
      <c r="S3328" s="14">
        <f t="shared" si="202"/>
        <v>42041.714178240742</v>
      </c>
    </row>
    <row r="3329" spans="1:19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0"/>
        <v>101</v>
      </c>
      <c r="P3329">
        <f t="shared" si="201"/>
        <v>24.55</v>
      </c>
      <c r="Q3329" s="10" t="s">
        <v>8315</v>
      </c>
      <c r="R3329" t="s">
        <v>8316</v>
      </c>
      <c r="S3329" s="14">
        <f t="shared" si="202"/>
        <v>42468.374606481477</v>
      </c>
    </row>
    <row r="3330" spans="1:19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3">ROUND(E3330/D3330*100,0)</f>
        <v>146</v>
      </c>
      <c r="P3330">
        <f t="shared" si="201"/>
        <v>292.77999999999997</v>
      </c>
      <c r="Q3330" s="10" t="s">
        <v>8315</v>
      </c>
      <c r="R3330" t="s">
        <v>8316</v>
      </c>
      <c r="S3330" s="14">
        <f t="shared" si="202"/>
        <v>41822.57503472222</v>
      </c>
    </row>
    <row r="3331" spans="1:19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3"/>
        <v>117</v>
      </c>
      <c r="P3331">
        <f t="shared" ref="P3331:P3394" si="204">IFERROR(ROUND(E3331/L3331,2),0)</f>
        <v>44.92</v>
      </c>
      <c r="Q3331" s="10" t="s">
        <v>8315</v>
      </c>
      <c r="R3331" t="s">
        <v>8316</v>
      </c>
      <c r="S3331" s="14">
        <f t="shared" ref="S3331:S3394" si="205">(((J3331/60)/60)/24)+DATE(1970,1,1)</f>
        <v>41837.323009259257</v>
      </c>
    </row>
    <row r="3332" spans="1:19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3"/>
        <v>106</v>
      </c>
      <c r="P3332">
        <f t="shared" si="204"/>
        <v>23.1</v>
      </c>
      <c r="Q3332" s="10" t="s">
        <v>8315</v>
      </c>
      <c r="R3332" t="s">
        <v>8316</v>
      </c>
      <c r="S3332" s="14">
        <f t="shared" si="205"/>
        <v>42065.887361111112</v>
      </c>
    </row>
    <row r="3333" spans="1:19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3"/>
        <v>105</v>
      </c>
      <c r="P3333">
        <f t="shared" si="204"/>
        <v>80.400000000000006</v>
      </c>
      <c r="Q3333" s="10" t="s">
        <v>8315</v>
      </c>
      <c r="R3333" t="s">
        <v>8316</v>
      </c>
      <c r="S3333" s="14">
        <f t="shared" si="205"/>
        <v>42248.697754629626</v>
      </c>
    </row>
    <row r="3334" spans="1:19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3"/>
        <v>100</v>
      </c>
      <c r="P3334">
        <f t="shared" si="204"/>
        <v>72.290000000000006</v>
      </c>
      <c r="Q3334" s="10" t="s">
        <v>8315</v>
      </c>
      <c r="R3334" t="s">
        <v>8316</v>
      </c>
      <c r="S3334" s="14">
        <f t="shared" si="205"/>
        <v>41809.860300925924</v>
      </c>
    </row>
    <row r="3335" spans="1:19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3"/>
        <v>105</v>
      </c>
      <c r="P3335">
        <f t="shared" si="204"/>
        <v>32.97</v>
      </c>
      <c r="Q3335" s="10" t="s">
        <v>8315</v>
      </c>
      <c r="R3335" t="s">
        <v>8316</v>
      </c>
      <c r="S3335" s="14">
        <f t="shared" si="205"/>
        <v>42148.676851851851</v>
      </c>
    </row>
    <row r="3336" spans="1:19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3"/>
        <v>139</v>
      </c>
      <c r="P3336">
        <f t="shared" si="204"/>
        <v>116.65</v>
      </c>
      <c r="Q3336" s="10" t="s">
        <v>8315</v>
      </c>
      <c r="R3336" t="s">
        <v>8316</v>
      </c>
      <c r="S3336" s="14">
        <f t="shared" si="205"/>
        <v>42185.521087962959</v>
      </c>
    </row>
    <row r="3337" spans="1:19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3"/>
        <v>100</v>
      </c>
      <c r="P3337">
        <f t="shared" si="204"/>
        <v>79.62</v>
      </c>
      <c r="Q3337" s="10" t="s">
        <v>8315</v>
      </c>
      <c r="R3337" t="s">
        <v>8316</v>
      </c>
      <c r="S3337" s="14">
        <f t="shared" si="205"/>
        <v>41827.674143518518</v>
      </c>
    </row>
    <row r="3338" spans="1:19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3"/>
        <v>100</v>
      </c>
      <c r="P3338">
        <f t="shared" si="204"/>
        <v>27.78</v>
      </c>
      <c r="Q3338" s="10" t="s">
        <v>8315</v>
      </c>
      <c r="R3338" t="s">
        <v>8316</v>
      </c>
      <c r="S3338" s="14">
        <f t="shared" si="205"/>
        <v>42437.398680555561</v>
      </c>
    </row>
    <row r="3339" spans="1:19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3"/>
        <v>110</v>
      </c>
      <c r="P3339">
        <f t="shared" si="204"/>
        <v>81.03</v>
      </c>
      <c r="Q3339" s="10" t="s">
        <v>8315</v>
      </c>
      <c r="R3339" t="s">
        <v>8316</v>
      </c>
      <c r="S3339" s="14">
        <f t="shared" si="205"/>
        <v>41901.282025462962</v>
      </c>
    </row>
    <row r="3340" spans="1:19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3"/>
        <v>102</v>
      </c>
      <c r="P3340">
        <f t="shared" si="204"/>
        <v>136.85</v>
      </c>
      <c r="Q3340" s="10" t="s">
        <v>8315</v>
      </c>
      <c r="R3340" t="s">
        <v>8316</v>
      </c>
      <c r="S3340" s="14">
        <f t="shared" si="205"/>
        <v>42769.574999999997</v>
      </c>
    </row>
    <row r="3341" spans="1:19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3"/>
        <v>104</v>
      </c>
      <c r="P3341">
        <f t="shared" si="204"/>
        <v>177.62</v>
      </c>
      <c r="Q3341" s="10" t="s">
        <v>8315</v>
      </c>
      <c r="R3341" t="s">
        <v>8316</v>
      </c>
      <c r="S3341" s="14">
        <f t="shared" si="205"/>
        <v>42549.665717592594</v>
      </c>
    </row>
    <row r="3342" spans="1:19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3"/>
        <v>138</v>
      </c>
      <c r="P3342">
        <f t="shared" si="204"/>
        <v>109.08</v>
      </c>
      <c r="Q3342" s="10" t="s">
        <v>8315</v>
      </c>
      <c r="R3342" t="s">
        <v>8316</v>
      </c>
      <c r="S3342" s="14">
        <f t="shared" si="205"/>
        <v>42685.974004629628</v>
      </c>
    </row>
    <row r="3343" spans="1:19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3"/>
        <v>100</v>
      </c>
      <c r="P3343">
        <f t="shared" si="204"/>
        <v>119.64</v>
      </c>
      <c r="Q3343" s="10" t="s">
        <v>8315</v>
      </c>
      <c r="R3343" t="s">
        <v>8316</v>
      </c>
      <c r="S3343" s="14">
        <f t="shared" si="205"/>
        <v>42510.798854166671</v>
      </c>
    </row>
    <row r="3344" spans="1:19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3"/>
        <v>102</v>
      </c>
      <c r="P3344">
        <f t="shared" si="204"/>
        <v>78.209999999999994</v>
      </c>
      <c r="Q3344" s="10" t="s">
        <v>8315</v>
      </c>
      <c r="R3344" t="s">
        <v>8316</v>
      </c>
      <c r="S3344" s="14">
        <f t="shared" si="205"/>
        <v>42062.296412037031</v>
      </c>
    </row>
    <row r="3345" spans="1:19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3"/>
        <v>171</v>
      </c>
      <c r="P3345">
        <f t="shared" si="204"/>
        <v>52.17</v>
      </c>
      <c r="Q3345" s="10" t="s">
        <v>8315</v>
      </c>
      <c r="R3345" t="s">
        <v>8316</v>
      </c>
      <c r="S3345" s="14">
        <f t="shared" si="205"/>
        <v>42452.916481481487</v>
      </c>
    </row>
    <row r="3346" spans="1:19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3"/>
        <v>101</v>
      </c>
      <c r="P3346">
        <f t="shared" si="204"/>
        <v>114.13</v>
      </c>
      <c r="Q3346" s="10" t="s">
        <v>8315</v>
      </c>
      <c r="R3346" t="s">
        <v>8316</v>
      </c>
      <c r="S3346" s="14">
        <f t="shared" si="205"/>
        <v>41851.200150462959</v>
      </c>
    </row>
    <row r="3347" spans="1:19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3"/>
        <v>130</v>
      </c>
      <c r="P3347">
        <f t="shared" si="204"/>
        <v>50</v>
      </c>
      <c r="Q3347" s="10" t="s">
        <v>8315</v>
      </c>
      <c r="R3347" t="s">
        <v>8316</v>
      </c>
      <c r="S3347" s="14">
        <f t="shared" si="205"/>
        <v>42053.106111111112</v>
      </c>
    </row>
    <row r="3348" spans="1:19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3"/>
        <v>110</v>
      </c>
      <c r="P3348">
        <f t="shared" si="204"/>
        <v>91.67</v>
      </c>
      <c r="Q3348" s="10" t="s">
        <v>8315</v>
      </c>
      <c r="R3348" t="s">
        <v>8316</v>
      </c>
      <c r="S3348" s="14">
        <f t="shared" si="205"/>
        <v>42054.024421296301</v>
      </c>
    </row>
    <row r="3349" spans="1:19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3"/>
        <v>119</v>
      </c>
      <c r="P3349">
        <f t="shared" si="204"/>
        <v>108.59</v>
      </c>
      <c r="Q3349" s="10" t="s">
        <v>8315</v>
      </c>
      <c r="R3349" t="s">
        <v>8316</v>
      </c>
      <c r="S3349" s="14">
        <f t="shared" si="205"/>
        <v>42484.551550925928</v>
      </c>
    </row>
    <row r="3350" spans="1:19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3"/>
        <v>100</v>
      </c>
      <c r="P3350">
        <f t="shared" si="204"/>
        <v>69.819999999999993</v>
      </c>
      <c r="Q3350" s="10" t="s">
        <v>8315</v>
      </c>
      <c r="R3350" t="s">
        <v>8316</v>
      </c>
      <c r="S3350" s="14">
        <f t="shared" si="205"/>
        <v>42466.558796296296</v>
      </c>
    </row>
    <row r="3351" spans="1:19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3"/>
        <v>153</v>
      </c>
      <c r="P3351">
        <f t="shared" si="204"/>
        <v>109.57</v>
      </c>
      <c r="Q3351" s="10" t="s">
        <v>8315</v>
      </c>
      <c r="R3351" t="s">
        <v>8316</v>
      </c>
      <c r="S3351" s="14">
        <f t="shared" si="205"/>
        <v>42513.110787037032</v>
      </c>
    </row>
    <row r="3352" spans="1:19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3"/>
        <v>104</v>
      </c>
      <c r="P3352">
        <f t="shared" si="204"/>
        <v>71.67</v>
      </c>
      <c r="Q3352" s="10" t="s">
        <v>8315</v>
      </c>
      <c r="R3352" t="s">
        <v>8316</v>
      </c>
      <c r="S3352" s="14">
        <f t="shared" si="205"/>
        <v>42302.701516203699</v>
      </c>
    </row>
    <row r="3353" spans="1:19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3"/>
        <v>101</v>
      </c>
      <c r="P3353">
        <f t="shared" si="204"/>
        <v>93.61</v>
      </c>
      <c r="Q3353" s="10" t="s">
        <v>8315</v>
      </c>
      <c r="R3353" t="s">
        <v>8316</v>
      </c>
      <c r="S3353" s="14">
        <f t="shared" si="205"/>
        <v>41806.395428240743</v>
      </c>
    </row>
    <row r="3354" spans="1:19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3"/>
        <v>108</v>
      </c>
      <c r="P3354">
        <f t="shared" si="204"/>
        <v>76.8</v>
      </c>
      <c r="Q3354" s="10" t="s">
        <v>8315</v>
      </c>
      <c r="R3354" t="s">
        <v>8316</v>
      </c>
      <c r="S3354" s="14">
        <f t="shared" si="205"/>
        <v>42495.992800925931</v>
      </c>
    </row>
    <row r="3355" spans="1:19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3"/>
        <v>315</v>
      </c>
      <c r="P3355">
        <f t="shared" si="204"/>
        <v>35.799999999999997</v>
      </c>
      <c r="Q3355" s="10" t="s">
        <v>8315</v>
      </c>
      <c r="R3355" t="s">
        <v>8316</v>
      </c>
      <c r="S3355" s="14">
        <f t="shared" si="205"/>
        <v>42479.432291666672</v>
      </c>
    </row>
    <row r="3356" spans="1:19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3"/>
        <v>102</v>
      </c>
      <c r="P3356">
        <f t="shared" si="204"/>
        <v>55.6</v>
      </c>
      <c r="Q3356" s="10" t="s">
        <v>8315</v>
      </c>
      <c r="R3356" t="s">
        <v>8316</v>
      </c>
      <c r="S3356" s="14">
        <f t="shared" si="205"/>
        <v>42270.7269212963</v>
      </c>
    </row>
    <row r="3357" spans="1:19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3"/>
        <v>126</v>
      </c>
      <c r="P3357">
        <f t="shared" si="204"/>
        <v>147.33000000000001</v>
      </c>
      <c r="Q3357" s="10" t="s">
        <v>8315</v>
      </c>
      <c r="R3357" t="s">
        <v>8316</v>
      </c>
      <c r="S3357" s="14">
        <f t="shared" si="205"/>
        <v>42489.619525462964</v>
      </c>
    </row>
    <row r="3358" spans="1:19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3"/>
        <v>101</v>
      </c>
      <c r="P3358">
        <f t="shared" si="204"/>
        <v>56.33</v>
      </c>
      <c r="Q3358" s="10" t="s">
        <v>8315</v>
      </c>
      <c r="R3358" t="s">
        <v>8316</v>
      </c>
      <c r="S3358" s="14">
        <f t="shared" si="205"/>
        <v>42536.815648148149</v>
      </c>
    </row>
    <row r="3359" spans="1:19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3"/>
        <v>101</v>
      </c>
      <c r="P3359">
        <f t="shared" si="204"/>
        <v>96.19</v>
      </c>
      <c r="Q3359" s="10" t="s">
        <v>8315</v>
      </c>
      <c r="R3359" t="s">
        <v>8316</v>
      </c>
      <c r="S3359" s="14">
        <f t="shared" si="205"/>
        <v>41822.417939814812</v>
      </c>
    </row>
    <row r="3360" spans="1:19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3"/>
        <v>103</v>
      </c>
      <c r="P3360">
        <f t="shared" si="204"/>
        <v>63.57</v>
      </c>
      <c r="Q3360" s="10" t="s">
        <v>8315</v>
      </c>
      <c r="R3360" t="s">
        <v>8316</v>
      </c>
      <c r="S3360" s="14">
        <f t="shared" si="205"/>
        <v>41932.311099537037</v>
      </c>
    </row>
    <row r="3361" spans="1:19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3"/>
        <v>106</v>
      </c>
      <c r="P3361">
        <f t="shared" si="204"/>
        <v>184.78</v>
      </c>
      <c r="Q3361" s="10" t="s">
        <v>8315</v>
      </c>
      <c r="R3361" t="s">
        <v>8316</v>
      </c>
      <c r="S3361" s="14">
        <f t="shared" si="205"/>
        <v>42746.057106481487</v>
      </c>
    </row>
    <row r="3362" spans="1:19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3"/>
        <v>101</v>
      </c>
      <c r="P3362">
        <f t="shared" si="204"/>
        <v>126.72</v>
      </c>
      <c r="Q3362" s="10" t="s">
        <v>8315</v>
      </c>
      <c r="R3362" t="s">
        <v>8316</v>
      </c>
      <c r="S3362" s="14">
        <f t="shared" si="205"/>
        <v>42697.082673611112</v>
      </c>
    </row>
    <row r="3363" spans="1:19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3"/>
        <v>113</v>
      </c>
      <c r="P3363">
        <f t="shared" si="204"/>
        <v>83.43</v>
      </c>
      <c r="Q3363" s="10" t="s">
        <v>8315</v>
      </c>
      <c r="R3363" t="s">
        <v>8316</v>
      </c>
      <c r="S3363" s="14">
        <f t="shared" si="205"/>
        <v>41866.025347222225</v>
      </c>
    </row>
    <row r="3364" spans="1:19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3"/>
        <v>218</v>
      </c>
      <c r="P3364">
        <f t="shared" si="204"/>
        <v>54.5</v>
      </c>
      <c r="Q3364" s="10" t="s">
        <v>8315</v>
      </c>
      <c r="R3364" t="s">
        <v>8316</v>
      </c>
      <c r="S3364" s="14">
        <f t="shared" si="205"/>
        <v>42056.091631944444</v>
      </c>
    </row>
    <row r="3365" spans="1:19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3"/>
        <v>101</v>
      </c>
      <c r="P3365">
        <f t="shared" si="204"/>
        <v>302.31</v>
      </c>
      <c r="Q3365" s="10" t="s">
        <v>8315</v>
      </c>
      <c r="R3365" t="s">
        <v>8316</v>
      </c>
      <c r="S3365" s="14">
        <f t="shared" si="205"/>
        <v>41851.771354166667</v>
      </c>
    </row>
    <row r="3366" spans="1:19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3"/>
        <v>106</v>
      </c>
      <c r="P3366">
        <f t="shared" si="204"/>
        <v>44.14</v>
      </c>
      <c r="Q3366" s="10" t="s">
        <v>8315</v>
      </c>
      <c r="R3366" t="s">
        <v>8316</v>
      </c>
      <c r="S3366" s="14">
        <f t="shared" si="205"/>
        <v>42422.977418981478</v>
      </c>
    </row>
    <row r="3367" spans="1:19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3"/>
        <v>104</v>
      </c>
      <c r="P3367">
        <f t="shared" si="204"/>
        <v>866.67</v>
      </c>
      <c r="Q3367" s="10" t="s">
        <v>8315</v>
      </c>
      <c r="R3367" t="s">
        <v>8316</v>
      </c>
      <c r="S3367" s="14">
        <f t="shared" si="205"/>
        <v>42321.101759259262</v>
      </c>
    </row>
    <row r="3368" spans="1:19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3"/>
        <v>221</v>
      </c>
      <c r="P3368">
        <f t="shared" si="204"/>
        <v>61.39</v>
      </c>
      <c r="Q3368" s="10" t="s">
        <v>8315</v>
      </c>
      <c r="R3368" t="s">
        <v>8316</v>
      </c>
      <c r="S3368" s="14">
        <f t="shared" si="205"/>
        <v>42107.067557870367</v>
      </c>
    </row>
    <row r="3369" spans="1:19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3"/>
        <v>119</v>
      </c>
      <c r="P3369">
        <f t="shared" si="204"/>
        <v>29.67</v>
      </c>
      <c r="Q3369" s="10" t="s">
        <v>8315</v>
      </c>
      <c r="R3369" t="s">
        <v>8316</v>
      </c>
      <c r="S3369" s="14">
        <f t="shared" si="205"/>
        <v>42192.933958333335</v>
      </c>
    </row>
    <row r="3370" spans="1:19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3"/>
        <v>105</v>
      </c>
      <c r="P3370">
        <f t="shared" si="204"/>
        <v>45.48</v>
      </c>
      <c r="Q3370" s="10" t="s">
        <v>8315</v>
      </c>
      <c r="R3370" t="s">
        <v>8316</v>
      </c>
      <c r="S3370" s="14">
        <f t="shared" si="205"/>
        <v>41969.199756944443</v>
      </c>
    </row>
    <row r="3371" spans="1:19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3"/>
        <v>104</v>
      </c>
      <c r="P3371">
        <f t="shared" si="204"/>
        <v>96.2</v>
      </c>
      <c r="Q3371" s="10" t="s">
        <v>8315</v>
      </c>
      <c r="R3371" t="s">
        <v>8316</v>
      </c>
      <c r="S3371" s="14">
        <f t="shared" si="205"/>
        <v>42690.041435185187</v>
      </c>
    </row>
    <row r="3372" spans="1:19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3"/>
        <v>118</v>
      </c>
      <c r="P3372">
        <f t="shared" si="204"/>
        <v>67.92</v>
      </c>
      <c r="Q3372" s="10" t="s">
        <v>8315</v>
      </c>
      <c r="R3372" t="s">
        <v>8316</v>
      </c>
      <c r="S3372" s="14">
        <f t="shared" si="205"/>
        <v>42690.334317129629</v>
      </c>
    </row>
    <row r="3373" spans="1:19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3"/>
        <v>139</v>
      </c>
      <c r="P3373">
        <f t="shared" si="204"/>
        <v>30.78</v>
      </c>
      <c r="Q3373" s="10" t="s">
        <v>8315</v>
      </c>
      <c r="R3373" t="s">
        <v>8316</v>
      </c>
      <c r="S3373" s="14">
        <f t="shared" si="205"/>
        <v>42312.874594907407</v>
      </c>
    </row>
    <row r="3374" spans="1:19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3"/>
        <v>104</v>
      </c>
      <c r="P3374">
        <f t="shared" si="204"/>
        <v>38.33</v>
      </c>
      <c r="Q3374" s="10" t="s">
        <v>8315</v>
      </c>
      <c r="R3374" t="s">
        <v>8316</v>
      </c>
      <c r="S3374" s="14">
        <f t="shared" si="205"/>
        <v>41855.548101851848</v>
      </c>
    </row>
    <row r="3375" spans="1:19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3"/>
        <v>100</v>
      </c>
      <c r="P3375">
        <f t="shared" si="204"/>
        <v>66.83</v>
      </c>
      <c r="Q3375" s="10" t="s">
        <v>8315</v>
      </c>
      <c r="R3375" t="s">
        <v>8316</v>
      </c>
      <c r="S3375" s="14">
        <f t="shared" si="205"/>
        <v>42179.854629629626</v>
      </c>
    </row>
    <row r="3376" spans="1:19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3"/>
        <v>107</v>
      </c>
      <c r="P3376">
        <f t="shared" si="204"/>
        <v>71.73</v>
      </c>
      <c r="Q3376" s="10" t="s">
        <v>8315</v>
      </c>
      <c r="R3376" t="s">
        <v>8316</v>
      </c>
      <c r="S3376" s="14">
        <f t="shared" si="205"/>
        <v>42275.731666666667</v>
      </c>
    </row>
    <row r="3377" spans="1:19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3"/>
        <v>100</v>
      </c>
      <c r="P3377">
        <f t="shared" si="204"/>
        <v>176.47</v>
      </c>
      <c r="Q3377" s="10" t="s">
        <v>8315</v>
      </c>
      <c r="R3377" t="s">
        <v>8316</v>
      </c>
      <c r="S3377" s="14">
        <f t="shared" si="205"/>
        <v>41765.610798611109</v>
      </c>
    </row>
    <row r="3378" spans="1:19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3"/>
        <v>100</v>
      </c>
      <c r="P3378">
        <f t="shared" si="204"/>
        <v>421.11</v>
      </c>
      <c r="Q3378" s="10" t="s">
        <v>8315</v>
      </c>
      <c r="R3378" t="s">
        <v>8316</v>
      </c>
      <c r="S3378" s="14">
        <f t="shared" si="205"/>
        <v>42059.701319444444</v>
      </c>
    </row>
    <row r="3379" spans="1:19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3"/>
        <v>101</v>
      </c>
      <c r="P3379">
        <f t="shared" si="204"/>
        <v>104.99</v>
      </c>
      <c r="Q3379" s="10" t="s">
        <v>8315</v>
      </c>
      <c r="R3379" t="s">
        <v>8316</v>
      </c>
      <c r="S3379" s="14">
        <f t="shared" si="205"/>
        <v>42053.732627314821</v>
      </c>
    </row>
    <row r="3380" spans="1:19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3"/>
        <v>108</v>
      </c>
      <c r="P3380">
        <f t="shared" si="204"/>
        <v>28.19</v>
      </c>
      <c r="Q3380" s="10" t="s">
        <v>8315</v>
      </c>
      <c r="R3380" t="s">
        <v>8316</v>
      </c>
      <c r="S3380" s="14">
        <f t="shared" si="205"/>
        <v>41858.355393518519</v>
      </c>
    </row>
    <row r="3381" spans="1:19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3"/>
        <v>104</v>
      </c>
      <c r="P3381">
        <f t="shared" si="204"/>
        <v>54.55</v>
      </c>
      <c r="Q3381" s="10" t="s">
        <v>8315</v>
      </c>
      <c r="R3381" t="s">
        <v>8316</v>
      </c>
      <c r="S3381" s="14">
        <f t="shared" si="205"/>
        <v>42225.513888888891</v>
      </c>
    </row>
    <row r="3382" spans="1:19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3"/>
        <v>104</v>
      </c>
      <c r="P3382">
        <f t="shared" si="204"/>
        <v>111.89</v>
      </c>
      <c r="Q3382" s="10" t="s">
        <v>8315</v>
      </c>
      <c r="R3382" t="s">
        <v>8316</v>
      </c>
      <c r="S3382" s="14">
        <f t="shared" si="205"/>
        <v>41937.95344907407</v>
      </c>
    </row>
    <row r="3383" spans="1:19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3"/>
        <v>102</v>
      </c>
      <c r="P3383">
        <f t="shared" si="204"/>
        <v>85.21</v>
      </c>
      <c r="Q3383" s="10" t="s">
        <v>8315</v>
      </c>
      <c r="R3383" t="s">
        <v>8316</v>
      </c>
      <c r="S3383" s="14">
        <f t="shared" si="205"/>
        <v>42044.184988425928</v>
      </c>
    </row>
    <row r="3384" spans="1:19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3"/>
        <v>101</v>
      </c>
      <c r="P3384">
        <f t="shared" si="204"/>
        <v>76.650000000000006</v>
      </c>
      <c r="Q3384" s="10" t="s">
        <v>8315</v>
      </c>
      <c r="R3384" t="s">
        <v>8316</v>
      </c>
      <c r="S3384" s="14">
        <f t="shared" si="205"/>
        <v>42559.431203703702</v>
      </c>
    </row>
    <row r="3385" spans="1:19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3"/>
        <v>112</v>
      </c>
      <c r="P3385">
        <f t="shared" si="204"/>
        <v>65.17</v>
      </c>
      <c r="Q3385" s="10" t="s">
        <v>8315</v>
      </c>
      <c r="R3385" t="s">
        <v>8316</v>
      </c>
      <c r="S3385" s="14">
        <f t="shared" si="205"/>
        <v>42524.782638888893</v>
      </c>
    </row>
    <row r="3386" spans="1:19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3"/>
        <v>100</v>
      </c>
      <c r="P3386">
        <f t="shared" si="204"/>
        <v>93.76</v>
      </c>
      <c r="Q3386" s="10" t="s">
        <v>8315</v>
      </c>
      <c r="R3386" t="s">
        <v>8316</v>
      </c>
      <c r="S3386" s="14">
        <f t="shared" si="205"/>
        <v>42292.087592592594</v>
      </c>
    </row>
    <row r="3387" spans="1:19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3"/>
        <v>100</v>
      </c>
      <c r="P3387">
        <f t="shared" si="204"/>
        <v>133.33000000000001</v>
      </c>
      <c r="Q3387" s="10" t="s">
        <v>8315</v>
      </c>
      <c r="R3387" t="s">
        <v>8316</v>
      </c>
      <c r="S3387" s="14">
        <f t="shared" si="205"/>
        <v>41953.8675</v>
      </c>
    </row>
    <row r="3388" spans="1:19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3"/>
        <v>105</v>
      </c>
      <c r="P3388">
        <f t="shared" si="204"/>
        <v>51.22</v>
      </c>
      <c r="Q3388" s="10" t="s">
        <v>8315</v>
      </c>
      <c r="R3388" t="s">
        <v>8316</v>
      </c>
      <c r="S3388" s="14">
        <f t="shared" si="205"/>
        <v>41946.644745370373</v>
      </c>
    </row>
    <row r="3389" spans="1:19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3"/>
        <v>117</v>
      </c>
      <c r="P3389">
        <f t="shared" si="204"/>
        <v>100.17</v>
      </c>
      <c r="Q3389" s="10" t="s">
        <v>8315</v>
      </c>
      <c r="R3389" t="s">
        <v>8316</v>
      </c>
      <c r="S3389" s="14">
        <f t="shared" si="205"/>
        <v>41947.762592592589</v>
      </c>
    </row>
    <row r="3390" spans="1:19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3"/>
        <v>104</v>
      </c>
      <c r="P3390">
        <f t="shared" si="204"/>
        <v>34.6</v>
      </c>
      <c r="Q3390" s="10" t="s">
        <v>8315</v>
      </c>
      <c r="R3390" t="s">
        <v>8316</v>
      </c>
      <c r="S3390" s="14">
        <f t="shared" si="205"/>
        <v>42143.461122685185</v>
      </c>
    </row>
    <row r="3391" spans="1:19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3"/>
        <v>115</v>
      </c>
      <c r="P3391">
        <f t="shared" si="204"/>
        <v>184.68</v>
      </c>
      <c r="Q3391" s="10" t="s">
        <v>8315</v>
      </c>
      <c r="R3391" t="s">
        <v>8316</v>
      </c>
      <c r="S3391" s="14">
        <f t="shared" si="205"/>
        <v>42494.563449074078</v>
      </c>
    </row>
    <row r="3392" spans="1:19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3"/>
        <v>102</v>
      </c>
      <c r="P3392">
        <f t="shared" si="204"/>
        <v>69.819999999999993</v>
      </c>
      <c r="Q3392" s="10" t="s">
        <v>8315</v>
      </c>
      <c r="R3392" t="s">
        <v>8316</v>
      </c>
      <c r="S3392" s="14">
        <f t="shared" si="205"/>
        <v>41815.774826388886</v>
      </c>
    </row>
    <row r="3393" spans="1:19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3"/>
        <v>223</v>
      </c>
      <c r="P3393">
        <f t="shared" si="204"/>
        <v>61.94</v>
      </c>
      <c r="Q3393" s="10" t="s">
        <v>8315</v>
      </c>
      <c r="R3393" t="s">
        <v>8316</v>
      </c>
      <c r="S3393" s="14">
        <f t="shared" si="205"/>
        <v>41830.545694444445</v>
      </c>
    </row>
    <row r="3394" spans="1:19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06">ROUND(E3394/D3394*100,0)</f>
        <v>100</v>
      </c>
      <c r="P3394">
        <f t="shared" si="204"/>
        <v>41.67</v>
      </c>
      <c r="Q3394" s="10" t="s">
        <v>8315</v>
      </c>
      <c r="R3394" t="s">
        <v>8316</v>
      </c>
      <c r="S3394" s="14">
        <f t="shared" si="205"/>
        <v>42446.845543981486</v>
      </c>
    </row>
    <row r="3395" spans="1:19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06"/>
        <v>106</v>
      </c>
      <c r="P3395">
        <f t="shared" ref="P3395:P3458" si="207">IFERROR(ROUND(E3395/L3395,2),0)</f>
        <v>36.07</v>
      </c>
      <c r="Q3395" s="10" t="s">
        <v>8315</v>
      </c>
      <c r="R3395" t="s">
        <v>8316</v>
      </c>
      <c r="S3395" s="14">
        <f t="shared" ref="S3395:S3458" si="208">(((J3395/60)/60)/24)+DATE(1970,1,1)</f>
        <v>41923.921643518523</v>
      </c>
    </row>
    <row r="3396" spans="1:19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06"/>
        <v>142</v>
      </c>
      <c r="P3396">
        <f t="shared" si="207"/>
        <v>29</v>
      </c>
      <c r="Q3396" s="10" t="s">
        <v>8315</v>
      </c>
      <c r="R3396" t="s">
        <v>8316</v>
      </c>
      <c r="S3396" s="14">
        <f t="shared" si="208"/>
        <v>41817.59542824074</v>
      </c>
    </row>
    <row r="3397" spans="1:19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06"/>
        <v>184</v>
      </c>
      <c r="P3397">
        <f t="shared" si="207"/>
        <v>24.21</v>
      </c>
      <c r="Q3397" s="10" t="s">
        <v>8315</v>
      </c>
      <c r="R3397" t="s">
        <v>8316</v>
      </c>
      <c r="S3397" s="14">
        <f t="shared" si="208"/>
        <v>42140.712314814817</v>
      </c>
    </row>
    <row r="3398" spans="1:19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06"/>
        <v>104</v>
      </c>
      <c r="P3398">
        <f t="shared" si="207"/>
        <v>55.89</v>
      </c>
      <c r="Q3398" s="10" t="s">
        <v>8315</v>
      </c>
      <c r="R3398" t="s">
        <v>8316</v>
      </c>
      <c r="S3398" s="14">
        <f t="shared" si="208"/>
        <v>41764.44663194444</v>
      </c>
    </row>
    <row r="3399" spans="1:19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06"/>
        <v>112</v>
      </c>
      <c r="P3399">
        <f t="shared" si="207"/>
        <v>11.67</v>
      </c>
      <c r="Q3399" s="10" t="s">
        <v>8315</v>
      </c>
      <c r="R3399" t="s">
        <v>8316</v>
      </c>
      <c r="S3399" s="14">
        <f t="shared" si="208"/>
        <v>42378.478344907402</v>
      </c>
    </row>
    <row r="3400" spans="1:19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06"/>
        <v>111</v>
      </c>
      <c r="P3400">
        <f t="shared" si="207"/>
        <v>68.349999999999994</v>
      </c>
      <c r="Q3400" s="10" t="s">
        <v>8315</v>
      </c>
      <c r="R3400" t="s">
        <v>8316</v>
      </c>
      <c r="S3400" s="14">
        <f t="shared" si="208"/>
        <v>41941.75203703704</v>
      </c>
    </row>
    <row r="3401" spans="1:19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06"/>
        <v>104</v>
      </c>
      <c r="P3401">
        <f t="shared" si="207"/>
        <v>27.07</v>
      </c>
      <c r="Q3401" s="10" t="s">
        <v>8315</v>
      </c>
      <c r="R3401" t="s">
        <v>8316</v>
      </c>
      <c r="S3401" s="14">
        <f t="shared" si="208"/>
        <v>42026.920428240745</v>
      </c>
    </row>
    <row r="3402" spans="1:19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06"/>
        <v>100</v>
      </c>
      <c r="P3402">
        <f t="shared" si="207"/>
        <v>118.13</v>
      </c>
      <c r="Q3402" s="10" t="s">
        <v>8315</v>
      </c>
      <c r="R3402" t="s">
        <v>8316</v>
      </c>
      <c r="S3402" s="14">
        <f t="shared" si="208"/>
        <v>41834.953865740739</v>
      </c>
    </row>
    <row r="3403" spans="1:19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06"/>
        <v>102</v>
      </c>
      <c r="P3403">
        <f t="shared" si="207"/>
        <v>44.76</v>
      </c>
      <c r="Q3403" s="10" t="s">
        <v>8315</v>
      </c>
      <c r="R3403" t="s">
        <v>8316</v>
      </c>
      <c r="S3403" s="14">
        <f t="shared" si="208"/>
        <v>42193.723912037036</v>
      </c>
    </row>
    <row r="3404" spans="1:19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06"/>
        <v>110</v>
      </c>
      <c r="P3404">
        <f t="shared" si="207"/>
        <v>99.79</v>
      </c>
      <c r="Q3404" s="10" t="s">
        <v>8315</v>
      </c>
      <c r="R3404" t="s">
        <v>8316</v>
      </c>
      <c r="S3404" s="14">
        <f t="shared" si="208"/>
        <v>42290.61855324074</v>
      </c>
    </row>
    <row r="3405" spans="1:19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06"/>
        <v>100</v>
      </c>
      <c r="P3405">
        <f t="shared" si="207"/>
        <v>117.65</v>
      </c>
      <c r="Q3405" s="10" t="s">
        <v>8315</v>
      </c>
      <c r="R3405" t="s">
        <v>8316</v>
      </c>
      <c r="S3405" s="14">
        <f t="shared" si="208"/>
        <v>42150.462083333332</v>
      </c>
    </row>
    <row r="3406" spans="1:19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06"/>
        <v>122</v>
      </c>
      <c r="P3406">
        <f t="shared" si="207"/>
        <v>203.33</v>
      </c>
      <c r="Q3406" s="10" t="s">
        <v>8315</v>
      </c>
      <c r="R3406" t="s">
        <v>8316</v>
      </c>
      <c r="S3406" s="14">
        <f t="shared" si="208"/>
        <v>42152.503495370373</v>
      </c>
    </row>
    <row r="3407" spans="1:19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06"/>
        <v>138</v>
      </c>
      <c r="P3407">
        <f t="shared" si="207"/>
        <v>28.32</v>
      </c>
      <c r="Q3407" s="10" t="s">
        <v>8315</v>
      </c>
      <c r="R3407" t="s">
        <v>8316</v>
      </c>
      <c r="S3407" s="14">
        <f t="shared" si="208"/>
        <v>42410.017199074078</v>
      </c>
    </row>
    <row r="3408" spans="1:19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06"/>
        <v>100</v>
      </c>
      <c r="P3408">
        <f t="shared" si="207"/>
        <v>110.23</v>
      </c>
      <c r="Q3408" s="10" t="s">
        <v>8315</v>
      </c>
      <c r="R3408" t="s">
        <v>8316</v>
      </c>
      <c r="S3408" s="14">
        <f t="shared" si="208"/>
        <v>41791.492777777778</v>
      </c>
    </row>
    <row r="3409" spans="1:19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06"/>
        <v>107</v>
      </c>
      <c r="P3409">
        <f t="shared" si="207"/>
        <v>31.97</v>
      </c>
      <c r="Q3409" s="10" t="s">
        <v>8315</v>
      </c>
      <c r="R3409" t="s">
        <v>8316</v>
      </c>
      <c r="S3409" s="14">
        <f t="shared" si="208"/>
        <v>41796.422326388885</v>
      </c>
    </row>
    <row r="3410" spans="1:19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06"/>
        <v>211</v>
      </c>
      <c r="P3410">
        <f t="shared" si="207"/>
        <v>58.61</v>
      </c>
      <c r="Q3410" s="10" t="s">
        <v>8315</v>
      </c>
      <c r="R3410" t="s">
        <v>8316</v>
      </c>
      <c r="S3410" s="14">
        <f t="shared" si="208"/>
        <v>41808.991944444446</v>
      </c>
    </row>
    <row r="3411" spans="1:19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06"/>
        <v>124</v>
      </c>
      <c r="P3411">
        <f t="shared" si="207"/>
        <v>29.43</v>
      </c>
      <c r="Q3411" s="10" t="s">
        <v>8315</v>
      </c>
      <c r="R3411" t="s">
        <v>8316</v>
      </c>
      <c r="S3411" s="14">
        <f t="shared" si="208"/>
        <v>42544.814328703709</v>
      </c>
    </row>
    <row r="3412" spans="1:19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06"/>
        <v>109</v>
      </c>
      <c r="P3412">
        <f t="shared" si="207"/>
        <v>81.38</v>
      </c>
      <c r="Q3412" s="10" t="s">
        <v>8315</v>
      </c>
      <c r="R3412" t="s">
        <v>8316</v>
      </c>
      <c r="S3412" s="14">
        <f t="shared" si="208"/>
        <v>42500.041550925926</v>
      </c>
    </row>
    <row r="3413" spans="1:19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06"/>
        <v>104</v>
      </c>
      <c r="P3413">
        <f t="shared" si="207"/>
        <v>199.17</v>
      </c>
      <c r="Q3413" s="10" t="s">
        <v>8315</v>
      </c>
      <c r="R3413" t="s">
        <v>8316</v>
      </c>
      <c r="S3413" s="14">
        <f t="shared" si="208"/>
        <v>42265.022824074069</v>
      </c>
    </row>
    <row r="3414" spans="1:19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06"/>
        <v>100</v>
      </c>
      <c r="P3414">
        <f t="shared" si="207"/>
        <v>115.38</v>
      </c>
      <c r="Q3414" s="10" t="s">
        <v>8315</v>
      </c>
      <c r="R3414" t="s">
        <v>8316</v>
      </c>
      <c r="S3414" s="14">
        <f t="shared" si="208"/>
        <v>41879.959050925929</v>
      </c>
    </row>
    <row r="3415" spans="1:19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06"/>
        <v>130</v>
      </c>
      <c r="P3415">
        <f t="shared" si="207"/>
        <v>46.43</v>
      </c>
      <c r="Q3415" s="10" t="s">
        <v>8315</v>
      </c>
      <c r="R3415" t="s">
        <v>8316</v>
      </c>
      <c r="S3415" s="14">
        <f t="shared" si="208"/>
        <v>42053.733078703706</v>
      </c>
    </row>
    <row r="3416" spans="1:19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06"/>
        <v>104</v>
      </c>
      <c r="P3416">
        <f t="shared" si="207"/>
        <v>70.569999999999993</v>
      </c>
      <c r="Q3416" s="10" t="s">
        <v>8315</v>
      </c>
      <c r="R3416" t="s">
        <v>8316</v>
      </c>
      <c r="S3416" s="14">
        <f t="shared" si="208"/>
        <v>42675.832465277781</v>
      </c>
    </row>
    <row r="3417" spans="1:19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06"/>
        <v>100</v>
      </c>
      <c r="P3417">
        <f t="shared" si="207"/>
        <v>22.22</v>
      </c>
      <c r="Q3417" s="10" t="s">
        <v>8315</v>
      </c>
      <c r="R3417" t="s">
        <v>8316</v>
      </c>
      <c r="S3417" s="14">
        <f t="shared" si="208"/>
        <v>42467.144166666665</v>
      </c>
    </row>
    <row r="3418" spans="1:19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06"/>
        <v>120</v>
      </c>
      <c r="P3418">
        <f t="shared" si="207"/>
        <v>159.47</v>
      </c>
      <c r="Q3418" s="10" t="s">
        <v>8315</v>
      </c>
      <c r="R3418" t="s">
        <v>8316</v>
      </c>
      <c r="S3418" s="14">
        <f t="shared" si="208"/>
        <v>42089.412557870368</v>
      </c>
    </row>
    <row r="3419" spans="1:19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06"/>
        <v>100</v>
      </c>
      <c r="P3419">
        <f t="shared" si="207"/>
        <v>37.78</v>
      </c>
      <c r="Q3419" s="10" t="s">
        <v>8315</v>
      </c>
      <c r="R3419" t="s">
        <v>8316</v>
      </c>
      <c r="S3419" s="14">
        <f t="shared" si="208"/>
        <v>41894.91375</v>
      </c>
    </row>
    <row r="3420" spans="1:19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06"/>
        <v>101</v>
      </c>
      <c r="P3420">
        <f t="shared" si="207"/>
        <v>72.05</v>
      </c>
      <c r="Q3420" s="10" t="s">
        <v>8315</v>
      </c>
      <c r="R3420" t="s">
        <v>8316</v>
      </c>
      <c r="S3420" s="14">
        <f t="shared" si="208"/>
        <v>41752.83457175926</v>
      </c>
    </row>
    <row r="3421" spans="1:19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06"/>
        <v>107</v>
      </c>
      <c r="P3421">
        <f t="shared" si="207"/>
        <v>63.7</v>
      </c>
      <c r="Q3421" s="10" t="s">
        <v>8315</v>
      </c>
      <c r="R3421" t="s">
        <v>8316</v>
      </c>
      <c r="S3421" s="14">
        <f t="shared" si="208"/>
        <v>42448.821585648147</v>
      </c>
    </row>
    <row r="3422" spans="1:19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06"/>
        <v>138</v>
      </c>
      <c r="P3422">
        <f t="shared" si="207"/>
        <v>28.41</v>
      </c>
      <c r="Q3422" s="10" t="s">
        <v>8315</v>
      </c>
      <c r="R3422" t="s">
        <v>8316</v>
      </c>
      <c r="S3422" s="14">
        <f t="shared" si="208"/>
        <v>42405.090300925927</v>
      </c>
    </row>
    <row r="3423" spans="1:19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06"/>
        <v>101</v>
      </c>
      <c r="P3423">
        <f t="shared" si="207"/>
        <v>103.21</v>
      </c>
      <c r="Q3423" s="10" t="s">
        <v>8315</v>
      </c>
      <c r="R3423" t="s">
        <v>8316</v>
      </c>
      <c r="S3423" s="14">
        <f t="shared" si="208"/>
        <v>42037.791238425925</v>
      </c>
    </row>
    <row r="3424" spans="1:19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06"/>
        <v>109</v>
      </c>
      <c r="P3424">
        <f t="shared" si="207"/>
        <v>71.150000000000006</v>
      </c>
      <c r="Q3424" s="10" t="s">
        <v>8315</v>
      </c>
      <c r="R3424" t="s">
        <v>8316</v>
      </c>
      <c r="S3424" s="14">
        <f t="shared" si="208"/>
        <v>42323.562222222223</v>
      </c>
    </row>
    <row r="3425" spans="1:19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06"/>
        <v>140</v>
      </c>
      <c r="P3425">
        <f t="shared" si="207"/>
        <v>35</v>
      </c>
      <c r="Q3425" s="10" t="s">
        <v>8315</v>
      </c>
      <c r="R3425" t="s">
        <v>8316</v>
      </c>
      <c r="S3425" s="14">
        <f t="shared" si="208"/>
        <v>42088.911354166667</v>
      </c>
    </row>
    <row r="3426" spans="1:19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06"/>
        <v>104</v>
      </c>
      <c r="P3426">
        <f t="shared" si="207"/>
        <v>81.78</v>
      </c>
      <c r="Q3426" s="10" t="s">
        <v>8315</v>
      </c>
      <c r="R3426" t="s">
        <v>8316</v>
      </c>
      <c r="S3426" s="14">
        <f t="shared" si="208"/>
        <v>42018.676898148144</v>
      </c>
    </row>
    <row r="3427" spans="1:19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06"/>
        <v>103</v>
      </c>
      <c r="P3427">
        <f t="shared" si="207"/>
        <v>297.02999999999997</v>
      </c>
      <c r="Q3427" s="10" t="s">
        <v>8315</v>
      </c>
      <c r="R3427" t="s">
        <v>8316</v>
      </c>
      <c r="S3427" s="14">
        <f t="shared" si="208"/>
        <v>41884.617314814815</v>
      </c>
    </row>
    <row r="3428" spans="1:19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06"/>
        <v>108</v>
      </c>
      <c r="P3428">
        <f t="shared" si="207"/>
        <v>46.61</v>
      </c>
      <c r="Q3428" s="10" t="s">
        <v>8315</v>
      </c>
      <c r="R3428" t="s">
        <v>8316</v>
      </c>
      <c r="S3428" s="14">
        <f t="shared" si="208"/>
        <v>41884.056747685187</v>
      </c>
    </row>
    <row r="3429" spans="1:19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06"/>
        <v>100</v>
      </c>
      <c r="P3429">
        <f t="shared" si="207"/>
        <v>51.72</v>
      </c>
      <c r="Q3429" s="10" t="s">
        <v>8315</v>
      </c>
      <c r="R3429" t="s">
        <v>8316</v>
      </c>
      <c r="S3429" s="14">
        <f t="shared" si="208"/>
        <v>41792.645277777774</v>
      </c>
    </row>
    <row r="3430" spans="1:19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06"/>
        <v>103</v>
      </c>
      <c r="P3430">
        <f t="shared" si="207"/>
        <v>40.29</v>
      </c>
      <c r="Q3430" s="10" t="s">
        <v>8315</v>
      </c>
      <c r="R3430" t="s">
        <v>8316</v>
      </c>
      <c r="S3430" s="14">
        <f t="shared" si="208"/>
        <v>42038.720451388886</v>
      </c>
    </row>
    <row r="3431" spans="1:19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06"/>
        <v>130</v>
      </c>
      <c r="P3431">
        <f t="shared" si="207"/>
        <v>16.25</v>
      </c>
      <c r="Q3431" s="10" t="s">
        <v>8315</v>
      </c>
      <c r="R3431" t="s">
        <v>8316</v>
      </c>
      <c r="S3431" s="14">
        <f t="shared" si="208"/>
        <v>42662.021539351852</v>
      </c>
    </row>
    <row r="3432" spans="1:19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06"/>
        <v>109</v>
      </c>
      <c r="P3432">
        <f t="shared" si="207"/>
        <v>30.15</v>
      </c>
      <c r="Q3432" s="10" t="s">
        <v>8315</v>
      </c>
      <c r="R3432" t="s">
        <v>8316</v>
      </c>
      <c r="S3432" s="14">
        <f t="shared" si="208"/>
        <v>41820.945613425924</v>
      </c>
    </row>
    <row r="3433" spans="1:19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06"/>
        <v>100</v>
      </c>
      <c r="P3433">
        <f t="shared" si="207"/>
        <v>95.24</v>
      </c>
      <c r="Q3433" s="10" t="s">
        <v>8315</v>
      </c>
      <c r="R3433" t="s">
        <v>8316</v>
      </c>
      <c r="S3433" s="14">
        <f t="shared" si="208"/>
        <v>41839.730937500004</v>
      </c>
    </row>
    <row r="3434" spans="1:19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06"/>
        <v>110</v>
      </c>
      <c r="P3434">
        <f t="shared" si="207"/>
        <v>52.21</v>
      </c>
      <c r="Q3434" s="10" t="s">
        <v>8315</v>
      </c>
      <c r="R3434" t="s">
        <v>8316</v>
      </c>
      <c r="S3434" s="14">
        <f t="shared" si="208"/>
        <v>42380.581180555557</v>
      </c>
    </row>
    <row r="3435" spans="1:19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06"/>
        <v>100</v>
      </c>
      <c r="P3435">
        <f t="shared" si="207"/>
        <v>134.15</v>
      </c>
      <c r="Q3435" s="10" t="s">
        <v>8315</v>
      </c>
      <c r="R3435" t="s">
        <v>8316</v>
      </c>
      <c r="S3435" s="14">
        <f t="shared" si="208"/>
        <v>41776.063136574077</v>
      </c>
    </row>
    <row r="3436" spans="1:19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06"/>
        <v>106</v>
      </c>
      <c r="P3436">
        <f t="shared" si="207"/>
        <v>62.83</v>
      </c>
      <c r="Q3436" s="10" t="s">
        <v>8315</v>
      </c>
      <c r="R3436" t="s">
        <v>8316</v>
      </c>
      <c r="S3436" s="14">
        <f t="shared" si="208"/>
        <v>41800.380428240744</v>
      </c>
    </row>
    <row r="3437" spans="1:19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06"/>
        <v>112</v>
      </c>
      <c r="P3437">
        <f t="shared" si="207"/>
        <v>58.95</v>
      </c>
      <c r="Q3437" s="10" t="s">
        <v>8315</v>
      </c>
      <c r="R3437" t="s">
        <v>8316</v>
      </c>
      <c r="S3437" s="14">
        <f t="shared" si="208"/>
        <v>42572.61681712963</v>
      </c>
    </row>
    <row r="3438" spans="1:19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06"/>
        <v>106</v>
      </c>
      <c r="P3438">
        <f t="shared" si="207"/>
        <v>143.11000000000001</v>
      </c>
      <c r="Q3438" s="10" t="s">
        <v>8315</v>
      </c>
      <c r="R3438" t="s">
        <v>8316</v>
      </c>
      <c r="S3438" s="14">
        <f t="shared" si="208"/>
        <v>41851.541585648149</v>
      </c>
    </row>
    <row r="3439" spans="1:19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06"/>
        <v>101</v>
      </c>
      <c r="P3439">
        <f t="shared" si="207"/>
        <v>84.17</v>
      </c>
      <c r="Q3439" s="10" t="s">
        <v>8315</v>
      </c>
      <c r="R3439" t="s">
        <v>8316</v>
      </c>
      <c r="S3439" s="14">
        <f t="shared" si="208"/>
        <v>42205.710879629631</v>
      </c>
    </row>
    <row r="3440" spans="1:19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06"/>
        <v>104</v>
      </c>
      <c r="P3440">
        <f t="shared" si="207"/>
        <v>186.07</v>
      </c>
      <c r="Q3440" s="10" t="s">
        <v>8315</v>
      </c>
      <c r="R3440" t="s">
        <v>8316</v>
      </c>
      <c r="S3440" s="14">
        <f t="shared" si="208"/>
        <v>42100.927858796291</v>
      </c>
    </row>
    <row r="3441" spans="1:19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06"/>
        <v>135</v>
      </c>
      <c r="P3441">
        <f t="shared" si="207"/>
        <v>89.79</v>
      </c>
      <c r="Q3441" s="10" t="s">
        <v>8315</v>
      </c>
      <c r="R3441" t="s">
        <v>8316</v>
      </c>
      <c r="S3441" s="14">
        <f t="shared" si="208"/>
        <v>42374.911226851851</v>
      </c>
    </row>
    <row r="3442" spans="1:19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06"/>
        <v>105</v>
      </c>
      <c r="P3442">
        <f t="shared" si="207"/>
        <v>64.16</v>
      </c>
      <c r="Q3442" s="10" t="s">
        <v>8315</v>
      </c>
      <c r="R3442" t="s">
        <v>8316</v>
      </c>
      <c r="S3442" s="14">
        <f t="shared" si="208"/>
        <v>41809.12300925926</v>
      </c>
    </row>
    <row r="3443" spans="1:19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06"/>
        <v>103</v>
      </c>
      <c r="P3443">
        <f t="shared" si="207"/>
        <v>59.65</v>
      </c>
      <c r="Q3443" s="10" t="s">
        <v>8315</v>
      </c>
      <c r="R3443" t="s">
        <v>8316</v>
      </c>
      <c r="S3443" s="14">
        <f t="shared" si="208"/>
        <v>42294.429641203707</v>
      </c>
    </row>
    <row r="3444" spans="1:19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06"/>
        <v>100</v>
      </c>
      <c r="P3444">
        <f t="shared" si="207"/>
        <v>31.25</v>
      </c>
      <c r="Q3444" s="10" t="s">
        <v>8315</v>
      </c>
      <c r="R3444" t="s">
        <v>8316</v>
      </c>
      <c r="S3444" s="14">
        <f t="shared" si="208"/>
        <v>42124.841111111105</v>
      </c>
    </row>
    <row r="3445" spans="1:19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06"/>
        <v>186</v>
      </c>
      <c r="P3445">
        <f t="shared" si="207"/>
        <v>41.22</v>
      </c>
      <c r="Q3445" s="10" t="s">
        <v>8315</v>
      </c>
      <c r="R3445" t="s">
        <v>8316</v>
      </c>
      <c r="S3445" s="14">
        <f t="shared" si="208"/>
        <v>41861.524837962963</v>
      </c>
    </row>
    <row r="3446" spans="1:19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06"/>
        <v>289</v>
      </c>
      <c r="P3446">
        <f t="shared" si="207"/>
        <v>43.35</v>
      </c>
      <c r="Q3446" s="10" t="s">
        <v>8315</v>
      </c>
      <c r="R3446" t="s">
        <v>8316</v>
      </c>
      <c r="S3446" s="14">
        <f t="shared" si="208"/>
        <v>42521.291504629626</v>
      </c>
    </row>
    <row r="3447" spans="1:19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06"/>
        <v>100</v>
      </c>
      <c r="P3447">
        <f t="shared" si="207"/>
        <v>64.52</v>
      </c>
      <c r="Q3447" s="10" t="s">
        <v>8315</v>
      </c>
      <c r="R3447" t="s">
        <v>8316</v>
      </c>
      <c r="S3447" s="14">
        <f t="shared" si="208"/>
        <v>42272.530509259261</v>
      </c>
    </row>
    <row r="3448" spans="1:19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06"/>
        <v>108</v>
      </c>
      <c r="P3448">
        <f t="shared" si="207"/>
        <v>43.28</v>
      </c>
      <c r="Q3448" s="10" t="s">
        <v>8315</v>
      </c>
      <c r="R3448" t="s">
        <v>8316</v>
      </c>
      <c r="S3448" s="14">
        <f t="shared" si="208"/>
        <v>42016.832465277781</v>
      </c>
    </row>
    <row r="3449" spans="1:19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06"/>
        <v>108</v>
      </c>
      <c r="P3449">
        <f t="shared" si="207"/>
        <v>77</v>
      </c>
      <c r="Q3449" s="10" t="s">
        <v>8315</v>
      </c>
      <c r="R3449" t="s">
        <v>8316</v>
      </c>
      <c r="S3449" s="14">
        <f t="shared" si="208"/>
        <v>42402.889027777783</v>
      </c>
    </row>
    <row r="3450" spans="1:19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06"/>
        <v>110</v>
      </c>
      <c r="P3450">
        <f t="shared" si="207"/>
        <v>51.22</v>
      </c>
      <c r="Q3450" s="10" t="s">
        <v>8315</v>
      </c>
      <c r="R3450" t="s">
        <v>8316</v>
      </c>
      <c r="S3450" s="14">
        <f t="shared" si="208"/>
        <v>41960.119085648148</v>
      </c>
    </row>
    <row r="3451" spans="1:19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06"/>
        <v>171</v>
      </c>
      <c r="P3451">
        <f t="shared" si="207"/>
        <v>68.25</v>
      </c>
      <c r="Q3451" s="10" t="s">
        <v>8315</v>
      </c>
      <c r="R3451" t="s">
        <v>8316</v>
      </c>
      <c r="S3451" s="14">
        <f t="shared" si="208"/>
        <v>42532.052523148144</v>
      </c>
    </row>
    <row r="3452" spans="1:19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06"/>
        <v>152</v>
      </c>
      <c r="P3452">
        <f t="shared" si="207"/>
        <v>19.489999999999998</v>
      </c>
      <c r="Q3452" s="10" t="s">
        <v>8315</v>
      </c>
      <c r="R3452" t="s">
        <v>8316</v>
      </c>
      <c r="S3452" s="14">
        <f t="shared" si="208"/>
        <v>42036.704525462963</v>
      </c>
    </row>
    <row r="3453" spans="1:19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06"/>
        <v>101</v>
      </c>
      <c r="P3453">
        <f t="shared" si="207"/>
        <v>41.13</v>
      </c>
      <c r="Q3453" s="10" t="s">
        <v>8315</v>
      </c>
      <c r="R3453" t="s">
        <v>8316</v>
      </c>
      <c r="S3453" s="14">
        <f t="shared" si="208"/>
        <v>42088.723692129628</v>
      </c>
    </row>
    <row r="3454" spans="1:19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06"/>
        <v>153</v>
      </c>
      <c r="P3454">
        <f t="shared" si="207"/>
        <v>41.41</v>
      </c>
      <c r="Q3454" s="10" t="s">
        <v>8315</v>
      </c>
      <c r="R3454" t="s">
        <v>8316</v>
      </c>
      <c r="S3454" s="14">
        <f t="shared" si="208"/>
        <v>41820.639189814814</v>
      </c>
    </row>
    <row r="3455" spans="1:19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06"/>
        <v>128</v>
      </c>
      <c r="P3455">
        <f t="shared" si="207"/>
        <v>27.5</v>
      </c>
      <c r="Q3455" s="10" t="s">
        <v>8315</v>
      </c>
      <c r="R3455" t="s">
        <v>8316</v>
      </c>
      <c r="S3455" s="14">
        <f t="shared" si="208"/>
        <v>42535.97865740741</v>
      </c>
    </row>
    <row r="3456" spans="1:19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06"/>
        <v>101</v>
      </c>
      <c r="P3456">
        <f t="shared" si="207"/>
        <v>33.57</v>
      </c>
      <c r="Q3456" s="10" t="s">
        <v>8315</v>
      </c>
      <c r="R3456" t="s">
        <v>8316</v>
      </c>
      <c r="S3456" s="14">
        <f t="shared" si="208"/>
        <v>41821.698599537034</v>
      </c>
    </row>
    <row r="3457" spans="1:19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06"/>
        <v>101</v>
      </c>
      <c r="P3457">
        <f t="shared" si="207"/>
        <v>145.87</v>
      </c>
      <c r="Q3457" s="10" t="s">
        <v>8315</v>
      </c>
      <c r="R3457" t="s">
        <v>8316</v>
      </c>
      <c r="S3457" s="14">
        <f t="shared" si="208"/>
        <v>42626.7503125</v>
      </c>
    </row>
    <row r="3458" spans="1:19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09">ROUND(E3458/D3458*100,0)</f>
        <v>191</v>
      </c>
      <c r="P3458">
        <f t="shared" si="207"/>
        <v>358.69</v>
      </c>
      <c r="Q3458" s="10" t="s">
        <v>8315</v>
      </c>
      <c r="R3458" t="s">
        <v>8316</v>
      </c>
      <c r="S3458" s="14">
        <f t="shared" si="208"/>
        <v>41821.205636574072</v>
      </c>
    </row>
    <row r="3459" spans="1:19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09"/>
        <v>140</v>
      </c>
      <c r="P3459">
        <f t="shared" ref="P3459:P3522" si="210">IFERROR(ROUND(E3459/L3459,2),0)</f>
        <v>50.98</v>
      </c>
      <c r="Q3459" s="10" t="s">
        <v>8315</v>
      </c>
      <c r="R3459" t="s">
        <v>8316</v>
      </c>
      <c r="S3459" s="14">
        <f t="shared" ref="S3459:S3522" si="211">(((J3459/60)/60)/24)+DATE(1970,1,1)</f>
        <v>42016.706678240742</v>
      </c>
    </row>
    <row r="3460" spans="1:19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09"/>
        <v>124</v>
      </c>
      <c r="P3460">
        <f t="shared" si="210"/>
        <v>45.04</v>
      </c>
      <c r="Q3460" s="10" t="s">
        <v>8315</v>
      </c>
      <c r="R3460" t="s">
        <v>8316</v>
      </c>
      <c r="S3460" s="14">
        <f t="shared" si="211"/>
        <v>42011.202581018515</v>
      </c>
    </row>
    <row r="3461" spans="1:19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09"/>
        <v>126</v>
      </c>
      <c r="P3461">
        <f t="shared" si="210"/>
        <v>17.53</v>
      </c>
      <c r="Q3461" s="10" t="s">
        <v>8315</v>
      </c>
      <c r="R3461" t="s">
        <v>8316</v>
      </c>
      <c r="S3461" s="14">
        <f t="shared" si="211"/>
        <v>42480.479861111111</v>
      </c>
    </row>
    <row r="3462" spans="1:19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09"/>
        <v>190</v>
      </c>
      <c r="P3462">
        <f t="shared" si="210"/>
        <v>50</v>
      </c>
      <c r="Q3462" s="10" t="s">
        <v>8315</v>
      </c>
      <c r="R3462" t="s">
        <v>8316</v>
      </c>
      <c r="S3462" s="14">
        <f t="shared" si="211"/>
        <v>41852.527222222219</v>
      </c>
    </row>
    <row r="3463" spans="1:19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09"/>
        <v>139</v>
      </c>
      <c r="P3463">
        <f t="shared" si="210"/>
        <v>57.92</v>
      </c>
      <c r="Q3463" s="10" t="s">
        <v>8315</v>
      </c>
      <c r="R3463" t="s">
        <v>8316</v>
      </c>
      <c r="S3463" s="14">
        <f t="shared" si="211"/>
        <v>42643.632858796293</v>
      </c>
    </row>
    <row r="3464" spans="1:19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09"/>
        <v>202</v>
      </c>
      <c r="P3464">
        <f t="shared" si="210"/>
        <v>29.71</v>
      </c>
      <c r="Q3464" s="10" t="s">
        <v>8315</v>
      </c>
      <c r="R3464" t="s">
        <v>8316</v>
      </c>
      <c r="S3464" s="14">
        <f t="shared" si="211"/>
        <v>42179.898472222223</v>
      </c>
    </row>
    <row r="3465" spans="1:19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09"/>
        <v>103</v>
      </c>
      <c r="P3465">
        <f t="shared" si="210"/>
        <v>90.68</v>
      </c>
      <c r="Q3465" s="10" t="s">
        <v>8315</v>
      </c>
      <c r="R3465" t="s">
        <v>8316</v>
      </c>
      <c r="S3465" s="14">
        <f t="shared" si="211"/>
        <v>42612.918807870374</v>
      </c>
    </row>
    <row r="3466" spans="1:19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09"/>
        <v>102</v>
      </c>
      <c r="P3466">
        <f t="shared" si="210"/>
        <v>55.01</v>
      </c>
      <c r="Q3466" s="10" t="s">
        <v>8315</v>
      </c>
      <c r="R3466" t="s">
        <v>8316</v>
      </c>
      <c r="S3466" s="14">
        <f t="shared" si="211"/>
        <v>42575.130057870367</v>
      </c>
    </row>
    <row r="3467" spans="1:19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09"/>
        <v>103</v>
      </c>
      <c r="P3467">
        <f t="shared" si="210"/>
        <v>57.22</v>
      </c>
      <c r="Q3467" s="10" t="s">
        <v>8315</v>
      </c>
      <c r="R3467" t="s">
        <v>8316</v>
      </c>
      <c r="S3467" s="14">
        <f t="shared" si="211"/>
        <v>42200.625833333332</v>
      </c>
    </row>
    <row r="3468" spans="1:19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09"/>
        <v>127</v>
      </c>
      <c r="P3468">
        <f t="shared" si="210"/>
        <v>72.95</v>
      </c>
      <c r="Q3468" s="10" t="s">
        <v>8315</v>
      </c>
      <c r="R3468" t="s">
        <v>8316</v>
      </c>
      <c r="S3468" s="14">
        <f t="shared" si="211"/>
        <v>42420.019097222219</v>
      </c>
    </row>
    <row r="3469" spans="1:19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09"/>
        <v>101</v>
      </c>
      <c r="P3469">
        <f t="shared" si="210"/>
        <v>64.47</v>
      </c>
      <c r="Q3469" s="10" t="s">
        <v>8315</v>
      </c>
      <c r="R3469" t="s">
        <v>8316</v>
      </c>
      <c r="S3469" s="14">
        <f t="shared" si="211"/>
        <v>42053.671666666662</v>
      </c>
    </row>
    <row r="3470" spans="1:19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09"/>
        <v>122</v>
      </c>
      <c r="P3470">
        <f t="shared" si="210"/>
        <v>716.35</v>
      </c>
      <c r="Q3470" s="10" t="s">
        <v>8315</v>
      </c>
      <c r="R3470" t="s">
        <v>8316</v>
      </c>
      <c r="S3470" s="14">
        <f t="shared" si="211"/>
        <v>42605.765381944439</v>
      </c>
    </row>
    <row r="3471" spans="1:19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09"/>
        <v>113</v>
      </c>
      <c r="P3471">
        <f t="shared" si="210"/>
        <v>50.4</v>
      </c>
      <c r="Q3471" s="10" t="s">
        <v>8315</v>
      </c>
      <c r="R3471" t="s">
        <v>8316</v>
      </c>
      <c r="S3471" s="14">
        <f t="shared" si="211"/>
        <v>42458.641724537039</v>
      </c>
    </row>
    <row r="3472" spans="1:19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09"/>
        <v>150</v>
      </c>
      <c r="P3472">
        <f t="shared" si="210"/>
        <v>41.67</v>
      </c>
      <c r="Q3472" s="10" t="s">
        <v>8315</v>
      </c>
      <c r="R3472" t="s">
        <v>8316</v>
      </c>
      <c r="S3472" s="14">
        <f t="shared" si="211"/>
        <v>42529.022013888884</v>
      </c>
    </row>
    <row r="3473" spans="1:19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09"/>
        <v>215</v>
      </c>
      <c r="P3473">
        <f t="shared" si="210"/>
        <v>35.770000000000003</v>
      </c>
      <c r="Q3473" s="10" t="s">
        <v>8315</v>
      </c>
      <c r="R3473" t="s">
        <v>8316</v>
      </c>
      <c r="S3473" s="14">
        <f t="shared" si="211"/>
        <v>41841.820486111108</v>
      </c>
    </row>
    <row r="3474" spans="1:19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09"/>
        <v>102</v>
      </c>
      <c r="P3474">
        <f t="shared" si="210"/>
        <v>88.74</v>
      </c>
      <c r="Q3474" s="10" t="s">
        <v>8315</v>
      </c>
      <c r="R3474" t="s">
        <v>8316</v>
      </c>
      <c r="S3474" s="14">
        <f t="shared" si="211"/>
        <v>41928.170497685183</v>
      </c>
    </row>
    <row r="3475" spans="1:19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09"/>
        <v>100</v>
      </c>
      <c r="P3475">
        <f t="shared" si="210"/>
        <v>148.47999999999999</v>
      </c>
      <c r="Q3475" s="10" t="s">
        <v>8315</v>
      </c>
      <c r="R3475" t="s">
        <v>8316</v>
      </c>
      <c r="S3475" s="14">
        <f t="shared" si="211"/>
        <v>42062.834444444445</v>
      </c>
    </row>
    <row r="3476" spans="1:19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09"/>
        <v>101</v>
      </c>
      <c r="P3476">
        <f t="shared" si="210"/>
        <v>51.79</v>
      </c>
      <c r="Q3476" s="10" t="s">
        <v>8315</v>
      </c>
      <c r="R3476" t="s">
        <v>8316</v>
      </c>
      <c r="S3476" s="14">
        <f t="shared" si="211"/>
        <v>42541.501516203702</v>
      </c>
    </row>
    <row r="3477" spans="1:19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09"/>
        <v>113</v>
      </c>
      <c r="P3477">
        <f t="shared" si="210"/>
        <v>20</v>
      </c>
      <c r="Q3477" s="10" t="s">
        <v>8315</v>
      </c>
      <c r="R3477" t="s">
        <v>8316</v>
      </c>
      <c r="S3477" s="14">
        <f t="shared" si="211"/>
        <v>41918.880833333329</v>
      </c>
    </row>
    <row r="3478" spans="1:19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09"/>
        <v>104</v>
      </c>
      <c r="P3478">
        <f t="shared" si="210"/>
        <v>52</v>
      </c>
      <c r="Q3478" s="10" t="s">
        <v>8315</v>
      </c>
      <c r="R3478" t="s">
        <v>8316</v>
      </c>
      <c r="S3478" s="14">
        <f t="shared" si="211"/>
        <v>41921.279976851853</v>
      </c>
    </row>
    <row r="3479" spans="1:19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09"/>
        <v>115</v>
      </c>
      <c r="P3479">
        <f t="shared" si="210"/>
        <v>53.23</v>
      </c>
      <c r="Q3479" s="10" t="s">
        <v>8315</v>
      </c>
      <c r="R3479" t="s">
        <v>8316</v>
      </c>
      <c r="S3479" s="14">
        <f t="shared" si="211"/>
        <v>42128.736608796295</v>
      </c>
    </row>
    <row r="3480" spans="1:19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09"/>
        <v>113</v>
      </c>
      <c r="P3480">
        <f t="shared" si="210"/>
        <v>39.6</v>
      </c>
      <c r="Q3480" s="10" t="s">
        <v>8315</v>
      </c>
      <c r="R3480" t="s">
        <v>8316</v>
      </c>
      <c r="S3480" s="14">
        <f t="shared" si="211"/>
        <v>42053.916921296302</v>
      </c>
    </row>
    <row r="3481" spans="1:19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09"/>
        <v>128</v>
      </c>
      <c r="P3481">
        <f t="shared" si="210"/>
        <v>34.25</v>
      </c>
      <c r="Q3481" s="10" t="s">
        <v>8315</v>
      </c>
      <c r="R3481" t="s">
        <v>8316</v>
      </c>
      <c r="S3481" s="14">
        <f t="shared" si="211"/>
        <v>41781.855092592588</v>
      </c>
    </row>
    <row r="3482" spans="1:19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09"/>
        <v>143</v>
      </c>
      <c r="P3482">
        <f t="shared" si="210"/>
        <v>164.62</v>
      </c>
      <c r="Q3482" s="10" t="s">
        <v>8315</v>
      </c>
      <c r="R3482" t="s">
        <v>8316</v>
      </c>
      <c r="S3482" s="14">
        <f t="shared" si="211"/>
        <v>42171.317442129628</v>
      </c>
    </row>
    <row r="3483" spans="1:19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09"/>
        <v>119</v>
      </c>
      <c r="P3483">
        <f t="shared" si="210"/>
        <v>125.05</v>
      </c>
      <c r="Q3483" s="10" t="s">
        <v>8315</v>
      </c>
      <c r="R3483" t="s">
        <v>8316</v>
      </c>
      <c r="S3483" s="14">
        <f t="shared" si="211"/>
        <v>41989.24754629629</v>
      </c>
    </row>
    <row r="3484" spans="1:19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09"/>
        <v>138</v>
      </c>
      <c r="P3484">
        <f t="shared" si="210"/>
        <v>51.88</v>
      </c>
      <c r="Q3484" s="10" t="s">
        <v>8315</v>
      </c>
      <c r="R3484" t="s">
        <v>8316</v>
      </c>
      <c r="S3484" s="14">
        <f t="shared" si="211"/>
        <v>41796.771597222221</v>
      </c>
    </row>
    <row r="3485" spans="1:19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09"/>
        <v>160</v>
      </c>
      <c r="P3485">
        <f t="shared" si="210"/>
        <v>40.29</v>
      </c>
      <c r="Q3485" s="10" t="s">
        <v>8315</v>
      </c>
      <c r="R3485" t="s">
        <v>8316</v>
      </c>
      <c r="S3485" s="14">
        <f t="shared" si="211"/>
        <v>41793.668761574074</v>
      </c>
    </row>
    <row r="3486" spans="1:19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09"/>
        <v>114</v>
      </c>
      <c r="P3486">
        <f t="shared" si="210"/>
        <v>64.91</v>
      </c>
      <c r="Q3486" s="10" t="s">
        <v>8315</v>
      </c>
      <c r="R3486" t="s">
        <v>8316</v>
      </c>
      <c r="S3486" s="14">
        <f t="shared" si="211"/>
        <v>42506.760405092587</v>
      </c>
    </row>
    <row r="3487" spans="1:19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09"/>
        <v>101</v>
      </c>
      <c r="P3487">
        <f t="shared" si="210"/>
        <v>55.33</v>
      </c>
      <c r="Q3487" s="10" t="s">
        <v>8315</v>
      </c>
      <c r="R3487" t="s">
        <v>8316</v>
      </c>
      <c r="S3487" s="14">
        <f t="shared" si="211"/>
        <v>42372.693055555559</v>
      </c>
    </row>
    <row r="3488" spans="1:19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09"/>
        <v>155</v>
      </c>
      <c r="P3488">
        <f t="shared" si="210"/>
        <v>83.14</v>
      </c>
      <c r="Q3488" s="10" t="s">
        <v>8315</v>
      </c>
      <c r="R3488" t="s">
        <v>8316</v>
      </c>
      <c r="S3488" s="14">
        <f t="shared" si="211"/>
        <v>42126.87501157407</v>
      </c>
    </row>
    <row r="3489" spans="1:19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09"/>
        <v>128</v>
      </c>
      <c r="P3489">
        <f t="shared" si="210"/>
        <v>38.71</v>
      </c>
      <c r="Q3489" s="10" t="s">
        <v>8315</v>
      </c>
      <c r="R3489" t="s">
        <v>8316</v>
      </c>
      <c r="S3489" s="14">
        <f t="shared" si="211"/>
        <v>42149.940416666665</v>
      </c>
    </row>
    <row r="3490" spans="1:19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09"/>
        <v>121</v>
      </c>
      <c r="P3490">
        <f t="shared" si="210"/>
        <v>125.38</v>
      </c>
      <c r="Q3490" s="10" t="s">
        <v>8315</v>
      </c>
      <c r="R3490" t="s">
        <v>8316</v>
      </c>
      <c r="S3490" s="14">
        <f t="shared" si="211"/>
        <v>42087.768055555556</v>
      </c>
    </row>
    <row r="3491" spans="1:19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09"/>
        <v>113</v>
      </c>
      <c r="P3491">
        <f t="shared" si="210"/>
        <v>78.260000000000005</v>
      </c>
      <c r="Q3491" s="10" t="s">
        <v>8315</v>
      </c>
      <c r="R3491" t="s">
        <v>8316</v>
      </c>
      <c r="S3491" s="14">
        <f t="shared" si="211"/>
        <v>41753.635775462964</v>
      </c>
    </row>
    <row r="3492" spans="1:19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09"/>
        <v>128</v>
      </c>
      <c r="P3492">
        <f t="shared" si="210"/>
        <v>47.22</v>
      </c>
      <c r="Q3492" s="10" t="s">
        <v>8315</v>
      </c>
      <c r="R3492" t="s">
        <v>8316</v>
      </c>
      <c r="S3492" s="14">
        <f t="shared" si="211"/>
        <v>42443.802361111113</v>
      </c>
    </row>
    <row r="3493" spans="1:19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09"/>
        <v>158</v>
      </c>
      <c r="P3493">
        <f t="shared" si="210"/>
        <v>79.099999999999994</v>
      </c>
      <c r="Q3493" s="10" t="s">
        <v>8315</v>
      </c>
      <c r="R3493" t="s">
        <v>8316</v>
      </c>
      <c r="S3493" s="14">
        <f t="shared" si="211"/>
        <v>42121.249814814815</v>
      </c>
    </row>
    <row r="3494" spans="1:19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09"/>
        <v>105</v>
      </c>
      <c r="P3494">
        <f t="shared" si="210"/>
        <v>114.29</v>
      </c>
      <c r="Q3494" s="10" t="s">
        <v>8315</v>
      </c>
      <c r="R3494" t="s">
        <v>8316</v>
      </c>
      <c r="S3494" s="14">
        <f t="shared" si="211"/>
        <v>42268.009224537032</v>
      </c>
    </row>
    <row r="3495" spans="1:19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09"/>
        <v>100</v>
      </c>
      <c r="P3495">
        <f t="shared" si="210"/>
        <v>51.72</v>
      </c>
      <c r="Q3495" s="10" t="s">
        <v>8315</v>
      </c>
      <c r="R3495" t="s">
        <v>8316</v>
      </c>
      <c r="S3495" s="14">
        <f t="shared" si="211"/>
        <v>41848.866157407407</v>
      </c>
    </row>
    <row r="3496" spans="1:19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09"/>
        <v>100</v>
      </c>
      <c r="P3496">
        <f t="shared" si="210"/>
        <v>30.77</v>
      </c>
      <c r="Q3496" s="10" t="s">
        <v>8315</v>
      </c>
      <c r="R3496" t="s">
        <v>8316</v>
      </c>
      <c r="S3496" s="14">
        <f t="shared" si="211"/>
        <v>42689.214988425927</v>
      </c>
    </row>
    <row r="3497" spans="1:19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09"/>
        <v>107</v>
      </c>
      <c r="P3497">
        <f t="shared" si="210"/>
        <v>74.209999999999994</v>
      </c>
      <c r="Q3497" s="10" t="s">
        <v>8315</v>
      </c>
      <c r="R3497" t="s">
        <v>8316</v>
      </c>
      <c r="S3497" s="14">
        <f t="shared" si="211"/>
        <v>41915.762835648151</v>
      </c>
    </row>
    <row r="3498" spans="1:19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09"/>
        <v>124</v>
      </c>
      <c r="P3498">
        <f t="shared" si="210"/>
        <v>47.85</v>
      </c>
      <c r="Q3498" s="10" t="s">
        <v>8315</v>
      </c>
      <c r="R3498" t="s">
        <v>8316</v>
      </c>
      <c r="S3498" s="14">
        <f t="shared" si="211"/>
        <v>42584.846828703703</v>
      </c>
    </row>
    <row r="3499" spans="1:19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09"/>
        <v>109</v>
      </c>
      <c r="P3499">
        <f t="shared" si="210"/>
        <v>34.409999999999997</v>
      </c>
      <c r="Q3499" s="10" t="s">
        <v>8315</v>
      </c>
      <c r="R3499" t="s">
        <v>8316</v>
      </c>
      <c r="S3499" s="14">
        <f t="shared" si="211"/>
        <v>42511.741944444439</v>
      </c>
    </row>
    <row r="3500" spans="1:19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09"/>
        <v>102</v>
      </c>
      <c r="P3500">
        <f t="shared" si="210"/>
        <v>40.24</v>
      </c>
      <c r="Q3500" s="10" t="s">
        <v>8315</v>
      </c>
      <c r="R3500" t="s">
        <v>8316</v>
      </c>
      <c r="S3500" s="14">
        <f t="shared" si="211"/>
        <v>42459.15861111111</v>
      </c>
    </row>
    <row r="3501" spans="1:19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09"/>
        <v>106</v>
      </c>
      <c r="P3501">
        <f t="shared" si="210"/>
        <v>60.29</v>
      </c>
      <c r="Q3501" s="10" t="s">
        <v>8315</v>
      </c>
      <c r="R3501" t="s">
        <v>8316</v>
      </c>
      <c r="S3501" s="14">
        <f t="shared" si="211"/>
        <v>42132.036168981482</v>
      </c>
    </row>
    <row r="3502" spans="1:19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09"/>
        <v>106</v>
      </c>
      <c r="P3502">
        <f t="shared" si="210"/>
        <v>25.31</v>
      </c>
      <c r="Q3502" s="10" t="s">
        <v>8315</v>
      </c>
      <c r="R3502" t="s">
        <v>8316</v>
      </c>
      <c r="S3502" s="14">
        <f t="shared" si="211"/>
        <v>42419.91942129629</v>
      </c>
    </row>
    <row r="3503" spans="1:19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09"/>
        <v>101</v>
      </c>
      <c r="P3503">
        <f t="shared" si="210"/>
        <v>35.950000000000003</v>
      </c>
      <c r="Q3503" s="10" t="s">
        <v>8315</v>
      </c>
      <c r="R3503" t="s">
        <v>8316</v>
      </c>
      <c r="S3503" s="14">
        <f t="shared" si="211"/>
        <v>42233.763831018514</v>
      </c>
    </row>
    <row r="3504" spans="1:19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09"/>
        <v>105</v>
      </c>
      <c r="P3504">
        <f t="shared" si="210"/>
        <v>136</v>
      </c>
      <c r="Q3504" s="10" t="s">
        <v>8315</v>
      </c>
      <c r="R3504" t="s">
        <v>8316</v>
      </c>
      <c r="S3504" s="14">
        <f t="shared" si="211"/>
        <v>42430.839398148149</v>
      </c>
    </row>
    <row r="3505" spans="1:19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09"/>
        <v>108</v>
      </c>
      <c r="P3505">
        <f t="shared" si="210"/>
        <v>70.760000000000005</v>
      </c>
      <c r="Q3505" s="10" t="s">
        <v>8315</v>
      </c>
      <c r="R3505" t="s">
        <v>8316</v>
      </c>
      <c r="S3505" s="14">
        <f t="shared" si="211"/>
        <v>42545.478333333333</v>
      </c>
    </row>
    <row r="3506" spans="1:19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09"/>
        <v>100</v>
      </c>
      <c r="P3506">
        <f t="shared" si="210"/>
        <v>125</v>
      </c>
      <c r="Q3506" s="10" t="s">
        <v>8315</v>
      </c>
      <c r="R3506" t="s">
        <v>8316</v>
      </c>
      <c r="S3506" s="14">
        <f t="shared" si="211"/>
        <v>42297.748738425929</v>
      </c>
    </row>
    <row r="3507" spans="1:19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09"/>
        <v>104</v>
      </c>
      <c r="P3507">
        <f t="shared" si="210"/>
        <v>66.510000000000005</v>
      </c>
      <c r="Q3507" s="10" t="s">
        <v>8315</v>
      </c>
      <c r="R3507" t="s">
        <v>8316</v>
      </c>
      <c r="S3507" s="14">
        <f t="shared" si="211"/>
        <v>41760.935706018521</v>
      </c>
    </row>
    <row r="3508" spans="1:19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09"/>
        <v>102</v>
      </c>
      <c r="P3508">
        <f t="shared" si="210"/>
        <v>105</v>
      </c>
      <c r="Q3508" s="10" t="s">
        <v>8315</v>
      </c>
      <c r="R3508" t="s">
        <v>8316</v>
      </c>
      <c r="S3508" s="14">
        <f t="shared" si="211"/>
        <v>41829.734259259261</v>
      </c>
    </row>
    <row r="3509" spans="1:19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09"/>
        <v>104</v>
      </c>
      <c r="P3509">
        <f t="shared" si="210"/>
        <v>145</v>
      </c>
      <c r="Q3509" s="10" t="s">
        <v>8315</v>
      </c>
      <c r="R3509" t="s">
        <v>8316</v>
      </c>
      <c r="S3509" s="14">
        <f t="shared" si="211"/>
        <v>42491.92288194444</v>
      </c>
    </row>
    <row r="3510" spans="1:19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09"/>
        <v>180</v>
      </c>
      <c r="P3510">
        <f t="shared" si="210"/>
        <v>12</v>
      </c>
      <c r="Q3510" s="10" t="s">
        <v>8315</v>
      </c>
      <c r="R3510" t="s">
        <v>8316</v>
      </c>
      <c r="S3510" s="14">
        <f t="shared" si="211"/>
        <v>42477.729780092588</v>
      </c>
    </row>
    <row r="3511" spans="1:19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09"/>
        <v>106</v>
      </c>
      <c r="P3511">
        <f t="shared" si="210"/>
        <v>96.67</v>
      </c>
      <c r="Q3511" s="10" t="s">
        <v>8315</v>
      </c>
      <c r="R3511" t="s">
        <v>8316</v>
      </c>
      <c r="S3511" s="14">
        <f t="shared" si="211"/>
        <v>41950.859560185185</v>
      </c>
    </row>
    <row r="3512" spans="1:19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09"/>
        <v>101</v>
      </c>
      <c r="P3512">
        <f t="shared" si="210"/>
        <v>60.33</v>
      </c>
      <c r="Q3512" s="10" t="s">
        <v>8315</v>
      </c>
      <c r="R3512" t="s">
        <v>8316</v>
      </c>
      <c r="S3512" s="14">
        <f t="shared" si="211"/>
        <v>41802.62090277778</v>
      </c>
    </row>
    <row r="3513" spans="1:19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09"/>
        <v>101</v>
      </c>
      <c r="P3513">
        <f t="shared" si="210"/>
        <v>79.89</v>
      </c>
      <c r="Q3513" s="10" t="s">
        <v>8315</v>
      </c>
      <c r="R3513" t="s">
        <v>8316</v>
      </c>
      <c r="S3513" s="14">
        <f t="shared" si="211"/>
        <v>41927.873784722222</v>
      </c>
    </row>
    <row r="3514" spans="1:19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09"/>
        <v>100</v>
      </c>
      <c r="P3514">
        <f t="shared" si="210"/>
        <v>58.82</v>
      </c>
      <c r="Q3514" s="10" t="s">
        <v>8315</v>
      </c>
      <c r="R3514" t="s">
        <v>8316</v>
      </c>
      <c r="S3514" s="14">
        <f t="shared" si="211"/>
        <v>42057.536944444444</v>
      </c>
    </row>
    <row r="3515" spans="1:19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09"/>
        <v>118</v>
      </c>
      <c r="P3515">
        <f t="shared" si="210"/>
        <v>75.34</v>
      </c>
      <c r="Q3515" s="10" t="s">
        <v>8315</v>
      </c>
      <c r="R3515" t="s">
        <v>8316</v>
      </c>
      <c r="S3515" s="14">
        <f t="shared" si="211"/>
        <v>41781.096203703702</v>
      </c>
    </row>
    <row r="3516" spans="1:19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09"/>
        <v>110</v>
      </c>
      <c r="P3516">
        <f t="shared" si="210"/>
        <v>55</v>
      </c>
      <c r="Q3516" s="10" t="s">
        <v>8315</v>
      </c>
      <c r="R3516" t="s">
        <v>8316</v>
      </c>
      <c r="S3516" s="14">
        <f t="shared" si="211"/>
        <v>42020.846666666665</v>
      </c>
    </row>
    <row r="3517" spans="1:19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09"/>
        <v>103</v>
      </c>
      <c r="P3517">
        <f t="shared" si="210"/>
        <v>66.959999999999994</v>
      </c>
      <c r="Q3517" s="10" t="s">
        <v>8315</v>
      </c>
      <c r="R3517" t="s">
        <v>8316</v>
      </c>
      <c r="S3517" s="14">
        <f t="shared" si="211"/>
        <v>42125.772812499999</v>
      </c>
    </row>
    <row r="3518" spans="1:19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09"/>
        <v>100</v>
      </c>
      <c r="P3518">
        <f t="shared" si="210"/>
        <v>227.27</v>
      </c>
      <c r="Q3518" s="10" t="s">
        <v>8315</v>
      </c>
      <c r="R3518" t="s">
        <v>8316</v>
      </c>
      <c r="S3518" s="14">
        <f t="shared" si="211"/>
        <v>41856.010069444441</v>
      </c>
    </row>
    <row r="3519" spans="1:19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09"/>
        <v>100</v>
      </c>
      <c r="P3519">
        <f t="shared" si="210"/>
        <v>307.69</v>
      </c>
      <c r="Q3519" s="10" t="s">
        <v>8315</v>
      </c>
      <c r="R3519" t="s">
        <v>8316</v>
      </c>
      <c r="S3519" s="14">
        <f t="shared" si="211"/>
        <v>41794.817523148151</v>
      </c>
    </row>
    <row r="3520" spans="1:19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09"/>
        <v>110</v>
      </c>
      <c r="P3520">
        <f t="shared" si="210"/>
        <v>50.02</v>
      </c>
      <c r="Q3520" s="10" t="s">
        <v>8315</v>
      </c>
      <c r="R3520" t="s">
        <v>8316</v>
      </c>
      <c r="S3520" s="14">
        <f t="shared" si="211"/>
        <v>41893.783553240741</v>
      </c>
    </row>
    <row r="3521" spans="1:19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09"/>
        <v>101</v>
      </c>
      <c r="P3521">
        <f t="shared" si="210"/>
        <v>72.39</v>
      </c>
      <c r="Q3521" s="10" t="s">
        <v>8315</v>
      </c>
      <c r="R3521" t="s">
        <v>8316</v>
      </c>
      <c r="S3521" s="14">
        <f t="shared" si="211"/>
        <v>42037.598958333328</v>
      </c>
    </row>
    <row r="3522" spans="1:19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12">ROUND(E3522/D3522*100,0)</f>
        <v>101</v>
      </c>
      <c r="P3522">
        <f t="shared" si="210"/>
        <v>95.95</v>
      </c>
      <c r="Q3522" s="10" t="s">
        <v>8315</v>
      </c>
      <c r="R3522" t="s">
        <v>8316</v>
      </c>
      <c r="S3522" s="14">
        <f t="shared" si="211"/>
        <v>42227.824212962965</v>
      </c>
    </row>
    <row r="3523" spans="1:19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12"/>
        <v>169</v>
      </c>
      <c r="P3523">
        <f t="shared" ref="P3523:P3586" si="213">IFERROR(ROUND(E3523/L3523,2),0)</f>
        <v>45.62</v>
      </c>
      <c r="Q3523" s="10" t="s">
        <v>8315</v>
      </c>
      <c r="R3523" t="s">
        <v>8316</v>
      </c>
      <c r="S3523" s="14">
        <f t="shared" ref="S3523:S3586" si="214">(((J3523/60)/60)/24)+DATE(1970,1,1)</f>
        <v>41881.361342592594</v>
      </c>
    </row>
    <row r="3524" spans="1:19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12"/>
        <v>100</v>
      </c>
      <c r="P3524">
        <f t="shared" si="213"/>
        <v>41.03</v>
      </c>
      <c r="Q3524" s="10" t="s">
        <v>8315</v>
      </c>
      <c r="R3524" t="s">
        <v>8316</v>
      </c>
      <c r="S3524" s="14">
        <f t="shared" si="214"/>
        <v>42234.789884259255</v>
      </c>
    </row>
    <row r="3525" spans="1:19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12"/>
        <v>114</v>
      </c>
      <c r="P3525">
        <f t="shared" si="213"/>
        <v>56.83</v>
      </c>
      <c r="Q3525" s="10" t="s">
        <v>8315</v>
      </c>
      <c r="R3525" t="s">
        <v>8316</v>
      </c>
      <c r="S3525" s="14">
        <f t="shared" si="214"/>
        <v>42581.397546296299</v>
      </c>
    </row>
    <row r="3526" spans="1:19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12"/>
        <v>102</v>
      </c>
      <c r="P3526">
        <f t="shared" si="213"/>
        <v>137.24</v>
      </c>
      <c r="Q3526" s="10" t="s">
        <v>8315</v>
      </c>
      <c r="R3526" t="s">
        <v>8316</v>
      </c>
      <c r="S3526" s="14">
        <f t="shared" si="214"/>
        <v>41880.76357638889</v>
      </c>
    </row>
    <row r="3527" spans="1:19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12"/>
        <v>106</v>
      </c>
      <c r="P3527">
        <f t="shared" si="213"/>
        <v>75.709999999999994</v>
      </c>
      <c r="Q3527" s="10" t="s">
        <v>8315</v>
      </c>
      <c r="R3527" t="s">
        <v>8316</v>
      </c>
      <c r="S3527" s="14">
        <f t="shared" si="214"/>
        <v>42214.6956712963</v>
      </c>
    </row>
    <row r="3528" spans="1:19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12"/>
        <v>102</v>
      </c>
      <c r="P3528">
        <f t="shared" si="213"/>
        <v>99</v>
      </c>
      <c r="Q3528" s="10" t="s">
        <v>8315</v>
      </c>
      <c r="R3528" t="s">
        <v>8316</v>
      </c>
      <c r="S3528" s="14">
        <f t="shared" si="214"/>
        <v>42460.335312499999</v>
      </c>
    </row>
    <row r="3529" spans="1:19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12"/>
        <v>117</v>
      </c>
      <c r="P3529">
        <f t="shared" si="213"/>
        <v>81.569999999999993</v>
      </c>
      <c r="Q3529" s="10" t="s">
        <v>8315</v>
      </c>
      <c r="R3529" t="s">
        <v>8316</v>
      </c>
      <c r="S3529" s="14">
        <f t="shared" si="214"/>
        <v>42167.023206018523</v>
      </c>
    </row>
    <row r="3530" spans="1:19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12"/>
        <v>101</v>
      </c>
      <c r="P3530">
        <f t="shared" si="213"/>
        <v>45.11</v>
      </c>
      <c r="Q3530" s="10" t="s">
        <v>8315</v>
      </c>
      <c r="R3530" t="s">
        <v>8316</v>
      </c>
      <c r="S3530" s="14">
        <f t="shared" si="214"/>
        <v>42733.50136574074</v>
      </c>
    </row>
    <row r="3531" spans="1:19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12"/>
        <v>132</v>
      </c>
      <c r="P3531">
        <f t="shared" si="213"/>
        <v>36.67</v>
      </c>
      <c r="Q3531" s="10" t="s">
        <v>8315</v>
      </c>
      <c r="R3531" t="s">
        <v>8316</v>
      </c>
      <c r="S3531" s="14">
        <f t="shared" si="214"/>
        <v>42177.761782407411</v>
      </c>
    </row>
    <row r="3532" spans="1:19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12"/>
        <v>100</v>
      </c>
      <c r="P3532">
        <f t="shared" si="213"/>
        <v>125</v>
      </c>
      <c r="Q3532" s="10" t="s">
        <v>8315</v>
      </c>
      <c r="R3532" t="s">
        <v>8316</v>
      </c>
      <c r="S3532" s="14">
        <f t="shared" si="214"/>
        <v>42442.623344907406</v>
      </c>
    </row>
    <row r="3533" spans="1:19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12"/>
        <v>128</v>
      </c>
      <c r="P3533">
        <f t="shared" si="213"/>
        <v>49.23</v>
      </c>
      <c r="Q3533" s="10" t="s">
        <v>8315</v>
      </c>
      <c r="R3533" t="s">
        <v>8316</v>
      </c>
      <c r="S3533" s="14">
        <f t="shared" si="214"/>
        <v>42521.654328703706</v>
      </c>
    </row>
    <row r="3534" spans="1:19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12"/>
        <v>119</v>
      </c>
      <c r="P3534">
        <f t="shared" si="213"/>
        <v>42.3</v>
      </c>
      <c r="Q3534" s="10" t="s">
        <v>8315</v>
      </c>
      <c r="R3534" t="s">
        <v>8316</v>
      </c>
      <c r="S3534" s="14">
        <f t="shared" si="214"/>
        <v>41884.599849537037</v>
      </c>
    </row>
    <row r="3535" spans="1:19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12"/>
        <v>126</v>
      </c>
      <c r="P3535">
        <f t="shared" si="213"/>
        <v>78.88</v>
      </c>
      <c r="Q3535" s="10" t="s">
        <v>8315</v>
      </c>
      <c r="R3535" t="s">
        <v>8316</v>
      </c>
      <c r="S3535" s="14">
        <f t="shared" si="214"/>
        <v>42289.761192129634</v>
      </c>
    </row>
    <row r="3536" spans="1:19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12"/>
        <v>156</v>
      </c>
      <c r="P3536">
        <f t="shared" si="213"/>
        <v>38.28</v>
      </c>
      <c r="Q3536" s="10" t="s">
        <v>8315</v>
      </c>
      <c r="R3536" t="s">
        <v>8316</v>
      </c>
      <c r="S3536" s="14">
        <f t="shared" si="214"/>
        <v>42243.6252662037</v>
      </c>
    </row>
    <row r="3537" spans="1:19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12"/>
        <v>103</v>
      </c>
      <c r="P3537">
        <f t="shared" si="213"/>
        <v>44.85</v>
      </c>
      <c r="Q3537" s="10" t="s">
        <v>8315</v>
      </c>
      <c r="R3537" t="s">
        <v>8316</v>
      </c>
      <c r="S3537" s="14">
        <f t="shared" si="214"/>
        <v>42248.640162037031</v>
      </c>
    </row>
    <row r="3538" spans="1:19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12"/>
        <v>153</v>
      </c>
      <c r="P3538">
        <f t="shared" si="213"/>
        <v>13.53</v>
      </c>
      <c r="Q3538" s="10" t="s">
        <v>8315</v>
      </c>
      <c r="R3538" t="s">
        <v>8316</v>
      </c>
      <c r="S3538" s="14">
        <f t="shared" si="214"/>
        <v>42328.727141203708</v>
      </c>
    </row>
    <row r="3539" spans="1:19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12"/>
        <v>180</v>
      </c>
      <c r="P3539">
        <f t="shared" si="213"/>
        <v>43.5</v>
      </c>
      <c r="Q3539" s="10" t="s">
        <v>8315</v>
      </c>
      <c r="R3539" t="s">
        <v>8316</v>
      </c>
      <c r="S3539" s="14">
        <f t="shared" si="214"/>
        <v>41923.354351851849</v>
      </c>
    </row>
    <row r="3540" spans="1:19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12"/>
        <v>128</v>
      </c>
      <c r="P3540">
        <f t="shared" si="213"/>
        <v>30.95</v>
      </c>
      <c r="Q3540" s="10" t="s">
        <v>8315</v>
      </c>
      <c r="R3540" t="s">
        <v>8316</v>
      </c>
      <c r="S3540" s="14">
        <f t="shared" si="214"/>
        <v>42571.420601851853</v>
      </c>
    </row>
    <row r="3541" spans="1:19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12"/>
        <v>120</v>
      </c>
      <c r="P3541">
        <f t="shared" si="213"/>
        <v>55.23</v>
      </c>
      <c r="Q3541" s="10" t="s">
        <v>8315</v>
      </c>
      <c r="R3541" t="s">
        <v>8316</v>
      </c>
      <c r="S3541" s="14">
        <f t="shared" si="214"/>
        <v>42600.756041666667</v>
      </c>
    </row>
    <row r="3542" spans="1:19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12"/>
        <v>123</v>
      </c>
      <c r="P3542">
        <f t="shared" si="213"/>
        <v>46.13</v>
      </c>
      <c r="Q3542" s="10" t="s">
        <v>8315</v>
      </c>
      <c r="R3542" t="s">
        <v>8316</v>
      </c>
      <c r="S3542" s="14">
        <f t="shared" si="214"/>
        <v>42517.003368055557</v>
      </c>
    </row>
    <row r="3543" spans="1:19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12"/>
        <v>105</v>
      </c>
      <c r="P3543">
        <f t="shared" si="213"/>
        <v>39.380000000000003</v>
      </c>
      <c r="Q3543" s="10" t="s">
        <v>8315</v>
      </c>
      <c r="R3543" t="s">
        <v>8316</v>
      </c>
      <c r="S3543" s="14">
        <f t="shared" si="214"/>
        <v>42222.730034722219</v>
      </c>
    </row>
    <row r="3544" spans="1:19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12"/>
        <v>102</v>
      </c>
      <c r="P3544">
        <f t="shared" si="213"/>
        <v>66.150000000000006</v>
      </c>
      <c r="Q3544" s="10" t="s">
        <v>8315</v>
      </c>
      <c r="R3544" t="s">
        <v>8316</v>
      </c>
      <c r="S3544" s="14">
        <f t="shared" si="214"/>
        <v>41829.599791666667</v>
      </c>
    </row>
    <row r="3545" spans="1:19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12"/>
        <v>105</v>
      </c>
      <c r="P3545">
        <f t="shared" si="213"/>
        <v>54.14</v>
      </c>
      <c r="Q3545" s="10" t="s">
        <v>8315</v>
      </c>
      <c r="R3545" t="s">
        <v>8316</v>
      </c>
      <c r="S3545" s="14">
        <f t="shared" si="214"/>
        <v>42150.755312499998</v>
      </c>
    </row>
    <row r="3546" spans="1:19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12"/>
        <v>100</v>
      </c>
      <c r="P3546">
        <f t="shared" si="213"/>
        <v>104.17</v>
      </c>
      <c r="Q3546" s="10" t="s">
        <v>8315</v>
      </c>
      <c r="R3546" t="s">
        <v>8316</v>
      </c>
      <c r="S3546" s="14">
        <f t="shared" si="214"/>
        <v>42040.831678240742</v>
      </c>
    </row>
    <row r="3547" spans="1:19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12"/>
        <v>100</v>
      </c>
      <c r="P3547">
        <f t="shared" si="213"/>
        <v>31.38</v>
      </c>
      <c r="Q3547" s="10" t="s">
        <v>8315</v>
      </c>
      <c r="R3547" t="s">
        <v>8316</v>
      </c>
      <c r="S3547" s="14">
        <f t="shared" si="214"/>
        <v>42075.807395833333</v>
      </c>
    </row>
    <row r="3548" spans="1:19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12"/>
        <v>102</v>
      </c>
      <c r="P3548">
        <f t="shared" si="213"/>
        <v>59.21</v>
      </c>
      <c r="Q3548" s="10" t="s">
        <v>8315</v>
      </c>
      <c r="R3548" t="s">
        <v>8316</v>
      </c>
      <c r="S3548" s="14">
        <f t="shared" si="214"/>
        <v>42073.660694444443</v>
      </c>
    </row>
    <row r="3549" spans="1:19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12"/>
        <v>114</v>
      </c>
      <c r="P3549">
        <f t="shared" si="213"/>
        <v>119.18</v>
      </c>
      <c r="Q3549" s="10" t="s">
        <v>8315</v>
      </c>
      <c r="R3549" t="s">
        <v>8316</v>
      </c>
      <c r="S3549" s="14">
        <f t="shared" si="214"/>
        <v>42480.078715277778</v>
      </c>
    </row>
    <row r="3550" spans="1:19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12"/>
        <v>102</v>
      </c>
      <c r="P3550">
        <f t="shared" si="213"/>
        <v>164.62</v>
      </c>
      <c r="Q3550" s="10" t="s">
        <v>8315</v>
      </c>
      <c r="R3550" t="s">
        <v>8316</v>
      </c>
      <c r="S3550" s="14">
        <f t="shared" si="214"/>
        <v>42411.942291666666</v>
      </c>
    </row>
    <row r="3551" spans="1:19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12"/>
        <v>102</v>
      </c>
      <c r="P3551">
        <f t="shared" si="213"/>
        <v>24.29</v>
      </c>
      <c r="Q3551" s="10" t="s">
        <v>8315</v>
      </c>
      <c r="R3551" t="s">
        <v>8316</v>
      </c>
      <c r="S3551" s="14">
        <f t="shared" si="214"/>
        <v>42223.394363425927</v>
      </c>
    </row>
    <row r="3552" spans="1:19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12"/>
        <v>105</v>
      </c>
      <c r="P3552">
        <f t="shared" si="213"/>
        <v>40.94</v>
      </c>
      <c r="Q3552" s="10" t="s">
        <v>8315</v>
      </c>
      <c r="R3552" t="s">
        <v>8316</v>
      </c>
      <c r="S3552" s="14">
        <f t="shared" si="214"/>
        <v>42462.893495370372</v>
      </c>
    </row>
    <row r="3553" spans="1:19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12"/>
        <v>102</v>
      </c>
      <c r="P3553">
        <f t="shared" si="213"/>
        <v>61.1</v>
      </c>
      <c r="Q3553" s="10" t="s">
        <v>8315</v>
      </c>
      <c r="R3553" t="s">
        <v>8316</v>
      </c>
      <c r="S3553" s="14">
        <f t="shared" si="214"/>
        <v>41753.515856481477</v>
      </c>
    </row>
    <row r="3554" spans="1:19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12"/>
        <v>100</v>
      </c>
      <c r="P3554">
        <f t="shared" si="213"/>
        <v>38.65</v>
      </c>
      <c r="Q3554" s="10" t="s">
        <v>8315</v>
      </c>
      <c r="R3554" t="s">
        <v>8316</v>
      </c>
      <c r="S3554" s="14">
        <f t="shared" si="214"/>
        <v>41788.587083333332</v>
      </c>
    </row>
    <row r="3555" spans="1:19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12"/>
        <v>106</v>
      </c>
      <c r="P3555">
        <f t="shared" si="213"/>
        <v>56.2</v>
      </c>
      <c r="Q3555" s="10" t="s">
        <v>8315</v>
      </c>
      <c r="R3555" t="s">
        <v>8316</v>
      </c>
      <c r="S3555" s="14">
        <f t="shared" si="214"/>
        <v>42196.028703703705</v>
      </c>
    </row>
    <row r="3556" spans="1:19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12"/>
        <v>113</v>
      </c>
      <c r="P3556">
        <f t="shared" si="213"/>
        <v>107</v>
      </c>
      <c r="Q3556" s="10" t="s">
        <v>8315</v>
      </c>
      <c r="R3556" t="s">
        <v>8316</v>
      </c>
      <c r="S3556" s="14">
        <f t="shared" si="214"/>
        <v>42016.050451388888</v>
      </c>
    </row>
    <row r="3557" spans="1:19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12"/>
        <v>100</v>
      </c>
      <c r="P3557">
        <f t="shared" si="213"/>
        <v>171.43</v>
      </c>
      <c r="Q3557" s="10" t="s">
        <v>8315</v>
      </c>
      <c r="R3557" t="s">
        <v>8316</v>
      </c>
      <c r="S3557" s="14">
        <f t="shared" si="214"/>
        <v>42661.442060185189</v>
      </c>
    </row>
    <row r="3558" spans="1:19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12"/>
        <v>100</v>
      </c>
      <c r="P3558">
        <f t="shared" si="213"/>
        <v>110.5</v>
      </c>
      <c r="Q3558" s="10" t="s">
        <v>8315</v>
      </c>
      <c r="R3558" t="s">
        <v>8316</v>
      </c>
      <c r="S3558" s="14">
        <f t="shared" si="214"/>
        <v>41808.649583333332</v>
      </c>
    </row>
    <row r="3559" spans="1:19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12"/>
        <v>100</v>
      </c>
      <c r="P3559">
        <f t="shared" si="213"/>
        <v>179.28</v>
      </c>
      <c r="Q3559" s="10" t="s">
        <v>8315</v>
      </c>
      <c r="R3559" t="s">
        <v>8316</v>
      </c>
      <c r="S3559" s="14">
        <f t="shared" si="214"/>
        <v>41730.276747685188</v>
      </c>
    </row>
    <row r="3560" spans="1:19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12"/>
        <v>144</v>
      </c>
      <c r="P3560">
        <f t="shared" si="213"/>
        <v>22.91</v>
      </c>
      <c r="Q3560" s="10" t="s">
        <v>8315</v>
      </c>
      <c r="R3560" t="s">
        <v>8316</v>
      </c>
      <c r="S3560" s="14">
        <f t="shared" si="214"/>
        <v>42139.816840277781</v>
      </c>
    </row>
    <row r="3561" spans="1:19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12"/>
        <v>104</v>
      </c>
      <c r="P3561">
        <f t="shared" si="213"/>
        <v>43.13</v>
      </c>
      <c r="Q3561" s="10" t="s">
        <v>8315</v>
      </c>
      <c r="R3561" t="s">
        <v>8316</v>
      </c>
      <c r="S3561" s="14">
        <f t="shared" si="214"/>
        <v>42194.096157407403</v>
      </c>
    </row>
    <row r="3562" spans="1:19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12"/>
        <v>108</v>
      </c>
      <c r="P3562">
        <f t="shared" si="213"/>
        <v>46.89</v>
      </c>
      <c r="Q3562" s="10" t="s">
        <v>8315</v>
      </c>
      <c r="R3562" t="s">
        <v>8316</v>
      </c>
      <c r="S3562" s="14">
        <f t="shared" si="214"/>
        <v>42115.889652777783</v>
      </c>
    </row>
    <row r="3563" spans="1:19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12"/>
        <v>102</v>
      </c>
      <c r="P3563">
        <f t="shared" si="213"/>
        <v>47.41</v>
      </c>
      <c r="Q3563" s="10" t="s">
        <v>8315</v>
      </c>
      <c r="R3563" t="s">
        <v>8316</v>
      </c>
      <c r="S3563" s="14">
        <f t="shared" si="214"/>
        <v>42203.680300925931</v>
      </c>
    </row>
    <row r="3564" spans="1:19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12"/>
        <v>149</v>
      </c>
      <c r="P3564">
        <f t="shared" si="213"/>
        <v>15.13</v>
      </c>
      <c r="Q3564" s="10" t="s">
        <v>8315</v>
      </c>
      <c r="R3564" t="s">
        <v>8316</v>
      </c>
      <c r="S3564" s="14">
        <f t="shared" si="214"/>
        <v>42433.761886574073</v>
      </c>
    </row>
    <row r="3565" spans="1:19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12"/>
        <v>105</v>
      </c>
      <c r="P3565">
        <f t="shared" si="213"/>
        <v>21.1</v>
      </c>
      <c r="Q3565" s="10" t="s">
        <v>8315</v>
      </c>
      <c r="R3565" t="s">
        <v>8316</v>
      </c>
      <c r="S3565" s="14">
        <f t="shared" si="214"/>
        <v>42555.671944444446</v>
      </c>
    </row>
    <row r="3566" spans="1:19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12"/>
        <v>101</v>
      </c>
      <c r="P3566">
        <f t="shared" si="213"/>
        <v>59.12</v>
      </c>
      <c r="Q3566" s="10" t="s">
        <v>8315</v>
      </c>
      <c r="R3566" t="s">
        <v>8316</v>
      </c>
      <c r="S3566" s="14">
        <f t="shared" si="214"/>
        <v>42236.623252314821</v>
      </c>
    </row>
    <row r="3567" spans="1:19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12"/>
        <v>131</v>
      </c>
      <c r="P3567">
        <f t="shared" si="213"/>
        <v>97.92</v>
      </c>
      <c r="Q3567" s="10" t="s">
        <v>8315</v>
      </c>
      <c r="R3567" t="s">
        <v>8316</v>
      </c>
      <c r="S3567" s="14">
        <f t="shared" si="214"/>
        <v>41974.743148148147</v>
      </c>
    </row>
    <row r="3568" spans="1:19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12"/>
        <v>105</v>
      </c>
      <c r="P3568">
        <f t="shared" si="213"/>
        <v>55.13</v>
      </c>
      <c r="Q3568" s="10" t="s">
        <v>8315</v>
      </c>
      <c r="R3568" t="s">
        <v>8316</v>
      </c>
      <c r="S3568" s="14">
        <f t="shared" si="214"/>
        <v>41997.507905092592</v>
      </c>
    </row>
    <row r="3569" spans="1:19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12"/>
        <v>109</v>
      </c>
      <c r="P3569">
        <f t="shared" si="213"/>
        <v>26.54</v>
      </c>
      <c r="Q3569" s="10" t="s">
        <v>8315</v>
      </c>
      <c r="R3569" t="s">
        <v>8316</v>
      </c>
      <c r="S3569" s="14">
        <f t="shared" si="214"/>
        <v>42135.810694444444</v>
      </c>
    </row>
    <row r="3570" spans="1:19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12"/>
        <v>111</v>
      </c>
      <c r="P3570">
        <f t="shared" si="213"/>
        <v>58.42</v>
      </c>
      <c r="Q3570" s="10" t="s">
        <v>8315</v>
      </c>
      <c r="R3570" t="s">
        <v>8316</v>
      </c>
      <c r="S3570" s="14">
        <f t="shared" si="214"/>
        <v>41869.740671296298</v>
      </c>
    </row>
    <row r="3571" spans="1:19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12"/>
        <v>100</v>
      </c>
      <c r="P3571">
        <f t="shared" si="213"/>
        <v>122.54</v>
      </c>
      <c r="Q3571" s="10" t="s">
        <v>8315</v>
      </c>
      <c r="R3571" t="s">
        <v>8316</v>
      </c>
      <c r="S3571" s="14">
        <f t="shared" si="214"/>
        <v>41982.688611111109</v>
      </c>
    </row>
    <row r="3572" spans="1:19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12"/>
        <v>114</v>
      </c>
      <c r="P3572">
        <f t="shared" si="213"/>
        <v>87.96</v>
      </c>
      <c r="Q3572" s="10" t="s">
        <v>8315</v>
      </c>
      <c r="R3572" t="s">
        <v>8316</v>
      </c>
      <c r="S3572" s="14">
        <f t="shared" si="214"/>
        <v>41976.331979166673</v>
      </c>
    </row>
    <row r="3573" spans="1:19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12"/>
        <v>122</v>
      </c>
      <c r="P3573">
        <f t="shared" si="213"/>
        <v>73.239999999999995</v>
      </c>
      <c r="Q3573" s="10" t="s">
        <v>8315</v>
      </c>
      <c r="R3573" t="s">
        <v>8316</v>
      </c>
      <c r="S3573" s="14">
        <f t="shared" si="214"/>
        <v>41912.858946759261</v>
      </c>
    </row>
    <row r="3574" spans="1:19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12"/>
        <v>100</v>
      </c>
      <c r="P3574">
        <f t="shared" si="213"/>
        <v>55.56</v>
      </c>
      <c r="Q3574" s="10" t="s">
        <v>8315</v>
      </c>
      <c r="R3574" t="s">
        <v>8316</v>
      </c>
      <c r="S3574" s="14">
        <f t="shared" si="214"/>
        <v>42146.570393518516</v>
      </c>
    </row>
    <row r="3575" spans="1:19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12"/>
        <v>103</v>
      </c>
      <c r="P3575">
        <f t="shared" si="213"/>
        <v>39.54</v>
      </c>
      <c r="Q3575" s="10" t="s">
        <v>8315</v>
      </c>
      <c r="R3575" t="s">
        <v>8316</v>
      </c>
      <c r="S3575" s="14">
        <f t="shared" si="214"/>
        <v>41921.375532407408</v>
      </c>
    </row>
    <row r="3576" spans="1:19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12"/>
        <v>106</v>
      </c>
      <c r="P3576">
        <f t="shared" si="213"/>
        <v>136.78</v>
      </c>
      <c r="Q3576" s="10" t="s">
        <v>8315</v>
      </c>
      <c r="R3576" t="s">
        <v>8316</v>
      </c>
      <c r="S3576" s="14">
        <f t="shared" si="214"/>
        <v>41926.942685185182</v>
      </c>
    </row>
    <row r="3577" spans="1:19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12"/>
        <v>101</v>
      </c>
      <c r="P3577">
        <f t="shared" si="213"/>
        <v>99.34</v>
      </c>
      <c r="Q3577" s="10" t="s">
        <v>8315</v>
      </c>
      <c r="R3577" t="s">
        <v>8316</v>
      </c>
      <c r="S3577" s="14">
        <f t="shared" si="214"/>
        <v>42561.783877314811</v>
      </c>
    </row>
    <row r="3578" spans="1:19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12"/>
        <v>100</v>
      </c>
      <c r="P3578">
        <f t="shared" si="213"/>
        <v>20</v>
      </c>
      <c r="Q3578" s="10" t="s">
        <v>8315</v>
      </c>
      <c r="R3578" t="s">
        <v>8316</v>
      </c>
      <c r="S3578" s="14">
        <f t="shared" si="214"/>
        <v>42649.54923611111</v>
      </c>
    </row>
    <row r="3579" spans="1:19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12"/>
        <v>130</v>
      </c>
      <c r="P3579">
        <f t="shared" si="213"/>
        <v>28.89</v>
      </c>
      <c r="Q3579" s="10" t="s">
        <v>8315</v>
      </c>
      <c r="R3579" t="s">
        <v>8316</v>
      </c>
      <c r="S3579" s="14">
        <f t="shared" si="214"/>
        <v>42093.786840277782</v>
      </c>
    </row>
    <row r="3580" spans="1:19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12"/>
        <v>100</v>
      </c>
      <c r="P3580">
        <f t="shared" si="213"/>
        <v>40.549999999999997</v>
      </c>
      <c r="Q3580" s="10" t="s">
        <v>8315</v>
      </c>
      <c r="R3580" t="s">
        <v>8316</v>
      </c>
      <c r="S3580" s="14">
        <f t="shared" si="214"/>
        <v>42460.733530092592</v>
      </c>
    </row>
    <row r="3581" spans="1:19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12"/>
        <v>100</v>
      </c>
      <c r="P3581">
        <f t="shared" si="213"/>
        <v>35.71</v>
      </c>
      <c r="Q3581" s="10" t="s">
        <v>8315</v>
      </c>
      <c r="R3581" t="s">
        <v>8316</v>
      </c>
      <c r="S3581" s="14">
        <f t="shared" si="214"/>
        <v>42430.762222222227</v>
      </c>
    </row>
    <row r="3582" spans="1:19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12"/>
        <v>114</v>
      </c>
      <c r="P3582">
        <f t="shared" si="213"/>
        <v>37.96</v>
      </c>
      <c r="Q3582" s="10" t="s">
        <v>8315</v>
      </c>
      <c r="R3582" t="s">
        <v>8316</v>
      </c>
      <c r="S3582" s="14">
        <f t="shared" si="214"/>
        <v>42026.176180555558</v>
      </c>
    </row>
    <row r="3583" spans="1:19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12"/>
        <v>100</v>
      </c>
      <c r="P3583">
        <f t="shared" si="213"/>
        <v>33.33</v>
      </c>
      <c r="Q3583" s="10" t="s">
        <v>8315</v>
      </c>
      <c r="R3583" t="s">
        <v>8316</v>
      </c>
      <c r="S3583" s="14">
        <f t="shared" si="214"/>
        <v>41836.471180555556</v>
      </c>
    </row>
    <row r="3584" spans="1:19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12"/>
        <v>287</v>
      </c>
      <c r="P3584">
        <f t="shared" si="213"/>
        <v>58.57</v>
      </c>
      <c r="Q3584" s="10" t="s">
        <v>8315</v>
      </c>
      <c r="R3584" t="s">
        <v>8316</v>
      </c>
      <c r="S3584" s="14">
        <f t="shared" si="214"/>
        <v>42451.095856481479</v>
      </c>
    </row>
    <row r="3585" spans="1:19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12"/>
        <v>109</v>
      </c>
      <c r="P3585">
        <f t="shared" si="213"/>
        <v>135.63</v>
      </c>
      <c r="Q3585" s="10" t="s">
        <v>8315</v>
      </c>
      <c r="R3585" t="s">
        <v>8316</v>
      </c>
      <c r="S3585" s="14">
        <f t="shared" si="214"/>
        <v>42418.425983796296</v>
      </c>
    </row>
    <row r="3586" spans="1:19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15">ROUND(E3586/D3586*100,0)</f>
        <v>116</v>
      </c>
      <c r="P3586">
        <f t="shared" si="213"/>
        <v>30.94</v>
      </c>
      <c r="Q3586" s="10" t="s">
        <v>8315</v>
      </c>
      <c r="R3586" t="s">
        <v>8316</v>
      </c>
      <c r="S3586" s="14">
        <f t="shared" si="214"/>
        <v>42168.316481481481</v>
      </c>
    </row>
    <row r="3587" spans="1:19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15"/>
        <v>119</v>
      </c>
      <c r="P3587">
        <f t="shared" ref="P3587:P3650" si="216">IFERROR(ROUND(E3587/L3587,2),0)</f>
        <v>176.09</v>
      </c>
      <c r="Q3587" s="10" t="s">
        <v>8315</v>
      </c>
      <c r="R3587" t="s">
        <v>8316</v>
      </c>
      <c r="S3587" s="14">
        <f t="shared" ref="S3587:S3650" si="217">(((J3587/60)/60)/24)+DATE(1970,1,1)</f>
        <v>41964.716319444444</v>
      </c>
    </row>
    <row r="3588" spans="1:19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15"/>
        <v>109</v>
      </c>
      <c r="P3588">
        <f t="shared" si="216"/>
        <v>151.97999999999999</v>
      </c>
      <c r="Q3588" s="10" t="s">
        <v>8315</v>
      </c>
      <c r="R3588" t="s">
        <v>8316</v>
      </c>
      <c r="S3588" s="14">
        <f t="shared" si="217"/>
        <v>42576.697569444441</v>
      </c>
    </row>
    <row r="3589" spans="1:19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15"/>
        <v>127</v>
      </c>
      <c r="P3589">
        <f t="shared" si="216"/>
        <v>22.61</v>
      </c>
      <c r="Q3589" s="10" t="s">
        <v>8315</v>
      </c>
      <c r="R3589" t="s">
        <v>8316</v>
      </c>
      <c r="S3589" s="14">
        <f t="shared" si="217"/>
        <v>42503.539976851855</v>
      </c>
    </row>
    <row r="3590" spans="1:19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15"/>
        <v>101</v>
      </c>
      <c r="P3590">
        <f t="shared" si="216"/>
        <v>18.27</v>
      </c>
      <c r="Q3590" s="10" t="s">
        <v>8315</v>
      </c>
      <c r="R3590" t="s">
        <v>8316</v>
      </c>
      <c r="S3590" s="14">
        <f t="shared" si="217"/>
        <v>42101.828819444447</v>
      </c>
    </row>
    <row r="3591" spans="1:19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15"/>
        <v>128</v>
      </c>
      <c r="P3591">
        <f t="shared" si="216"/>
        <v>82.26</v>
      </c>
      <c r="Q3591" s="10" t="s">
        <v>8315</v>
      </c>
      <c r="R3591" t="s">
        <v>8316</v>
      </c>
      <c r="S3591" s="14">
        <f t="shared" si="217"/>
        <v>42125.647534722222</v>
      </c>
    </row>
    <row r="3592" spans="1:19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15"/>
        <v>100</v>
      </c>
      <c r="P3592">
        <f t="shared" si="216"/>
        <v>68.53</v>
      </c>
      <c r="Q3592" s="10" t="s">
        <v>8315</v>
      </c>
      <c r="R3592" t="s">
        <v>8316</v>
      </c>
      <c r="S3592" s="14">
        <f t="shared" si="217"/>
        <v>41902.333726851852</v>
      </c>
    </row>
    <row r="3593" spans="1:19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15"/>
        <v>175</v>
      </c>
      <c r="P3593">
        <f t="shared" si="216"/>
        <v>68.06</v>
      </c>
      <c r="Q3593" s="10" t="s">
        <v>8315</v>
      </c>
      <c r="R3593" t="s">
        <v>8316</v>
      </c>
      <c r="S3593" s="14">
        <f t="shared" si="217"/>
        <v>42003.948425925926</v>
      </c>
    </row>
    <row r="3594" spans="1:19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15"/>
        <v>127</v>
      </c>
      <c r="P3594">
        <f t="shared" si="216"/>
        <v>72.709999999999994</v>
      </c>
      <c r="Q3594" s="10" t="s">
        <v>8315</v>
      </c>
      <c r="R3594" t="s">
        <v>8316</v>
      </c>
      <c r="S3594" s="14">
        <f t="shared" si="217"/>
        <v>41988.829942129625</v>
      </c>
    </row>
    <row r="3595" spans="1:19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15"/>
        <v>111</v>
      </c>
      <c r="P3595">
        <f t="shared" si="216"/>
        <v>77.19</v>
      </c>
      <c r="Q3595" s="10" t="s">
        <v>8315</v>
      </c>
      <c r="R3595" t="s">
        <v>8316</v>
      </c>
      <c r="S3595" s="14">
        <f t="shared" si="217"/>
        <v>41974.898599537039</v>
      </c>
    </row>
    <row r="3596" spans="1:19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15"/>
        <v>126</v>
      </c>
      <c r="P3596">
        <f t="shared" si="216"/>
        <v>55.97</v>
      </c>
      <c r="Q3596" s="10" t="s">
        <v>8315</v>
      </c>
      <c r="R3596" t="s">
        <v>8316</v>
      </c>
      <c r="S3596" s="14">
        <f t="shared" si="217"/>
        <v>42592.066921296297</v>
      </c>
    </row>
    <row r="3597" spans="1:19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15"/>
        <v>119</v>
      </c>
      <c r="P3597">
        <f t="shared" si="216"/>
        <v>49.69</v>
      </c>
      <c r="Q3597" s="10" t="s">
        <v>8315</v>
      </c>
      <c r="R3597" t="s">
        <v>8316</v>
      </c>
      <c r="S3597" s="14">
        <f t="shared" si="217"/>
        <v>42050.008368055554</v>
      </c>
    </row>
    <row r="3598" spans="1:19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15"/>
        <v>108</v>
      </c>
      <c r="P3598">
        <f t="shared" si="216"/>
        <v>79</v>
      </c>
      <c r="Q3598" s="10" t="s">
        <v>8315</v>
      </c>
      <c r="R3598" t="s">
        <v>8316</v>
      </c>
      <c r="S3598" s="14">
        <f t="shared" si="217"/>
        <v>41856.715069444443</v>
      </c>
    </row>
    <row r="3599" spans="1:19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15"/>
        <v>103</v>
      </c>
      <c r="P3599">
        <f t="shared" si="216"/>
        <v>77.73</v>
      </c>
      <c r="Q3599" s="10" t="s">
        <v>8315</v>
      </c>
      <c r="R3599" t="s">
        <v>8316</v>
      </c>
      <c r="S3599" s="14">
        <f t="shared" si="217"/>
        <v>42417.585532407407</v>
      </c>
    </row>
    <row r="3600" spans="1:19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15"/>
        <v>110</v>
      </c>
      <c r="P3600">
        <f t="shared" si="216"/>
        <v>40.78</v>
      </c>
      <c r="Q3600" s="10" t="s">
        <v>8315</v>
      </c>
      <c r="R3600" t="s">
        <v>8316</v>
      </c>
      <c r="S3600" s="14">
        <f t="shared" si="217"/>
        <v>41866.79886574074</v>
      </c>
    </row>
    <row r="3601" spans="1:19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15"/>
        <v>202</v>
      </c>
      <c r="P3601">
        <f t="shared" si="216"/>
        <v>59.41</v>
      </c>
      <c r="Q3601" s="10" t="s">
        <v>8315</v>
      </c>
      <c r="R3601" t="s">
        <v>8316</v>
      </c>
      <c r="S3601" s="14">
        <f t="shared" si="217"/>
        <v>42220.79487268519</v>
      </c>
    </row>
    <row r="3602" spans="1:19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15"/>
        <v>130</v>
      </c>
      <c r="P3602">
        <f t="shared" si="216"/>
        <v>3.25</v>
      </c>
      <c r="Q3602" s="10" t="s">
        <v>8315</v>
      </c>
      <c r="R3602" t="s">
        <v>8316</v>
      </c>
      <c r="S3602" s="14">
        <f t="shared" si="217"/>
        <v>42628.849120370374</v>
      </c>
    </row>
    <row r="3603" spans="1:19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15"/>
        <v>104</v>
      </c>
      <c r="P3603">
        <f t="shared" si="216"/>
        <v>39.380000000000003</v>
      </c>
      <c r="Q3603" s="10" t="s">
        <v>8315</v>
      </c>
      <c r="R3603" t="s">
        <v>8316</v>
      </c>
      <c r="S3603" s="14">
        <f t="shared" si="217"/>
        <v>41990.99863425926</v>
      </c>
    </row>
    <row r="3604" spans="1:19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15"/>
        <v>100</v>
      </c>
      <c r="P3604">
        <f t="shared" si="216"/>
        <v>81.67</v>
      </c>
      <c r="Q3604" s="10" t="s">
        <v>8315</v>
      </c>
      <c r="R3604" t="s">
        <v>8316</v>
      </c>
      <c r="S3604" s="14">
        <f t="shared" si="217"/>
        <v>42447.894432870366</v>
      </c>
    </row>
    <row r="3605" spans="1:19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15"/>
        <v>171</v>
      </c>
      <c r="P3605">
        <f t="shared" si="216"/>
        <v>44.91</v>
      </c>
      <c r="Q3605" s="10" t="s">
        <v>8315</v>
      </c>
      <c r="R3605" t="s">
        <v>8316</v>
      </c>
      <c r="S3605" s="14">
        <f t="shared" si="217"/>
        <v>42283.864351851851</v>
      </c>
    </row>
    <row r="3606" spans="1:19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15"/>
        <v>113</v>
      </c>
      <c r="P3606">
        <f t="shared" si="216"/>
        <v>49.06</v>
      </c>
      <c r="Q3606" s="10" t="s">
        <v>8315</v>
      </c>
      <c r="R3606" t="s">
        <v>8316</v>
      </c>
      <c r="S3606" s="14">
        <f t="shared" si="217"/>
        <v>42483.015694444446</v>
      </c>
    </row>
    <row r="3607" spans="1:19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15"/>
        <v>184</v>
      </c>
      <c r="P3607">
        <f t="shared" si="216"/>
        <v>30.67</v>
      </c>
      <c r="Q3607" s="10" t="s">
        <v>8315</v>
      </c>
      <c r="R3607" t="s">
        <v>8316</v>
      </c>
      <c r="S3607" s="14">
        <f t="shared" si="217"/>
        <v>42383.793124999997</v>
      </c>
    </row>
    <row r="3608" spans="1:19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15"/>
        <v>130</v>
      </c>
      <c r="P3608">
        <f t="shared" si="216"/>
        <v>61.06</v>
      </c>
      <c r="Q3608" s="10" t="s">
        <v>8315</v>
      </c>
      <c r="R3608" t="s">
        <v>8316</v>
      </c>
      <c r="S3608" s="14">
        <f t="shared" si="217"/>
        <v>42566.604826388888</v>
      </c>
    </row>
    <row r="3609" spans="1:19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15"/>
        <v>105</v>
      </c>
      <c r="P3609">
        <f t="shared" si="216"/>
        <v>29</v>
      </c>
      <c r="Q3609" s="10" t="s">
        <v>8315</v>
      </c>
      <c r="R3609" t="s">
        <v>8316</v>
      </c>
      <c r="S3609" s="14">
        <f t="shared" si="217"/>
        <v>42338.963912037041</v>
      </c>
    </row>
    <row r="3610" spans="1:19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15"/>
        <v>100</v>
      </c>
      <c r="P3610">
        <f t="shared" si="216"/>
        <v>29.63</v>
      </c>
      <c r="Q3610" s="10" t="s">
        <v>8315</v>
      </c>
      <c r="R3610" t="s">
        <v>8316</v>
      </c>
      <c r="S3610" s="14">
        <f t="shared" si="217"/>
        <v>42506.709375000006</v>
      </c>
    </row>
    <row r="3611" spans="1:19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15"/>
        <v>153</v>
      </c>
      <c r="P3611">
        <f t="shared" si="216"/>
        <v>143.1</v>
      </c>
      <c r="Q3611" s="10" t="s">
        <v>8315</v>
      </c>
      <c r="R3611" t="s">
        <v>8316</v>
      </c>
      <c r="S3611" s="14">
        <f t="shared" si="217"/>
        <v>42429.991724537031</v>
      </c>
    </row>
    <row r="3612" spans="1:19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15"/>
        <v>162</v>
      </c>
      <c r="P3612">
        <f t="shared" si="216"/>
        <v>52.35</v>
      </c>
      <c r="Q3612" s="10" t="s">
        <v>8315</v>
      </c>
      <c r="R3612" t="s">
        <v>8316</v>
      </c>
      <c r="S3612" s="14">
        <f t="shared" si="217"/>
        <v>42203.432129629626</v>
      </c>
    </row>
    <row r="3613" spans="1:19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15"/>
        <v>136</v>
      </c>
      <c r="P3613">
        <f t="shared" si="216"/>
        <v>66.67</v>
      </c>
      <c r="Q3613" s="10" t="s">
        <v>8315</v>
      </c>
      <c r="R3613" t="s">
        <v>8316</v>
      </c>
      <c r="S3613" s="14">
        <f t="shared" si="217"/>
        <v>42072.370381944449</v>
      </c>
    </row>
    <row r="3614" spans="1:19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15"/>
        <v>144</v>
      </c>
      <c r="P3614">
        <f t="shared" si="216"/>
        <v>126.67</v>
      </c>
      <c r="Q3614" s="10" t="s">
        <v>8315</v>
      </c>
      <c r="R3614" t="s">
        <v>8316</v>
      </c>
      <c r="S3614" s="14">
        <f t="shared" si="217"/>
        <v>41789.726979166669</v>
      </c>
    </row>
    <row r="3615" spans="1:19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15"/>
        <v>100</v>
      </c>
      <c r="P3615">
        <f t="shared" si="216"/>
        <v>62.5</v>
      </c>
      <c r="Q3615" s="10" t="s">
        <v>8315</v>
      </c>
      <c r="R3615" t="s">
        <v>8316</v>
      </c>
      <c r="S3615" s="14">
        <f t="shared" si="217"/>
        <v>41788.58997685185</v>
      </c>
    </row>
    <row r="3616" spans="1:19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15"/>
        <v>101</v>
      </c>
      <c r="P3616">
        <f t="shared" si="216"/>
        <v>35.49</v>
      </c>
      <c r="Q3616" s="10" t="s">
        <v>8315</v>
      </c>
      <c r="R3616" t="s">
        <v>8316</v>
      </c>
      <c r="S3616" s="14">
        <f t="shared" si="217"/>
        <v>42144.041851851856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15"/>
        <v>107</v>
      </c>
      <c r="P3617">
        <f t="shared" si="216"/>
        <v>37.08</v>
      </c>
      <c r="Q3617" s="10" t="s">
        <v>8315</v>
      </c>
      <c r="R3617" t="s">
        <v>8316</v>
      </c>
      <c r="S3617" s="14">
        <f t="shared" si="217"/>
        <v>42318.593703703707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15"/>
        <v>125</v>
      </c>
      <c r="P3618">
        <f t="shared" si="216"/>
        <v>69.33</v>
      </c>
      <c r="Q3618" s="10" t="s">
        <v>8315</v>
      </c>
      <c r="R3618" t="s">
        <v>8316</v>
      </c>
      <c r="S3618" s="14">
        <f t="shared" si="217"/>
        <v>42052.949814814812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15"/>
        <v>119</v>
      </c>
      <c r="P3619">
        <f t="shared" si="216"/>
        <v>17.25</v>
      </c>
      <c r="Q3619" s="10" t="s">
        <v>8315</v>
      </c>
      <c r="R3619" t="s">
        <v>8316</v>
      </c>
      <c r="S3619" s="14">
        <f t="shared" si="217"/>
        <v>42779.610289351855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15"/>
        <v>101</v>
      </c>
      <c r="P3620">
        <f t="shared" si="216"/>
        <v>36.07</v>
      </c>
      <c r="Q3620" s="10" t="s">
        <v>8315</v>
      </c>
      <c r="R3620" t="s">
        <v>8316</v>
      </c>
      <c r="S3620" s="14">
        <f t="shared" si="217"/>
        <v>42128.627893518518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15"/>
        <v>113</v>
      </c>
      <c r="P3621">
        <f t="shared" si="216"/>
        <v>66.47</v>
      </c>
      <c r="Q3621" s="10" t="s">
        <v>8315</v>
      </c>
      <c r="R3621" t="s">
        <v>8316</v>
      </c>
      <c r="S3621" s="14">
        <f t="shared" si="217"/>
        <v>42661.132245370376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15"/>
        <v>105</v>
      </c>
      <c r="P3622">
        <f t="shared" si="216"/>
        <v>56.07</v>
      </c>
      <c r="Q3622" s="10" t="s">
        <v>8315</v>
      </c>
      <c r="R3622" t="s">
        <v>8316</v>
      </c>
      <c r="S3622" s="14">
        <f t="shared" si="217"/>
        <v>42037.938206018516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15"/>
        <v>110</v>
      </c>
      <c r="P3623">
        <f t="shared" si="216"/>
        <v>47.03</v>
      </c>
      <c r="Q3623" s="10" t="s">
        <v>8315</v>
      </c>
      <c r="R3623" t="s">
        <v>8316</v>
      </c>
      <c r="S3623" s="14">
        <f t="shared" si="217"/>
        <v>42619.935694444444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15"/>
        <v>100</v>
      </c>
      <c r="P3624">
        <f t="shared" si="216"/>
        <v>47.67</v>
      </c>
      <c r="Q3624" s="10" t="s">
        <v>8315</v>
      </c>
      <c r="R3624" t="s">
        <v>8316</v>
      </c>
      <c r="S3624" s="14">
        <f t="shared" si="217"/>
        <v>41877.221886574072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15"/>
        <v>120</v>
      </c>
      <c r="P3625">
        <f t="shared" si="216"/>
        <v>88.24</v>
      </c>
      <c r="Q3625" s="10" t="s">
        <v>8315</v>
      </c>
      <c r="R3625" t="s">
        <v>8316</v>
      </c>
      <c r="S3625" s="14">
        <f t="shared" si="217"/>
        <v>41828.736921296295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15"/>
        <v>105</v>
      </c>
      <c r="P3626">
        <f t="shared" si="216"/>
        <v>80.72</v>
      </c>
      <c r="Q3626" s="10" t="s">
        <v>8315</v>
      </c>
      <c r="R3626" t="s">
        <v>8316</v>
      </c>
      <c r="S3626" s="14">
        <f t="shared" si="217"/>
        <v>42545.774189814809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15"/>
        <v>103</v>
      </c>
      <c r="P3627">
        <f t="shared" si="216"/>
        <v>39.49</v>
      </c>
      <c r="Q3627" s="10" t="s">
        <v>8315</v>
      </c>
      <c r="R3627" t="s">
        <v>8316</v>
      </c>
      <c r="S3627" s="14">
        <f t="shared" si="217"/>
        <v>42157.652511574073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15"/>
        <v>102</v>
      </c>
      <c r="P3628">
        <f t="shared" si="216"/>
        <v>84.85</v>
      </c>
      <c r="Q3628" s="10" t="s">
        <v>8315</v>
      </c>
      <c r="R3628" t="s">
        <v>8316</v>
      </c>
      <c r="S3628" s="14">
        <f t="shared" si="217"/>
        <v>41846.667326388888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15"/>
        <v>100</v>
      </c>
      <c r="P3629">
        <f t="shared" si="216"/>
        <v>68.97</v>
      </c>
      <c r="Q3629" s="10" t="s">
        <v>8315</v>
      </c>
      <c r="R3629" t="s">
        <v>8316</v>
      </c>
      <c r="S3629" s="14">
        <f t="shared" si="217"/>
        <v>42460.741747685184</v>
      </c>
    </row>
    <row r="3630" spans="1:20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15"/>
        <v>0</v>
      </c>
      <c r="P3630">
        <f t="shared" si="216"/>
        <v>0</v>
      </c>
      <c r="Q3630" s="10" t="s">
        <v>8315</v>
      </c>
      <c r="R3630" t="s">
        <v>8357</v>
      </c>
      <c r="S3630" s="14">
        <f t="shared" si="217"/>
        <v>42291.833287037036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15"/>
        <v>0</v>
      </c>
      <c r="P3631">
        <f t="shared" si="216"/>
        <v>1</v>
      </c>
      <c r="Q3631" s="10" t="s">
        <v>8315</v>
      </c>
      <c r="R3631" t="s">
        <v>8357</v>
      </c>
      <c r="S3631" s="14">
        <f t="shared" si="217"/>
        <v>42437.094490740739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15"/>
        <v>0</v>
      </c>
      <c r="P3632">
        <f t="shared" si="216"/>
        <v>1</v>
      </c>
      <c r="Q3632" s="10" t="s">
        <v>8315</v>
      </c>
      <c r="R3632" t="s">
        <v>8357</v>
      </c>
      <c r="S3632" s="14">
        <f t="shared" si="217"/>
        <v>41942.84710648148</v>
      </c>
      <c r="T3632">
        <f>YEAR(S3632)</f>
        <v>2014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15"/>
        <v>51</v>
      </c>
      <c r="P3633">
        <f t="shared" si="216"/>
        <v>147.88</v>
      </c>
      <c r="Q3633" s="10" t="s">
        <v>8315</v>
      </c>
      <c r="R3633" t="s">
        <v>8357</v>
      </c>
      <c r="S3633" s="14">
        <f t="shared" si="217"/>
        <v>41880.753437499996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15"/>
        <v>20</v>
      </c>
      <c r="P3634">
        <f t="shared" si="216"/>
        <v>100</v>
      </c>
      <c r="Q3634" s="10" t="s">
        <v>8315</v>
      </c>
      <c r="R3634" t="s">
        <v>8357</v>
      </c>
      <c r="S3634" s="14">
        <f t="shared" si="217"/>
        <v>41946.936909722222</v>
      </c>
      <c r="T3634">
        <f>YEAR(S3634)</f>
        <v>2014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15"/>
        <v>35</v>
      </c>
      <c r="P3635">
        <f t="shared" si="216"/>
        <v>56.84</v>
      </c>
      <c r="Q3635" s="10" t="s">
        <v>8315</v>
      </c>
      <c r="R3635" t="s">
        <v>8357</v>
      </c>
      <c r="S3635" s="14">
        <f t="shared" si="217"/>
        <v>42649.623460648145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15"/>
        <v>4</v>
      </c>
      <c r="P3636">
        <f t="shared" si="216"/>
        <v>176.94</v>
      </c>
      <c r="Q3636" s="10" t="s">
        <v>8315</v>
      </c>
      <c r="R3636" t="s">
        <v>8357</v>
      </c>
      <c r="S3636" s="14">
        <f t="shared" si="217"/>
        <v>42701.166365740741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15"/>
        <v>36</v>
      </c>
      <c r="P3637">
        <f t="shared" si="216"/>
        <v>127.6</v>
      </c>
      <c r="Q3637" s="10" t="s">
        <v>8315</v>
      </c>
      <c r="R3637" t="s">
        <v>8357</v>
      </c>
      <c r="S3637" s="14">
        <f t="shared" si="217"/>
        <v>42450.88282407407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15"/>
        <v>0</v>
      </c>
      <c r="P3638">
        <f t="shared" si="216"/>
        <v>0</v>
      </c>
      <c r="Q3638" s="10" t="s">
        <v>8315</v>
      </c>
      <c r="R3638" t="s">
        <v>8357</v>
      </c>
      <c r="S3638" s="14">
        <f t="shared" si="217"/>
        <v>42226.694780092599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15"/>
        <v>31</v>
      </c>
      <c r="P3639">
        <f t="shared" si="216"/>
        <v>66.14</v>
      </c>
      <c r="Q3639" s="10" t="s">
        <v>8315</v>
      </c>
      <c r="R3639" t="s">
        <v>8357</v>
      </c>
      <c r="S3639" s="14">
        <f t="shared" si="217"/>
        <v>41975.700636574074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15"/>
        <v>7</v>
      </c>
      <c r="P3640">
        <f t="shared" si="216"/>
        <v>108</v>
      </c>
      <c r="Q3640" s="10" t="s">
        <v>8315</v>
      </c>
      <c r="R3640" t="s">
        <v>8357</v>
      </c>
      <c r="S3640" s="14">
        <f t="shared" si="217"/>
        <v>42053.672824074078</v>
      </c>
    </row>
    <row r="3641" spans="1:20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15"/>
        <v>0</v>
      </c>
      <c r="P3641">
        <f t="shared" si="216"/>
        <v>1</v>
      </c>
      <c r="Q3641" s="10" t="s">
        <v>8315</v>
      </c>
      <c r="R3641" t="s">
        <v>8357</v>
      </c>
      <c r="S3641" s="14">
        <f t="shared" si="217"/>
        <v>42590.677152777775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15"/>
        <v>6</v>
      </c>
      <c r="P3642">
        <f t="shared" si="216"/>
        <v>18.329999999999998</v>
      </c>
      <c r="Q3642" s="10" t="s">
        <v>8315</v>
      </c>
      <c r="R3642" t="s">
        <v>8357</v>
      </c>
      <c r="S3642" s="14">
        <f t="shared" si="217"/>
        <v>42104.781597222223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15"/>
        <v>0</v>
      </c>
      <c r="P3643">
        <f t="shared" si="216"/>
        <v>0</v>
      </c>
      <c r="Q3643" s="10" t="s">
        <v>8315</v>
      </c>
      <c r="R3643" t="s">
        <v>8357</v>
      </c>
      <c r="S3643" s="14">
        <f t="shared" si="217"/>
        <v>41899.627071759263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15"/>
        <v>2</v>
      </c>
      <c r="P3644">
        <f t="shared" si="216"/>
        <v>7.5</v>
      </c>
      <c r="Q3644" s="10" t="s">
        <v>8315</v>
      </c>
      <c r="R3644" t="s">
        <v>8357</v>
      </c>
      <c r="S3644" s="14">
        <f t="shared" si="217"/>
        <v>42297.816284722227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15"/>
        <v>0</v>
      </c>
      <c r="P3645">
        <f t="shared" si="216"/>
        <v>0</v>
      </c>
      <c r="Q3645" s="10" t="s">
        <v>8315</v>
      </c>
      <c r="R3645" t="s">
        <v>8357</v>
      </c>
      <c r="S3645" s="14">
        <f t="shared" si="217"/>
        <v>42285.143969907411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15"/>
        <v>16</v>
      </c>
      <c r="P3646">
        <f t="shared" si="216"/>
        <v>68.42</v>
      </c>
      <c r="Q3646" s="10" t="s">
        <v>8315</v>
      </c>
      <c r="R3646" t="s">
        <v>8357</v>
      </c>
      <c r="S3646" s="14">
        <f t="shared" si="217"/>
        <v>42409.241747685184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15"/>
        <v>0</v>
      </c>
      <c r="P3647">
        <f t="shared" si="216"/>
        <v>1</v>
      </c>
      <c r="Q3647" s="10" t="s">
        <v>8315</v>
      </c>
      <c r="R3647" t="s">
        <v>8357</v>
      </c>
      <c r="S3647" s="14">
        <f t="shared" si="217"/>
        <v>42665.970347222217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15"/>
        <v>5</v>
      </c>
      <c r="P3648">
        <f t="shared" si="216"/>
        <v>60.13</v>
      </c>
      <c r="Q3648" s="10" t="s">
        <v>8315</v>
      </c>
      <c r="R3648" t="s">
        <v>8357</v>
      </c>
      <c r="S3648" s="14">
        <f t="shared" si="217"/>
        <v>42140.421319444446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15"/>
        <v>6</v>
      </c>
      <c r="P3649">
        <f t="shared" si="216"/>
        <v>15</v>
      </c>
      <c r="Q3649" s="10" t="s">
        <v>8315</v>
      </c>
      <c r="R3649" t="s">
        <v>8357</v>
      </c>
      <c r="S3649" s="14">
        <f t="shared" si="217"/>
        <v>42598.749155092592</v>
      </c>
      <c r="T3649">
        <f>YEAR(S3649)</f>
        <v>2016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18">ROUND(E3650/D3650*100,0)</f>
        <v>100</v>
      </c>
      <c r="P3650">
        <f t="shared" si="216"/>
        <v>550.04</v>
      </c>
      <c r="Q3650" s="10" t="s">
        <v>8315</v>
      </c>
      <c r="R3650" t="s">
        <v>8316</v>
      </c>
      <c r="S3650" s="14">
        <f t="shared" si="217"/>
        <v>41887.292187500003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18"/>
        <v>104</v>
      </c>
      <c r="P3651">
        <f t="shared" ref="P3651:P3714" si="219">IFERROR(ROUND(E3651/L3651,2),0)</f>
        <v>97.5</v>
      </c>
      <c r="Q3651" s="10" t="s">
        <v>8315</v>
      </c>
      <c r="R3651" t="s">
        <v>8316</v>
      </c>
      <c r="S3651" s="14">
        <f t="shared" ref="S3651:S3714" si="220">(((J3651/60)/60)/24)+DATE(1970,1,1)</f>
        <v>41780.712893518517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18"/>
        <v>100</v>
      </c>
      <c r="P3652">
        <f t="shared" si="219"/>
        <v>29.41</v>
      </c>
      <c r="Q3652" s="10" t="s">
        <v>8315</v>
      </c>
      <c r="R3652" t="s">
        <v>8316</v>
      </c>
      <c r="S3652" s="14">
        <f t="shared" si="220"/>
        <v>42381.478981481487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18"/>
        <v>104</v>
      </c>
      <c r="P3653">
        <f t="shared" si="219"/>
        <v>57.78</v>
      </c>
      <c r="Q3653" s="10" t="s">
        <v>8315</v>
      </c>
      <c r="R3653" t="s">
        <v>8316</v>
      </c>
      <c r="S3653" s="14">
        <f t="shared" si="220"/>
        <v>41828.646319444444</v>
      </c>
    </row>
    <row r="3654" spans="1:20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18"/>
        <v>251</v>
      </c>
      <c r="P3654">
        <f t="shared" si="219"/>
        <v>44.24</v>
      </c>
      <c r="Q3654" s="10" t="s">
        <v>8315</v>
      </c>
      <c r="R3654" t="s">
        <v>8316</v>
      </c>
      <c r="S3654" s="14">
        <f t="shared" si="220"/>
        <v>42596.644699074073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18"/>
        <v>101</v>
      </c>
      <c r="P3655">
        <f t="shared" si="219"/>
        <v>60.91</v>
      </c>
      <c r="Q3655" s="10" t="s">
        <v>8315</v>
      </c>
      <c r="R3655" t="s">
        <v>8316</v>
      </c>
      <c r="S3655" s="14">
        <f t="shared" si="220"/>
        <v>42191.363506944443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18"/>
        <v>174</v>
      </c>
      <c r="P3656">
        <f t="shared" si="219"/>
        <v>68.84</v>
      </c>
      <c r="Q3656" s="10" t="s">
        <v>8315</v>
      </c>
      <c r="R3656" t="s">
        <v>8316</v>
      </c>
      <c r="S3656" s="14">
        <f t="shared" si="220"/>
        <v>42440.416504629626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18"/>
        <v>116</v>
      </c>
      <c r="P3657">
        <f t="shared" si="219"/>
        <v>73.58</v>
      </c>
      <c r="Q3657" s="10" t="s">
        <v>8315</v>
      </c>
      <c r="R3657" t="s">
        <v>8316</v>
      </c>
      <c r="S3657" s="14">
        <f t="shared" si="220"/>
        <v>42173.803217592591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18"/>
        <v>106</v>
      </c>
      <c r="P3658">
        <f t="shared" si="219"/>
        <v>115.02</v>
      </c>
      <c r="Q3658" s="10" t="s">
        <v>8315</v>
      </c>
      <c r="R3658" t="s">
        <v>8316</v>
      </c>
      <c r="S3658" s="14">
        <f t="shared" si="220"/>
        <v>42737.910138888896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18"/>
        <v>111</v>
      </c>
      <c r="P3659">
        <f t="shared" si="219"/>
        <v>110.75</v>
      </c>
      <c r="Q3659" s="10" t="s">
        <v>8315</v>
      </c>
      <c r="R3659" t="s">
        <v>8316</v>
      </c>
      <c r="S3659" s="14">
        <f t="shared" si="220"/>
        <v>42499.629849537043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18"/>
        <v>101</v>
      </c>
      <c r="P3660">
        <f t="shared" si="219"/>
        <v>75.5</v>
      </c>
      <c r="Q3660" s="10" t="s">
        <v>8315</v>
      </c>
      <c r="R3660" t="s">
        <v>8316</v>
      </c>
      <c r="S3660" s="14">
        <f t="shared" si="220"/>
        <v>41775.858564814815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18"/>
        <v>102</v>
      </c>
      <c r="P3661">
        <f t="shared" si="219"/>
        <v>235.46</v>
      </c>
      <c r="Q3661" s="10" t="s">
        <v>8315</v>
      </c>
      <c r="R3661" t="s">
        <v>8316</v>
      </c>
      <c r="S3661" s="14">
        <f t="shared" si="220"/>
        <v>42055.277199074073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18"/>
        <v>100</v>
      </c>
      <c r="P3662">
        <f t="shared" si="219"/>
        <v>11.36</v>
      </c>
      <c r="Q3662" s="10" t="s">
        <v>8315</v>
      </c>
      <c r="R3662" t="s">
        <v>8316</v>
      </c>
      <c r="S3662" s="14">
        <f t="shared" si="220"/>
        <v>41971.881076388891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18"/>
        <v>111</v>
      </c>
      <c r="P3663">
        <f t="shared" si="219"/>
        <v>92.5</v>
      </c>
      <c r="Q3663" s="10" t="s">
        <v>8315</v>
      </c>
      <c r="R3663" t="s">
        <v>8316</v>
      </c>
      <c r="S3663" s="14">
        <f t="shared" si="220"/>
        <v>42447.896666666667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18"/>
        <v>101</v>
      </c>
      <c r="P3664">
        <f t="shared" si="219"/>
        <v>202.85</v>
      </c>
      <c r="Q3664" s="10" t="s">
        <v>8315</v>
      </c>
      <c r="R3664" t="s">
        <v>8316</v>
      </c>
      <c r="S3664" s="14">
        <f t="shared" si="220"/>
        <v>42064.220069444447</v>
      </c>
    </row>
    <row r="3665" spans="1:19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18"/>
        <v>104</v>
      </c>
      <c r="P3665">
        <f t="shared" si="219"/>
        <v>26</v>
      </c>
      <c r="Q3665" s="10" t="s">
        <v>8315</v>
      </c>
      <c r="R3665" t="s">
        <v>8316</v>
      </c>
      <c r="S3665" s="14">
        <f t="shared" si="220"/>
        <v>42665.451736111107</v>
      </c>
    </row>
    <row r="3666" spans="1:19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18"/>
        <v>109</v>
      </c>
      <c r="P3666">
        <f t="shared" si="219"/>
        <v>46.05</v>
      </c>
      <c r="Q3666" s="10" t="s">
        <v>8315</v>
      </c>
      <c r="R3666" t="s">
        <v>8316</v>
      </c>
      <c r="S3666" s="14">
        <f t="shared" si="220"/>
        <v>42523.248715277776</v>
      </c>
    </row>
    <row r="3667" spans="1:19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18"/>
        <v>115</v>
      </c>
      <c r="P3667">
        <f t="shared" si="219"/>
        <v>51</v>
      </c>
      <c r="Q3667" s="10" t="s">
        <v>8315</v>
      </c>
      <c r="R3667" t="s">
        <v>8316</v>
      </c>
      <c r="S3667" s="14">
        <f t="shared" si="220"/>
        <v>42294.808124999996</v>
      </c>
    </row>
    <row r="3668" spans="1:19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18"/>
        <v>100</v>
      </c>
      <c r="P3668">
        <f t="shared" si="219"/>
        <v>31.58</v>
      </c>
      <c r="Q3668" s="10" t="s">
        <v>8315</v>
      </c>
      <c r="R3668" t="s">
        <v>8316</v>
      </c>
      <c r="S3668" s="14">
        <f t="shared" si="220"/>
        <v>41822.90488425926</v>
      </c>
    </row>
    <row r="3669" spans="1:19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18"/>
        <v>103</v>
      </c>
      <c r="P3669">
        <f t="shared" si="219"/>
        <v>53.36</v>
      </c>
      <c r="Q3669" s="10" t="s">
        <v>8315</v>
      </c>
      <c r="R3669" t="s">
        <v>8316</v>
      </c>
      <c r="S3669" s="14">
        <f t="shared" si="220"/>
        <v>42173.970127314817</v>
      </c>
    </row>
    <row r="3670" spans="1:19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18"/>
        <v>104</v>
      </c>
      <c r="P3670">
        <f t="shared" si="219"/>
        <v>36.96</v>
      </c>
      <c r="Q3670" s="10" t="s">
        <v>8315</v>
      </c>
      <c r="R3670" t="s">
        <v>8316</v>
      </c>
      <c r="S3670" s="14">
        <f t="shared" si="220"/>
        <v>42185.556157407409</v>
      </c>
    </row>
    <row r="3671" spans="1:19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18"/>
        <v>138</v>
      </c>
      <c r="P3671">
        <f t="shared" si="219"/>
        <v>81.290000000000006</v>
      </c>
      <c r="Q3671" s="10" t="s">
        <v>8315</v>
      </c>
      <c r="R3671" t="s">
        <v>8316</v>
      </c>
      <c r="S3671" s="14">
        <f t="shared" si="220"/>
        <v>42136.675196759257</v>
      </c>
    </row>
    <row r="3672" spans="1:19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18"/>
        <v>110</v>
      </c>
      <c r="P3672">
        <f t="shared" si="219"/>
        <v>20.079999999999998</v>
      </c>
      <c r="Q3672" s="10" t="s">
        <v>8315</v>
      </c>
      <c r="R3672" t="s">
        <v>8316</v>
      </c>
      <c r="S3672" s="14">
        <f t="shared" si="220"/>
        <v>42142.514016203699</v>
      </c>
    </row>
    <row r="3673" spans="1:19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18"/>
        <v>101</v>
      </c>
      <c r="P3673">
        <f t="shared" si="219"/>
        <v>88.25</v>
      </c>
      <c r="Q3673" s="10" t="s">
        <v>8315</v>
      </c>
      <c r="R3673" t="s">
        <v>8316</v>
      </c>
      <c r="S3673" s="14">
        <f t="shared" si="220"/>
        <v>41820.62809027778</v>
      </c>
    </row>
    <row r="3674" spans="1:19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18"/>
        <v>102</v>
      </c>
      <c r="P3674">
        <f t="shared" si="219"/>
        <v>53.44</v>
      </c>
      <c r="Q3674" s="10" t="s">
        <v>8315</v>
      </c>
      <c r="R3674" t="s">
        <v>8316</v>
      </c>
      <c r="S3674" s="14">
        <f t="shared" si="220"/>
        <v>41878.946574074071</v>
      </c>
    </row>
    <row r="3675" spans="1:19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18"/>
        <v>114</v>
      </c>
      <c r="P3675">
        <f t="shared" si="219"/>
        <v>39.869999999999997</v>
      </c>
      <c r="Q3675" s="10" t="s">
        <v>8315</v>
      </c>
      <c r="R3675" t="s">
        <v>8316</v>
      </c>
      <c r="S3675" s="14">
        <f t="shared" si="220"/>
        <v>41914.295104166667</v>
      </c>
    </row>
    <row r="3676" spans="1:19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18"/>
        <v>100</v>
      </c>
      <c r="P3676">
        <f t="shared" si="219"/>
        <v>145.16</v>
      </c>
      <c r="Q3676" s="10" t="s">
        <v>8315</v>
      </c>
      <c r="R3676" t="s">
        <v>8316</v>
      </c>
      <c r="S3676" s="14">
        <f t="shared" si="220"/>
        <v>42556.873020833329</v>
      </c>
    </row>
    <row r="3677" spans="1:19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18"/>
        <v>140</v>
      </c>
      <c r="P3677">
        <f t="shared" si="219"/>
        <v>23.33</v>
      </c>
      <c r="Q3677" s="10" t="s">
        <v>8315</v>
      </c>
      <c r="R3677" t="s">
        <v>8316</v>
      </c>
      <c r="S3677" s="14">
        <f t="shared" si="220"/>
        <v>42493.597013888888</v>
      </c>
    </row>
    <row r="3678" spans="1:19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18"/>
        <v>129</v>
      </c>
      <c r="P3678">
        <f t="shared" si="219"/>
        <v>64.38</v>
      </c>
      <c r="Q3678" s="10" t="s">
        <v>8315</v>
      </c>
      <c r="R3678" t="s">
        <v>8316</v>
      </c>
      <c r="S3678" s="14">
        <f t="shared" si="220"/>
        <v>41876.815787037034</v>
      </c>
    </row>
    <row r="3679" spans="1:19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18"/>
        <v>103</v>
      </c>
      <c r="P3679">
        <f t="shared" si="219"/>
        <v>62.05</v>
      </c>
      <c r="Q3679" s="10" t="s">
        <v>8315</v>
      </c>
      <c r="R3679" t="s">
        <v>8316</v>
      </c>
      <c r="S3679" s="14">
        <f t="shared" si="220"/>
        <v>41802.574282407404</v>
      </c>
    </row>
    <row r="3680" spans="1:19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18"/>
        <v>103</v>
      </c>
      <c r="P3680">
        <f t="shared" si="219"/>
        <v>66.13</v>
      </c>
      <c r="Q3680" s="10" t="s">
        <v>8315</v>
      </c>
      <c r="R3680" t="s">
        <v>8316</v>
      </c>
      <c r="S3680" s="14">
        <f t="shared" si="220"/>
        <v>42120.531226851846</v>
      </c>
    </row>
    <row r="3681" spans="1:19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18"/>
        <v>110</v>
      </c>
      <c r="P3681">
        <f t="shared" si="219"/>
        <v>73.400000000000006</v>
      </c>
      <c r="Q3681" s="10" t="s">
        <v>8315</v>
      </c>
      <c r="R3681" t="s">
        <v>8316</v>
      </c>
      <c r="S3681" s="14">
        <f t="shared" si="220"/>
        <v>41786.761354166665</v>
      </c>
    </row>
    <row r="3682" spans="1:19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18"/>
        <v>113</v>
      </c>
      <c r="P3682">
        <f t="shared" si="219"/>
        <v>99.5</v>
      </c>
      <c r="Q3682" s="10" t="s">
        <v>8315</v>
      </c>
      <c r="R3682" t="s">
        <v>8316</v>
      </c>
      <c r="S3682" s="14">
        <f t="shared" si="220"/>
        <v>42627.454097222217</v>
      </c>
    </row>
    <row r="3683" spans="1:19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18"/>
        <v>112</v>
      </c>
      <c r="P3683">
        <f t="shared" si="219"/>
        <v>62.17</v>
      </c>
      <c r="Q3683" s="10" t="s">
        <v>8315</v>
      </c>
      <c r="R3683" t="s">
        <v>8316</v>
      </c>
      <c r="S3683" s="14">
        <f t="shared" si="220"/>
        <v>42374.651504629626</v>
      </c>
    </row>
    <row r="3684" spans="1:19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18"/>
        <v>139</v>
      </c>
      <c r="P3684">
        <f t="shared" si="219"/>
        <v>62.33</v>
      </c>
      <c r="Q3684" s="10" t="s">
        <v>8315</v>
      </c>
      <c r="R3684" t="s">
        <v>8316</v>
      </c>
      <c r="S3684" s="14">
        <f t="shared" si="220"/>
        <v>41772.685393518521</v>
      </c>
    </row>
    <row r="3685" spans="1:19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18"/>
        <v>111</v>
      </c>
      <c r="P3685">
        <f t="shared" si="219"/>
        <v>58.79</v>
      </c>
      <c r="Q3685" s="10" t="s">
        <v>8315</v>
      </c>
      <c r="R3685" t="s">
        <v>8316</v>
      </c>
      <c r="S3685" s="14">
        <f t="shared" si="220"/>
        <v>42633.116851851853</v>
      </c>
    </row>
    <row r="3686" spans="1:19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18"/>
        <v>139</v>
      </c>
      <c r="P3686">
        <f t="shared" si="219"/>
        <v>45.35</v>
      </c>
      <c r="Q3686" s="10" t="s">
        <v>8315</v>
      </c>
      <c r="R3686" t="s">
        <v>8316</v>
      </c>
      <c r="S3686" s="14">
        <f t="shared" si="220"/>
        <v>42219.180393518516</v>
      </c>
    </row>
    <row r="3687" spans="1:19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18"/>
        <v>106</v>
      </c>
      <c r="P3687">
        <f t="shared" si="219"/>
        <v>41.94</v>
      </c>
      <c r="Q3687" s="10" t="s">
        <v>8315</v>
      </c>
      <c r="R3687" t="s">
        <v>8316</v>
      </c>
      <c r="S3687" s="14">
        <f t="shared" si="220"/>
        <v>41753.593275462961</v>
      </c>
    </row>
    <row r="3688" spans="1:19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18"/>
        <v>101</v>
      </c>
      <c r="P3688">
        <f t="shared" si="219"/>
        <v>59.17</v>
      </c>
      <c r="Q3688" s="10" t="s">
        <v>8315</v>
      </c>
      <c r="R3688" t="s">
        <v>8316</v>
      </c>
      <c r="S3688" s="14">
        <f t="shared" si="220"/>
        <v>42230.662731481483</v>
      </c>
    </row>
    <row r="3689" spans="1:19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18"/>
        <v>100</v>
      </c>
      <c r="P3689">
        <f t="shared" si="219"/>
        <v>200.49</v>
      </c>
      <c r="Q3689" s="10" t="s">
        <v>8315</v>
      </c>
      <c r="R3689" t="s">
        <v>8316</v>
      </c>
      <c r="S3689" s="14">
        <f t="shared" si="220"/>
        <v>41787.218229166669</v>
      </c>
    </row>
    <row r="3690" spans="1:19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18"/>
        <v>109</v>
      </c>
      <c r="P3690">
        <f t="shared" si="219"/>
        <v>83.97</v>
      </c>
      <c r="Q3690" s="10" t="s">
        <v>8315</v>
      </c>
      <c r="R3690" t="s">
        <v>8316</v>
      </c>
      <c r="S3690" s="14">
        <f t="shared" si="220"/>
        <v>41829.787083333329</v>
      </c>
    </row>
    <row r="3691" spans="1:19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18"/>
        <v>118</v>
      </c>
      <c r="P3691">
        <f t="shared" si="219"/>
        <v>57.26</v>
      </c>
      <c r="Q3691" s="10" t="s">
        <v>8315</v>
      </c>
      <c r="R3691" t="s">
        <v>8316</v>
      </c>
      <c r="S3691" s="14">
        <f t="shared" si="220"/>
        <v>42147.826840277776</v>
      </c>
    </row>
    <row r="3692" spans="1:19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18"/>
        <v>120</v>
      </c>
      <c r="P3692">
        <f t="shared" si="219"/>
        <v>58.06</v>
      </c>
      <c r="Q3692" s="10" t="s">
        <v>8315</v>
      </c>
      <c r="R3692" t="s">
        <v>8316</v>
      </c>
      <c r="S3692" s="14">
        <f t="shared" si="220"/>
        <v>41940.598182870373</v>
      </c>
    </row>
    <row r="3693" spans="1:19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18"/>
        <v>128</v>
      </c>
      <c r="P3693">
        <f t="shared" si="219"/>
        <v>186.8</v>
      </c>
      <c r="Q3693" s="10" t="s">
        <v>8315</v>
      </c>
      <c r="R3693" t="s">
        <v>8316</v>
      </c>
      <c r="S3693" s="14">
        <f t="shared" si="220"/>
        <v>42020.700567129628</v>
      </c>
    </row>
    <row r="3694" spans="1:19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18"/>
        <v>126</v>
      </c>
      <c r="P3694">
        <f t="shared" si="219"/>
        <v>74.12</v>
      </c>
      <c r="Q3694" s="10" t="s">
        <v>8315</v>
      </c>
      <c r="R3694" t="s">
        <v>8316</v>
      </c>
      <c r="S3694" s="14">
        <f t="shared" si="220"/>
        <v>41891.96503472222</v>
      </c>
    </row>
    <row r="3695" spans="1:19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18"/>
        <v>129</v>
      </c>
      <c r="P3695">
        <f t="shared" si="219"/>
        <v>30.71</v>
      </c>
      <c r="Q3695" s="10" t="s">
        <v>8315</v>
      </c>
      <c r="R3695" t="s">
        <v>8316</v>
      </c>
      <c r="S3695" s="14">
        <f t="shared" si="220"/>
        <v>42309.191307870366</v>
      </c>
    </row>
    <row r="3696" spans="1:19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18"/>
        <v>107</v>
      </c>
      <c r="P3696">
        <f t="shared" si="219"/>
        <v>62.67</v>
      </c>
      <c r="Q3696" s="10" t="s">
        <v>8315</v>
      </c>
      <c r="R3696" t="s">
        <v>8316</v>
      </c>
      <c r="S3696" s="14">
        <f t="shared" si="220"/>
        <v>42490.133877314816</v>
      </c>
    </row>
    <row r="3697" spans="1:19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18"/>
        <v>100</v>
      </c>
      <c r="P3697">
        <f t="shared" si="219"/>
        <v>121.36</v>
      </c>
      <c r="Q3697" s="10" t="s">
        <v>8315</v>
      </c>
      <c r="R3697" t="s">
        <v>8316</v>
      </c>
      <c r="S3697" s="14">
        <f t="shared" si="220"/>
        <v>41995.870486111111</v>
      </c>
    </row>
    <row r="3698" spans="1:19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18"/>
        <v>155</v>
      </c>
      <c r="P3698">
        <f t="shared" si="219"/>
        <v>39.74</v>
      </c>
      <c r="Q3698" s="10" t="s">
        <v>8315</v>
      </c>
      <c r="R3698" t="s">
        <v>8316</v>
      </c>
      <c r="S3698" s="14">
        <f t="shared" si="220"/>
        <v>41988.617083333331</v>
      </c>
    </row>
    <row r="3699" spans="1:19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18"/>
        <v>108</v>
      </c>
      <c r="P3699">
        <f t="shared" si="219"/>
        <v>72</v>
      </c>
      <c r="Q3699" s="10" t="s">
        <v>8315</v>
      </c>
      <c r="R3699" t="s">
        <v>8316</v>
      </c>
      <c r="S3699" s="14">
        <f t="shared" si="220"/>
        <v>42479.465833333335</v>
      </c>
    </row>
    <row r="3700" spans="1:19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18"/>
        <v>111</v>
      </c>
      <c r="P3700">
        <f t="shared" si="219"/>
        <v>40.630000000000003</v>
      </c>
      <c r="Q3700" s="10" t="s">
        <v>8315</v>
      </c>
      <c r="R3700" t="s">
        <v>8316</v>
      </c>
      <c r="S3700" s="14">
        <f t="shared" si="220"/>
        <v>42401.806562500002</v>
      </c>
    </row>
    <row r="3701" spans="1:19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18"/>
        <v>101</v>
      </c>
      <c r="P3701">
        <f t="shared" si="219"/>
        <v>63</v>
      </c>
      <c r="Q3701" s="10" t="s">
        <v>8315</v>
      </c>
      <c r="R3701" t="s">
        <v>8316</v>
      </c>
      <c r="S3701" s="14">
        <f t="shared" si="220"/>
        <v>41897.602037037039</v>
      </c>
    </row>
    <row r="3702" spans="1:19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18"/>
        <v>121</v>
      </c>
      <c r="P3702">
        <f t="shared" si="219"/>
        <v>33.67</v>
      </c>
      <c r="Q3702" s="10" t="s">
        <v>8315</v>
      </c>
      <c r="R3702" t="s">
        <v>8316</v>
      </c>
      <c r="S3702" s="14">
        <f t="shared" si="220"/>
        <v>41882.585648148146</v>
      </c>
    </row>
    <row r="3703" spans="1:19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18"/>
        <v>100</v>
      </c>
      <c r="P3703">
        <f t="shared" si="219"/>
        <v>38.590000000000003</v>
      </c>
      <c r="Q3703" s="10" t="s">
        <v>8315</v>
      </c>
      <c r="R3703" t="s">
        <v>8316</v>
      </c>
      <c r="S3703" s="14">
        <f t="shared" si="220"/>
        <v>42129.541585648149</v>
      </c>
    </row>
    <row r="3704" spans="1:19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18"/>
        <v>109</v>
      </c>
      <c r="P3704">
        <f t="shared" si="219"/>
        <v>155.94999999999999</v>
      </c>
      <c r="Q3704" s="10" t="s">
        <v>8315</v>
      </c>
      <c r="R3704" t="s">
        <v>8316</v>
      </c>
      <c r="S3704" s="14">
        <f t="shared" si="220"/>
        <v>42524.53800925926</v>
      </c>
    </row>
    <row r="3705" spans="1:19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18"/>
        <v>123</v>
      </c>
      <c r="P3705">
        <f t="shared" si="219"/>
        <v>43.2</v>
      </c>
      <c r="Q3705" s="10" t="s">
        <v>8315</v>
      </c>
      <c r="R3705" t="s">
        <v>8316</v>
      </c>
      <c r="S3705" s="14">
        <f t="shared" si="220"/>
        <v>42556.504490740743</v>
      </c>
    </row>
    <row r="3706" spans="1:19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18"/>
        <v>136</v>
      </c>
      <c r="P3706">
        <f t="shared" si="219"/>
        <v>15.15</v>
      </c>
      <c r="Q3706" s="10" t="s">
        <v>8315</v>
      </c>
      <c r="R3706" t="s">
        <v>8316</v>
      </c>
      <c r="S3706" s="14">
        <f t="shared" si="220"/>
        <v>42461.689745370371</v>
      </c>
    </row>
    <row r="3707" spans="1:19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18"/>
        <v>103</v>
      </c>
      <c r="P3707">
        <f t="shared" si="219"/>
        <v>83.57</v>
      </c>
      <c r="Q3707" s="10" t="s">
        <v>8315</v>
      </c>
      <c r="R3707" t="s">
        <v>8316</v>
      </c>
      <c r="S3707" s="14">
        <f t="shared" si="220"/>
        <v>41792.542986111112</v>
      </c>
    </row>
    <row r="3708" spans="1:19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18"/>
        <v>121</v>
      </c>
      <c r="P3708">
        <f t="shared" si="219"/>
        <v>140</v>
      </c>
      <c r="Q3708" s="10" t="s">
        <v>8315</v>
      </c>
      <c r="R3708" t="s">
        <v>8316</v>
      </c>
      <c r="S3708" s="14">
        <f t="shared" si="220"/>
        <v>41879.913761574076</v>
      </c>
    </row>
    <row r="3709" spans="1:19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18"/>
        <v>186</v>
      </c>
      <c r="P3709">
        <f t="shared" si="219"/>
        <v>80.87</v>
      </c>
      <c r="Q3709" s="10" t="s">
        <v>8315</v>
      </c>
      <c r="R3709" t="s">
        <v>8316</v>
      </c>
      <c r="S3709" s="14">
        <f t="shared" si="220"/>
        <v>42552.048356481479</v>
      </c>
    </row>
    <row r="3710" spans="1:19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18"/>
        <v>300</v>
      </c>
      <c r="P3710">
        <f t="shared" si="219"/>
        <v>53.85</v>
      </c>
      <c r="Q3710" s="10" t="s">
        <v>8315</v>
      </c>
      <c r="R3710" t="s">
        <v>8316</v>
      </c>
      <c r="S3710" s="14">
        <f t="shared" si="220"/>
        <v>41810.142199074071</v>
      </c>
    </row>
    <row r="3711" spans="1:19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18"/>
        <v>108</v>
      </c>
      <c r="P3711">
        <f t="shared" si="219"/>
        <v>30.93</v>
      </c>
      <c r="Q3711" s="10" t="s">
        <v>8315</v>
      </c>
      <c r="R3711" t="s">
        <v>8316</v>
      </c>
      <c r="S3711" s="14">
        <f t="shared" si="220"/>
        <v>41785.707708333335</v>
      </c>
    </row>
    <row r="3712" spans="1:19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18"/>
        <v>141</v>
      </c>
      <c r="P3712">
        <f t="shared" si="219"/>
        <v>67.959999999999994</v>
      </c>
      <c r="Q3712" s="10" t="s">
        <v>8315</v>
      </c>
      <c r="R3712" t="s">
        <v>8316</v>
      </c>
      <c r="S3712" s="14">
        <f t="shared" si="220"/>
        <v>42072.576249999998</v>
      </c>
    </row>
    <row r="3713" spans="1:19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18"/>
        <v>114</v>
      </c>
      <c r="P3713">
        <f t="shared" si="219"/>
        <v>27.14</v>
      </c>
      <c r="Q3713" s="10" t="s">
        <v>8315</v>
      </c>
      <c r="R3713" t="s">
        <v>8316</v>
      </c>
      <c r="S3713" s="14">
        <f t="shared" si="220"/>
        <v>41779.724224537036</v>
      </c>
    </row>
    <row r="3714" spans="1:19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21">ROUND(E3714/D3714*100,0)</f>
        <v>154</v>
      </c>
      <c r="P3714">
        <f t="shared" si="219"/>
        <v>110.87</v>
      </c>
      <c r="Q3714" s="10" t="s">
        <v>8315</v>
      </c>
      <c r="R3714" t="s">
        <v>8316</v>
      </c>
      <c r="S3714" s="14">
        <f t="shared" si="220"/>
        <v>42134.172071759262</v>
      </c>
    </row>
    <row r="3715" spans="1:19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21"/>
        <v>102</v>
      </c>
      <c r="P3715">
        <f t="shared" ref="P3715:P3778" si="222">IFERROR(ROUND(E3715/L3715,2),0)</f>
        <v>106.84</v>
      </c>
      <c r="Q3715" s="10" t="s">
        <v>8315</v>
      </c>
      <c r="R3715" t="s">
        <v>8316</v>
      </c>
      <c r="S3715" s="14">
        <f t="shared" ref="S3715:S3778" si="223">(((J3715/60)/60)/24)+DATE(1970,1,1)</f>
        <v>42505.738032407404</v>
      </c>
    </row>
    <row r="3716" spans="1:19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21"/>
        <v>102</v>
      </c>
      <c r="P3716">
        <f t="shared" si="222"/>
        <v>105.52</v>
      </c>
      <c r="Q3716" s="10" t="s">
        <v>8315</v>
      </c>
      <c r="R3716" t="s">
        <v>8316</v>
      </c>
      <c r="S3716" s="14">
        <f t="shared" si="223"/>
        <v>42118.556331018524</v>
      </c>
    </row>
    <row r="3717" spans="1:19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21"/>
        <v>103</v>
      </c>
      <c r="P3717">
        <f t="shared" si="222"/>
        <v>132.96</v>
      </c>
      <c r="Q3717" s="10" t="s">
        <v>8315</v>
      </c>
      <c r="R3717" t="s">
        <v>8316</v>
      </c>
      <c r="S3717" s="14">
        <f t="shared" si="223"/>
        <v>42036.995590277773</v>
      </c>
    </row>
    <row r="3718" spans="1:19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21"/>
        <v>156</v>
      </c>
      <c r="P3718">
        <f t="shared" si="222"/>
        <v>51.92</v>
      </c>
      <c r="Q3718" s="10" t="s">
        <v>8315</v>
      </c>
      <c r="R3718" t="s">
        <v>8316</v>
      </c>
      <c r="S3718" s="14">
        <f t="shared" si="223"/>
        <v>42360.887835648144</v>
      </c>
    </row>
    <row r="3719" spans="1:19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21"/>
        <v>101</v>
      </c>
      <c r="P3719">
        <f t="shared" si="222"/>
        <v>310</v>
      </c>
      <c r="Q3719" s="10" t="s">
        <v>8315</v>
      </c>
      <c r="R3719" t="s">
        <v>8316</v>
      </c>
      <c r="S3719" s="14">
        <f t="shared" si="223"/>
        <v>42102.866307870368</v>
      </c>
    </row>
    <row r="3720" spans="1:19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21"/>
        <v>239</v>
      </c>
      <c r="P3720">
        <f t="shared" si="222"/>
        <v>26.02</v>
      </c>
      <c r="Q3720" s="10" t="s">
        <v>8315</v>
      </c>
      <c r="R3720" t="s">
        <v>8316</v>
      </c>
      <c r="S3720" s="14">
        <f t="shared" si="223"/>
        <v>42032.716145833328</v>
      </c>
    </row>
    <row r="3721" spans="1:19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21"/>
        <v>210</v>
      </c>
      <c r="P3721">
        <f t="shared" si="222"/>
        <v>105</v>
      </c>
      <c r="Q3721" s="10" t="s">
        <v>8315</v>
      </c>
      <c r="R3721" t="s">
        <v>8316</v>
      </c>
      <c r="S3721" s="14">
        <f t="shared" si="223"/>
        <v>42147.729930555557</v>
      </c>
    </row>
    <row r="3722" spans="1:19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21"/>
        <v>105</v>
      </c>
      <c r="P3722">
        <f t="shared" si="222"/>
        <v>86.23</v>
      </c>
      <c r="Q3722" s="10" t="s">
        <v>8315</v>
      </c>
      <c r="R3722" t="s">
        <v>8316</v>
      </c>
      <c r="S3722" s="14">
        <f t="shared" si="223"/>
        <v>42165.993125000001</v>
      </c>
    </row>
    <row r="3723" spans="1:19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21"/>
        <v>101</v>
      </c>
      <c r="P3723">
        <f t="shared" si="222"/>
        <v>114.55</v>
      </c>
      <c r="Q3723" s="10" t="s">
        <v>8315</v>
      </c>
      <c r="R3723" t="s">
        <v>8316</v>
      </c>
      <c r="S3723" s="14">
        <f t="shared" si="223"/>
        <v>41927.936157407406</v>
      </c>
    </row>
    <row r="3724" spans="1:19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21"/>
        <v>111</v>
      </c>
      <c r="P3724">
        <f t="shared" si="222"/>
        <v>47.66</v>
      </c>
      <c r="Q3724" s="10" t="s">
        <v>8315</v>
      </c>
      <c r="R3724" t="s">
        <v>8316</v>
      </c>
      <c r="S3724" s="14">
        <f t="shared" si="223"/>
        <v>42381.671840277777</v>
      </c>
    </row>
    <row r="3725" spans="1:19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21"/>
        <v>102</v>
      </c>
      <c r="P3725">
        <f t="shared" si="222"/>
        <v>72.89</v>
      </c>
      <c r="Q3725" s="10" t="s">
        <v>8315</v>
      </c>
      <c r="R3725" t="s">
        <v>8316</v>
      </c>
      <c r="S3725" s="14">
        <f t="shared" si="223"/>
        <v>41943.753032407411</v>
      </c>
    </row>
    <row r="3726" spans="1:19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21"/>
        <v>103</v>
      </c>
      <c r="P3726">
        <f t="shared" si="222"/>
        <v>49.55</v>
      </c>
      <c r="Q3726" s="10" t="s">
        <v>8315</v>
      </c>
      <c r="R3726" t="s">
        <v>8316</v>
      </c>
      <c r="S3726" s="14">
        <f t="shared" si="223"/>
        <v>42465.491435185191</v>
      </c>
    </row>
    <row r="3727" spans="1:19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21"/>
        <v>127</v>
      </c>
      <c r="P3727">
        <f t="shared" si="222"/>
        <v>25.4</v>
      </c>
      <c r="Q3727" s="10" t="s">
        <v>8315</v>
      </c>
      <c r="R3727" t="s">
        <v>8316</v>
      </c>
      <c r="S3727" s="14">
        <f t="shared" si="223"/>
        <v>42401.945219907408</v>
      </c>
    </row>
    <row r="3728" spans="1:19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21"/>
        <v>339</v>
      </c>
      <c r="P3728">
        <f t="shared" si="222"/>
        <v>62.59</v>
      </c>
      <c r="Q3728" s="10" t="s">
        <v>8315</v>
      </c>
      <c r="R3728" t="s">
        <v>8316</v>
      </c>
      <c r="S3728" s="14">
        <f t="shared" si="223"/>
        <v>42462.140868055561</v>
      </c>
    </row>
    <row r="3729" spans="1:19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21"/>
        <v>101</v>
      </c>
      <c r="P3729">
        <f t="shared" si="222"/>
        <v>61.06</v>
      </c>
      <c r="Q3729" s="10" t="s">
        <v>8315</v>
      </c>
      <c r="R3729" t="s">
        <v>8316</v>
      </c>
      <c r="S3729" s="14">
        <f t="shared" si="223"/>
        <v>42632.348310185189</v>
      </c>
    </row>
    <row r="3730" spans="1:19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21"/>
        <v>9</v>
      </c>
      <c r="P3730">
        <f t="shared" si="222"/>
        <v>60.06</v>
      </c>
      <c r="Q3730" s="10" t="s">
        <v>8315</v>
      </c>
      <c r="R3730" t="s">
        <v>8316</v>
      </c>
      <c r="S3730" s="14">
        <f t="shared" si="223"/>
        <v>42205.171018518522</v>
      </c>
    </row>
    <row r="3731" spans="1:19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21"/>
        <v>7</v>
      </c>
      <c r="P3731">
        <f t="shared" si="222"/>
        <v>72.400000000000006</v>
      </c>
      <c r="Q3731" s="10" t="s">
        <v>8315</v>
      </c>
      <c r="R3731" t="s">
        <v>8316</v>
      </c>
      <c r="S3731" s="14">
        <f t="shared" si="223"/>
        <v>42041.205000000002</v>
      </c>
    </row>
    <row r="3732" spans="1:19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21"/>
        <v>10</v>
      </c>
      <c r="P3732">
        <f t="shared" si="222"/>
        <v>100</v>
      </c>
      <c r="Q3732" s="10" t="s">
        <v>8315</v>
      </c>
      <c r="R3732" t="s">
        <v>8316</v>
      </c>
      <c r="S3732" s="14">
        <f t="shared" si="223"/>
        <v>42203.677766203706</v>
      </c>
    </row>
    <row r="3733" spans="1:19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21"/>
        <v>11</v>
      </c>
      <c r="P3733">
        <f t="shared" si="222"/>
        <v>51.67</v>
      </c>
      <c r="Q3733" s="10" t="s">
        <v>8315</v>
      </c>
      <c r="R3733" t="s">
        <v>8316</v>
      </c>
      <c r="S3733" s="14">
        <f t="shared" si="223"/>
        <v>41983.752847222218</v>
      </c>
    </row>
    <row r="3734" spans="1:19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21"/>
        <v>15</v>
      </c>
      <c r="P3734">
        <f t="shared" si="222"/>
        <v>32.75</v>
      </c>
      <c r="Q3734" s="10" t="s">
        <v>8315</v>
      </c>
      <c r="R3734" t="s">
        <v>8316</v>
      </c>
      <c r="S3734" s="14">
        <f t="shared" si="223"/>
        <v>41968.677465277782</v>
      </c>
    </row>
    <row r="3735" spans="1:19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21"/>
        <v>0</v>
      </c>
      <c r="P3735">
        <f t="shared" si="222"/>
        <v>0</v>
      </c>
      <c r="Q3735" s="10" t="s">
        <v>8315</v>
      </c>
      <c r="R3735" t="s">
        <v>8316</v>
      </c>
      <c r="S3735" s="14">
        <f t="shared" si="223"/>
        <v>42103.024398148147</v>
      </c>
    </row>
    <row r="3736" spans="1:19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21"/>
        <v>28</v>
      </c>
      <c r="P3736">
        <f t="shared" si="222"/>
        <v>61</v>
      </c>
      <c r="Q3736" s="10" t="s">
        <v>8315</v>
      </c>
      <c r="R3736" t="s">
        <v>8316</v>
      </c>
      <c r="S3736" s="14">
        <f t="shared" si="223"/>
        <v>42089.901574074072</v>
      </c>
    </row>
    <row r="3737" spans="1:19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21"/>
        <v>13</v>
      </c>
      <c r="P3737">
        <f t="shared" si="222"/>
        <v>10</v>
      </c>
      <c r="Q3737" s="10" t="s">
        <v>8315</v>
      </c>
      <c r="R3737" t="s">
        <v>8316</v>
      </c>
      <c r="S3737" s="14">
        <f t="shared" si="223"/>
        <v>42122.693159722221</v>
      </c>
    </row>
    <row r="3738" spans="1:19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21"/>
        <v>1</v>
      </c>
      <c r="P3738">
        <f t="shared" si="222"/>
        <v>10</v>
      </c>
      <c r="Q3738" s="10" t="s">
        <v>8315</v>
      </c>
      <c r="R3738" t="s">
        <v>8316</v>
      </c>
      <c r="S3738" s="14">
        <f t="shared" si="223"/>
        <v>42048.711724537032</v>
      </c>
    </row>
    <row r="3739" spans="1:19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21"/>
        <v>21</v>
      </c>
      <c r="P3739">
        <f t="shared" si="222"/>
        <v>37.5</v>
      </c>
      <c r="Q3739" s="10" t="s">
        <v>8315</v>
      </c>
      <c r="R3739" t="s">
        <v>8316</v>
      </c>
      <c r="S3739" s="14">
        <f t="shared" si="223"/>
        <v>42297.691006944442</v>
      </c>
    </row>
    <row r="3740" spans="1:19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21"/>
        <v>18</v>
      </c>
      <c r="P3740">
        <f t="shared" si="222"/>
        <v>45</v>
      </c>
      <c r="Q3740" s="10" t="s">
        <v>8315</v>
      </c>
      <c r="R3740" t="s">
        <v>8316</v>
      </c>
      <c r="S3740" s="14">
        <f t="shared" si="223"/>
        <v>41813.938715277778</v>
      </c>
    </row>
    <row r="3741" spans="1:19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21"/>
        <v>20</v>
      </c>
      <c r="P3741">
        <f t="shared" si="222"/>
        <v>100.63</v>
      </c>
      <c r="Q3741" s="10" t="s">
        <v>8315</v>
      </c>
      <c r="R3741" t="s">
        <v>8316</v>
      </c>
      <c r="S3741" s="14">
        <f t="shared" si="223"/>
        <v>42548.449861111112</v>
      </c>
    </row>
    <row r="3742" spans="1:19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21"/>
        <v>18</v>
      </c>
      <c r="P3742">
        <f t="shared" si="222"/>
        <v>25.57</v>
      </c>
      <c r="Q3742" s="10" t="s">
        <v>8315</v>
      </c>
      <c r="R3742" t="s">
        <v>8316</v>
      </c>
      <c r="S3742" s="14">
        <f t="shared" si="223"/>
        <v>41833.089756944442</v>
      </c>
    </row>
    <row r="3743" spans="1:19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21"/>
        <v>0</v>
      </c>
      <c r="P3743">
        <f t="shared" si="222"/>
        <v>0</v>
      </c>
      <c r="Q3743" s="10" t="s">
        <v>8315</v>
      </c>
      <c r="R3743" t="s">
        <v>8316</v>
      </c>
      <c r="S3743" s="14">
        <f t="shared" si="223"/>
        <v>42325.920717592591</v>
      </c>
    </row>
    <row r="3744" spans="1:19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21"/>
        <v>2</v>
      </c>
      <c r="P3744">
        <f t="shared" si="222"/>
        <v>25</v>
      </c>
      <c r="Q3744" s="10" t="s">
        <v>8315</v>
      </c>
      <c r="R3744" t="s">
        <v>8316</v>
      </c>
      <c r="S3744" s="14">
        <f t="shared" si="223"/>
        <v>41858.214629629627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21"/>
        <v>0</v>
      </c>
      <c r="P3745">
        <f t="shared" si="222"/>
        <v>0</v>
      </c>
      <c r="Q3745" s="10" t="s">
        <v>8315</v>
      </c>
      <c r="R3745" t="s">
        <v>8316</v>
      </c>
      <c r="S3745" s="14">
        <f t="shared" si="223"/>
        <v>41793.710231481484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21"/>
        <v>0</v>
      </c>
      <c r="P3746">
        <f t="shared" si="222"/>
        <v>0</v>
      </c>
      <c r="Q3746" s="10" t="s">
        <v>8315</v>
      </c>
      <c r="R3746" t="s">
        <v>8316</v>
      </c>
      <c r="S3746" s="14">
        <f t="shared" si="223"/>
        <v>41793.814259259263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21"/>
        <v>10</v>
      </c>
      <c r="P3747">
        <f t="shared" si="222"/>
        <v>10</v>
      </c>
      <c r="Q3747" s="10" t="s">
        <v>8315</v>
      </c>
      <c r="R3747" t="s">
        <v>8316</v>
      </c>
      <c r="S3747" s="14">
        <f t="shared" si="223"/>
        <v>41831.697939814818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21"/>
        <v>2</v>
      </c>
      <c r="P3748">
        <f t="shared" si="222"/>
        <v>202</v>
      </c>
      <c r="Q3748" s="10" t="s">
        <v>8315</v>
      </c>
      <c r="R3748" t="s">
        <v>8316</v>
      </c>
      <c r="S3748" s="14">
        <f t="shared" si="223"/>
        <v>42621.389340277776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21"/>
        <v>1</v>
      </c>
      <c r="P3749">
        <f t="shared" si="222"/>
        <v>25</v>
      </c>
      <c r="Q3749" s="10" t="s">
        <v>8315</v>
      </c>
      <c r="R3749" t="s">
        <v>8316</v>
      </c>
      <c r="S3749" s="14">
        <f t="shared" si="223"/>
        <v>42164.299722222218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21"/>
        <v>104</v>
      </c>
      <c r="P3750">
        <f t="shared" si="222"/>
        <v>99.54</v>
      </c>
      <c r="Q3750" s="10" t="s">
        <v>8315</v>
      </c>
      <c r="R3750" t="s">
        <v>8357</v>
      </c>
      <c r="S3750" s="14">
        <f t="shared" si="223"/>
        <v>42395.706435185188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21"/>
        <v>105</v>
      </c>
      <c r="P3751">
        <f t="shared" si="222"/>
        <v>75</v>
      </c>
      <c r="Q3751" s="10" t="s">
        <v>8315</v>
      </c>
      <c r="R3751" t="s">
        <v>8357</v>
      </c>
      <c r="S3751" s="14">
        <f t="shared" si="223"/>
        <v>42458.127175925925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21"/>
        <v>100</v>
      </c>
      <c r="P3752">
        <f t="shared" si="222"/>
        <v>215.25</v>
      </c>
      <c r="Q3752" s="10" t="s">
        <v>8315</v>
      </c>
      <c r="R3752" t="s">
        <v>8357</v>
      </c>
      <c r="S3752" s="14">
        <f t="shared" si="223"/>
        <v>42016.981574074074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21"/>
        <v>133</v>
      </c>
      <c r="P3753">
        <f t="shared" si="222"/>
        <v>120.55</v>
      </c>
      <c r="Q3753" s="10" t="s">
        <v>8315</v>
      </c>
      <c r="R3753" t="s">
        <v>8357</v>
      </c>
      <c r="S3753" s="14">
        <f t="shared" si="223"/>
        <v>42403.035567129627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21"/>
        <v>113</v>
      </c>
      <c r="P3754">
        <f t="shared" si="222"/>
        <v>37.67</v>
      </c>
      <c r="Q3754" s="10" t="s">
        <v>8315</v>
      </c>
      <c r="R3754" t="s">
        <v>8357</v>
      </c>
      <c r="S3754" s="14">
        <f t="shared" si="223"/>
        <v>42619.802488425921</v>
      </c>
      <c r="T3754">
        <f>YEAR(S3754)</f>
        <v>2016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21"/>
        <v>103</v>
      </c>
      <c r="P3755">
        <f t="shared" si="222"/>
        <v>172.23</v>
      </c>
      <c r="Q3755" s="10" t="s">
        <v>8315</v>
      </c>
      <c r="R3755" t="s">
        <v>8357</v>
      </c>
      <c r="S3755" s="14">
        <f t="shared" si="223"/>
        <v>42128.824074074073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21"/>
        <v>120</v>
      </c>
      <c r="P3756">
        <f t="shared" si="222"/>
        <v>111.11</v>
      </c>
      <c r="Q3756" s="10" t="s">
        <v>8315</v>
      </c>
      <c r="R3756" t="s">
        <v>8357</v>
      </c>
      <c r="S3756" s="14">
        <f t="shared" si="223"/>
        <v>41808.881215277775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21"/>
        <v>130</v>
      </c>
      <c r="P3757">
        <f t="shared" si="222"/>
        <v>25.46</v>
      </c>
      <c r="Q3757" s="10" t="s">
        <v>8315</v>
      </c>
      <c r="R3757" t="s">
        <v>8357</v>
      </c>
      <c r="S3757" s="14">
        <f t="shared" si="223"/>
        <v>42445.866979166662</v>
      </c>
      <c r="T3757">
        <f>YEAR(S3757)</f>
        <v>2016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21"/>
        <v>101</v>
      </c>
      <c r="P3758">
        <f t="shared" si="222"/>
        <v>267.64999999999998</v>
      </c>
      <c r="Q3758" s="10" t="s">
        <v>8315</v>
      </c>
      <c r="R3758" t="s">
        <v>8357</v>
      </c>
      <c r="S3758" s="14">
        <f t="shared" si="223"/>
        <v>41771.814791666664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21"/>
        <v>109</v>
      </c>
      <c r="P3759">
        <f t="shared" si="222"/>
        <v>75.959999999999994</v>
      </c>
      <c r="Q3759" s="10" t="s">
        <v>8315</v>
      </c>
      <c r="R3759" t="s">
        <v>8357</v>
      </c>
      <c r="S3759" s="14">
        <f t="shared" si="223"/>
        <v>41954.850868055553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21"/>
        <v>102</v>
      </c>
      <c r="P3760">
        <f t="shared" si="222"/>
        <v>59.04</v>
      </c>
      <c r="Q3760" s="10" t="s">
        <v>8315</v>
      </c>
      <c r="R3760" t="s">
        <v>8357</v>
      </c>
      <c r="S3760" s="14">
        <f t="shared" si="223"/>
        <v>41747.471504629626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21"/>
        <v>110</v>
      </c>
      <c r="P3761">
        <f t="shared" si="222"/>
        <v>50.11</v>
      </c>
      <c r="Q3761" s="10" t="s">
        <v>8315</v>
      </c>
      <c r="R3761" t="s">
        <v>8357</v>
      </c>
      <c r="S3761" s="14">
        <f t="shared" si="223"/>
        <v>42182.108252314814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21"/>
        <v>101</v>
      </c>
      <c r="P3762">
        <f t="shared" si="222"/>
        <v>55.5</v>
      </c>
      <c r="Q3762" s="10" t="s">
        <v>8315</v>
      </c>
      <c r="R3762" t="s">
        <v>8357</v>
      </c>
      <c r="S3762" s="14">
        <f t="shared" si="223"/>
        <v>41739.525300925925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21"/>
        <v>100</v>
      </c>
      <c r="P3763">
        <f t="shared" si="222"/>
        <v>166.67</v>
      </c>
      <c r="Q3763" s="10" t="s">
        <v>8315</v>
      </c>
      <c r="R3763" t="s">
        <v>8357</v>
      </c>
      <c r="S3763" s="14">
        <f t="shared" si="223"/>
        <v>42173.466863425929</v>
      </c>
      <c r="T3763">
        <f t="shared" ref="T3763:T3764" si="224">YEAR(S3763)</f>
        <v>2015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21"/>
        <v>106</v>
      </c>
      <c r="P3764">
        <f t="shared" si="222"/>
        <v>47.43</v>
      </c>
      <c r="Q3764" s="10" t="s">
        <v>8315</v>
      </c>
      <c r="R3764" t="s">
        <v>8357</v>
      </c>
      <c r="S3764" s="14">
        <f t="shared" si="223"/>
        <v>42193.813530092593</v>
      </c>
      <c r="T3764">
        <f t="shared" si="224"/>
        <v>2015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21"/>
        <v>100</v>
      </c>
      <c r="P3765">
        <f t="shared" si="222"/>
        <v>64.94</v>
      </c>
      <c r="Q3765" s="10" t="s">
        <v>8315</v>
      </c>
      <c r="R3765" t="s">
        <v>8357</v>
      </c>
      <c r="S3765" s="14">
        <f t="shared" si="223"/>
        <v>42065.750300925924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21"/>
        <v>100</v>
      </c>
      <c r="P3766">
        <f t="shared" si="222"/>
        <v>55.56</v>
      </c>
      <c r="Q3766" s="10" t="s">
        <v>8315</v>
      </c>
      <c r="R3766" t="s">
        <v>8357</v>
      </c>
      <c r="S3766" s="14">
        <f t="shared" si="223"/>
        <v>42499.842962962968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21"/>
        <v>113</v>
      </c>
      <c r="P3767">
        <f t="shared" si="222"/>
        <v>74.22</v>
      </c>
      <c r="Q3767" s="10" t="s">
        <v>8315</v>
      </c>
      <c r="R3767" t="s">
        <v>8357</v>
      </c>
      <c r="S3767" s="14">
        <f t="shared" si="223"/>
        <v>41820.776412037041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21"/>
        <v>103</v>
      </c>
      <c r="P3768">
        <f t="shared" si="222"/>
        <v>106.93</v>
      </c>
      <c r="Q3768" s="10" t="s">
        <v>8315</v>
      </c>
      <c r="R3768" t="s">
        <v>8357</v>
      </c>
      <c r="S3768" s="14">
        <f t="shared" si="223"/>
        <v>41788.167187500003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21"/>
        <v>117</v>
      </c>
      <c r="P3769">
        <f t="shared" si="222"/>
        <v>41.7</v>
      </c>
      <c r="Q3769" s="10" t="s">
        <v>8315</v>
      </c>
      <c r="R3769" t="s">
        <v>8357</v>
      </c>
      <c r="S3769" s="14">
        <f t="shared" si="223"/>
        <v>42050.019641203704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21"/>
        <v>108</v>
      </c>
      <c r="P3770">
        <f t="shared" si="222"/>
        <v>74.239999999999995</v>
      </c>
      <c r="Q3770" s="10" t="s">
        <v>8315</v>
      </c>
      <c r="R3770" t="s">
        <v>8357</v>
      </c>
      <c r="S3770" s="14">
        <f t="shared" si="223"/>
        <v>41772.727893518517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21"/>
        <v>100</v>
      </c>
      <c r="P3771">
        <f t="shared" si="222"/>
        <v>73.33</v>
      </c>
      <c r="Q3771" s="10" t="s">
        <v>8315</v>
      </c>
      <c r="R3771" t="s">
        <v>8357</v>
      </c>
      <c r="S3771" s="14">
        <f t="shared" si="223"/>
        <v>42445.598136574074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21"/>
        <v>100</v>
      </c>
      <c r="P3772">
        <f t="shared" si="222"/>
        <v>100</v>
      </c>
      <c r="Q3772" s="10" t="s">
        <v>8315</v>
      </c>
      <c r="R3772" t="s">
        <v>8357</v>
      </c>
      <c r="S3772" s="14">
        <f t="shared" si="223"/>
        <v>42138.930671296301</v>
      </c>
      <c r="T3772">
        <f>YEAR(S3772)</f>
        <v>2015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21"/>
        <v>146</v>
      </c>
      <c r="P3773">
        <f t="shared" si="222"/>
        <v>38.42</v>
      </c>
      <c r="Q3773" s="10" t="s">
        <v>8315</v>
      </c>
      <c r="R3773" t="s">
        <v>8357</v>
      </c>
      <c r="S3773" s="14">
        <f t="shared" si="223"/>
        <v>42493.857083333336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21"/>
        <v>110</v>
      </c>
      <c r="P3774">
        <f t="shared" si="222"/>
        <v>166.97</v>
      </c>
      <c r="Q3774" s="10" t="s">
        <v>8315</v>
      </c>
      <c r="R3774" t="s">
        <v>8357</v>
      </c>
      <c r="S3774" s="14">
        <f t="shared" si="223"/>
        <v>42682.616967592592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21"/>
        <v>108</v>
      </c>
      <c r="P3775">
        <f t="shared" si="222"/>
        <v>94.91</v>
      </c>
      <c r="Q3775" s="10" t="s">
        <v>8315</v>
      </c>
      <c r="R3775" t="s">
        <v>8357</v>
      </c>
      <c r="S3775" s="14">
        <f t="shared" si="223"/>
        <v>42656.005173611105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21"/>
        <v>100</v>
      </c>
      <c r="P3776">
        <f t="shared" si="222"/>
        <v>100</v>
      </c>
      <c r="Q3776" s="10" t="s">
        <v>8315</v>
      </c>
      <c r="R3776" t="s">
        <v>8357</v>
      </c>
      <c r="S3776" s="14">
        <f t="shared" si="223"/>
        <v>42087.792303240742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21"/>
        <v>100</v>
      </c>
      <c r="P3777">
        <f t="shared" si="222"/>
        <v>143.21</v>
      </c>
      <c r="Q3777" s="10" t="s">
        <v>8315</v>
      </c>
      <c r="R3777" t="s">
        <v>8357</v>
      </c>
      <c r="S3777" s="14">
        <f t="shared" si="223"/>
        <v>42075.942627314813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25">ROUND(E3778/D3778*100,0)</f>
        <v>107</v>
      </c>
      <c r="P3778">
        <f t="shared" si="222"/>
        <v>90.82</v>
      </c>
      <c r="Q3778" s="10" t="s">
        <v>8315</v>
      </c>
      <c r="R3778" t="s">
        <v>8357</v>
      </c>
      <c r="S3778" s="14">
        <f t="shared" si="223"/>
        <v>41814.367800925924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25"/>
        <v>143</v>
      </c>
      <c r="P3779">
        <f t="shared" ref="P3779:P3842" si="226">IFERROR(ROUND(E3779/L3779,2),0)</f>
        <v>48.54</v>
      </c>
      <c r="Q3779" s="10" t="s">
        <v>8315</v>
      </c>
      <c r="R3779" t="s">
        <v>8357</v>
      </c>
      <c r="S3779" s="14">
        <f t="shared" ref="S3779:S3842" si="227">(((J3779/60)/60)/24)+DATE(1970,1,1)</f>
        <v>41887.111354166671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25"/>
        <v>105</v>
      </c>
      <c r="P3780">
        <f t="shared" si="226"/>
        <v>70.03</v>
      </c>
      <c r="Q3780" s="10" t="s">
        <v>8315</v>
      </c>
      <c r="R3780" t="s">
        <v>8357</v>
      </c>
      <c r="S3780" s="14">
        <f t="shared" si="227"/>
        <v>41989.819212962961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25"/>
        <v>104</v>
      </c>
      <c r="P3781">
        <f t="shared" si="226"/>
        <v>135.63</v>
      </c>
      <c r="Q3781" s="10" t="s">
        <v>8315</v>
      </c>
      <c r="R3781" t="s">
        <v>8357</v>
      </c>
      <c r="S3781" s="14">
        <f t="shared" si="227"/>
        <v>42425.735416666663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25"/>
        <v>120</v>
      </c>
      <c r="P3782">
        <f t="shared" si="226"/>
        <v>100</v>
      </c>
      <c r="Q3782" s="10" t="s">
        <v>8315</v>
      </c>
      <c r="R3782" t="s">
        <v>8357</v>
      </c>
      <c r="S3782" s="14">
        <f t="shared" si="227"/>
        <v>42166.219733796301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25"/>
        <v>110</v>
      </c>
      <c r="P3783">
        <f t="shared" si="226"/>
        <v>94.9</v>
      </c>
      <c r="Q3783" s="10" t="s">
        <v>8315</v>
      </c>
      <c r="R3783" t="s">
        <v>8357</v>
      </c>
      <c r="S3783" s="14">
        <f t="shared" si="227"/>
        <v>41865.882928240739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25"/>
        <v>102</v>
      </c>
      <c r="P3784">
        <f t="shared" si="226"/>
        <v>75.37</v>
      </c>
      <c r="Q3784" s="10" t="s">
        <v>8315</v>
      </c>
      <c r="R3784" t="s">
        <v>8357</v>
      </c>
      <c r="S3784" s="14">
        <f t="shared" si="227"/>
        <v>42546.862233796302</v>
      </c>
      <c r="T3784">
        <f>YEAR(S3784)</f>
        <v>2016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25"/>
        <v>129</v>
      </c>
      <c r="P3785">
        <f t="shared" si="226"/>
        <v>64.459999999999994</v>
      </c>
      <c r="Q3785" s="10" t="s">
        <v>8315</v>
      </c>
      <c r="R3785" t="s">
        <v>8357</v>
      </c>
      <c r="S3785" s="14">
        <f t="shared" si="227"/>
        <v>42420.140277777777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25"/>
        <v>115</v>
      </c>
      <c r="P3786">
        <f t="shared" si="226"/>
        <v>115</v>
      </c>
      <c r="Q3786" s="10" t="s">
        <v>8315</v>
      </c>
      <c r="R3786" t="s">
        <v>8357</v>
      </c>
      <c r="S3786" s="14">
        <f t="shared" si="227"/>
        <v>42531.980694444443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25"/>
        <v>151</v>
      </c>
      <c r="P3787">
        <f t="shared" si="226"/>
        <v>100.5</v>
      </c>
      <c r="Q3787" s="10" t="s">
        <v>8315</v>
      </c>
      <c r="R3787" t="s">
        <v>8357</v>
      </c>
      <c r="S3787" s="14">
        <f t="shared" si="227"/>
        <v>42548.63853009259</v>
      </c>
      <c r="T3787">
        <f>YEAR(S3787)</f>
        <v>2016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25"/>
        <v>111</v>
      </c>
      <c r="P3788">
        <f t="shared" si="226"/>
        <v>93.77</v>
      </c>
      <c r="Q3788" s="10" t="s">
        <v>8315</v>
      </c>
      <c r="R3788" t="s">
        <v>8357</v>
      </c>
      <c r="S3788" s="14">
        <f t="shared" si="227"/>
        <v>42487.037905092591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25"/>
        <v>100</v>
      </c>
      <c r="P3789">
        <f t="shared" si="226"/>
        <v>35.1</v>
      </c>
      <c r="Q3789" s="10" t="s">
        <v>8315</v>
      </c>
      <c r="R3789" t="s">
        <v>8357</v>
      </c>
      <c r="S3789" s="14">
        <f t="shared" si="227"/>
        <v>42167.534791666665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25"/>
        <v>1</v>
      </c>
      <c r="P3790">
        <f t="shared" si="226"/>
        <v>500</v>
      </c>
      <c r="Q3790" s="10" t="s">
        <v>8315</v>
      </c>
      <c r="R3790" t="s">
        <v>8357</v>
      </c>
      <c r="S3790" s="14">
        <f t="shared" si="227"/>
        <v>42333.695821759262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25"/>
        <v>3</v>
      </c>
      <c r="P3791">
        <f t="shared" si="226"/>
        <v>29</v>
      </c>
      <c r="Q3791" s="10" t="s">
        <v>8315</v>
      </c>
      <c r="R3791" t="s">
        <v>8357</v>
      </c>
      <c r="S3791" s="14">
        <f t="shared" si="227"/>
        <v>42138.798819444448</v>
      </c>
      <c r="T3791">
        <f>YEAR(S3791)</f>
        <v>2015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25"/>
        <v>0</v>
      </c>
      <c r="P3792">
        <f t="shared" si="226"/>
        <v>0</v>
      </c>
      <c r="Q3792" s="10" t="s">
        <v>8315</v>
      </c>
      <c r="R3792" t="s">
        <v>8357</v>
      </c>
      <c r="S3792" s="14">
        <f t="shared" si="227"/>
        <v>42666.666932870372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25"/>
        <v>0</v>
      </c>
      <c r="P3793">
        <f t="shared" si="226"/>
        <v>0</v>
      </c>
      <c r="Q3793" s="10" t="s">
        <v>8315</v>
      </c>
      <c r="R3793" t="s">
        <v>8357</v>
      </c>
      <c r="S3793" s="14">
        <f t="shared" si="227"/>
        <v>41766.692037037035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25"/>
        <v>0</v>
      </c>
      <c r="P3794">
        <f t="shared" si="226"/>
        <v>17.5</v>
      </c>
      <c r="Q3794" s="10" t="s">
        <v>8315</v>
      </c>
      <c r="R3794" t="s">
        <v>8357</v>
      </c>
      <c r="S3794" s="14">
        <f t="shared" si="227"/>
        <v>42170.447013888886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25"/>
        <v>60</v>
      </c>
      <c r="P3795">
        <f t="shared" si="226"/>
        <v>174</v>
      </c>
      <c r="Q3795" s="10" t="s">
        <v>8315</v>
      </c>
      <c r="R3795" t="s">
        <v>8357</v>
      </c>
      <c r="S3795" s="14">
        <f t="shared" si="227"/>
        <v>41968.938993055555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25"/>
        <v>1</v>
      </c>
      <c r="P3796">
        <f t="shared" si="226"/>
        <v>50</v>
      </c>
      <c r="Q3796" s="10" t="s">
        <v>8315</v>
      </c>
      <c r="R3796" t="s">
        <v>8357</v>
      </c>
      <c r="S3796" s="14">
        <f t="shared" si="227"/>
        <v>42132.58048611111</v>
      </c>
      <c r="T3796">
        <f t="shared" ref="T3796:T3797" si="228">YEAR(S3796)</f>
        <v>2015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25"/>
        <v>2</v>
      </c>
      <c r="P3797">
        <f t="shared" si="226"/>
        <v>5</v>
      </c>
      <c r="Q3797" s="10" t="s">
        <v>8315</v>
      </c>
      <c r="R3797" t="s">
        <v>8357</v>
      </c>
      <c r="S3797" s="14">
        <f t="shared" si="227"/>
        <v>42201.436226851853</v>
      </c>
      <c r="T3797">
        <f t="shared" si="228"/>
        <v>2015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25"/>
        <v>0</v>
      </c>
      <c r="P3798">
        <f t="shared" si="226"/>
        <v>1</v>
      </c>
      <c r="Q3798" s="10" t="s">
        <v>8315</v>
      </c>
      <c r="R3798" t="s">
        <v>8357</v>
      </c>
      <c r="S3798" s="14">
        <f t="shared" si="227"/>
        <v>42689.029583333337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25"/>
        <v>90</v>
      </c>
      <c r="P3799">
        <f t="shared" si="226"/>
        <v>145.41</v>
      </c>
      <c r="Q3799" s="10" t="s">
        <v>8315</v>
      </c>
      <c r="R3799" t="s">
        <v>8357</v>
      </c>
      <c r="S3799" s="14">
        <f t="shared" si="227"/>
        <v>42084.881539351853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25"/>
        <v>1</v>
      </c>
      <c r="P3800">
        <f t="shared" si="226"/>
        <v>205</v>
      </c>
      <c r="Q3800" s="10" t="s">
        <v>8315</v>
      </c>
      <c r="R3800" t="s">
        <v>8357</v>
      </c>
      <c r="S3800" s="14">
        <f t="shared" si="227"/>
        <v>41831.722777777781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25"/>
        <v>4</v>
      </c>
      <c r="P3801">
        <f t="shared" si="226"/>
        <v>100.5</v>
      </c>
      <c r="Q3801" s="10" t="s">
        <v>8315</v>
      </c>
      <c r="R3801" t="s">
        <v>8357</v>
      </c>
      <c r="S3801" s="14">
        <f t="shared" si="227"/>
        <v>42410.93105324074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25"/>
        <v>4</v>
      </c>
      <c r="P3802">
        <f t="shared" si="226"/>
        <v>55.06</v>
      </c>
      <c r="Q3802" s="10" t="s">
        <v>8315</v>
      </c>
      <c r="R3802" t="s">
        <v>8357</v>
      </c>
      <c r="S3802" s="14">
        <f t="shared" si="227"/>
        <v>41982.737071759257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25"/>
        <v>9</v>
      </c>
      <c r="P3803">
        <f t="shared" si="226"/>
        <v>47.33</v>
      </c>
      <c r="Q3803" s="10" t="s">
        <v>8315</v>
      </c>
      <c r="R3803" t="s">
        <v>8357</v>
      </c>
      <c r="S3803" s="14">
        <f t="shared" si="227"/>
        <v>41975.676111111112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25"/>
        <v>0</v>
      </c>
      <c r="P3804">
        <f t="shared" si="226"/>
        <v>0</v>
      </c>
      <c r="Q3804" s="10" t="s">
        <v>8315</v>
      </c>
      <c r="R3804" t="s">
        <v>8357</v>
      </c>
      <c r="S3804" s="14">
        <f t="shared" si="227"/>
        <v>42269.126226851848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25"/>
        <v>20</v>
      </c>
      <c r="P3805">
        <f t="shared" si="226"/>
        <v>58.95</v>
      </c>
      <c r="Q3805" s="10" t="s">
        <v>8315</v>
      </c>
      <c r="R3805" t="s">
        <v>8357</v>
      </c>
      <c r="S3805" s="14">
        <f t="shared" si="227"/>
        <v>42403.971851851849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25"/>
        <v>0</v>
      </c>
      <c r="P3806">
        <f t="shared" si="226"/>
        <v>0</v>
      </c>
      <c r="Q3806" s="10" t="s">
        <v>8315</v>
      </c>
      <c r="R3806" t="s">
        <v>8357</v>
      </c>
      <c r="S3806" s="14">
        <f t="shared" si="227"/>
        <v>42527.00953703704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25"/>
        <v>0</v>
      </c>
      <c r="P3807">
        <f t="shared" si="226"/>
        <v>1.5</v>
      </c>
      <c r="Q3807" s="10" t="s">
        <v>8315</v>
      </c>
      <c r="R3807" t="s">
        <v>8357</v>
      </c>
      <c r="S3807" s="14">
        <f t="shared" si="227"/>
        <v>41849.887037037035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25"/>
        <v>0</v>
      </c>
      <c r="P3808">
        <f t="shared" si="226"/>
        <v>5</v>
      </c>
      <c r="Q3808" s="10" t="s">
        <v>8315</v>
      </c>
      <c r="R3808" t="s">
        <v>8357</v>
      </c>
      <c r="S3808" s="14">
        <f t="shared" si="227"/>
        <v>41799.259039351848</v>
      </c>
    </row>
    <row r="3809" spans="1:19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25"/>
        <v>30</v>
      </c>
      <c r="P3809">
        <f t="shared" si="226"/>
        <v>50.56</v>
      </c>
      <c r="Q3809" s="10" t="s">
        <v>8315</v>
      </c>
      <c r="R3809" t="s">
        <v>8357</v>
      </c>
      <c r="S3809" s="14">
        <f t="shared" si="227"/>
        <v>42090.909016203703</v>
      </c>
    </row>
    <row r="3810" spans="1:19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25"/>
        <v>100</v>
      </c>
      <c r="P3810">
        <f t="shared" si="226"/>
        <v>41.67</v>
      </c>
      <c r="Q3810" s="10" t="s">
        <v>8315</v>
      </c>
      <c r="R3810" t="s">
        <v>8316</v>
      </c>
      <c r="S3810" s="14">
        <f t="shared" si="227"/>
        <v>42059.453923611116</v>
      </c>
    </row>
    <row r="3811" spans="1:19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25"/>
        <v>101</v>
      </c>
      <c r="P3811">
        <f t="shared" si="226"/>
        <v>53.29</v>
      </c>
      <c r="Q3811" s="10" t="s">
        <v>8315</v>
      </c>
      <c r="R3811" t="s">
        <v>8316</v>
      </c>
      <c r="S3811" s="14">
        <f t="shared" si="227"/>
        <v>41800.526701388888</v>
      </c>
    </row>
    <row r="3812" spans="1:19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25"/>
        <v>122</v>
      </c>
      <c r="P3812">
        <f t="shared" si="226"/>
        <v>70.23</v>
      </c>
      <c r="Q3812" s="10" t="s">
        <v>8315</v>
      </c>
      <c r="R3812" t="s">
        <v>8316</v>
      </c>
      <c r="S3812" s="14">
        <f t="shared" si="227"/>
        <v>42054.849050925928</v>
      </c>
    </row>
    <row r="3813" spans="1:19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25"/>
        <v>330</v>
      </c>
      <c r="P3813">
        <f t="shared" si="226"/>
        <v>43.42</v>
      </c>
      <c r="Q3813" s="10" t="s">
        <v>8315</v>
      </c>
      <c r="R3813" t="s">
        <v>8316</v>
      </c>
      <c r="S3813" s="14">
        <f t="shared" si="227"/>
        <v>42487.62700231481</v>
      </c>
    </row>
    <row r="3814" spans="1:19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25"/>
        <v>110</v>
      </c>
      <c r="P3814">
        <f t="shared" si="226"/>
        <v>199.18</v>
      </c>
      <c r="Q3814" s="10" t="s">
        <v>8315</v>
      </c>
      <c r="R3814" t="s">
        <v>8316</v>
      </c>
      <c r="S3814" s="14">
        <f t="shared" si="227"/>
        <v>42109.751250000001</v>
      </c>
    </row>
    <row r="3815" spans="1:19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25"/>
        <v>101</v>
      </c>
      <c r="P3815">
        <f t="shared" si="226"/>
        <v>78.52</v>
      </c>
      <c r="Q3815" s="10" t="s">
        <v>8315</v>
      </c>
      <c r="R3815" t="s">
        <v>8316</v>
      </c>
      <c r="S3815" s="14">
        <f t="shared" si="227"/>
        <v>42497.275706018518</v>
      </c>
    </row>
    <row r="3816" spans="1:19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25"/>
        <v>140</v>
      </c>
      <c r="P3816">
        <f t="shared" si="226"/>
        <v>61.82</v>
      </c>
      <c r="Q3816" s="10" t="s">
        <v>8315</v>
      </c>
      <c r="R3816" t="s">
        <v>8316</v>
      </c>
      <c r="S3816" s="14">
        <f t="shared" si="227"/>
        <v>42058.904074074075</v>
      </c>
    </row>
    <row r="3817" spans="1:19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25"/>
        <v>100</v>
      </c>
      <c r="P3817">
        <f t="shared" si="226"/>
        <v>50</v>
      </c>
      <c r="Q3817" s="10" t="s">
        <v>8315</v>
      </c>
      <c r="R3817" t="s">
        <v>8316</v>
      </c>
      <c r="S3817" s="14">
        <f t="shared" si="227"/>
        <v>42207.259918981479</v>
      </c>
    </row>
    <row r="3818" spans="1:19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25"/>
        <v>119</v>
      </c>
      <c r="P3818">
        <f t="shared" si="226"/>
        <v>48.34</v>
      </c>
      <c r="Q3818" s="10" t="s">
        <v>8315</v>
      </c>
      <c r="R3818" t="s">
        <v>8316</v>
      </c>
      <c r="S3818" s="14">
        <f t="shared" si="227"/>
        <v>41807.690081018518</v>
      </c>
    </row>
    <row r="3819" spans="1:19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25"/>
        <v>107</v>
      </c>
      <c r="P3819">
        <f t="shared" si="226"/>
        <v>107.25</v>
      </c>
      <c r="Q3819" s="10" t="s">
        <v>8315</v>
      </c>
      <c r="R3819" t="s">
        <v>8316</v>
      </c>
      <c r="S3819" s="14">
        <f t="shared" si="227"/>
        <v>42284.69694444444</v>
      </c>
    </row>
    <row r="3820" spans="1:19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25"/>
        <v>228</v>
      </c>
      <c r="P3820">
        <f t="shared" si="226"/>
        <v>57</v>
      </c>
      <c r="Q3820" s="10" t="s">
        <v>8315</v>
      </c>
      <c r="R3820" t="s">
        <v>8316</v>
      </c>
      <c r="S3820" s="14">
        <f t="shared" si="227"/>
        <v>42045.84238425926</v>
      </c>
    </row>
    <row r="3821" spans="1:19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25"/>
        <v>106</v>
      </c>
      <c r="P3821">
        <f t="shared" si="226"/>
        <v>40.92</v>
      </c>
      <c r="Q3821" s="10" t="s">
        <v>8315</v>
      </c>
      <c r="R3821" t="s">
        <v>8316</v>
      </c>
      <c r="S3821" s="14">
        <f t="shared" si="227"/>
        <v>42184.209537037037</v>
      </c>
    </row>
    <row r="3822" spans="1:19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25"/>
        <v>143</v>
      </c>
      <c r="P3822">
        <f t="shared" si="226"/>
        <v>21.5</v>
      </c>
      <c r="Q3822" s="10" t="s">
        <v>8315</v>
      </c>
      <c r="R3822" t="s">
        <v>8316</v>
      </c>
      <c r="S3822" s="14">
        <f t="shared" si="227"/>
        <v>42160.651817129634</v>
      </c>
    </row>
    <row r="3823" spans="1:19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25"/>
        <v>105</v>
      </c>
      <c r="P3823">
        <f t="shared" si="226"/>
        <v>79.540000000000006</v>
      </c>
      <c r="Q3823" s="10" t="s">
        <v>8315</v>
      </c>
      <c r="R3823" t="s">
        <v>8316</v>
      </c>
      <c r="S3823" s="14">
        <f t="shared" si="227"/>
        <v>42341.180636574078</v>
      </c>
    </row>
    <row r="3824" spans="1:19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25"/>
        <v>110</v>
      </c>
      <c r="P3824">
        <f t="shared" si="226"/>
        <v>72.38</v>
      </c>
      <c r="Q3824" s="10" t="s">
        <v>8315</v>
      </c>
      <c r="R3824" t="s">
        <v>8316</v>
      </c>
      <c r="S3824" s="14">
        <f t="shared" si="227"/>
        <v>42329.838159722218</v>
      </c>
    </row>
    <row r="3825" spans="1:19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25"/>
        <v>106</v>
      </c>
      <c r="P3825">
        <f t="shared" si="226"/>
        <v>64.63</v>
      </c>
      <c r="Q3825" s="10" t="s">
        <v>8315</v>
      </c>
      <c r="R3825" t="s">
        <v>8316</v>
      </c>
      <c r="S3825" s="14">
        <f t="shared" si="227"/>
        <v>42170.910231481481</v>
      </c>
    </row>
    <row r="3826" spans="1:19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25"/>
        <v>108</v>
      </c>
      <c r="P3826">
        <f t="shared" si="226"/>
        <v>38.57</v>
      </c>
      <c r="Q3826" s="10" t="s">
        <v>8315</v>
      </c>
      <c r="R3826" t="s">
        <v>8316</v>
      </c>
      <c r="S3826" s="14">
        <f t="shared" si="227"/>
        <v>42571.626192129625</v>
      </c>
    </row>
    <row r="3827" spans="1:19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25"/>
        <v>105</v>
      </c>
      <c r="P3827">
        <f t="shared" si="226"/>
        <v>107.57</v>
      </c>
      <c r="Q3827" s="10" t="s">
        <v>8315</v>
      </c>
      <c r="R3827" t="s">
        <v>8316</v>
      </c>
      <c r="S3827" s="14">
        <f t="shared" si="227"/>
        <v>42151.069606481484</v>
      </c>
    </row>
    <row r="3828" spans="1:19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25"/>
        <v>119</v>
      </c>
      <c r="P3828">
        <f t="shared" si="226"/>
        <v>27.5</v>
      </c>
      <c r="Q3828" s="10" t="s">
        <v>8315</v>
      </c>
      <c r="R3828" t="s">
        <v>8316</v>
      </c>
      <c r="S3828" s="14">
        <f t="shared" si="227"/>
        <v>42101.423541666663</v>
      </c>
    </row>
    <row r="3829" spans="1:19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25"/>
        <v>153</v>
      </c>
      <c r="P3829">
        <f t="shared" si="226"/>
        <v>70.459999999999994</v>
      </c>
      <c r="Q3829" s="10" t="s">
        <v>8315</v>
      </c>
      <c r="R3829" t="s">
        <v>8316</v>
      </c>
      <c r="S3829" s="14">
        <f t="shared" si="227"/>
        <v>42034.928252314814</v>
      </c>
    </row>
    <row r="3830" spans="1:19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25"/>
        <v>100</v>
      </c>
      <c r="P3830">
        <f t="shared" si="226"/>
        <v>178.57</v>
      </c>
      <c r="Q3830" s="10" t="s">
        <v>8315</v>
      </c>
      <c r="R3830" t="s">
        <v>8316</v>
      </c>
      <c r="S3830" s="14">
        <f t="shared" si="227"/>
        <v>41944.527627314819</v>
      </c>
    </row>
    <row r="3831" spans="1:19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25"/>
        <v>100</v>
      </c>
      <c r="P3831">
        <f t="shared" si="226"/>
        <v>62.63</v>
      </c>
      <c r="Q3831" s="10" t="s">
        <v>8315</v>
      </c>
      <c r="R3831" t="s">
        <v>8316</v>
      </c>
      <c r="S3831" s="14">
        <f t="shared" si="227"/>
        <v>42593.865405092598</v>
      </c>
    </row>
    <row r="3832" spans="1:19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25"/>
        <v>225</v>
      </c>
      <c r="P3832">
        <f t="shared" si="226"/>
        <v>75</v>
      </c>
      <c r="Q3832" s="10" t="s">
        <v>8315</v>
      </c>
      <c r="R3832" t="s">
        <v>8316</v>
      </c>
      <c r="S3832" s="14">
        <f t="shared" si="227"/>
        <v>42503.740868055553</v>
      </c>
    </row>
    <row r="3833" spans="1:19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25"/>
        <v>106</v>
      </c>
      <c r="P3833">
        <f t="shared" si="226"/>
        <v>58.9</v>
      </c>
      <c r="Q3833" s="10" t="s">
        <v>8315</v>
      </c>
      <c r="R3833" t="s">
        <v>8316</v>
      </c>
      <c r="S3833" s="14">
        <f t="shared" si="227"/>
        <v>41927.848900462966</v>
      </c>
    </row>
    <row r="3834" spans="1:19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25"/>
        <v>105</v>
      </c>
      <c r="P3834">
        <f t="shared" si="226"/>
        <v>139.56</v>
      </c>
      <c r="Q3834" s="10" t="s">
        <v>8315</v>
      </c>
      <c r="R3834" t="s">
        <v>8316</v>
      </c>
      <c r="S3834" s="14">
        <f t="shared" si="227"/>
        <v>42375.114988425921</v>
      </c>
    </row>
    <row r="3835" spans="1:19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25"/>
        <v>117</v>
      </c>
      <c r="P3835">
        <f t="shared" si="226"/>
        <v>70</v>
      </c>
      <c r="Q3835" s="10" t="s">
        <v>8315</v>
      </c>
      <c r="R3835" t="s">
        <v>8316</v>
      </c>
      <c r="S3835" s="14">
        <f t="shared" si="227"/>
        <v>41963.872361111105</v>
      </c>
    </row>
    <row r="3836" spans="1:19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25"/>
        <v>109</v>
      </c>
      <c r="P3836">
        <f t="shared" si="226"/>
        <v>57.39</v>
      </c>
      <c r="Q3836" s="10" t="s">
        <v>8315</v>
      </c>
      <c r="R3836" t="s">
        <v>8316</v>
      </c>
      <c r="S3836" s="14">
        <f t="shared" si="227"/>
        <v>42143.445219907408</v>
      </c>
    </row>
    <row r="3837" spans="1:19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25"/>
        <v>160</v>
      </c>
      <c r="P3837">
        <f t="shared" si="226"/>
        <v>40</v>
      </c>
      <c r="Q3837" s="10" t="s">
        <v>8315</v>
      </c>
      <c r="R3837" t="s">
        <v>8316</v>
      </c>
      <c r="S3837" s="14">
        <f t="shared" si="227"/>
        <v>42460.94222222222</v>
      </c>
    </row>
    <row r="3838" spans="1:19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25"/>
        <v>113</v>
      </c>
      <c r="P3838">
        <f t="shared" si="226"/>
        <v>64.290000000000006</v>
      </c>
      <c r="Q3838" s="10" t="s">
        <v>8315</v>
      </c>
      <c r="R3838" t="s">
        <v>8316</v>
      </c>
      <c r="S3838" s="14">
        <f t="shared" si="227"/>
        <v>42553.926527777774</v>
      </c>
    </row>
    <row r="3839" spans="1:19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25"/>
        <v>102</v>
      </c>
      <c r="P3839">
        <f t="shared" si="226"/>
        <v>120.12</v>
      </c>
      <c r="Q3839" s="10" t="s">
        <v>8315</v>
      </c>
      <c r="R3839" t="s">
        <v>8316</v>
      </c>
      <c r="S3839" s="14">
        <f t="shared" si="227"/>
        <v>42152.765717592592</v>
      </c>
    </row>
    <row r="3840" spans="1:19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25"/>
        <v>101</v>
      </c>
      <c r="P3840">
        <f t="shared" si="226"/>
        <v>1008.24</v>
      </c>
      <c r="Q3840" s="10" t="s">
        <v>8315</v>
      </c>
      <c r="R3840" t="s">
        <v>8316</v>
      </c>
      <c r="S3840" s="14">
        <f t="shared" si="227"/>
        <v>42116.710752314815</v>
      </c>
    </row>
    <row r="3841" spans="1:19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25"/>
        <v>101</v>
      </c>
      <c r="P3841">
        <f t="shared" si="226"/>
        <v>63.28</v>
      </c>
      <c r="Q3841" s="10" t="s">
        <v>8315</v>
      </c>
      <c r="R3841" t="s">
        <v>8316</v>
      </c>
      <c r="S3841" s="14">
        <f t="shared" si="227"/>
        <v>42155.142638888887</v>
      </c>
    </row>
    <row r="3842" spans="1:19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29">ROUND(E3842/D3842*100,0)</f>
        <v>6500</v>
      </c>
      <c r="P3842">
        <f t="shared" si="226"/>
        <v>21.67</v>
      </c>
      <c r="Q3842" s="10" t="s">
        <v>8315</v>
      </c>
      <c r="R3842" t="s">
        <v>8316</v>
      </c>
      <c r="S3842" s="14">
        <f t="shared" si="227"/>
        <v>42432.701724537037</v>
      </c>
    </row>
    <row r="3843" spans="1:19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29"/>
        <v>9</v>
      </c>
      <c r="P3843">
        <f t="shared" ref="P3843:P3906" si="230">IFERROR(ROUND(E3843/L3843,2),0)</f>
        <v>25.65</v>
      </c>
      <c r="Q3843" s="10" t="s">
        <v>8315</v>
      </c>
      <c r="R3843" t="s">
        <v>8316</v>
      </c>
      <c r="S3843" s="14">
        <f t="shared" ref="S3843:S3906" si="231">(((J3843/60)/60)/24)+DATE(1970,1,1)</f>
        <v>41780.785729166666</v>
      </c>
    </row>
    <row r="3844" spans="1:19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29"/>
        <v>22</v>
      </c>
      <c r="P3844">
        <f t="shared" si="230"/>
        <v>47.7</v>
      </c>
      <c r="Q3844" s="10" t="s">
        <v>8315</v>
      </c>
      <c r="R3844" t="s">
        <v>8316</v>
      </c>
      <c r="S3844" s="14">
        <f t="shared" si="231"/>
        <v>41740.493657407409</v>
      </c>
    </row>
    <row r="3845" spans="1:19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29"/>
        <v>21</v>
      </c>
      <c r="P3845">
        <f t="shared" si="230"/>
        <v>56.05</v>
      </c>
      <c r="Q3845" s="10" t="s">
        <v>8315</v>
      </c>
      <c r="R3845" t="s">
        <v>8316</v>
      </c>
      <c r="S3845" s="14">
        <f t="shared" si="231"/>
        <v>41766.072500000002</v>
      </c>
    </row>
    <row r="3846" spans="1:19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29"/>
        <v>41</v>
      </c>
      <c r="P3846">
        <f t="shared" si="230"/>
        <v>81.319999999999993</v>
      </c>
      <c r="Q3846" s="10" t="s">
        <v>8315</v>
      </c>
      <c r="R3846" t="s">
        <v>8316</v>
      </c>
      <c r="S3846" s="14">
        <f t="shared" si="231"/>
        <v>41766.617291666669</v>
      </c>
    </row>
    <row r="3847" spans="1:19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29"/>
        <v>2</v>
      </c>
      <c r="P3847">
        <f t="shared" si="230"/>
        <v>70.17</v>
      </c>
      <c r="Q3847" s="10" t="s">
        <v>8315</v>
      </c>
      <c r="R3847" t="s">
        <v>8316</v>
      </c>
      <c r="S3847" s="14">
        <f t="shared" si="231"/>
        <v>42248.627013888887</v>
      </c>
    </row>
    <row r="3848" spans="1:19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29"/>
        <v>3</v>
      </c>
      <c r="P3848">
        <f t="shared" si="230"/>
        <v>23.63</v>
      </c>
      <c r="Q3848" s="10" t="s">
        <v>8315</v>
      </c>
      <c r="R3848" t="s">
        <v>8316</v>
      </c>
      <c r="S3848" s="14">
        <f t="shared" si="231"/>
        <v>41885.221550925926</v>
      </c>
    </row>
    <row r="3849" spans="1:19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29"/>
        <v>16</v>
      </c>
      <c r="P3849">
        <f t="shared" si="230"/>
        <v>188.56</v>
      </c>
      <c r="Q3849" s="10" t="s">
        <v>8315</v>
      </c>
      <c r="R3849" t="s">
        <v>8316</v>
      </c>
      <c r="S3849" s="14">
        <f t="shared" si="231"/>
        <v>42159.224432870367</v>
      </c>
    </row>
    <row r="3850" spans="1:19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29"/>
        <v>16</v>
      </c>
      <c r="P3850">
        <f t="shared" si="230"/>
        <v>49.51</v>
      </c>
      <c r="Q3850" s="10" t="s">
        <v>8315</v>
      </c>
      <c r="R3850" t="s">
        <v>8316</v>
      </c>
      <c r="S3850" s="14">
        <f t="shared" si="231"/>
        <v>42265.817002314812</v>
      </c>
    </row>
    <row r="3851" spans="1:19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29"/>
        <v>7</v>
      </c>
      <c r="P3851">
        <f t="shared" si="230"/>
        <v>75.459999999999994</v>
      </c>
      <c r="Q3851" s="10" t="s">
        <v>8315</v>
      </c>
      <c r="R3851" t="s">
        <v>8316</v>
      </c>
      <c r="S3851" s="14">
        <f t="shared" si="231"/>
        <v>42136.767175925925</v>
      </c>
    </row>
    <row r="3852" spans="1:19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29"/>
        <v>4</v>
      </c>
      <c r="P3852">
        <f t="shared" si="230"/>
        <v>9.5</v>
      </c>
      <c r="Q3852" s="10" t="s">
        <v>8315</v>
      </c>
      <c r="R3852" t="s">
        <v>8316</v>
      </c>
      <c r="S3852" s="14">
        <f t="shared" si="231"/>
        <v>41975.124340277776</v>
      </c>
    </row>
    <row r="3853" spans="1:19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29"/>
        <v>34</v>
      </c>
      <c r="P3853">
        <f t="shared" si="230"/>
        <v>35.5</v>
      </c>
      <c r="Q3853" s="10" t="s">
        <v>8315</v>
      </c>
      <c r="R3853" t="s">
        <v>8316</v>
      </c>
      <c r="S3853" s="14">
        <f t="shared" si="231"/>
        <v>42172.439571759256</v>
      </c>
    </row>
    <row r="3854" spans="1:19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29"/>
        <v>0</v>
      </c>
      <c r="P3854">
        <f t="shared" si="230"/>
        <v>10</v>
      </c>
      <c r="Q3854" s="10" t="s">
        <v>8315</v>
      </c>
      <c r="R3854" t="s">
        <v>8316</v>
      </c>
      <c r="S3854" s="14">
        <f t="shared" si="231"/>
        <v>42065.190694444449</v>
      </c>
    </row>
    <row r="3855" spans="1:19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29"/>
        <v>0</v>
      </c>
      <c r="P3855">
        <f t="shared" si="230"/>
        <v>13</v>
      </c>
      <c r="Q3855" s="10" t="s">
        <v>8315</v>
      </c>
      <c r="R3855" t="s">
        <v>8316</v>
      </c>
      <c r="S3855" s="14">
        <f t="shared" si="231"/>
        <v>41848.84002314815</v>
      </c>
    </row>
    <row r="3856" spans="1:19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29"/>
        <v>16</v>
      </c>
      <c r="P3856">
        <f t="shared" si="230"/>
        <v>89.4</v>
      </c>
      <c r="Q3856" s="10" t="s">
        <v>8315</v>
      </c>
      <c r="R3856" t="s">
        <v>8316</v>
      </c>
      <c r="S3856" s="14">
        <f t="shared" si="231"/>
        <v>42103.884930555556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29"/>
        <v>3</v>
      </c>
      <c r="P3857">
        <f t="shared" si="230"/>
        <v>25</v>
      </c>
      <c r="Q3857" s="10" t="s">
        <v>8315</v>
      </c>
      <c r="R3857" t="s">
        <v>8316</v>
      </c>
      <c r="S3857" s="14">
        <f t="shared" si="231"/>
        <v>42059.970729166671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29"/>
        <v>0</v>
      </c>
      <c r="P3858">
        <f t="shared" si="230"/>
        <v>1</v>
      </c>
      <c r="Q3858" s="10" t="s">
        <v>8315</v>
      </c>
      <c r="R3858" t="s">
        <v>8316</v>
      </c>
      <c r="S3858" s="14">
        <f t="shared" si="231"/>
        <v>42041.743090277778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29"/>
        <v>5</v>
      </c>
      <c r="P3859">
        <f t="shared" si="230"/>
        <v>65</v>
      </c>
      <c r="Q3859" s="10" t="s">
        <v>8315</v>
      </c>
      <c r="R3859" t="s">
        <v>8316</v>
      </c>
      <c r="S3859" s="14">
        <f t="shared" si="231"/>
        <v>41829.73715277778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29"/>
        <v>2</v>
      </c>
      <c r="P3860">
        <f t="shared" si="230"/>
        <v>10</v>
      </c>
      <c r="Q3860" s="10" t="s">
        <v>8315</v>
      </c>
      <c r="R3860" t="s">
        <v>8316</v>
      </c>
      <c r="S3860" s="14">
        <f t="shared" si="231"/>
        <v>42128.431064814817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29"/>
        <v>0</v>
      </c>
      <c r="P3861">
        <f t="shared" si="230"/>
        <v>1</v>
      </c>
      <c r="Q3861" s="10" t="s">
        <v>8315</v>
      </c>
      <c r="R3861" t="s">
        <v>8316</v>
      </c>
      <c r="S3861" s="14">
        <f t="shared" si="231"/>
        <v>41789.893599537041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29"/>
        <v>18</v>
      </c>
      <c r="P3862">
        <f t="shared" si="230"/>
        <v>81.540000000000006</v>
      </c>
      <c r="Q3862" s="10" t="s">
        <v>8315</v>
      </c>
      <c r="R3862" t="s">
        <v>8316</v>
      </c>
      <c r="S3862" s="14">
        <f t="shared" si="231"/>
        <v>41833.660995370366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29"/>
        <v>5</v>
      </c>
      <c r="P3863">
        <f t="shared" si="230"/>
        <v>100</v>
      </c>
      <c r="Q3863" s="10" t="s">
        <v>8315</v>
      </c>
      <c r="R3863" t="s">
        <v>8316</v>
      </c>
      <c r="S3863" s="14">
        <f t="shared" si="231"/>
        <v>41914.590011574073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29"/>
        <v>0</v>
      </c>
      <c r="P3864">
        <f t="shared" si="230"/>
        <v>1</v>
      </c>
      <c r="Q3864" s="10" t="s">
        <v>8315</v>
      </c>
      <c r="R3864" t="s">
        <v>8316</v>
      </c>
      <c r="S3864" s="14">
        <f t="shared" si="231"/>
        <v>42611.261064814811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29"/>
        <v>0</v>
      </c>
      <c r="P3865">
        <f t="shared" si="230"/>
        <v>0</v>
      </c>
      <c r="Q3865" s="10" t="s">
        <v>8315</v>
      </c>
      <c r="R3865" t="s">
        <v>8316</v>
      </c>
      <c r="S3865" s="14">
        <f t="shared" si="231"/>
        <v>42253.633159722223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29"/>
        <v>1</v>
      </c>
      <c r="P3866">
        <f t="shared" si="230"/>
        <v>20</v>
      </c>
      <c r="Q3866" s="10" t="s">
        <v>8315</v>
      </c>
      <c r="R3866" t="s">
        <v>8316</v>
      </c>
      <c r="S3866" s="14">
        <f t="shared" si="231"/>
        <v>42295.891828703709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29"/>
        <v>27</v>
      </c>
      <c r="P3867">
        <f t="shared" si="230"/>
        <v>46.43</v>
      </c>
      <c r="Q3867" s="10" t="s">
        <v>8315</v>
      </c>
      <c r="R3867" t="s">
        <v>8316</v>
      </c>
      <c r="S3867" s="14">
        <f t="shared" si="231"/>
        <v>41841.651597222226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29"/>
        <v>1</v>
      </c>
      <c r="P3868">
        <f t="shared" si="230"/>
        <v>5.5</v>
      </c>
      <c r="Q3868" s="10" t="s">
        <v>8315</v>
      </c>
      <c r="R3868" t="s">
        <v>8316</v>
      </c>
      <c r="S3868" s="14">
        <f t="shared" si="231"/>
        <v>42402.947002314817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29"/>
        <v>13</v>
      </c>
      <c r="P3869">
        <f t="shared" si="230"/>
        <v>50.2</v>
      </c>
      <c r="Q3869" s="10" t="s">
        <v>8315</v>
      </c>
      <c r="R3869" t="s">
        <v>8316</v>
      </c>
      <c r="S3869" s="14">
        <f t="shared" si="231"/>
        <v>42509.814108796301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29"/>
        <v>0</v>
      </c>
      <c r="P3870">
        <f t="shared" si="230"/>
        <v>10</v>
      </c>
      <c r="Q3870" s="10" t="s">
        <v>8315</v>
      </c>
      <c r="R3870" t="s">
        <v>8357</v>
      </c>
      <c r="S3870" s="14">
        <f t="shared" si="231"/>
        <v>41865.659780092588</v>
      </c>
      <c r="T3870">
        <f>YEAR(S3870)</f>
        <v>2014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29"/>
        <v>3</v>
      </c>
      <c r="P3871">
        <f t="shared" si="230"/>
        <v>30.13</v>
      </c>
      <c r="Q3871" s="10" t="s">
        <v>8315</v>
      </c>
      <c r="R3871" t="s">
        <v>8357</v>
      </c>
      <c r="S3871" s="14">
        <f t="shared" si="231"/>
        <v>42047.724444444444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29"/>
        <v>15</v>
      </c>
      <c r="P3872">
        <f t="shared" si="230"/>
        <v>150</v>
      </c>
      <c r="Q3872" s="10" t="s">
        <v>8315</v>
      </c>
      <c r="R3872" t="s">
        <v>8357</v>
      </c>
      <c r="S3872" s="14">
        <f t="shared" si="231"/>
        <v>41793.17219907407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29"/>
        <v>3</v>
      </c>
      <c r="P3873">
        <f t="shared" si="230"/>
        <v>13.33</v>
      </c>
      <c r="Q3873" s="10" t="s">
        <v>8315</v>
      </c>
      <c r="R3873" t="s">
        <v>8357</v>
      </c>
      <c r="S3873" s="14">
        <f t="shared" si="231"/>
        <v>42763.780671296292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29"/>
        <v>0</v>
      </c>
      <c r="P3874">
        <f t="shared" si="230"/>
        <v>0</v>
      </c>
      <c r="Q3874" s="10" t="s">
        <v>8315</v>
      </c>
      <c r="R3874" t="s">
        <v>8357</v>
      </c>
      <c r="S3874" s="14">
        <f t="shared" si="231"/>
        <v>42180.145787037036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29"/>
        <v>0</v>
      </c>
      <c r="P3875">
        <f t="shared" si="230"/>
        <v>0</v>
      </c>
      <c r="Q3875" s="10" t="s">
        <v>8315</v>
      </c>
      <c r="R3875" t="s">
        <v>8357</v>
      </c>
      <c r="S3875" s="14">
        <f t="shared" si="231"/>
        <v>42255.696006944447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29"/>
        <v>0</v>
      </c>
      <c r="P3876">
        <f t="shared" si="230"/>
        <v>0</v>
      </c>
      <c r="Q3876" s="10" t="s">
        <v>8315</v>
      </c>
      <c r="R3876" t="s">
        <v>8357</v>
      </c>
      <c r="S3876" s="14">
        <f t="shared" si="231"/>
        <v>42007.016458333332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29"/>
        <v>0</v>
      </c>
      <c r="P3877">
        <f t="shared" si="230"/>
        <v>0</v>
      </c>
      <c r="Q3877" s="10" t="s">
        <v>8315</v>
      </c>
      <c r="R3877" t="s">
        <v>8357</v>
      </c>
      <c r="S3877" s="14">
        <f t="shared" si="231"/>
        <v>42615.346817129626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29"/>
        <v>53</v>
      </c>
      <c r="P3878">
        <f t="shared" si="230"/>
        <v>44.76</v>
      </c>
      <c r="Q3878" s="10" t="s">
        <v>8315</v>
      </c>
      <c r="R3878" t="s">
        <v>8357</v>
      </c>
      <c r="S3878" s="14">
        <f t="shared" si="231"/>
        <v>42372.624166666668</v>
      </c>
      <c r="T3878">
        <f>YEAR(S3878)</f>
        <v>2016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29"/>
        <v>5</v>
      </c>
      <c r="P3879">
        <f t="shared" si="230"/>
        <v>88.64</v>
      </c>
      <c r="Q3879" s="10" t="s">
        <v>8315</v>
      </c>
      <c r="R3879" t="s">
        <v>8357</v>
      </c>
      <c r="S3879" s="14">
        <f t="shared" si="231"/>
        <v>42682.67768518519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29"/>
        <v>0</v>
      </c>
      <c r="P3880">
        <f t="shared" si="230"/>
        <v>10</v>
      </c>
      <c r="Q3880" s="10" t="s">
        <v>8315</v>
      </c>
      <c r="R3880" t="s">
        <v>8357</v>
      </c>
      <c r="S3880" s="14">
        <f t="shared" si="231"/>
        <v>42154.818819444445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29"/>
        <v>0</v>
      </c>
      <c r="P3881">
        <f t="shared" si="230"/>
        <v>0</v>
      </c>
      <c r="Q3881" s="10" t="s">
        <v>8315</v>
      </c>
      <c r="R3881" t="s">
        <v>8357</v>
      </c>
      <c r="S3881" s="14">
        <f t="shared" si="231"/>
        <v>41999.861064814817</v>
      </c>
      <c r="T3881">
        <f t="shared" ref="T3881:T3882" si="232">YEAR(S3881)</f>
        <v>2014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29"/>
        <v>13</v>
      </c>
      <c r="P3882">
        <f t="shared" si="230"/>
        <v>57.65</v>
      </c>
      <c r="Q3882" s="10" t="s">
        <v>8315</v>
      </c>
      <c r="R3882" t="s">
        <v>8357</v>
      </c>
      <c r="S3882" s="14">
        <f t="shared" si="231"/>
        <v>41815.815046296295</v>
      </c>
      <c r="T3882">
        <f t="shared" si="232"/>
        <v>2014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29"/>
        <v>5</v>
      </c>
      <c r="P3883">
        <f t="shared" si="230"/>
        <v>25</v>
      </c>
      <c r="Q3883" s="10" t="s">
        <v>8315</v>
      </c>
      <c r="R3883" t="s">
        <v>8357</v>
      </c>
      <c r="S3883" s="14">
        <f t="shared" si="231"/>
        <v>42756.018506944441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29"/>
        <v>0</v>
      </c>
      <c r="P3884">
        <f t="shared" si="230"/>
        <v>0</v>
      </c>
      <c r="Q3884" s="10" t="s">
        <v>8315</v>
      </c>
      <c r="R3884" t="s">
        <v>8357</v>
      </c>
      <c r="S3884" s="14">
        <f t="shared" si="231"/>
        <v>42373.983449074076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29"/>
        <v>0</v>
      </c>
      <c r="P3885">
        <f t="shared" si="230"/>
        <v>0</v>
      </c>
      <c r="Q3885" s="10" t="s">
        <v>8315</v>
      </c>
      <c r="R3885" t="s">
        <v>8357</v>
      </c>
      <c r="S3885" s="14">
        <f t="shared" si="231"/>
        <v>41854.602650462963</v>
      </c>
      <c r="T3885">
        <f>YEAR(S3885)</f>
        <v>2014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29"/>
        <v>0</v>
      </c>
      <c r="P3886">
        <f t="shared" si="230"/>
        <v>0</v>
      </c>
      <c r="Q3886" s="10" t="s">
        <v>8315</v>
      </c>
      <c r="R3886" t="s">
        <v>8357</v>
      </c>
      <c r="S3886" s="14">
        <f t="shared" si="231"/>
        <v>42065.791574074072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29"/>
        <v>0</v>
      </c>
      <c r="P3887">
        <f t="shared" si="230"/>
        <v>0</v>
      </c>
      <c r="Q3887" s="10" t="s">
        <v>8315</v>
      </c>
      <c r="R3887" t="s">
        <v>8357</v>
      </c>
      <c r="S3887" s="14">
        <f t="shared" si="231"/>
        <v>42469.951284722221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29"/>
        <v>0</v>
      </c>
      <c r="P3888">
        <f t="shared" si="230"/>
        <v>0</v>
      </c>
      <c r="Q3888" s="10" t="s">
        <v>8315</v>
      </c>
      <c r="R3888" t="s">
        <v>8357</v>
      </c>
      <c r="S3888" s="14">
        <f t="shared" si="231"/>
        <v>41954.228032407409</v>
      </c>
    </row>
    <row r="3889" spans="1:19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29"/>
        <v>2</v>
      </c>
      <c r="P3889">
        <f t="shared" si="230"/>
        <v>17.5</v>
      </c>
      <c r="Q3889" s="10" t="s">
        <v>8315</v>
      </c>
      <c r="R3889" t="s">
        <v>8357</v>
      </c>
      <c r="S3889" s="14">
        <f t="shared" si="231"/>
        <v>42079.857974537037</v>
      </c>
    </row>
    <row r="3890" spans="1:19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29"/>
        <v>27</v>
      </c>
      <c r="P3890">
        <f t="shared" si="230"/>
        <v>38.71</v>
      </c>
      <c r="Q3890" s="10" t="s">
        <v>8315</v>
      </c>
      <c r="R3890" t="s">
        <v>8316</v>
      </c>
      <c r="S3890" s="14">
        <f t="shared" si="231"/>
        <v>42762.545810185184</v>
      </c>
    </row>
    <row r="3891" spans="1:19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29"/>
        <v>1</v>
      </c>
      <c r="P3891">
        <f t="shared" si="230"/>
        <v>13.11</v>
      </c>
      <c r="Q3891" s="10" t="s">
        <v>8315</v>
      </c>
      <c r="R3891" t="s">
        <v>8316</v>
      </c>
      <c r="S3891" s="14">
        <f t="shared" si="231"/>
        <v>41977.004976851851</v>
      </c>
    </row>
    <row r="3892" spans="1:19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29"/>
        <v>17</v>
      </c>
      <c r="P3892">
        <f t="shared" si="230"/>
        <v>315.5</v>
      </c>
      <c r="Q3892" s="10" t="s">
        <v>8315</v>
      </c>
      <c r="R3892" t="s">
        <v>8316</v>
      </c>
      <c r="S3892" s="14">
        <f t="shared" si="231"/>
        <v>42171.758611111116</v>
      </c>
    </row>
    <row r="3893" spans="1:19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29"/>
        <v>33</v>
      </c>
      <c r="P3893">
        <f t="shared" si="230"/>
        <v>37.14</v>
      </c>
      <c r="Q3893" s="10" t="s">
        <v>8315</v>
      </c>
      <c r="R3893" t="s">
        <v>8316</v>
      </c>
      <c r="S3893" s="14">
        <f t="shared" si="231"/>
        <v>42056.1324537037</v>
      </c>
    </row>
    <row r="3894" spans="1:19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29"/>
        <v>0</v>
      </c>
      <c r="P3894">
        <f t="shared" si="230"/>
        <v>0</v>
      </c>
      <c r="Q3894" s="10" t="s">
        <v>8315</v>
      </c>
      <c r="R3894" t="s">
        <v>8316</v>
      </c>
      <c r="S3894" s="14">
        <f t="shared" si="231"/>
        <v>41867.652280092596</v>
      </c>
    </row>
    <row r="3895" spans="1:19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29"/>
        <v>22</v>
      </c>
      <c r="P3895">
        <f t="shared" si="230"/>
        <v>128.27000000000001</v>
      </c>
      <c r="Q3895" s="10" t="s">
        <v>8315</v>
      </c>
      <c r="R3895" t="s">
        <v>8316</v>
      </c>
      <c r="S3895" s="14">
        <f t="shared" si="231"/>
        <v>41779.657870370371</v>
      </c>
    </row>
    <row r="3896" spans="1:19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29"/>
        <v>3</v>
      </c>
      <c r="P3896">
        <f t="shared" si="230"/>
        <v>47.27</v>
      </c>
      <c r="Q3896" s="10" t="s">
        <v>8315</v>
      </c>
      <c r="R3896" t="s">
        <v>8316</v>
      </c>
      <c r="S3896" s="14">
        <f t="shared" si="231"/>
        <v>42679.958472222221</v>
      </c>
    </row>
    <row r="3897" spans="1:19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29"/>
        <v>5</v>
      </c>
      <c r="P3897">
        <f t="shared" si="230"/>
        <v>50</v>
      </c>
      <c r="Q3897" s="10" t="s">
        <v>8315</v>
      </c>
      <c r="R3897" t="s">
        <v>8316</v>
      </c>
      <c r="S3897" s="14">
        <f t="shared" si="231"/>
        <v>42032.250208333338</v>
      </c>
    </row>
    <row r="3898" spans="1:19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29"/>
        <v>11</v>
      </c>
      <c r="P3898">
        <f t="shared" si="230"/>
        <v>42.5</v>
      </c>
      <c r="Q3898" s="10" t="s">
        <v>8315</v>
      </c>
      <c r="R3898" t="s">
        <v>8316</v>
      </c>
      <c r="S3898" s="14">
        <f t="shared" si="231"/>
        <v>41793.191875000004</v>
      </c>
    </row>
    <row r="3899" spans="1:19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29"/>
        <v>18</v>
      </c>
      <c r="P3899">
        <f t="shared" si="230"/>
        <v>44</v>
      </c>
      <c r="Q3899" s="10" t="s">
        <v>8315</v>
      </c>
      <c r="R3899" t="s">
        <v>8316</v>
      </c>
      <c r="S3899" s="14">
        <f t="shared" si="231"/>
        <v>41982.87364583333</v>
      </c>
    </row>
    <row r="3900" spans="1:19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29"/>
        <v>33</v>
      </c>
      <c r="P3900">
        <f t="shared" si="230"/>
        <v>50.88</v>
      </c>
      <c r="Q3900" s="10" t="s">
        <v>8315</v>
      </c>
      <c r="R3900" t="s">
        <v>8316</v>
      </c>
      <c r="S3900" s="14">
        <f t="shared" si="231"/>
        <v>42193.482291666667</v>
      </c>
    </row>
    <row r="3901" spans="1:19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29"/>
        <v>1</v>
      </c>
      <c r="P3901">
        <f t="shared" si="230"/>
        <v>62.5</v>
      </c>
      <c r="Q3901" s="10" t="s">
        <v>8315</v>
      </c>
      <c r="R3901" t="s">
        <v>8316</v>
      </c>
      <c r="S3901" s="14">
        <f t="shared" si="231"/>
        <v>41843.775011574071</v>
      </c>
    </row>
    <row r="3902" spans="1:19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29"/>
        <v>5</v>
      </c>
      <c r="P3902">
        <f t="shared" si="230"/>
        <v>27</v>
      </c>
      <c r="Q3902" s="10" t="s">
        <v>8315</v>
      </c>
      <c r="R3902" t="s">
        <v>8316</v>
      </c>
      <c r="S3902" s="14">
        <f t="shared" si="231"/>
        <v>42136.092488425929</v>
      </c>
    </row>
    <row r="3903" spans="1:19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29"/>
        <v>1</v>
      </c>
      <c r="P3903">
        <f t="shared" si="230"/>
        <v>25</v>
      </c>
      <c r="Q3903" s="10" t="s">
        <v>8315</v>
      </c>
      <c r="R3903" t="s">
        <v>8316</v>
      </c>
      <c r="S3903" s="14">
        <f t="shared" si="231"/>
        <v>42317.826377314821</v>
      </c>
    </row>
    <row r="3904" spans="1:19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29"/>
        <v>49</v>
      </c>
      <c r="P3904">
        <f t="shared" si="230"/>
        <v>47.26</v>
      </c>
      <c r="Q3904" s="10" t="s">
        <v>8315</v>
      </c>
      <c r="R3904" t="s">
        <v>8316</v>
      </c>
      <c r="S3904" s="14">
        <f t="shared" si="231"/>
        <v>42663.468078703707</v>
      </c>
    </row>
    <row r="3905" spans="1:19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29"/>
        <v>0</v>
      </c>
      <c r="P3905">
        <f t="shared" si="230"/>
        <v>0</v>
      </c>
      <c r="Q3905" s="10" t="s">
        <v>8315</v>
      </c>
      <c r="R3905" t="s">
        <v>8316</v>
      </c>
      <c r="S3905" s="14">
        <f t="shared" si="231"/>
        <v>42186.01116898148</v>
      </c>
    </row>
    <row r="3906" spans="1:19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33">ROUND(E3906/D3906*100,0)</f>
        <v>0</v>
      </c>
      <c r="P3906">
        <f t="shared" si="230"/>
        <v>1.5</v>
      </c>
      <c r="Q3906" s="10" t="s">
        <v>8315</v>
      </c>
      <c r="R3906" t="s">
        <v>8316</v>
      </c>
      <c r="S3906" s="14">
        <f t="shared" si="231"/>
        <v>42095.229166666672</v>
      </c>
    </row>
    <row r="3907" spans="1:19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33"/>
        <v>12</v>
      </c>
      <c r="P3907">
        <f t="shared" ref="P3907:P3970" si="234">IFERROR(ROUND(E3907/L3907,2),0)</f>
        <v>24.71</v>
      </c>
      <c r="Q3907" s="10" t="s">
        <v>8315</v>
      </c>
      <c r="R3907" t="s">
        <v>8316</v>
      </c>
      <c r="S3907" s="14">
        <f t="shared" ref="S3907:S3970" si="235">(((J3907/60)/60)/24)+DATE(1970,1,1)</f>
        <v>42124.623877314814</v>
      </c>
    </row>
    <row r="3908" spans="1:19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33"/>
        <v>67</v>
      </c>
      <c r="P3908">
        <f t="shared" si="234"/>
        <v>63.13</v>
      </c>
      <c r="Q3908" s="10" t="s">
        <v>8315</v>
      </c>
      <c r="R3908" t="s">
        <v>8316</v>
      </c>
      <c r="S3908" s="14">
        <f t="shared" si="235"/>
        <v>42143.917743055557</v>
      </c>
    </row>
    <row r="3909" spans="1:19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33"/>
        <v>15</v>
      </c>
      <c r="P3909">
        <f t="shared" si="234"/>
        <v>38.25</v>
      </c>
      <c r="Q3909" s="10" t="s">
        <v>8315</v>
      </c>
      <c r="R3909" t="s">
        <v>8316</v>
      </c>
      <c r="S3909" s="14">
        <f t="shared" si="235"/>
        <v>41906.819513888891</v>
      </c>
    </row>
    <row r="3910" spans="1:19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33"/>
        <v>9</v>
      </c>
      <c r="P3910">
        <f t="shared" si="234"/>
        <v>16.25</v>
      </c>
      <c r="Q3910" s="10" t="s">
        <v>8315</v>
      </c>
      <c r="R3910" t="s">
        <v>8316</v>
      </c>
      <c r="S3910" s="14">
        <f t="shared" si="235"/>
        <v>41834.135370370372</v>
      </c>
    </row>
    <row r="3911" spans="1:19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33"/>
        <v>0</v>
      </c>
      <c r="P3911">
        <f t="shared" si="234"/>
        <v>33.75</v>
      </c>
      <c r="Q3911" s="10" t="s">
        <v>8315</v>
      </c>
      <c r="R3911" t="s">
        <v>8316</v>
      </c>
      <c r="S3911" s="14">
        <f t="shared" si="235"/>
        <v>41863.359282407408</v>
      </c>
    </row>
    <row r="3912" spans="1:19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33"/>
        <v>3</v>
      </c>
      <c r="P3912">
        <f t="shared" si="234"/>
        <v>61.67</v>
      </c>
      <c r="Q3912" s="10" t="s">
        <v>8315</v>
      </c>
      <c r="R3912" t="s">
        <v>8316</v>
      </c>
      <c r="S3912" s="14">
        <f t="shared" si="235"/>
        <v>42224.756909722222</v>
      </c>
    </row>
    <row r="3913" spans="1:19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33"/>
        <v>37</v>
      </c>
      <c r="P3913">
        <f t="shared" si="234"/>
        <v>83.14</v>
      </c>
      <c r="Q3913" s="10" t="s">
        <v>8315</v>
      </c>
      <c r="R3913" t="s">
        <v>8316</v>
      </c>
      <c r="S3913" s="14">
        <f t="shared" si="235"/>
        <v>41939.8122337963</v>
      </c>
    </row>
    <row r="3914" spans="1:19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33"/>
        <v>0</v>
      </c>
      <c r="P3914">
        <f t="shared" si="234"/>
        <v>1</v>
      </c>
      <c r="Q3914" s="10" t="s">
        <v>8315</v>
      </c>
      <c r="R3914" t="s">
        <v>8316</v>
      </c>
      <c r="S3914" s="14">
        <f t="shared" si="235"/>
        <v>42059.270023148143</v>
      </c>
    </row>
    <row r="3915" spans="1:19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33"/>
        <v>10</v>
      </c>
      <c r="P3915">
        <f t="shared" si="234"/>
        <v>142.86000000000001</v>
      </c>
      <c r="Q3915" s="10" t="s">
        <v>8315</v>
      </c>
      <c r="R3915" t="s">
        <v>8316</v>
      </c>
      <c r="S3915" s="14">
        <f t="shared" si="235"/>
        <v>42308.211215277777</v>
      </c>
    </row>
    <row r="3916" spans="1:19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33"/>
        <v>36</v>
      </c>
      <c r="P3916">
        <f t="shared" si="234"/>
        <v>33.67</v>
      </c>
      <c r="Q3916" s="10" t="s">
        <v>8315</v>
      </c>
      <c r="R3916" t="s">
        <v>8316</v>
      </c>
      <c r="S3916" s="14">
        <f t="shared" si="235"/>
        <v>42114.818935185183</v>
      </c>
    </row>
    <row r="3917" spans="1:19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33"/>
        <v>0</v>
      </c>
      <c r="P3917">
        <f t="shared" si="234"/>
        <v>5</v>
      </c>
      <c r="Q3917" s="10" t="s">
        <v>8315</v>
      </c>
      <c r="R3917" t="s">
        <v>8316</v>
      </c>
      <c r="S3917" s="14">
        <f t="shared" si="235"/>
        <v>42492.98505787037</v>
      </c>
    </row>
    <row r="3918" spans="1:19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33"/>
        <v>0</v>
      </c>
      <c r="P3918">
        <f t="shared" si="234"/>
        <v>0</v>
      </c>
      <c r="Q3918" s="10" t="s">
        <v>8315</v>
      </c>
      <c r="R3918" t="s">
        <v>8316</v>
      </c>
      <c r="S3918" s="14">
        <f t="shared" si="235"/>
        <v>42494.471666666665</v>
      </c>
    </row>
    <row r="3919" spans="1:19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33"/>
        <v>0</v>
      </c>
      <c r="P3919">
        <f t="shared" si="234"/>
        <v>10</v>
      </c>
      <c r="Q3919" s="10" t="s">
        <v>8315</v>
      </c>
      <c r="R3919" t="s">
        <v>8316</v>
      </c>
      <c r="S3919" s="14">
        <f t="shared" si="235"/>
        <v>41863.527326388888</v>
      </c>
    </row>
    <row r="3920" spans="1:19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33"/>
        <v>0</v>
      </c>
      <c r="P3920">
        <f t="shared" si="234"/>
        <v>40</v>
      </c>
      <c r="Q3920" s="10" t="s">
        <v>8315</v>
      </c>
      <c r="R3920" t="s">
        <v>8316</v>
      </c>
      <c r="S3920" s="14">
        <f t="shared" si="235"/>
        <v>41843.664618055554</v>
      </c>
    </row>
    <row r="3921" spans="1:19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33"/>
        <v>2</v>
      </c>
      <c r="P3921">
        <f t="shared" si="234"/>
        <v>30</v>
      </c>
      <c r="Q3921" s="10" t="s">
        <v>8315</v>
      </c>
      <c r="R3921" t="s">
        <v>8316</v>
      </c>
      <c r="S3921" s="14">
        <f t="shared" si="235"/>
        <v>42358.684872685189</v>
      </c>
    </row>
    <row r="3922" spans="1:19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33"/>
        <v>5</v>
      </c>
      <c r="P3922">
        <f t="shared" si="234"/>
        <v>45</v>
      </c>
      <c r="Q3922" s="10" t="s">
        <v>8315</v>
      </c>
      <c r="R3922" t="s">
        <v>8316</v>
      </c>
      <c r="S3922" s="14">
        <f t="shared" si="235"/>
        <v>42657.38726851852</v>
      </c>
    </row>
    <row r="3923" spans="1:19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33"/>
        <v>0</v>
      </c>
      <c r="P3923">
        <f t="shared" si="234"/>
        <v>0</v>
      </c>
      <c r="Q3923" s="10" t="s">
        <v>8315</v>
      </c>
      <c r="R3923" t="s">
        <v>8316</v>
      </c>
      <c r="S3923" s="14">
        <f t="shared" si="235"/>
        <v>41926.542303240742</v>
      </c>
    </row>
    <row r="3924" spans="1:19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33"/>
        <v>8</v>
      </c>
      <c r="P3924">
        <f t="shared" si="234"/>
        <v>10.17</v>
      </c>
      <c r="Q3924" s="10" t="s">
        <v>8315</v>
      </c>
      <c r="R3924" t="s">
        <v>8316</v>
      </c>
      <c r="S3924" s="14">
        <f t="shared" si="235"/>
        <v>42020.768634259264</v>
      </c>
    </row>
    <row r="3925" spans="1:19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33"/>
        <v>12</v>
      </c>
      <c r="P3925">
        <f t="shared" si="234"/>
        <v>81.41</v>
      </c>
      <c r="Q3925" s="10" t="s">
        <v>8315</v>
      </c>
      <c r="R3925" t="s">
        <v>8316</v>
      </c>
      <c r="S3925" s="14">
        <f t="shared" si="235"/>
        <v>42075.979988425926</v>
      </c>
    </row>
    <row r="3926" spans="1:19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33"/>
        <v>15</v>
      </c>
      <c r="P3926">
        <f t="shared" si="234"/>
        <v>57.25</v>
      </c>
      <c r="Q3926" s="10" t="s">
        <v>8315</v>
      </c>
      <c r="R3926" t="s">
        <v>8316</v>
      </c>
      <c r="S3926" s="14">
        <f t="shared" si="235"/>
        <v>41786.959745370368</v>
      </c>
    </row>
    <row r="3927" spans="1:19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33"/>
        <v>10</v>
      </c>
      <c r="P3927">
        <f t="shared" si="234"/>
        <v>5</v>
      </c>
      <c r="Q3927" s="10" t="s">
        <v>8315</v>
      </c>
      <c r="R3927" t="s">
        <v>8316</v>
      </c>
      <c r="S3927" s="14">
        <f t="shared" si="235"/>
        <v>41820.870821759258</v>
      </c>
    </row>
    <row r="3928" spans="1:19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33"/>
        <v>0</v>
      </c>
      <c r="P3928">
        <f t="shared" si="234"/>
        <v>15</v>
      </c>
      <c r="Q3928" s="10" t="s">
        <v>8315</v>
      </c>
      <c r="R3928" t="s">
        <v>8316</v>
      </c>
      <c r="S3928" s="14">
        <f t="shared" si="235"/>
        <v>41970.085046296299</v>
      </c>
    </row>
    <row r="3929" spans="1:19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33"/>
        <v>1</v>
      </c>
      <c r="P3929">
        <f t="shared" si="234"/>
        <v>12.5</v>
      </c>
      <c r="Q3929" s="10" t="s">
        <v>8315</v>
      </c>
      <c r="R3929" t="s">
        <v>8316</v>
      </c>
      <c r="S3929" s="14">
        <f t="shared" si="235"/>
        <v>41830.267407407409</v>
      </c>
    </row>
    <row r="3930" spans="1:19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33"/>
        <v>13</v>
      </c>
      <c r="P3930">
        <f t="shared" si="234"/>
        <v>93</v>
      </c>
      <c r="Q3930" s="10" t="s">
        <v>8315</v>
      </c>
      <c r="R3930" t="s">
        <v>8316</v>
      </c>
      <c r="S3930" s="14">
        <f t="shared" si="235"/>
        <v>42265.683182870373</v>
      </c>
    </row>
    <row r="3931" spans="1:19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33"/>
        <v>2</v>
      </c>
      <c r="P3931">
        <f t="shared" si="234"/>
        <v>32.36</v>
      </c>
      <c r="Q3931" s="10" t="s">
        <v>8315</v>
      </c>
      <c r="R3931" t="s">
        <v>8316</v>
      </c>
      <c r="S3931" s="14">
        <f t="shared" si="235"/>
        <v>42601.827141203699</v>
      </c>
    </row>
    <row r="3932" spans="1:19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33"/>
        <v>0</v>
      </c>
      <c r="P3932">
        <f t="shared" si="234"/>
        <v>0</v>
      </c>
      <c r="Q3932" s="10" t="s">
        <v>8315</v>
      </c>
      <c r="R3932" t="s">
        <v>8316</v>
      </c>
      <c r="S3932" s="14">
        <f t="shared" si="235"/>
        <v>42433.338749999995</v>
      </c>
    </row>
    <row r="3933" spans="1:19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33"/>
        <v>0</v>
      </c>
      <c r="P3933">
        <f t="shared" si="234"/>
        <v>0</v>
      </c>
      <c r="Q3933" s="10" t="s">
        <v>8315</v>
      </c>
      <c r="R3933" t="s">
        <v>8316</v>
      </c>
      <c r="S3933" s="14">
        <f t="shared" si="235"/>
        <v>42228.151701388888</v>
      </c>
    </row>
    <row r="3934" spans="1:19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33"/>
        <v>0</v>
      </c>
      <c r="P3934">
        <f t="shared" si="234"/>
        <v>1</v>
      </c>
      <c r="Q3934" s="10" t="s">
        <v>8315</v>
      </c>
      <c r="R3934" t="s">
        <v>8316</v>
      </c>
      <c r="S3934" s="14">
        <f t="shared" si="235"/>
        <v>42415.168564814812</v>
      </c>
    </row>
    <row r="3935" spans="1:19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33"/>
        <v>16</v>
      </c>
      <c r="P3935">
        <f t="shared" si="234"/>
        <v>91.83</v>
      </c>
      <c r="Q3935" s="10" t="s">
        <v>8315</v>
      </c>
      <c r="R3935" t="s">
        <v>8316</v>
      </c>
      <c r="S3935" s="14">
        <f t="shared" si="235"/>
        <v>42538.968310185184</v>
      </c>
    </row>
    <row r="3936" spans="1:19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33"/>
        <v>11</v>
      </c>
      <c r="P3936">
        <f t="shared" si="234"/>
        <v>45.83</v>
      </c>
      <c r="Q3936" s="10" t="s">
        <v>8315</v>
      </c>
      <c r="R3936" t="s">
        <v>8316</v>
      </c>
      <c r="S3936" s="14">
        <f t="shared" si="235"/>
        <v>42233.671747685185</v>
      </c>
    </row>
    <row r="3937" spans="1:19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33"/>
        <v>44</v>
      </c>
      <c r="P3937">
        <f t="shared" si="234"/>
        <v>57.17</v>
      </c>
      <c r="Q3937" s="10" t="s">
        <v>8315</v>
      </c>
      <c r="R3937" t="s">
        <v>8316</v>
      </c>
      <c r="S3937" s="14">
        <f t="shared" si="235"/>
        <v>42221.656782407401</v>
      </c>
    </row>
    <row r="3938" spans="1:19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33"/>
        <v>0</v>
      </c>
      <c r="P3938">
        <f t="shared" si="234"/>
        <v>0</v>
      </c>
      <c r="Q3938" s="10" t="s">
        <v>8315</v>
      </c>
      <c r="R3938" t="s">
        <v>8316</v>
      </c>
      <c r="S3938" s="14">
        <f t="shared" si="235"/>
        <v>42675.262962962966</v>
      </c>
    </row>
    <row r="3939" spans="1:19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33"/>
        <v>86</v>
      </c>
      <c r="P3939">
        <f t="shared" si="234"/>
        <v>248.5</v>
      </c>
      <c r="Q3939" s="10" t="s">
        <v>8315</v>
      </c>
      <c r="R3939" t="s">
        <v>8316</v>
      </c>
      <c r="S3939" s="14">
        <f t="shared" si="235"/>
        <v>42534.631481481483</v>
      </c>
    </row>
    <row r="3940" spans="1:19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33"/>
        <v>12</v>
      </c>
      <c r="P3940">
        <f t="shared" si="234"/>
        <v>79.400000000000006</v>
      </c>
      <c r="Q3940" s="10" t="s">
        <v>8315</v>
      </c>
      <c r="R3940" t="s">
        <v>8316</v>
      </c>
      <c r="S3940" s="14">
        <f t="shared" si="235"/>
        <v>42151.905717592599</v>
      </c>
    </row>
    <row r="3941" spans="1:19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33"/>
        <v>0</v>
      </c>
      <c r="P3941">
        <f t="shared" si="234"/>
        <v>5</v>
      </c>
      <c r="Q3941" s="10" t="s">
        <v>8315</v>
      </c>
      <c r="R3941" t="s">
        <v>8316</v>
      </c>
      <c r="S3941" s="14">
        <f t="shared" si="235"/>
        <v>41915.400219907409</v>
      </c>
    </row>
    <row r="3942" spans="1:19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33"/>
        <v>0</v>
      </c>
      <c r="P3942">
        <f t="shared" si="234"/>
        <v>5.5</v>
      </c>
      <c r="Q3942" s="10" t="s">
        <v>8315</v>
      </c>
      <c r="R3942" t="s">
        <v>8316</v>
      </c>
      <c r="S3942" s="14">
        <f t="shared" si="235"/>
        <v>41961.492488425924</v>
      </c>
    </row>
    <row r="3943" spans="1:19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33"/>
        <v>1</v>
      </c>
      <c r="P3943">
        <f t="shared" si="234"/>
        <v>25</v>
      </c>
      <c r="Q3943" s="10" t="s">
        <v>8315</v>
      </c>
      <c r="R3943" t="s">
        <v>8316</v>
      </c>
      <c r="S3943" s="14">
        <f t="shared" si="235"/>
        <v>41940.587233796294</v>
      </c>
    </row>
    <row r="3944" spans="1:19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33"/>
        <v>0</v>
      </c>
      <c r="P3944">
        <f t="shared" si="234"/>
        <v>0</v>
      </c>
      <c r="Q3944" s="10" t="s">
        <v>8315</v>
      </c>
      <c r="R3944" t="s">
        <v>8316</v>
      </c>
      <c r="S3944" s="14">
        <f t="shared" si="235"/>
        <v>42111.904097222221</v>
      </c>
    </row>
    <row r="3945" spans="1:19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33"/>
        <v>36</v>
      </c>
      <c r="P3945">
        <f t="shared" si="234"/>
        <v>137.08000000000001</v>
      </c>
      <c r="Q3945" s="10" t="s">
        <v>8315</v>
      </c>
      <c r="R3945" t="s">
        <v>8316</v>
      </c>
      <c r="S3945" s="14">
        <f t="shared" si="235"/>
        <v>42279.778564814813</v>
      </c>
    </row>
    <row r="3946" spans="1:19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33"/>
        <v>0</v>
      </c>
      <c r="P3946">
        <f t="shared" si="234"/>
        <v>0</v>
      </c>
      <c r="Q3946" s="10" t="s">
        <v>8315</v>
      </c>
      <c r="R3946" t="s">
        <v>8316</v>
      </c>
      <c r="S3946" s="14">
        <f t="shared" si="235"/>
        <v>42213.662905092591</v>
      </c>
    </row>
    <row r="3947" spans="1:19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33"/>
        <v>0</v>
      </c>
      <c r="P3947">
        <f t="shared" si="234"/>
        <v>5</v>
      </c>
      <c r="Q3947" s="10" t="s">
        <v>8315</v>
      </c>
      <c r="R3947" t="s">
        <v>8316</v>
      </c>
      <c r="S3947" s="14">
        <f t="shared" si="235"/>
        <v>42109.801712962959</v>
      </c>
    </row>
    <row r="3948" spans="1:19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33"/>
        <v>3</v>
      </c>
      <c r="P3948">
        <f t="shared" si="234"/>
        <v>39</v>
      </c>
      <c r="Q3948" s="10" t="s">
        <v>8315</v>
      </c>
      <c r="R3948" t="s">
        <v>8316</v>
      </c>
      <c r="S3948" s="14">
        <f t="shared" si="235"/>
        <v>42031.833587962959</v>
      </c>
    </row>
    <row r="3949" spans="1:19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33"/>
        <v>3</v>
      </c>
      <c r="P3949">
        <f t="shared" si="234"/>
        <v>50.5</v>
      </c>
      <c r="Q3949" s="10" t="s">
        <v>8315</v>
      </c>
      <c r="R3949" t="s">
        <v>8316</v>
      </c>
      <c r="S3949" s="14">
        <f t="shared" si="235"/>
        <v>42615.142870370371</v>
      </c>
    </row>
    <row r="3950" spans="1:19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33"/>
        <v>0</v>
      </c>
      <c r="P3950">
        <f t="shared" si="234"/>
        <v>0</v>
      </c>
      <c r="Q3950" s="10" t="s">
        <v>8315</v>
      </c>
      <c r="R3950" t="s">
        <v>8316</v>
      </c>
      <c r="S3950" s="14">
        <f t="shared" si="235"/>
        <v>41829.325497685182</v>
      </c>
    </row>
    <row r="3951" spans="1:19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33"/>
        <v>16</v>
      </c>
      <c r="P3951">
        <f t="shared" si="234"/>
        <v>49.28</v>
      </c>
      <c r="Q3951" s="10" t="s">
        <v>8315</v>
      </c>
      <c r="R3951" t="s">
        <v>8316</v>
      </c>
      <c r="S3951" s="14">
        <f t="shared" si="235"/>
        <v>42016.120613425926</v>
      </c>
    </row>
    <row r="3952" spans="1:19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33"/>
        <v>1</v>
      </c>
      <c r="P3952">
        <f t="shared" si="234"/>
        <v>25</v>
      </c>
      <c r="Q3952" s="10" t="s">
        <v>8315</v>
      </c>
      <c r="R3952" t="s">
        <v>8316</v>
      </c>
      <c r="S3952" s="14">
        <f t="shared" si="235"/>
        <v>42439.702314814815</v>
      </c>
    </row>
    <row r="3953" spans="1:19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33"/>
        <v>0</v>
      </c>
      <c r="P3953">
        <f t="shared" si="234"/>
        <v>1</v>
      </c>
      <c r="Q3953" s="10" t="s">
        <v>8315</v>
      </c>
      <c r="R3953" t="s">
        <v>8316</v>
      </c>
      <c r="S3953" s="14">
        <f t="shared" si="235"/>
        <v>42433.825717592597</v>
      </c>
    </row>
    <row r="3954" spans="1:19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33"/>
        <v>0</v>
      </c>
      <c r="P3954">
        <f t="shared" si="234"/>
        <v>25</v>
      </c>
      <c r="Q3954" s="10" t="s">
        <v>8315</v>
      </c>
      <c r="R3954" t="s">
        <v>8316</v>
      </c>
      <c r="S3954" s="14">
        <f t="shared" si="235"/>
        <v>42243.790393518517</v>
      </c>
    </row>
    <row r="3955" spans="1:19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33"/>
        <v>0</v>
      </c>
      <c r="P3955">
        <f t="shared" si="234"/>
        <v>0</v>
      </c>
      <c r="Q3955" s="10" t="s">
        <v>8315</v>
      </c>
      <c r="R3955" t="s">
        <v>8316</v>
      </c>
      <c r="S3955" s="14">
        <f t="shared" si="235"/>
        <v>42550.048449074078</v>
      </c>
    </row>
    <row r="3956" spans="1:19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33"/>
        <v>0</v>
      </c>
      <c r="P3956">
        <f t="shared" si="234"/>
        <v>0</v>
      </c>
      <c r="Q3956" s="10" t="s">
        <v>8315</v>
      </c>
      <c r="R3956" t="s">
        <v>8316</v>
      </c>
      <c r="S3956" s="14">
        <f t="shared" si="235"/>
        <v>41774.651203703703</v>
      </c>
    </row>
    <row r="3957" spans="1:19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33"/>
        <v>24</v>
      </c>
      <c r="P3957">
        <f t="shared" si="234"/>
        <v>53.13</v>
      </c>
      <c r="Q3957" s="10" t="s">
        <v>8315</v>
      </c>
      <c r="R3957" t="s">
        <v>8316</v>
      </c>
      <c r="S3957" s="14">
        <f t="shared" si="235"/>
        <v>42306.848854166667</v>
      </c>
    </row>
    <row r="3958" spans="1:19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33"/>
        <v>0</v>
      </c>
      <c r="P3958">
        <f t="shared" si="234"/>
        <v>0</v>
      </c>
      <c r="Q3958" s="10" t="s">
        <v>8315</v>
      </c>
      <c r="R3958" t="s">
        <v>8316</v>
      </c>
      <c r="S3958" s="14">
        <f t="shared" si="235"/>
        <v>42457.932025462964</v>
      </c>
    </row>
    <row r="3959" spans="1:19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33"/>
        <v>0</v>
      </c>
      <c r="P3959">
        <f t="shared" si="234"/>
        <v>7</v>
      </c>
      <c r="Q3959" s="10" t="s">
        <v>8315</v>
      </c>
      <c r="R3959" t="s">
        <v>8316</v>
      </c>
      <c r="S3959" s="14">
        <f t="shared" si="235"/>
        <v>42513.976319444439</v>
      </c>
    </row>
    <row r="3960" spans="1:19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33"/>
        <v>32</v>
      </c>
      <c r="P3960">
        <f t="shared" si="234"/>
        <v>40.06</v>
      </c>
      <c r="Q3960" s="10" t="s">
        <v>8315</v>
      </c>
      <c r="R3960" t="s">
        <v>8316</v>
      </c>
      <c r="S3960" s="14">
        <f t="shared" si="235"/>
        <v>41816.950370370374</v>
      </c>
    </row>
    <row r="3961" spans="1:19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33"/>
        <v>24</v>
      </c>
      <c r="P3961">
        <f t="shared" si="234"/>
        <v>24.33</v>
      </c>
      <c r="Q3961" s="10" t="s">
        <v>8315</v>
      </c>
      <c r="R3961" t="s">
        <v>8316</v>
      </c>
      <c r="S3961" s="14">
        <f t="shared" si="235"/>
        <v>41880.788842592592</v>
      </c>
    </row>
    <row r="3962" spans="1:19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33"/>
        <v>2</v>
      </c>
      <c r="P3962">
        <f t="shared" si="234"/>
        <v>11.25</v>
      </c>
      <c r="Q3962" s="10" t="s">
        <v>8315</v>
      </c>
      <c r="R3962" t="s">
        <v>8316</v>
      </c>
      <c r="S3962" s="14">
        <f t="shared" si="235"/>
        <v>42342.845555555556</v>
      </c>
    </row>
    <row r="3963" spans="1:19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33"/>
        <v>0</v>
      </c>
      <c r="P3963">
        <f t="shared" si="234"/>
        <v>10.5</v>
      </c>
      <c r="Q3963" s="10" t="s">
        <v>8315</v>
      </c>
      <c r="R3963" t="s">
        <v>8316</v>
      </c>
      <c r="S3963" s="14">
        <f t="shared" si="235"/>
        <v>41745.891319444447</v>
      </c>
    </row>
    <row r="3964" spans="1:19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33"/>
        <v>3</v>
      </c>
      <c r="P3964">
        <f t="shared" si="234"/>
        <v>15</v>
      </c>
      <c r="Q3964" s="10" t="s">
        <v>8315</v>
      </c>
      <c r="R3964" t="s">
        <v>8316</v>
      </c>
      <c r="S3964" s="14">
        <f t="shared" si="235"/>
        <v>42311.621458333335</v>
      </c>
    </row>
    <row r="3965" spans="1:19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33"/>
        <v>0</v>
      </c>
      <c r="P3965">
        <f t="shared" si="234"/>
        <v>0</v>
      </c>
      <c r="Q3965" s="10" t="s">
        <v>8315</v>
      </c>
      <c r="R3965" t="s">
        <v>8316</v>
      </c>
      <c r="S3965" s="14">
        <f t="shared" si="235"/>
        <v>42296.154131944444</v>
      </c>
    </row>
    <row r="3966" spans="1:19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33"/>
        <v>6</v>
      </c>
      <c r="P3966">
        <f t="shared" si="234"/>
        <v>42</v>
      </c>
      <c r="Q3966" s="10" t="s">
        <v>8315</v>
      </c>
      <c r="R3966" t="s">
        <v>8316</v>
      </c>
      <c r="S3966" s="14">
        <f t="shared" si="235"/>
        <v>42053.722060185188</v>
      </c>
    </row>
    <row r="3967" spans="1:19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33"/>
        <v>14</v>
      </c>
      <c r="P3967">
        <f t="shared" si="234"/>
        <v>71.25</v>
      </c>
      <c r="Q3967" s="10" t="s">
        <v>8315</v>
      </c>
      <c r="R3967" t="s">
        <v>8316</v>
      </c>
      <c r="S3967" s="14">
        <f t="shared" si="235"/>
        <v>42414.235879629632</v>
      </c>
    </row>
    <row r="3968" spans="1:19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33"/>
        <v>1</v>
      </c>
      <c r="P3968">
        <f t="shared" si="234"/>
        <v>22.5</v>
      </c>
      <c r="Q3968" s="10" t="s">
        <v>8315</v>
      </c>
      <c r="R3968" t="s">
        <v>8316</v>
      </c>
      <c r="S3968" s="14">
        <f t="shared" si="235"/>
        <v>41801.711550925924</v>
      </c>
    </row>
    <row r="3969" spans="1:19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33"/>
        <v>24</v>
      </c>
      <c r="P3969">
        <f t="shared" si="234"/>
        <v>41</v>
      </c>
      <c r="Q3969" s="10" t="s">
        <v>8315</v>
      </c>
      <c r="R3969" t="s">
        <v>8316</v>
      </c>
      <c r="S3969" s="14">
        <f t="shared" si="235"/>
        <v>42770.290590277778</v>
      </c>
    </row>
    <row r="3970" spans="1:19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36">ROUND(E3970/D3970*100,0)</f>
        <v>11</v>
      </c>
      <c r="P3970">
        <f t="shared" si="234"/>
        <v>47.91</v>
      </c>
      <c r="Q3970" s="10" t="s">
        <v>8315</v>
      </c>
      <c r="R3970" t="s">
        <v>8316</v>
      </c>
      <c r="S3970" s="14">
        <f t="shared" si="235"/>
        <v>42452.815659722226</v>
      </c>
    </row>
    <row r="3971" spans="1:19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36"/>
        <v>7</v>
      </c>
      <c r="P3971">
        <f t="shared" ref="P3971:P4034" si="237">IFERROR(ROUND(E3971/L3971,2),0)</f>
        <v>35.17</v>
      </c>
      <c r="Q3971" s="10" t="s">
        <v>8315</v>
      </c>
      <c r="R3971" t="s">
        <v>8316</v>
      </c>
      <c r="S3971" s="14">
        <f t="shared" ref="S3971:S4034" si="238">(((J3971/60)/60)/24)+DATE(1970,1,1)</f>
        <v>42601.854699074072</v>
      </c>
    </row>
    <row r="3972" spans="1:19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36"/>
        <v>0</v>
      </c>
      <c r="P3972">
        <f t="shared" si="237"/>
        <v>5.5</v>
      </c>
      <c r="Q3972" s="10" t="s">
        <v>8315</v>
      </c>
      <c r="R3972" t="s">
        <v>8316</v>
      </c>
      <c r="S3972" s="14">
        <f t="shared" si="238"/>
        <v>42447.863553240735</v>
      </c>
    </row>
    <row r="3973" spans="1:19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36"/>
        <v>1</v>
      </c>
      <c r="P3973">
        <f t="shared" si="237"/>
        <v>22.67</v>
      </c>
      <c r="Q3973" s="10" t="s">
        <v>8315</v>
      </c>
      <c r="R3973" t="s">
        <v>8316</v>
      </c>
      <c r="S3973" s="14">
        <f t="shared" si="238"/>
        <v>41811.536180555559</v>
      </c>
    </row>
    <row r="3974" spans="1:19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36"/>
        <v>21</v>
      </c>
      <c r="P3974">
        <f t="shared" si="237"/>
        <v>26.38</v>
      </c>
      <c r="Q3974" s="10" t="s">
        <v>8315</v>
      </c>
      <c r="R3974" t="s">
        <v>8316</v>
      </c>
      <c r="S3974" s="14">
        <f t="shared" si="238"/>
        <v>41981.067523148144</v>
      </c>
    </row>
    <row r="3975" spans="1:19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36"/>
        <v>78</v>
      </c>
      <c r="P3975">
        <f t="shared" si="237"/>
        <v>105.54</v>
      </c>
      <c r="Q3975" s="10" t="s">
        <v>8315</v>
      </c>
      <c r="R3975" t="s">
        <v>8316</v>
      </c>
      <c r="S3975" s="14">
        <f t="shared" si="238"/>
        <v>42469.68414351852</v>
      </c>
    </row>
    <row r="3976" spans="1:19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36"/>
        <v>32</v>
      </c>
      <c r="P3976">
        <f t="shared" si="237"/>
        <v>29.09</v>
      </c>
      <c r="Q3976" s="10" t="s">
        <v>8315</v>
      </c>
      <c r="R3976" t="s">
        <v>8316</v>
      </c>
      <c r="S3976" s="14">
        <f t="shared" si="238"/>
        <v>42493.546851851846</v>
      </c>
    </row>
    <row r="3977" spans="1:19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36"/>
        <v>0</v>
      </c>
      <c r="P3977">
        <f t="shared" si="237"/>
        <v>0</v>
      </c>
      <c r="Q3977" s="10" t="s">
        <v>8315</v>
      </c>
      <c r="R3977" t="s">
        <v>8316</v>
      </c>
      <c r="S3977" s="14">
        <f t="shared" si="238"/>
        <v>42534.866875</v>
      </c>
    </row>
    <row r="3978" spans="1:19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36"/>
        <v>48</v>
      </c>
      <c r="P3978">
        <f t="shared" si="237"/>
        <v>62</v>
      </c>
      <c r="Q3978" s="10" t="s">
        <v>8315</v>
      </c>
      <c r="R3978" t="s">
        <v>8316</v>
      </c>
      <c r="S3978" s="14">
        <f t="shared" si="238"/>
        <v>41830.858344907407</v>
      </c>
    </row>
    <row r="3979" spans="1:19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36"/>
        <v>1</v>
      </c>
      <c r="P3979">
        <f t="shared" si="237"/>
        <v>217.5</v>
      </c>
      <c r="Q3979" s="10" t="s">
        <v>8315</v>
      </c>
      <c r="R3979" t="s">
        <v>8316</v>
      </c>
      <c r="S3979" s="14">
        <f t="shared" si="238"/>
        <v>42543.788564814815</v>
      </c>
    </row>
    <row r="3980" spans="1:19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36"/>
        <v>11</v>
      </c>
      <c r="P3980">
        <f t="shared" si="237"/>
        <v>26.75</v>
      </c>
      <c r="Q3980" s="10" t="s">
        <v>8315</v>
      </c>
      <c r="R3980" t="s">
        <v>8316</v>
      </c>
      <c r="S3980" s="14">
        <f t="shared" si="238"/>
        <v>41975.642974537041</v>
      </c>
    </row>
    <row r="3981" spans="1:19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36"/>
        <v>2</v>
      </c>
      <c r="P3981">
        <f t="shared" si="237"/>
        <v>18.329999999999998</v>
      </c>
      <c r="Q3981" s="10" t="s">
        <v>8315</v>
      </c>
      <c r="R3981" t="s">
        <v>8316</v>
      </c>
      <c r="S3981" s="14">
        <f t="shared" si="238"/>
        <v>42069.903437500005</v>
      </c>
    </row>
    <row r="3982" spans="1:19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36"/>
        <v>18</v>
      </c>
      <c r="P3982">
        <f t="shared" si="237"/>
        <v>64.290000000000006</v>
      </c>
      <c r="Q3982" s="10" t="s">
        <v>8315</v>
      </c>
      <c r="R3982" t="s">
        <v>8316</v>
      </c>
      <c r="S3982" s="14">
        <f t="shared" si="238"/>
        <v>41795.598923611113</v>
      </c>
    </row>
    <row r="3983" spans="1:19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36"/>
        <v>4</v>
      </c>
      <c r="P3983">
        <f t="shared" si="237"/>
        <v>175</v>
      </c>
      <c r="Q3983" s="10" t="s">
        <v>8315</v>
      </c>
      <c r="R3983" t="s">
        <v>8316</v>
      </c>
      <c r="S3983" s="14">
        <f t="shared" si="238"/>
        <v>42508.179965277777</v>
      </c>
    </row>
    <row r="3984" spans="1:19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36"/>
        <v>20</v>
      </c>
      <c r="P3984">
        <f t="shared" si="237"/>
        <v>34</v>
      </c>
      <c r="Q3984" s="10" t="s">
        <v>8315</v>
      </c>
      <c r="R3984" t="s">
        <v>8316</v>
      </c>
      <c r="S3984" s="14">
        <f t="shared" si="238"/>
        <v>42132.809953703705</v>
      </c>
    </row>
    <row r="3985" spans="1:19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36"/>
        <v>35</v>
      </c>
      <c r="P3985">
        <f t="shared" si="237"/>
        <v>84.28</v>
      </c>
      <c r="Q3985" s="10" t="s">
        <v>8315</v>
      </c>
      <c r="R3985" t="s">
        <v>8316</v>
      </c>
      <c r="S3985" s="14">
        <f t="shared" si="238"/>
        <v>41747.86986111111</v>
      </c>
    </row>
    <row r="3986" spans="1:19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36"/>
        <v>6</v>
      </c>
      <c r="P3986">
        <f t="shared" si="237"/>
        <v>9.5</v>
      </c>
      <c r="Q3986" s="10" t="s">
        <v>8315</v>
      </c>
      <c r="R3986" t="s">
        <v>8316</v>
      </c>
      <c r="S3986" s="14">
        <f t="shared" si="238"/>
        <v>41920.963472222218</v>
      </c>
    </row>
    <row r="3987" spans="1:19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36"/>
        <v>32</v>
      </c>
      <c r="P3987">
        <f t="shared" si="237"/>
        <v>33.74</v>
      </c>
      <c r="Q3987" s="10" t="s">
        <v>8315</v>
      </c>
      <c r="R3987" t="s">
        <v>8316</v>
      </c>
      <c r="S3987" s="14">
        <f t="shared" si="238"/>
        <v>42399.707407407404</v>
      </c>
    </row>
    <row r="3988" spans="1:19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36"/>
        <v>10</v>
      </c>
      <c r="P3988">
        <f t="shared" si="237"/>
        <v>37.54</v>
      </c>
      <c r="Q3988" s="10" t="s">
        <v>8315</v>
      </c>
      <c r="R3988" t="s">
        <v>8316</v>
      </c>
      <c r="S3988" s="14">
        <f t="shared" si="238"/>
        <v>42467.548541666663</v>
      </c>
    </row>
    <row r="3989" spans="1:19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36"/>
        <v>38</v>
      </c>
      <c r="P3989">
        <f t="shared" si="237"/>
        <v>11.62</v>
      </c>
      <c r="Q3989" s="10" t="s">
        <v>8315</v>
      </c>
      <c r="R3989" t="s">
        <v>8316</v>
      </c>
      <c r="S3989" s="14">
        <f t="shared" si="238"/>
        <v>41765.92465277778</v>
      </c>
    </row>
    <row r="3990" spans="1:19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36"/>
        <v>2</v>
      </c>
      <c r="P3990">
        <f t="shared" si="237"/>
        <v>8</v>
      </c>
      <c r="Q3990" s="10" t="s">
        <v>8315</v>
      </c>
      <c r="R3990" t="s">
        <v>8316</v>
      </c>
      <c r="S3990" s="14">
        <f t="shared" si="238"/>
        <v>42230.08116898148</v>
      </c>
    </row>
    <row r="3991" spans="1:19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36"/>
        <v>0</v>
      </c>
      <c r="P3991">
        <f t="shared" si="237"/>
        <v>0</v>
      </c>
      <c r="Q3991" s="10" t="s">
        <v>8315</v>
      </c>
      <c r="R3991" t="s">
        <v>8316</v>
      </c>
      <c r="S3991" s="14">
        <f t="shared" si="238"/>
        <v>42286.749780092592</v>
      </c>
    </row>
    <row r="3992" spans="1:19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36"/>
        <v>4</v>
      </c>
      <c r="P3992">
        <f t="shared" si="237"/>
        <v>23</v>
      </c>
      <c r="Q3992" s="10" t="s">
        <v>8315</v>
      </c>
      <c r="R3992" t="s">
        <v>8316</v>
      </c>
      <c r="S3992" s="14">
        <f t="shared" si="238"/>
        <v>42401.672372685185</v>
      </c>
    </row>
    <row r="3993" spans="1:19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36"/>
        <v>20</v>
      </c>
      <c r="P3993">
        <f t="shared" si="237"/>
        <v>100</v>
      </c>
      <c r="Q3993" s="10" t="s">
        <v>8315</v>
      </c>
      <c r="R3993" t="s">
        <v>8316</v>
      </c>
      <c r="S3993" s="14">
        <f t="shared" si="238"/>
        <v>42125.644467592589</v>
      </c>
    </row>
    <row r="3994" spans="1:19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36"/>
        <v>5</v>
      </c>
      <c r="P3994">
        <f t="shared" si="237"/>
        <v>60.11</v>
      </c>
      <c r="Q3994" s="10" t="s">
        <v>8315</v>
      </c>
      <c r="R3994" t="s">
        <v>8316</v>
      </c>
      <c r="S3994" s="14">
        <f t="shared" si="238"/>
        <v>42289.94049768518</v>
      </c>
    </row>
    <row r="3995" spans="1:19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36"/>
        <v>0</v>
      </c>
      <c r="P3995">
        <f t="shared" si="237"/>
        <v>3</v>
      </c>
      <c r="Q3995" s="10" t="s">
        <v>8315</v>
      </c>
      <c r="R3995" t="s">
        <v>8316</v>
      </c>
      <c r="S3995" s="14">
        <f t="shared" si="238"/>
        <v>42107.864722222221</v>
      </c>
    </row>
    <row r="3996" spans="1:19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36"/>
        <v>0</v>
      </c>
      <c r="P3996">
        <f t="shared" si="237"/>
        <v>5</v>
      </c>
      <c r="Q3996" s="10" t="s">
        <v>8315</v>
      </c>
      <c r="R3996" t="s">
        <v>8316</v>
      </c>
      <c r="S3996" s="14">
        <f t="shared" si="238"/>
        <v>41809.389930555553</v>
      </c>
    </row>
    <row r="3997" spans="1:19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36"/>
        <v>35</v>
      </c>
      <c r="P3997">
        <f t="shared" si="237"/>
        <v>17.5</v>
      </c>
      <c r="Q3997" s="10" t="s">
        <v>8315</v>
      </c>
      <c r="R3997" t="s">
        <v>8316</v>
      </c>
      <c r="S3997" s="14">
        <f t="shared" si="238"/>
        <v>42019.683761574073</v>
      </c>
    </row>
    <row r="3998" spans="1:19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36"/>
        <v>17</v>
      </c>
      <c r="P3998">
        <f t="shared" si="237"/>
        <v>29.24</v>
      </c>
      <c r="Q3998" s="10" t="s">
        <v>8315</v>
      </c>
      <c r="R3998" t="s">
        <v>8316</v>
      </c>
      <c r="S3998" s="14">
        <f t="shared" si="238"/>
        <v>41950.26694444444</v>
      </c>
    </row>
    <row r="3999" spans="1:19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36"/>
        <v>0</v>
      </c>
      <c r="P3999">
        <f t="shared" si="237"/>
        <v>0</v>
      </c>
      <c r="Q3999" s="10" t="s">
        <v>8315</v>
      </c>
      <c r="R3999" t="s">
        <v>8316</v>
      </c>
      <c r="S3999" s="14">
        <f t="shared" si="238"/>
        <v>42069.391446759255</v>
      </c>
    </row>
    <row r="4000" spans="1:19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36"/>
        <v>57</v>
      </c>
      <c r="P4000">
        <f t="shared" si="237"/>
        <v>59.58</v>
      </c>
      <c r="Q4000" s="10" t="s">
        <v>8315</v>
      </c>
      <c r="R4000" t="s">
        <v>8316</v>
      </c>
      <c r="S4000" s="14">
        <f t="shared" si="238"/>
        <v>42061.963263888887</v>
      </c>
    </row>
    <row r="4001" spans="1:19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36"/>
        <v>17</v>
      </c>
      <c r="P4001">
        <f t="shared" si="237"/>
        <v>82.57</v>
      </c>
      <c r="Q4001" s="10" t="s">
        <v>8315</v>
      </c>
      <c r="R4001" t="s">
        <v>8316</v>
      </c>
      <c r="S4001" s="14">
        <f t="shared" si="238"/>
        <v>41842.828680555554</v>
      </c>
    </row>
    <row r="4002" spans="1:19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36"/>
        <v>0</v>
      </c>
      <c r="P4002">
        <f t="shared" si="237"/>
        <v>10</v>
      </c>
      <c r="Q4002" s="10" t="s">
        <v>8315</v>
      </c>
      <c r="R4002" t="s">
        <v>8316</v>
      </c>
      <c r="S4002" s="14">
        <f t="shared" si="238"/>
        <v>42437.64534722222</v>
      </c>
    </row>
    <row r="4003" spans="1:19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36"/>
        <v>38</v>
      </c>
      <c r="P4003">
        <f t="shared" si="237"/>
        <v>32.36</v>
      </c>
      <c r="Q4003" s="10" t="s">
        <v>8315</v>
      </c>
      <c r="R4003" t="s">
        <v>8316</v>
      </c>
      <c r="S4003" s="14">
        <f t="shared" si="238"/>
        <v>42775.964212962965</v>
      </c>
    </row>
    <row r="4004" spans="1:19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36"/>
        <v>2</v>
      </c>
      <c r="P4004">
        <f t="shared" si="237"/>
        <v>5.75</v>
      </c>
      <c r="Q4004" s="10" t="s">
        <v>8315</v>
      </c>
      <c r="R4004" t="s">
        <v>8316</v>
      </c>
      <c r="S4004" s="14">
        <f t="shared" si="238"/>
        <v>41879.043530092589</v>
      </c>
    </row>
    <row r="4005" spans="1:19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36"/>
        <v>10</v>
      </c>
      <c r="P4005">
        <f t="shared" si="237"/>
        <v>100.5</v>
      </c>
      <c r="Q4005" s="10" t="s">
        <v>8315</v>
      </c>
      <c r="R4005" t="s">
        <v>8316</v>
      </c>
      <c r="S4005" s="14">
        <f t="shared" si="238"/>
        <v>42020.587349537032</v>
      </c>
    </row>
    <row r="4006" spans="1:19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36"/>
        <v>0</v>
      </c>
      <c r="P4006">
        <f t="shared" si="237"/>
        <v>1</v>
      </c>
      <c r="Q4006" s="10" t="s">
        <v>8315</v>
      </c>
      <c r="R4006" t="s">
        <v>8316</v>
      </c>
      <c r="S4006" s="14">
        <f t="shared" si="238"/>
        <v>41890.16269675926</v>
      </c>
    </row>
    <row r="4007" spans="1:19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36"/>
        <v>1</v>
      </c>
      <c r="P4007">
        <f t="shared" si="237"/>
        <v>20</v>
      </c>
      <c r="Q4007" s="10" t="s">
        <v>8315</v>
      </c>
      <c r="R4007" t="s">
        <v>8316</v>
      </c>
      <c r="S4007" s="14">
        <f t="shared" si="238"/>
        <v>41872.807696759257</v>
      </c>
    </row>
    <row r="4008" spans="1:19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36"/>
        <v>0</v>
      </c>
      <c r="P4008">
        <f t="shared" si="237"/>
        <v>2</v>
      </c>
      <c r="Q4008" s="10" t="s">
        <v>8315</v>
      </c>
      <c r="R4008" t="s">
        <v>8316</v>
      </c>
      <c r="S4008" s="14">
        <f t="shared" si="238"/>
        <v>42391.772997685184</v>
      </c>
    </row>
    <row r="4009" spans="1:19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36"/>
        <v>0</v>
      </c>
      <c r="P4009">
        <f t="shared" si="237"/>
        <v>5</v>
      </c>
      <c r="Q4009" s="10" t="s">
        <v>8315</v>
      </c>
      <c r="R4009" t="s">
        <v>8316</v>
      </c>
      <c r="S4009" s="14">
        <f t="shared" si="238"/>
        <v>41848.772928240738</v>
      </c>
    </row>
    <row r="4010" spans="1:19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36"/>
        <v>6</v>
      </c>
      <c r="P4010">
        <f t="shared" si="237"/>
        <v>15</v>
      </c>
      <c r="Q4010" s="10" t="s">
        <v>8315</v>
      </c>
      <c r="R4010" t="s">
        <v>8316</v>
      </c>
      <c r="S4010" s="14">
        <f t="shared" si="238"/>
        <v>42177.964201388888</v>
      </c>
    </row>
    <row r="4011" spans="1:19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36"/>
        <v>4</v>
      </c>
      <c r="P4011">
        <f t="shared" si="237"/>
        <v>25</v>
      </c>
      <c r="Q4011" s="10" t="s">
        <v>8315</v>
      </c>
      <c r="R4011" t="s">
        <v>8316</v>
      </c>
      <c r="S4011" s="14">
        <f t="shared" si="238"/>
        <v>41851.700925925928</v>
      </c>
    </row>
    <row r="4012" spans="1:19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36"/>
        <v>24</v>
      </c>
      <c r="P4012">
        <f t="shared" si="237"/>
        <v>45.84</v>
      </c>
      <c r="Q4012" s="10" t="s">
        <v>8315</v>
      </c>
      <c r="R4012" t="s">
        <v>8316</v>
      </c>
      <c r="S4012" s="14">
        <f t="shared" si="238"/>
        <v>41921.770439814813</v>
      </c>
    </row>
    <row r="4013" spans="1:19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36"/>
        <v>8</v>
      </c>
      <c r="P4013">
        <f t="shared" si="237"/>
        <v>4.75</v>
      </c>
      <c r="Q4013" s="10" t="s">
        <v>8315</v>
      </c>
      <c r="R4013" t="s">
        <v>8316</v>
      </c>
      <c r="S4013" s="14">
        <f t="shared" si="238"/>
        <v>42002.54488425926</v>
      </c>
    </row>
    <row r="4014" spans="1:19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36"/>
        <v>0</v>
      </c>
      <c r="P4014">
        <f t="shared" si="237"/>
        <v>0</v>
      </c>
      <c r="Q4014" s="10" t="s">
        <v>8315</v>
      </c>
      <c r="R4014" t="s">
        <v>8316</v>
      </c>
      <c r="S4014" s="14">
        <f t="shared" si="238"/>
        <v>42096.544548611113</v>
      </c>
    </row>
    <row r="4015" spans="1:19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36"/>
        <v>1</v>
      </c>
      <c r="P4015">
        <f t="shared" si="237"/>
        <v>13</v>
      </c>
      <c r="Q4015" s="10" t="s">
        <v>8315</v>
      </c>
      <c r="R4015" t="s">
        <v>8316</v>
      </c>
      <c r="S4015" s="14">
        <f t="shared" si="238"/>
        <v>42021.301192129627</v>
      </c>
    </row>
    <row r="4016" spans="1:19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36"/>
        <v>0</v>
      </c>
      <c r="P4016">
        <f t="shared" si="237"/>
        <v>0</v>
      </c>
      <c r="Q4016" s="10" t="s">
        <v>8315</v>
      </c>
      <c r="R4016" t="s">
        <v>8316</v>
      </c>
      <c r="S4016" s="14">
        <f t="shared" si="238"/>
        <v>42419.246168981481</v>
      </c>
    </row>
    <row r="4017" spans="1:19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36"/>
        <v>0</v>
      </c>
      <c r="P4017">
        <f t="shared" si="237"/>
        <v>1</v>
      </c>
      <c r="Q4017" s="10" t="s">
        <v>8315</v>
      </c>
      <c r="R4017" t="s">
        <v>8316</v>
      </c>
      <c r="S4017" s="14">
        <f t="shared" si="238"/>
        <v>42174.780821759254</v>
      </c>
    </row>
    <row r="4018" spans="1:19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36"/>
        <v>14</v>
      </c>
      <c r="P4018">
        <f t="shared" si="237"/>
        <v>10</v>
      </c>
      <c r="Q4018" s="10" t="s">
        <v>8315</v>
      </c>
      <c r="R4018" t="s">
        <v>8316</v>
      </c>
      <c r="S4018" s="14">
        <f t="shared" si="238"/>
        <v>41869.872685185182</v>
      </c>
    </row>
    <row r="4019" spans="1:19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36"/>
        <v>1</v>
      </c>
      <c r="P4019">
        <f t="shared" si="237"/>
        <v>52.5</v>
      </c>
      <c r="Q4019" s="10" t="s">
        <v>8315</v>
      </c>
      <c r="R4019" t="s">
        <v>8316</v>
      </c>
      <c r="S4019" s="14">
        <f t="shared" si="238"/>
        <v>41856.672152777777</v>
      </c>
    </row>
    <row r="4020" spans="1:19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36"/>
        <v>9</v>
      </c>
      <c r="P4020">
        <f t="shared" si="237"/>
        <v>32.5</v>
      </c>
      <c r="Q4020" s="10" t="s">
        <v>8315</v>
      </c>
      <c r="R4020" t="s">
        <v>8316</v>
      </c>
      <c r="S4020" s="14">
        <f t="shared" si="238"/>
        <v>42620.91097222222</v>
      </c>
    </row>
    <row r="4021" spans="1:19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36"/>
        <v>1</v>
      </c>
      <c r="P4021">
        <f t="shared" si="237"/>
        <v>7.25</v>
      </c>
      <c r="Q4021" s="10" t="s">
        <v>8315</v>
      </c>
      <c r="R4021" t="s">
        <v>8316</v>
      </c>
      <c r="S4021" s="14">
        <f t="shared" si="238"/>
        <v>42417.675879629634</v>
      </c>
    </row>
    <row r="4022" spans="1:19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36"/>
        <v>17</v>
      </c>
      <c r="P4022">
        <f t="shared" si="237"/>
        <v>33.33</v>
      </c>
      <c r="Q4022" s="10" t="s">
        <v>8315</v>
      </c>
      <c r="R4022" t="s">
        <v>8316</v>
      </c>
      <c r="S4022" s="14">
        <f t="shared" si="238"/>
        <v>42057.190960648149</v>
      </c>
    </row>
    <row r="4023" spans="1:19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36"/>
        <v>1</v>
      </c>
      <c r="P4023">
        <f t="shared" si="237"/>
        <v>62.5</v>
      </c>
      <c r="Q4023" s="10" t="s">
        <v>8315</v>
      </c>
      <c r="R4023" t="s">
        <v>8316</v>
      </c>
      <c r="S4023" s="14">
        <f t="shared" si="238"/>
        <v>41878.911550925928</v>
      </c>
    </row>
    <row r="4024" spans="1:19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36"/>
        <v>70</v>
      </c>
      <c r="P4024">
        <f t="shared" si="237"/>
        <v>63.56</v>
      </c>
      <c r="Q4024" s="10" t="s">
        <v>8315</v>
      </c>
      <c r="R4024" t="s">
        <v>8316</v>
      </c>
      <c r="S4024" s="14">
        <f t="shared" si="238"/>
        <v>41990.584108796291</v>
      </c>
    </row>
    <row r="4025" spans="1:19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36"/>
        <v>0</v>
      </c>
      <c r="P4025">
        <f t="shared" si="237"/>
        <v>0</v>
      </c>
      <c r="Q4025" s="10" t="s">
        <v>8315</v>
      </c>
      <c r="R4025" t="s">
        <v>8316</v>
      </c>
      <c r="S4025" s="14">
        <f t="shared" si="238"/>
        <v>42408.999571759254</v>
      </c>
    </row>
    <row r="4026" spans="1:19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36"/>
        <v>1</v>
      </c>
      <c r="P4026">
        <f t="shared" si="237"/>
        <v>10</v>
      </c>
      <c r="Q4026" s="10" t="s">
        <v>8315</v>
      </c>
      <c r="R4026" t="s">
        <v>8316</v>
      </c>
      <c r="S4026" s="14">
        <f t="shared" si="238"/>
        <v>42217.670104166667</v>
      </c>
    </row>
    <row r="4027" spans="1:19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36"/>
        <v>5</v>
      </c>
      <c r="P4027">
        <f t="shared" si="237"/>
        <v>62.5</v>
      </c>
      <c r="Q4027" s="10" t="s">
        <v>8315</v>
      </c>
      <c r="R4027" t="s">
        <v>8316</v>
      </c>
      <c r="S4027" s="14">
        <f t="shared" si="238"/>
        <v>42151.237685185188</v>
      </c>
    </row>
    <row r="4028" spans="1:19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36"/>
        <v>0</v>
      </c>
      <c r="P4028">
        <f t="shared" si="237"/>
        <v>0</v>
      </c>
      <c r="Q4028" s="10" t="s">
        <v>8315</v>
      </c>
      <c r="R4028" t="s">
        <v>8316</v>
      </c>
      <c r="S4028" s="14">
        <f t="shared" si="238"/>
        <v>42282.655543981484</v>
      </c>
    </row>
    <row r="4029" spans="1:19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36"/>
        <v>7</v>
      </c>
      <c r="P4029">
        <f t="shared" si="237"/>
        <v>30.71</v>
      </c>
      <c r="Q4029" s="10" t="s">
        <v>8315</v>
      </c>
      <c r="R4029" t="s">
        <v>8316</v>
      </c>
      <c r="S4029" s="14">
        <f t="shared" si="238"/>
        <v>42768.97084490741</v>
      </c>
    </row>
    <row r="4030" spans="1:19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36"/>
        <v>28</v>
      </c>
      <c r="P4030">
        <f t="shared" si="237"/>
        <v>51</v>
      </c>
      <c r="Q4030" s="10" t="s">
        <v>8315</v>
      </c>
      <c r="R4030" t="s">
        <v>8316</v>
      </c>
      <c r="S4030" s="14">
        <f t="shared" si="238"/>
        <v>41765.938657407409</v>
      </c>
    </row>
    <row r="4031" spans="1:19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36"/>
        <v>0</v>
      </c>
      <c r="P4031">
        <f t="shared" si="237"/>
        <v>0</v>
      </c>
      <c r="Q4031" s="10" t="s">
        <v>8315</v>
      </c>
      <c r="R4031" t="s">
        <v>8316</v>
      </c>
      <c r="S4031" s="14">
        <f t="shared" si="238"/>
        <v>42322.025115740747</v>
      </c>
    </row>
    <row r="4032" spans="1:19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36"/>
        <v>16</v>
      </c>
      <c r="P4032">
        <f t="shared" si="237"/>
        <v>66.67</v>
      </c>
      <c r="Q4032" s="10" t="s">
        <v>8315</v>
      </c>
      <c r="R4032" t="s">
        <v>8316</v>
      </c>
      <c r="S4032" s="14">
        <f t="shared" si="238"/>
        <v>42374.655081018514</v>
      </c>
    </row>
    <row r="4033" spans="1:19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36"/>
        <v>0</v>
      </c>
      <c r="P4033">
        <f t="shared" si="237"/>
        <v>0</v>
      </c>
      <c r="Q4033" s="10" t="s">
        <v>8315</v>
      </c>
      <c r="R4033" t="s">
        <v>8316</v>
      </c>
      <c r="S4033" s="14">
        <f t="shared" si="238"/>
        <v>41941.585231481484</v>
      </c>
    </row>
    <row r="4034" spans="1:19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39">ROUND(E4034/D4034*100,0)</f>
        <v>7</v>
      </c>
      <c r="P4034">
        <f t="shared" si="237"/>
        <v>59</v>
      </c>
      <c r="Q4034" s="10" t="s">
        <v>8315</v>
      </c>
      <c r="R4034" t="s">
        <v>8316</v>
      </c>
      <c r="S4034" s="14">
        <f t="shared" si="238"/>
        <v>42293.809212962966</v>
      </c>
    </row>
    <row r="4035" spans="1:19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39"/>
        <v>26</v>
      </c>
      <c r="P4035">
        <f t="shared" ref="P4035:P4098" si="240">IFERROR(ROUND(E4035/L4035,2),0)</f>
        <v>65.34</v>
      </c>
      <c r="Q4035" s="10" t="s">
        <v>8315</v>
      </c>
      <c r="R4035" t="s">
        <v>8316</v>
      </c>
      <c r="S4035" s="14">
        <f t="shared" ref="S4035:S4098" si="241">(((J4035/60)/60)/24)+DATE(1970,1,1)</f>
        <v>42614.268796296295</v>
      </c>
    </row>
    <row r="4036" spans="1:19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39"/>
        <v>1</v>
      </c>
      <c r="P4036">
        <f t="shared" si="240"/>
        <v>100</v>
      </c>
      <c r="Q4036" s="10" t="s">
        <v>8315</v>
      </c>
      <c r="R4036" t="s">
        <v>8316</v>
      </c>
      <c r="S4036" s="14">
        <f t="shared" si="241"/>
        <v>42067.947337962964</v>
      </c>
    </row>
    <row r="4037" spans="1:19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39"/>
        <v>37</v>
      </c>
      <c r="P4037">
        <f t="shared" si="240"/>
        <v>147.4</v>
      </c>
      <c r="Q4037" s="10" t="s">
        <v>8315</v>
      </c>
      <c r="R4037" t="s">
        <v>8316</v>
      </c>
      <c r="S4037" s="14">
        <f t="shared" si="241"/>
        <v>41903.882951388885</v>
      </c>
    </row>
    <row r="4038" spans="1:19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39"/>
        <v>47</v>
      </c>
      <c r="P4038">
        <f t="shared" si="240"/>
        <v>166.06</v>
      </c>
      <c r="Q4038" s="10" t="s">
        <v>8315</v>
      </c>
      <c r="R4038" t="s">
        <v>8316</v>
      </c>
      <c r="S4038" s="14">
        <f t="shared" si="241"/>
        <v>41804.937083333331</v>
      </c>
    </row>
    <row r="4039" spans="1:19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39"/>
        <v>11</v>
      </c>
      <c r="P4039">
        <f t="shared" si="240"/>
        <v>40</v>
      </c>
      <c r="Q4039" s="10" t="s">
        <v>8315</v>
      </c>
      <c r="R4039" t="s">
        <v>8316</v>
      </c>
      <c r="S4039" s="14">
        <f t="shared" si="241"/>
        <v>42497.070775462969</v>
      </c>
    </row>
    <row r="4040" spans="1:19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39"/>
        <v>12</v>
      </c>
      <c r="P4040">
        <f t="shared" si="240"/>
        <v>75.25</v>
      </c>
      <c r="Q4040" s="10" t="s">
        <v>8315</v>
      </c>
      <c r="R4040" t="s">
        <v>8316</v>
      </c>
      <c r="S4040" s="14">
        <f t="shared" si="241"/>
        <v>41869.798726851855</v>
      </c>
    </row>
    <row r="4041" spans="1:19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39"/>
        <v>60</v>
      </c>
      <c r="P4041">
        <f t="shared" si="240"/>
        <v>60</v>
      </c>
      <c r="Q4041" s="10" t="s">
        <v>8315</v>
      </c>
      <c r="R4041" t="s">
        <v>8316</v>
      </c>
      <c r="S4041" s="14">
        <f t="shared" si="241"/>
        <v>42305.670914351853</v>
      </c>
    </row>
    <row r="4042" spans="1:19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39"/>
        <v>31</v>
      </c>
      <c r="P4042">
        <f t="shared" si="240"/>
        <v>1250</v>
      </c>
      <c r="Q4042" s="10" t="s">
        <v>8315</v>
      </c>
      <c r="R4042" t="s">
        <v>8316</v>
      </c>
      <c r="S4042" s="14">
        <f t="shared" si="241"/>
        <v>42144.231527777782</v>
      </c>
    </row>
    <row r="4043" spans="1:19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39"/>
        <v>0</v>
      </c>
      <c r="P4043">
        <f t="shared" si="240"/>
        <v>10.5</v>
      </c>
      <c r="Q4043" s="10" t="s">
        <v>8315</v>
      </c>
      <c r="R4043" t="s">
        <v>8316</v>
      </c>
      <c r="S4043" s="14">
        <f t="shared" si="241"/>
        <v>42559.474004629628</v>
      </c>
    </row>
    <row r="4044" spans="1:19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39"/>
        <v>0</v>
      </c>
      <c r="P4044">
        <f t="shared" si="240"/>
        <v>7</v>
      </c>
      <c r="Q4044" s="10" t="s">
        <v>8315</v>
      </c>
      <c r="R4044" t="s">
        <v>8316</v>
      </c>
      <c r="S4044" s="14">
        <f t="shared" si="241"/>
        <v>41995.084074074075</v>
      </c>
    </row>
    <row r="4045" spans="1:19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39"/>
        <v>0</v>
      </c>
      <c r="P4045">
        <f t="shared" si="240"/>
        <v>0</v>
      </c>
      <c r="Q4045" s="10" t="s">
        <v>8315</v>
      </c>
      <c r="R4045" t="s">
        <v>8316</v>
      </c>
      <c r="S4045" s="14">
        <f t="shared" si="241"/>
        <v>41948.957465277781</v>
      </c>
    </row>
    <row r="4046" spans="1:19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39"/>
        <v>38</v>
      </c>
      <c r="P4046">
        <f t="shared" si="240"/>
        <v>56.25</v>
      </c>
      <c r="Q4046" s="10" t="s">
        <v>8315</v>
      </c>
      <c r="R4046" t="s">
        <v>8316</v>
      </c>
      <c r="S4046" s="14">
        <f t="shared" si="241"/>
        <v>42074.219699074078</v>
      </c>
    </row>
    <row r="4047" spans="1:19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39"/>
        <v>0</v>
      </c>
      <c r="P4047">
        <f t="shared" si="240"/>
        <v>1</v>
      </c>
      <c r="Q4047" s="10" t="s">
        <v>8315</v>
      </c>
      <c r="R4047" t="s">
        <v>8316</v>
      </c>
      <c r="S4047" s="14">
        <f t="shared" si="241"/>
        <v>41842.201261574075</v>
      </c>
    </row>
    <row r="4048" spans="1:19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39"/>
        <v>8</v>
      </c>
      <c r="P4048">
        <f t="shared" si="240"/>
        <v>38.33</v>
      </c>
      <c r="Q4048" s="10" t="s">
        <v>8315</v>
      </c>
      <c r="R4048" t="s">
        <v>8316</v>
      </c>
      <c r="S4048" s="14">
        <f t="shared" si="241"/>
        <v>41904.650578703702</v>
      </c>
    </row>
    <row r="4049" spans="1:19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39"/>
        <v>2</v>
      </c>
      <c r="P4049">
        <f t="shared" si="240"/>
        <v>27.5</v>
      </c>
      <c r="Q4049" s="10" t="s">
        <v>8315</v>
      </c>
      <c r="R4049" t="s">
        <v>8316</v>
      </c>
      <c r="S4049" s="14">
        <f t="shared" si="241"/>
        <v>41991.022488425922</v>
      </c>
    </row>
    <row r="4050" spans="1:19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39"/>
        <v>18</v>
      </c>
      <c r="P4050">
        <f t="shared" si="240"/>
        <v>32.979999999999997</v>
      </c>
      <c r="Q4050" s="10" t="s">
        <v>8315</v>
      </c>
      <c r="R4050" t="s">
        <v>8316</v>
      </c>
      <c r="S4050" s="14">
        <f t="shared" si="241"/>
        <v>42436.509108796294</v>
      </c>
    </row>
    <row r="4051" spans="1:19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39"/>
        <v>0</v>
      </c>
      <c r="P4051">
        <f t="shared" si="240"/>
        <v>16</v>
      </c>
      <c r="Q4051" s="10" t="s">
        <v>8315</v>
      </c>
      <c r="R4051" t="s">
        <v>8316</v>
      </c>
      <c r="S4051" s="14">
        <f t="shared" si="241"/>
        <v>42169.958506944444</v>
      </c>
    </row>
    <row r="4052" spans="1:19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39"/>
        <v>0</v>
      </c>
      <c r="P4052">
        <f t="shared" si="240"/>
        <v>1</v>
      </c>
      <c r="Q4052" s="10" t="s">
        <v>8315</v>
      </c>
      <c r="R4052" t="s">
        <v>8316</v>
      </c>
      <c r="S4052" s="14">
        <f t="shared" si="241"/>
        <v>41905.636469907404</v>
      </c>
    </row>
    <row r="4053" spans="1:19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39"/>
        <v>0</v>
      </c>
      <c r="P4053">
        <f t="shared" si="240"/>
        <v>0</v>
      </c>
      <c r="Q4053" s="10" t="s">
        <v>8315</v>
      </c>
      <c r="R4053" t="s">
        <v>8316</v>
      </c>
      <c r="S4053" s="14">
        <f t="shared" si="241"/>
        <v>41761.810150462967</v>
      </c>
    </row>
    <row r="4054" spans="1:19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39"/>
        <v>38</v>
      </c>
      <c r="P4054">
        <f t="shared" si="240"/>
        <v>86.62</v>
      </c>
      <c r="Q4054" s="10" t="s">
        <v>8315</v>
      </c>
      <c r="R4054" t="s">
        <v>8316</v>
      </c>
      <c r="S4054" s="14">
        <f t="shared" si="241"/>
        <v>41865.878657407404</v>
      </c>
    </row>
    <row r="4055" spans="1:19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39"/>
        <v>22</v>
      </c>
      <c r="P4055">
        <f t="shared" si="240"/>
        <v>55</v>
      </c>
      <c r="Q4055" s="10" t="s">
        <v>8315</v>
      </c>
      <c r="R4055" t="s">
        <v>8316</v>
      </c>
      <c r="S4055" s="14">
        <f t="shared" si="241"/>
        <v>41928.690138888887</v>
      </c>
    </row>
    <row r="4056" spans="1:19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39"/>
        <v>0</v>
      </c>
      <c r="P4056">
        <f t="shared" si="240"/>
        <v>0</v>
      </c>
      <c r="Q4056" s="10" t="s">
        <v>8315</v>
      </c>
      <c r="R4056" t="s">
        <v>8316</v>
      </c>
      <c r="S4056" s="14">
        <f t="shared" si="241"/>
        <v>42613.841261574074</v>
      </c>
    </row>
    <row r="4057" spans="1:19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39"/>
        <v>18</v>
      </c>
      <c r="P4057">
        <f t="shared" si="240"/>
        <v>41.95</v>
      </c>
      <c r="Q4057" s="10" t="s">
        <v>8315</v>
      </c>
      <c r="R4057" t="s">
        <v>8316</v>
      </c>
      <c r="S4057" s="14">
        <f t="shared" si="241"/>
        <v>41779.648506944446</v>
      </c>
    </row>
    <row r="4058" spans="1:19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39"/>
        <v>53</v>
      </c>
      <c r="P4058">
        <f t="shared" si="240"/>
        <v>88.33</v>
      </c>
      <c r="Q4058" s="10" t="s">
        <v>8315</v>
      </c>
      <c r="R4058" t="s">
        <v>8316</v>
      </c>
      <c r="S4058" s="14">
        <f t="shared" si="241"/>
        <v>42534.933321759265</v>
      </c>
    </row>
    <row r="4059" spans="1:19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39"/>
        <v>22</v>
      </c>
      <c r="P4059">
        <f t="shared" si="240"/>
        <v>129.16999999999999</v>
      </c>
      <c r="Q4059" s="10" t="s">
        <v>8315</v>
      </c>
      <c r="R4059" t="s">
        <v>8316</v>
      </c>
      <c r="S4059" s="14">
        <f t="shared" si="241"/>
        <v>42310.968518518523</v>
      </c>
    </row>
    <row r="4060" spans="1:19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39"/>
        <v>3</v>
      </c>
      <c r="P4060">
        <f t="shared" si="240"/>
        <v>23.75</v>
      </c>
      <c r="Q4060" s="10" t="s">
        <v>8315</v>
      </c>
      <c r="R4060" t="s">
        <v>8316</v>
      </c>
      <c r="S4060" s="14">
        <f t="shared" si="241"/>
        <v>42446.060694444444</v>
      </c>
    </row>
    <row r="4061" spans="1:19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39"/>
        <v>3</v>
      </c>
      <c r="P4061">
        <f t="shared" si="240"/>
        <v>35.71</v>
      </c>
      <c r="Q4061" s="10" t="s">
        <v>8315</v>
      </c>
      <c r="R4061" t="s">
        <v>8316</v>
      </c>
      <c r="S4061" s="14">
        <f t="shared" si="241"/>
        <v>41866.640648148146</v>
      </c>
    </row>
    <row r="4062" spans="1:19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39"/>
        <v>3</v>
      </c>
      <c r="P4062">
        <f t="shared" si="240"/>
        <v>57</v>
      </c>
      <c r="Q4062" s="10" t="s">
        <v>8315</v>
      </c>
      <c r="R4062" t="s">
        <v>8316</v>
      </c>
      <c r="S4062" s="14">
        <f t="shared" si="241"/>
        <v>41779.695092592592</v>
      </c>
    </row>
    <row r="4063" spans="1:19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39"/>
        <v>0</v>
      </c>
      <c r="P4063">
        <f t="shared" si="240"/>
        <v>0</v>
      </c>
      <c r="Q4063" s="10" t="s">
        <v>8315</v>
      </c>
      <c r="R4063" t="s">
        <v>8316</v>
      </c>
      <c r="S4063" s="14">
        <f t="shared" si="241"/>
        <v>42421.141469907408</v>
      </c>
    </row>
    <row r="4064" spans="1:19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39"/>
        <v>2</v>
      </c>
      <c r="P4064">
        <f t="shared" si="240"/>
        <v>163.33000000000001</v>
      </c>
      <c r="Q4064" s="10" t="s">
        <v>8315</v>
      </c>
      <c r="R4064" t="s">
        <v>8316</v>
      </c>
      <c r="S4064" s="14">
        <f t="shared" si="241"/>
        <v>42523.739212962959</v>
      </c>
    </row>
    <row r="4065" spans="1:19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39"/>
        <v>1</v>
      </c>
      <c r="P4065">
        <f t="shared" si="240"/>
        <v>15</v>
      </c>
      <c r="Q4065" s="10" t="s">
        <v>8315</v>
      </c>
      <c r="R4065" t="s">
        <v>8316</v>
      </c>
      <c r="S4065" s="14">
        <f t="shared" si="241"/>
        <v>41787.681527777779</v>
      </c>
    </row>
    <row r="4066" spans="1:19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39"/>
        <v>19</v>
      </c>
      <c r="P4066">
        <f t="shared" si="240"/>
        <v>64.17</v>
      </c>
      <c r="Q4066" s="10" t="s">
        <v>8315</v>
      </c>
      <c r="R4066" t="s">
        <v>8316</v>
      </c>
      <c r="S4066" s="14">
        <f t="shared" si="241"/>
        <v>42093.588263888887</v>
      </c>
    </row>
    <row r="4067" spans="1:19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39"/>
        <v>1</v>
      </c>
      <c r="P4067">
        <f t="shared" si="240"/>
        <v>6.75</v>
      </c>
      <c r="Q4067" s="10" t="s">
        <v>8315</v>
      </c>
      <c r="R4067" t="s">
        <v>8316</v>
      </c>
      <c r="S4067" s="14">
        <f t="shared" si="241"/>
        <v>41833.951516203706</v>
      </c>
    </row>
    <row r="4068" spans="1:19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39"/>
        <v>0</v>
      </c>
      <c r="P4068">
        <f t="shared" si="240"/>
        <v>25</v>
      </c>
      <c r="Q4068" s="10" t="s">
        <v>8315</v>
      </c>
      <c r="R4068" t="s">
        <v>8316</v>
      </c>
      <c r="S4068" s="14">
        <f t="shared" si="241"/>
        <v>42479.039212962962</v>
      </c>
    </row>
    <row r="4069" spans="1:19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39"/>
        <v>61</v>
      </c>
      <c r="P4069">
        <f t="shared" si="240"/>
        <v>179.12</v>
      </c>
      <c r="Q4069" s="10" t="s">
        <v>8315</v>
      </c>
      <c r="R4069" t="s">
        <v>8316</v>
      </c>
      <c r="S4069" s="14">
        <f t="shared" si="241"/>
        <v>42235.117476851854</v>
      </c>
    </row>
    <row r="4070" spans="1:19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39"/>
        <v>1</v>
      </c>
      <c r="P4070">
        <f t="shared" si="240"/>
        <v>34.950000000000003</v>
      </c>
      <c r="Q4070" s="10" t="s">
        <v>8315</v>
      </c>
      <c r="R4070" t="s">
        <v>8316</v>
      </c>
      <c r="S4070" s="14">
        <f t="shared" si="241"/>
        <v>42718.963599537034</v>
      </c>
    </row>
    <row r="4071" spans="1:19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39"/>
        <v>34</v>
      </c>
      <c r="P4071">
        <f t="shared" si="240"/>
        <v>33.08</v>
      </c>
      <c r="Q4071" s="10" t="s">
        <v>8315</v>
      </c>
      <c r="R4071" t="s">
        <v>8316</v>
      </c>
      <c r="S4071" s="14">
        <f t="shared" si="241"/>
        <v>42022.661527777775</v>
      </c>
    </row>
    <row r="4072" spans="1:19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39"/>
        <v>17</v>
      </c>
      <c r="P4072">
        <f t="shared" si="240"/>
        <v>27.5</v>
      </c>
      <c r="Q4072" s="10" t="s">
        <v>8315</v>
      </c>
      <c r="R4072" t="s">
        <v>8316</v>
      </c>
      <c r="S4072" s="14">
        <f t="shared" si="241"/>
        <v>42031.666898148149</v>
      </c>
    </row>
    <row r="4073" spans="1:19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39"/>
        <v>0</v>
      </c>
      <c r="P4073">
        <f t="shared" si="240"/>
        <v>0</v>
      </c>
      <c r="Q4073" s="10" t="s">
        <v>8315</v>
      </c>
      <c r="R4073" t="s">
        <v>8316</v>
      </c>
      <c r="S4073" s="14">
        <f t="shared" si="241"/>
        <v>42700.804756944446</v>
      </c>
    </row>
    <row r="4074" spans="1:19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39"/>
        <v>0</v>
      </c>
      <c r="P4074">
        <f t="shared" si="240"/>
        <v>2</v>
      </c>
      <c r="Q4074" s="10" t="s">
        <v>8315</v>
      </c>
      <c r="R4074" t="s">
        <v>8316</v>
      </c>
      <c r="S4074" s="14">
        <f t="shared" si="241"/>
        <v>41812.77443287037</v>
      </c>
    </row>
    <row r="4075" spans="1:19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39"/>
        <v>1</v>
      </c>
      <c r="P4075">
        <f t="shared" si="240"/>
        <v>18.5</v>
      </c>
      <c r="Q4075" s="10" t="s">
        <v>8315</v>
      </c>
      <c r="R4075" t="s">
        <v>8316</v>
      </c>
      <c r="S4075" s="14">
        <f t="shared" si="241"/>
        <v>42078.34520833334</v>
      </c>
    </row>
    <row r="4076" spans="1:19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39"/>
        <v>27</v>
      </c>
      <c r="P4076">
        <f t="shared" si="240"/>
        <v>35</v>
      </c>
      <c r="Q4076" s="10" t="s">
        <v>8315</v>
      </c>
      <c r="R4076" t="s">
        <v>8316</v>
      </c>
      <c r="S4076" s="14">
        <f t="shared" si="241"/>
        <v>42283.552951388891</v>
      </c>
    </row>
    <row r="4077" spans="1:19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39"/>
        <v>29</v>
      </c>
      <c r="P4077">
        <f t="shared" si="240"/>
        <v>44.31</v>
      </c>
      <c r="Q4077" s="10" t="s">
        <v>8315</v>
      </c>
      <c r="R4077" t="s">
        <v>8316</v>
      </c>
      <c r="S4077" s="14">
        <f t="shared" si="241"/>
        <v>41779.045937499999</v>
      </c>
    </row>
    <row r="4078" spans="1:19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39"/>
        <v>0</v>
      </c>
      <c r="P4078">
        <f t="shared" si="240"/>
        <v>0</v>
      </c>
      <c r="Q4078" s="10" t="s">
        <v>8315</v>
      </c>
      <c r="R4078" t="s">
        <v>8316</v>
      </c>
      <c r="S4078" s="14">
        <f t="shared" si="241"/>
        <v>41905.795706018522</v>
      </c>
    </row>
    <row r="4079" spans="1:19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39"/>
        <v>9</v>
      </c>
      <c r="P4079">
        <f t="shared" si="240"/>
        <v>222.5</v>
      </c>
      <c r="Q4079" s="10" t="s">
        <v>8315</v>
      </c>
      <c r="R4079" t="s">
        <v>8316</v>
      </c>
      <c r="S4079" s="14">
        <f t="shared" si="241"/>
        <v>42695.7105787037</v>
      </c>
    </row>
    <row r="4080" spans="1:19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39"/>
        <v>0</v>
      </c>
      <c r="P4080">
        <f t="shared" si="240"/>
        <v>0</v>
      </c>
      <c r="Q4080" s="10" t="s">
        <v>8315</v>
      </c>
      <c r="R4080" t="s">
        <v>8316</v>
      </c>
      <c r="S4080" s="14">
        <f t="shared" si="241"/>
        <v>42732.787523148145</v>
      </c>
    </row>
    <row r="4081" spans="1:19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39"/>
        <v>0</v>
      </c>
      <c r="P4081">
        <f t="shared" si="240"/>
        <v>5</v>
      </c>
      <c r="Q4081" s="10" t="s">
        <v>8315</v>
      </c>
      <c r="R4081" t="s">
        <v>8316</v>
      </c>
      <c r="S4081" s="14">
        <f t="shared" si="241"/>
        <v>42510.938900462963</v>
      </c>
    </row>
    <row r="4082" spans="1:19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39"/>
        <v>0</v>
      </c>
      <c r="P4082">
        <f t="shared" si="240"/>
        <v>0</v>
      </c>
      <c r="Q4082" s="10" t="s">
        <v>8315</v>
      </c>
      <c r="R4082" t="s">
        <v>8316</v>
      </c>
      <c r="S4082" s="14">
        <f t="shared" si="241"/>
        <v>42511.698101851856</v>
      </c>
    </row>
    <row r="4083" spans="1:19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39"/>
        <v>16</v>
      </c>
      <c r="P4083">
        <f t="shared" si="240"/>
        <v>29.17</v>
      </c>
      <c r="Q4083" s="10" t="s">
        <v>8315</v>
      </c>
      <c r="R4083" t="s">
        <v>8316</v>
      </c>
      <c r="S4083" s="14">
        <f t="shared" si="241"/>
        <v>42041.581307870365</v>
      </c>
    </row>
    <row r="4084" spans="1:19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39"/>
        <v>2</v>
      </c>
      <c r="P4084">
        <f t="shared" si="240"/>
        <v>1.5</v>
      </c>
      <c r="Q4084" s="10" t="s">
        <v>8315</v>
      </c>
      <c r="R4084" t="s">
        <v>8316</v>
      </c>
      <c r="S4084" s="14">
        <f t="shared" si="241"/>
        <v>42307.189270833333</v>
      </c>
    </row>
    <row r="4085" spans="1:19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39"/>
        <v>22</v>
      </c>
      <c r="P4085">
        <f t="shared" si="240"/>
        <v>126.5</v>
      </c>
      <c r="Q4085" s="10" t="s">
        <v>8315</v>
      </c>
      <c r="R4085" t="s">
        <v>8316</v>
      </c>
      <c r="S4085" s="14">
        <f t="shared" si="241"/>
        <v>42353.761759259258</v>
      </c>
    </row>
    <row r="4086" spans="1:19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39"/>
        <v>0</v>
      </c>
      <c r="P4086">
        <f t="shared" si="240"/>
        <v>10</v>
      </c>
      <c r="Q4086" s="10" t="s">
        <v>8315</v>
      </c>
      <c r="R4086" t="s">
        <v>8316</v>
      </c>
      <c r="S4086" s="14">
        <f t="shared" si="241"/>
        <v>42622.436412037037</v>
      </c>
    </row>
    <row r="4087" spans="1:19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39"/>
        <v>0</v>
      </c>
      <c r="P4087">
        <f t="shared" si="240"/>
        <v>10</v>
      </c>
      <c r="Q4087" s="10" t="s">
        <v>8315</v>
      </c>
      <c r="R4087" t="s">
        <v>8316</v>
      </c>
      <c r="S4087" s="14">
        <f t="shared" si="241"/>
        <v>42058.603877314818</v>
      </c>
    </row>
    <row r="4088" spans="1:19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39"/>
        <v>5</v>
      </c>
      <c r="P4088">
        <f t="shared" si="240"/>
        <v>9.4</v>
      </c>
      <c r="Q4088" s="10" t="s">
        <v>8315</v>
      </c>
      <c r="R4088" t="s">
        <v>8316</v>
      </c>
      <c r="S4088" s="14">
        <f t="shared" si="241"/>
        <v>42304.940960648149</v>
      </c>
    </row>
    <row r="4089" spans="1:19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39"/>
        <v>0</v>
      </c>
      <c r="P4089">
        <f t="shared" si="240"/>
        <v>0</v>
      </c>
      <c r="Q4089" s="10" t="s">
        <v>8315</v>
      </c>
      <c r="R4089" t="s">
        <v>8316</v>
      </c>
      <c r="S4089" s="14">
        <f t="shared" si="241"/>
        <v>42538.742893518516</v>
      </c>
    </row>
    <row r="4090" spans="1:19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39"/>
        <v>11</v>
      </c>
      <c r="P4090">
        <f t="shared" si="240"/>
        <v>72</v>
      </c>
      <c r="Q4090" s="10" t="s">
        <v>8315</v>
      </c>
      <c r="R4090" t="s">
        <v>8316</v>
      </c>
      <c r="S4090" s="14">
        <f t="shared" si="241"/>
        <v>41990.612546296295</v>
      </c>
    </row>
    <row r="4091" spans="1:19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39"/>
        <v>5</v>
      </c>
      <c r="P4091">
        <f t="shared" si="240"/>
        <v>30</v>
      </c>
      <c r="Q4091" s="10" t="s">
        <v>8315</v>
      </c>
      <c r="R4091" t="s">
        <v>8316</v>
      </c>
      <c r="S4091" s="14">
        <f t="shared" si="241"/>
        <v>42122.732499999998</v>
      </c>
    </row>
    <row r="4092" spans="1:19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39"/>
        <v>3</v>
      </c>
      <c r="P4092">
        <f t="shared" si="240"/>
        <v>10.67</v>
      </c>
      <c r="Q4092" s="10" t="s">
        <v>8315</v>
      </c>
      <c r="R4092" t="s">
        <v>8316</v>
      </c>
      <c r="S4092" s="14">
        <f t="shared" si="241"/>
        <v>42209.67288194444</v>
      </c>
    </row>
    <row r="4093" spans="1:19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39"/>
        <v>13</v>
      </c>
      <c r="P4093">
        <f t="shared" si="240"/>
        <v>25.5</v>
      </c>
      <c r="Q4093" s="10" t="s">
        <v>8315</v>
      </c>
      <c r="R4093" t="s">
        <v>8316</v>
      </c>
      <c r="S4093" s="14">
        <f t="shared" si="241"/>
        <v>41990.506377314814</v>
      </c>
    </row>
    <row r="4094" spans="1:19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39"/>
        <v>0</v>
      </c>
      <c r="P4094">
        <f t="shared" si="240"/>
        <v>20</v>
      </c>
      <c r="Q4094" s="10" t="s">
        <v>8315</v>
      </c>
      <c r="R4094" t="s">
        <v>8316</v>
      </c>
      <c r="S4094" s="14">
        <f t="shared" si="241"/>
        <v>42039.194988425923</v>
      </c>
    </row>
    <row r="4095" spans="1:19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39"/>
        <v>2</v>
      </c>
      <c r="P4095">
        <f t="shared" si="240"/>
        <v>15</v>
      </c>
      <c r="Q4095" s="10" t="s">
        <v>8315</v>
      </c>
      <c r="R4095" t="s">
        <v>8316</v>
      </c>
      <c r="S4095" s="14">
        <f t="shared" si="241"/>
        <v>42178.815891203703</v>
      </c>
    </row>
    <row r="4096" spans="1:19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39"/>
        <v>37</v>
      </c>
      <c r="P4096">
        <f t="shared" si="240"/>
        <v>91.25</v>
      </c>
      <c r="Q4096" s="10" t="s">
        <v>8315</v>
      </c>
      <c r="R4096" t="s">
        <v>8316</v>
      </c>
      <c r="S4096" s="14">
        <f t="shared" si="241"/>
        <v>41890.086805555555</v>
      </c>
    </row>
    <row r="4097" spans="1:19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39"/>
        <v>3</v>
      </c>
      <c r="P4097">
        <f t="shared" si="240"/>
        <v>800</v>
      </c>
      <c r="Q4097" s="10" t="s">
        <v>8315</v>
      </c>
      <c r="R4097" t="s">
        <v>8316</v>
      </c>
      <c r="S4097" s="14">
        <f t="shared" si="241"/>
        <v>42693.031828703708</v>
      </c>
    </row>
    <row r="4098" spans="1:19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42">ROUND(E4098/D4098*100,0)</f>
        <v>11</v>
      </c>
      <c r="P4098">
        <f t="shared" si="240"/>
        <v>80</v>
      </c>
      <c r="Q4098" s="10" t="s">
        <v>8315</v>
      </c>
      <c r="R4098" t="s">
        <v>8316</v>
      </c>
      <c r="S4098" s="14">
        <f t="shared" si="241"/>
        <v>42750.530312499999</v>
      </c>
    </row>
    <row r="4099" spans="1:19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42"/>
        <v>0</v>
      </c>
      <c r="P4099">
        <f t="shared" ref="P4099:P4116" si="243">IFERROR(ROUND(E4099/L4099,2),0)</f>
        <v>0</v>
      </c>
      <c r="Q4099" s="10" t="s">
        <v>8315</v>
      </c>
      <c r="R4099" t="s">
        <v>8316</v>
      </c>
      <c r="S4099" s="14">
        <f t="shared" ref="S4099:S4116" si="244">(((J4099/60)/60)/24)+DATE(1970,1,1)</f>
        <v>42344.824502314819</v>
      </c>
    </row>
    <row r="4100" spans="1:19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42"/>
        <v>0</v>
      </c>
      <c r="P4100">
        <f t="shared" si="243"/>
        <v>0</v>
      </c>
      <c r="Q4100" s="10" t="s">
        <v>8315</v>
      </c>
      <c r="R4100" t="s">
        <v>8316</v>
      </c>
      <c r="S4100" s="14">
        <f t="shared" si="244"/>
        <v>42495.722187499996</v>
      </c>
    </row>
    <row r="4101" spans="1:19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42"/>
        <v>1</v>
      </c>
      <c r="P4101">
        <f t="shared" si="243"/>
        <v>50</v>
      </c>
      <c r="Q4101" s="10" t="s">
        <v>8315</v>
      </c>
      <c r="R4101" t="s">
        <v>8316</v>
      </c>
      <c r="S4101" s="14">
        <f t="shared" si="244"/>
        <v>42570.850381944445</v>
      </c>
    </row>
    <row r="4102" spans="1:19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42"/>
        <v>0</v>
      </c>
      <c r="P4102">
        <f t="shared" si="243"/>
        <v>0</v>
      </c>
      <c r="Q4102" s="10" t="s">
        <v>8315</v>
      </c>
      <c r="R4102" t="s">
        <v>8316</v>
      </c>
      <c r="S4102" s="14">
        <f t="shared" si="244"/>
        <v>41927.124884259261</v>
      </c>
    </row>
    <row r="4103" spans="1:19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42"/>
        <v>0</v>
      </c>
      <c r="P4103">
        <f t="shared" si="243"/>
        <v>0</v>
      </c>
      <c r="Q4103" s="10" t="s">
        <v>8315</v>
      </c>
      <c r="R4103" t="s">
        <v>8316</v>
      </c>
      <c r="S4103" s="14">
        <f t="shared" si="244"/>
        <v>42730.903726851851</v>
      </c>
    </row>
    <row r="4104" spans="1:19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42"/>
        <v>27</v>
      </c>
      <c r="P4104">
        <f t="shared" si="243"/>
        <v>22.83</v>
      </c>
      <c r="Q4104" s="10" t="s">
        <v>8315</v>
      </c>
      <c r="R4104" t="s">
        <v>8316</v>
      </c>
      <c r="S4104" s="14">
        <f t="shared" si="244"/>
        <v>42475.848067129627</v>
      </c>
    </row>
    <row r="4105" spans="1:19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42"/>
        <v>10</v>
      </c>
      <c r="P4105">
        <f t="shared" si="243"/>
        <v>16.670000000000002</v>
      </c>
      <c r="Q4105" s="10" t="s">
        <v>8315</v>
      </c>
      <c r="R4105" t="s">
        <v>8316</v>
      </c>
      <c r="S4105" s="14">
        <f t="shared" si="244"/>
        <v>42188.83293981482</v>
      </c>
    </row>
    <row r="4106" spans="1:19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42"/>
        <v>21</v>
      </c>
      <c r="P4106">
        <f t="shared" si="243"/>
        <v>45.79</v>
      </c>
      <c r="Q4106" s="10" t="s">
        <v>8315</v>
      </c>
      <c r="R4106" t="s">
        <v>8316</v>
      </c>
      <c r="S4106" s="14">
        <f t="shared" si="244"/>
        <v>42640.278171296297</v>
      </c>
    </row>
    <row r="4107" spans="1:19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42"/>
        <v>7</v>
      </c>
      <c r="P4107">
        <f t="shared" si="243"/>
        <v>383.33</v>
      </c>
      <c r="Q4107" s="10" t="s">
        <v>8315</v>
      </c>
      <c r="R4107" t="s">
        <v>8316</v>
      </c>
      <c r="S4107" s="14">
        <f t="shared" si="244"/>
        <v>42697.010520833333</v>
      </c>
    </row>
    <row r="4108" spans="1:19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42"/>
        <v>71</v>
      </c>
      <c r="P4108">
        <f t="shared" si="243"/>
        <v>106.97</v>
      </c>
      <c r="Q4108" s="10" t="s">
        <v>8315</v>
      </c>
      <c r="R4108" t="s">
        <v>8316</v>
      </c>
      <c r="S4108" s="14">
        <f t="shared" si="244"/>
        <v>42053.049375000002</v>
      </c>
    </row>
    <row r="4109" spans="1:19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42"/>
        <v>2</v>
      </c>
      <c r="P4109">
        <f t="shared" si="243"/>
        <v>10.25</v>
      </c>
      <c r="Q4109" s="10" t="s">
        <v>8315</v>
      </c>
      <c r="R4109" t="s">
        <v>8316</v>
      </c>
      <c r="S4109" s="14">
        <f t="shared" si="244"/>
        <v>41883.916678240741</v>
      </c>
    </row>
    <row r="4110" spans="1:19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42"/>
        <v>2</v>
      </c>
      <c r="P4110">
        <f t="shared" si="243"/>
        <v>59</v>
      </c>
      <c r="Q4110" s="10" t="s">
        <v>8315</v>
      </c>
      <c r="R4110" t="s">
        <v>8316</v>
      </c>
      <c r="S4110" s="14">
        <f t="shared" si="244"/>
        <v>42767.031678240746</v>
      </c>
    </row>
    <row r="4111" spans="1:19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42"/>
        <v>0</v>
      </c>
      <c r="P4111">
        <f t="shared" si="243"/>
        <v>0</v>
      </c>
      <c r="Q4111" s="10" t="s">
        <v>8315</v>
      </c>
      <c r="R4111" t="s">
        <v>8316</v>
      </c>
      <c r="S4111" s="14">
        <f t="shared" si="244"/>
        <v>42307.539398148147</v>
      </c>
    </row>
    <row r="4112" spans="1:19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42"/>
        <v>29</v>
      </c>
      <c r="P4112">
        <f t="shared" si="243"/>
        <v>14.33</v>
      </c>
      <c r="Q4112" s="10" t="s">
        <v>8315</v>
      </c>
      <c r="R4112" t="s">
        <v>8316</v>
      </c>
      <c r="S4112" s="14">
        <f t="shared" si="244"/>
        <v>42512.626747685179</v>
      </c>
    </row>
    <row r="4113" spans="1:19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42"/>
        <v>3</v>
      </c>
      <c r="P4113">
        <f t="shared" si="243"/>
        <v>15.67</v>
      </c>
      <c r="Q4113" s="10" t="s">
        <v>8315</v>
      </c>
      <c r="R4113" t="s">
        <v>8316</v>
      </c>
      <c r="S4113" s="14">
        <f t="shared" si="244"/>
        <v>42029.135879629626</v>
      </c>
    </row>
    <row r="4114" spans="1:19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42"/>
        <v>0</v>
      </c>
      <c r="P4114">
        <f t="shared" si="243"/>
        <v>1</v>
      </c>
      <c r="Q4114" s="10" t="s">
        <v>8315</v>
      </c>
      <c r="R4114" t="s">
        <v>8316</v>
      </c>
      <c r="S4114" s="14">
        <f t="shared" si="244"/>
        <v>42400.946597222224</v>
      </c>
    </row>
    <row r="4115" spans="1:19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42"/>
        <v>0</v>
      </c>
      <c r="P4115">
        <f t="shared" si="243"/>
        <v>1</v>
      </c>
      <c r="Q4115" s="10" t="s">
        <v>8315</v>
      </c>
      <c r="R4115" t="s">
        <v>8316</v>
      </c>
      <c r="S4115" s="14">
        <f t="shared" si="244"/>
        <v>42358.573182870372</v>
      </c>
    </row>
    <row r="4116" spans="1:19" x14ac:dyDescent="0.35">
      <c r="P4116">
        <f t="shared" si="243"/>
        <v>0</v>
      </c>
      <c r="S4116" s="14">
        <f t="shared" si="244"/>
        <v>25569</v>
      </c>
    </row>
  </sheetData>
  <autoFilter ref="A1:W4116" xr:uid="{00000000-0001-0000-0000-000000000000}"/>
  <conditionalFormatting sqref="F1:F1048576">
    <cfRule type="cellIs" dxfId="3" priority="3" operator="equal">
      <formula>"failed"</formula>
    </cfRule>
    <cfRule type="cellIs" dxfId="2" priority="4" operator="equal">
      <formula>"canceled"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 R1:T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6FCAA-A0C8-47E8-B24A-5A90481F8800}">
  <dimension ref="A1:D18"/>
  <sheetViews>
    <sheetView tabSelected="1" workbookViewId="0">
      <selection activeCell="L31" sqref="L31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6" width="10.7265625" bestFit="1" customWidth="1"/>
  </cols>
  <sheetData>
    <row r="1" spans="1:4" x14ac:dyDescent="0.35">
      <c r="A1" s="11" t="s">
        <v>8379</v>
      </c>
      <c r="B1" t="s">
        <v>8365</v>
      </c>
    </row>
    <row r="2" spans="1:4" x14ac:dyDescent="0.35">
      <c r="A2" s="11" t="s">
        <v>8358</v>
      </c>
      <c r="B2" t="s">
        <v>8315</v>
      </c>
    </row>
    <row r="4" spans="1:4" x14ac:dyDescent="0.35">
      <c r="A4" s="11" t="s">
        <v>8363</v>
      </c>
      <c r="B4" s="11" t="s">
        <v>8362</v>
      </c>
    </row>
    <row r="5" spans="1:4" x14ac:dyDescent="0.35">
      <c r="A5" s="11" t="s">
        <v>8360</v>
      </c>
      <c r="B5" t="s">
        <v>8218</v>
      </c>
      <c r="C5" t="s">
        <v>8220</v>
      </c>
      <c r="D5" t="s">
        <v>8361</v>
      </c>
    </row>
    <row r="6" spans="1:4" x14ac:dyDescent="0.35">
      <c r="A6" s="15" t="s">
        <v>8373</v>
      </c>
      <c r="B6" s="13">
        <v>9</v>
      </c>
      <c r="C6" s="13">
        <v>4</v>
      </c>
      <c r="D6" s="13">
        <v>13</v>
      </c>
    </row>
    <row r="7" spans="1:4" x14ac:dyDescent="0.35">
      <c r="A7" s="15" t="s">
        <v>8374</v>
      </c>
      <c r="B7" s="13">
        <v>9</v>
      </c>
      <c r="C7" s="13">
        <v>5</v>
      </c>
      <c r="D7" s="13">
        <v>14</v>
      </c>
    </row>
    <row r="8" spans="1:4" x14ac:dyDescent="0.35">
      <c r="A8" s="15" t="s">
        <v>8375</v>
      </c>
      <c r="B8" s="13">
        <v>6</v>
      </c>
      <c r="C8" s="13">
        <v>3</v>
      </c>
      <c r="D8" s="13">
        <v>9</v>
      </c>
    </row>
    <row r="9" spans="1:4" x14ac:dyDescent="0.35">
      <c r="A9" s="15" t="s">
        <v>8376</v>
      </c>
      <c r="B9" s="13">
        <v>13</v>
      </c>
      <c r="C9" s="13">
        <v>11</v>
      </c>
      <c r="D9" s="13">
        <v>24</v>
      </c>
    </row>
    <row r="10" spans="1:4" x14ac:dyDescent="0.35">
      <c r="A10" s="15" t="s">
        <v>8367</v>
      </c>
      <c r="B10" s="13">
        <v>11</v>
      </c>
      <c r="C10" s="13">
        <v>8</v>
      </c>
      <c r="D10" s="13">
        <v>19</v>
      </c>
    </row>
    <row r="11" spans="1:4" x14ac:dyDescent="0.35">
      <c r="A11" s="15" t="s">
        <v>8377</v>
      </c>
      <c r="B11" s="13">
        <v>18</v>
      </c>
      <c r="C11" s="13">
        <v>6</v>
      </c>
      <c r="D11" s="13">
        <v>24</v>
      </c>
    </row>
    <row r="12" spans="1:4" x14ac:dyDescent="0.35">
      <c r="A12" s="15" t="s">
        <v>8368</v>
      </c>
      <c r="B12" s="13">
        <v>14</v>
      </c>
      <c r="C12" s="13">
        <v>11</v>
      </c>
      <c r="D12" s="13">
        <v>25</v>
      </c>
    </row>
    <row r="13" spans="1:4" x14ac:dyDescent="0.35">
      <c r="A13" s="15" t="s">
        <v>8369</v>
      </c>
      <c r="B13" s="13">
        <v>7</v>
      </c>
      <c r="C13" s="13">
        <v>5</v>
      </c>
      <c r="D13" s="13">
        <v>12</v>
      </c>
    </row>
    <row r="14" spans="1:4" x14ac:dyDescent="0.35">
      <c r="A14" s="15" t="s">
        <v>8370</v>
      </c>
      <c r="B14" s="13">
        <v>9</v>
      </c>
      <c r="C14" s="13">
        <v>5</v>
      </c>
      <c r="D14" s="13">
        <v>14</v>
      </c>
    </row>
    <row r="15" spans="1:4" x14ac:dyDescent="0.35">
      <c r="A15" s="15" t="s">
        <v>8371</v>
      </c>
      <c r="B15" s="13">
        <v>9</v>
      </c>
      <c r="C15" s="13">
        <v>8</v>
      </c>
      <c r="D15" s="13">
        <v>17</v>
      </c>
    </row>
    <row r="16" spans="1:4" x14ac:dyDescent="0.35">
      <c r="A16" s="15" t="s">
        <v>8372</v>
      </c>
      <c r="B16" s="13">
        <v>8</v>
      </c>
      <c r="C16" s="13">
        <v>5</v>
      </c>
      <c r="D16" s="13">
        <v>13</v>
      </c>
    </row>
    <row r="17" spans="1:4" x14ac:dyDescent="0.35">
      <c r="A17" s="15" t="s">
        <v>8378</v>
      </c>
      <c r="B17" s="13">
        <v>4</v>
      </c>
      <c r="C17" s="13">
        <v>9</v>
      </c>
      <c r="D17" s="13">
        <v>13</v>
      </c>
    </row>
    <row r="18" spans="1:4" x14ac:dyDescent="0.35">
      <c r="A18" s="15" t="s">
        <v>8361</v>
      </c>
      <c r="B18" s="13">
        <v>117</v>
      </c>
      <c r="C18" s="13">
        <v>80</v>
      </c>
      <c r="D18" s="13">
        <v>197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67DF7-2FCA-4C96-B333-6483ACDA19D1}">
  <dimension ref="A1:H13"/>
  <sheetViews>
    <sheetView workbookViewId="0">
      <selection activeCell="M22" sqref="M22"/>
    </sheetView>
  </sheetViews>
  <sheetFormatPr defaultRowHeight="14.5" x14ac:dyDescent="0.35"/>
  <cols>
    <col min="1" max="1" width="18.54296875" customWidth="1"/>
    <col min="2" max="9" width="17.1796875" customWidth="1"/>
  </cols>
  <sheetData>
    <row r="1" spans="1:8" x14ac:dyDescent="0.35">
      <c r="A1" t="s">
        <v>8383</v>
      </c>
      <c r="B1" t="s">
        <v>8386</v>
      </c>
      <c r="C1" t="s">
        <v>8387</v>
      </c>
      <c r="D1" t="s">
        <v>8388</v>
      </c>
      <c r="E1" t="s">
        <v>8389</v>
      </c>
      <c r="F1" t="s">
        <v>8390</v>
      </c>
      <c r="G1" t="s">
        <v>8391</v>
      </c>
      <c r="H1" t="s">
        <v>8392</v>
      </c>
    </row>
    <row r="2" spans="1:8" x14ac:dyDescent="0.35">
      <c r="A2" t="s">
        <v>8393</v>
      </c>
      <c r="B2">
        <f>COUNTIFS(Kickstarter!$D:$D,"&lt;1000",Kickstarter!$F:$F,"=successful")</f>
        <v>322</v>
      </c>
      <c r="C2">
        <f>COUNTIFS(Kickstarter!$D:$D,"&lt;1000",Kickstarter!$F:$F,"=failed")</f>
        <v>113</v>
      </c>
      <c r="D2">
        <f>COUNTIFS(Kickstarter!$D:$D,"&lt;1000",Kickstarter!$F:$F,"=canceled")</f>
        <v>18</v>
      </c>
      <c r="E2">
        <f>SUM(B2:D2)</f>
        <v>453</v>
      </c>
      <c r="F2" s="17">
        <f>B2/E2</f>
        <v>0.71081677704194257</v>
      </c>
      <c r="G2" s="17">
        <f>C2/E2</f>
        <v>0.24944812362030905</v>
      </c>
      <c r="H2" s="17">
        <f>D2/E2</f>
        <v>3.9735099337748346E-2</v>
      </c>
    </row>
    <row r="3" spans="1:8" x14ac:dyDescent="0.35">
      <c r="A3" t="s">
        <v>8394</v>
      </c>
      <c r="B3">
        <f>COUNTIFS(Kickstarter!$D:$D,"&gt;=1000",Kickstarter!$D:$D,"&lt;4999",Kickstarter!$F:$F,"=successful")</f>
        <v>931</v>
      </c>
      <c r="C3">
        <f>COUNTIFS(Kickstarter!$D:$D,"&gt;=1000",Kickstarter!$D:$D,"&lt;4999",Kickstarter!$F:$F,"=failed")</f>
        <v>420</v>
      </c>
      <c r="D3">
        <f>COUNTIFS(Kickstarter!$D:$D,"&gt;=1000",Kickstarter!$D:$D,"&lt;4999",Kickstarter!$F:$F,"=canceled")</f>
        <v>60</v>
      </c>
      <c r="E3">
        <f t="shared" ref="E3:E13" si="0">SUM(B3:D3)</f>
        <v>1411</v>
      </c>
      <c r="F3" s="17">
        <f t="shared" ref="F3:F13" si="1">B3/E3</f>
        <v>0.65981573352232459</v>
      </c>
      <c r="G3" s="17">
        <f t="shared" ref="G3:G13" si="2">C3/E3</f>
        <v>0.297661233167966</v>
      </c>
      <c r="H3" s="17">
        <f t="shared" ref="H3:H13" si="3">D3/E3</f>
        <v>4.2523033309709427E-2</v>
      </c>
    </row>
    <row r="4" spans="1:8" x14ac:dyDescent="0.35">
      <c r="A4" t="s">
        <v>8395</v>
      </c>
      <c r="B4">
        <f>COUNTIFS(Kickstarter!$D:$D,"&gt;=5000",Kickstarter!$D:$D,"&lt;9999",Kickstarter!$F:$F,"=successful")</f>
        <v>380</v>
      </c>
      <c r="C4">
        <f>COUNTIFS(Kickstarter!$D:$D,"&gt;=5000",Kickstarter!$D:$D,"&lt;9999",Kickstarter!$F:$F,"=failed")</f>
        <v>282</v>
      </c>
      <c r="D4">
        <f>COUNTIFS(Kickstarter!$D:$D,"&gt;=5000",Kickstarter!$D:$D,"&lt;9999",Kickstarter!$F:$F,"=canceled")</f>
        <v>51</v>
      </c>
      <c r="E4">
        <f t="shared" si="0"/>
        <v>713</v>
      </c>
      <c r="F4" s="17">
        <f t="shared" si="1"/>
        <v>0.53295932678821878</v>
      </c>
      <c r="G4" s="17">
        <f t="shared" si="2"/>
        <v>0.39551192145862551</v>
      </c>
      <c r="H4" s="17">
        <f t="shared" si="3"/>
        <v>7.1528751753155678E-2</v>
      </c>
    </row>
    <row r="5" spans="1:8" x14ac:dyDescent="0.35">
      <c r="A5" t="s">
        <v>8396</v>
      </c>
      <c r="B5">
        <f>COUNTIFS(Kickstarter!$D:$D,"&gt;=10000",Kickstarter!$D:$D,"&lt;14999",Kickstarter!$F:$F,"=successful")</f>
        <v>168</v>
      </c>
      <c r="C5">
        <f>COUNTIFS(Kickstarter!$D:$D,"&gt;=10000",Kickstarter!$D:$D,"&lt;14999",Kickstarter!$F:$F,"=failed")</f>
        <v>144</v>
      </c>
      <c r="D5">
        <f>COUNTIFS(Kickstarter!$D:$D,"&gt;=10000",Kickstarter!$D:$D,"&lt;14999",Kickstarter!$F:$F,"=canceled")</f>
        <v>40</v>
      </c>
      <c r="E5">
        <f t="shared" si="0"/>
        <v>352</v>
      </c>
      <c r="F5" s="17">
        <f t="shared" si="1"/>
        <v>0.47727272727272729</v>
      </c>
      <c r="G5" s="17">
        <f t="shared" si="2"/>
        <v>0.40909090909090912</v>
      </c>
      <c r="H5" s="17">
        <f t="shared" si="3"/>
        <v>0.11363636363636363</v>
      </c>
    </row>
    <row r="6" spans="1:8" x14ac:dyDescent="0.35">
      <c r="A6" t="s">
        <v>8397</v>
      </c>
      <c r="B6">
        <f>COUNTIFS(Kickstarter!$D:$D,"&gt;=15000",Kickstarter!$D:$D,"&lt;19999",Kickstarter!$F:$F,"=successful")</f>
        <v>94</v>
      </c>
      <c r="C6">
        <f>COUNTIFS(Kickstarter!$D:$D,"&gt;=15000",Kickstarter!$D:$D,"&lt;19999",Kickstarter!$F:$F,"=failed")</f>
        <v>90</v>
      </c>
      <c r="D6">
        <f>COUNTIFS(Kickstarter!$D:$D,"&gt;=15000",Kickstarter!$D:$D,"&lt;19999",Kickstarter!$F:$F,"=canceled")</f>
        <v>17</v>
      </c>
      <c r="E6">
        <f t="shared" si="0"/>
        <v>201</v>
      </c>
      <c r="F6" s="17">
        <f t="shared" si="1"/>
        <v>0.46766169154228854</v>
      </c>
      <c r="G6" s="17">
        <f t="shared" si="2"/>
        <v>0.44776119402985076</v>
      </c>
      <c r="H6" s="17">
        <f t="shared" si="3"/>
        <v>8.45771144278607E-2</v>
      </c>
    </row>
    <row r="7" spans="1:8" x14ac:dyDescent="0.35">
      <c r="A7" t="s">
        <v>8398</v>
      </c>
      <c r="B7">
        <f>COUNTIFS(Kickstarter!$D:$D,"&gt;=20000",Kickstarter!$D:$D,"&lt;24999",Kickstarter!$F:$F,"=successful")</f>
        <v>62</v>
      </c>
      <c r="C7">
        <f>COUNTIFS(Kickstarter!$D:$D,"&gt;=20000",Kickstarter!$D:$D,"&lt;24999",Kickstarter!$F:$F,"=failed")</f>
        <v>72</v>
      </c>
      <c r="D7">
        <f>COUNTIFS(Kickstarter!$D:$D,"&gt;=20000",Kickstarter!$D:$D,"&lt;24999",Kickstarter!$F:$F,"=canceled")</f>
        <v>14</v>
      </c>
      <c r="E7">
        <f t="shared" si="0"/>
        <v>148</v>
      </c>
      <c r="F7" s="17">
        <f t="shared" si="1"/>
        <v>0.41891891891891891</v>
      </c>
      <c r="G7" s="17">
        <f t="shared" si="2"/>
        <v>0.48648648648648651</v>
      </c>
      <c r="H7" s="17">
        <f t="shared" si="3"/>
        <v>9.45945945945946E-2</v>
      </c>
    </row>
    <row r="8" spans="1:8" x14ac:dyDescent="0.35">
      <c r="A8" t="s">
        <v>8399</v>
      </c>
      <c r="B8">
        <f>COUNTIFS(Kickstarter!$D:$D,"&gt;=25000",Kickstarter!$D:$D,"&lt;29999",Kickstarter!$F:$F,"=successful")</f>
        <v>55</v>
      </c>
      <c r="C8">
        <f>COUNTIFS(Kickstarter!$D:$D,"&gt;=25000",Kickstarter!$D:$D,"&lt;29999",Kickstarter!$F:$F,"=failed")</f>
        <v>64</v>
      </c>
      <c r="D8">
        <f>COUNTIFS(Kickstarter!$D:$D,"&gt;=25000",Kickstarter!$D:$D,"&lt;29999",Kickstarter!$F:$F,"=canceled")</f>
        <v>18</v>
      </c>
      <c r="E8">
        <f t="shared" si="0"/>
        <v>137</v>
      </c>
      <c r="F8" s="17">
        <f t="shared" si="1"/>
        <v>0.40145985401459855</v>
      </c>
      <c r="G8" s="17">
        <f t="shared" si="2"/>
        <v>0.46715328467153283</v>
      </c>
      <c r="H8" s="17">
        <f t="shared" si="3"/>
        <v>0.13138686131386862</v>
      </c>
    </row>
    <row r="9" spans="1:8" x14ac:dyDescent="0.35">
      <c r="A9" t="s">
        <v>8400</v>
      </c>
      <c r="B9">
        <f>COUNTIFS(Kickstarter!$D:$D,"&gt;=30000",Kickstarter!$D:$D,"&lt;34999",Kickstarter!$F:$F,"=successful")</f>
        <v>32</v>
      </c>
      <c r="C9">
        <f>COUNTIFS(Kickstarter!$D:$D,"&gt;=30000",Kickstarter!$D:$D,"&lt;34999",Kickstarter!$F:$F,"=failed")</f>
        <v>37</v>
      </c>
      <c r="D9">
        <f>COUNTIFS(Kickstarter!$D:$D,"&gt;=30000",Kickstarter!$D:$D,"&lt;34999",Kickstarter!$F:$F,"=canceled")</f>
        <v>13</v>
      </c>
      <c r="E9">
        <f t="shared" si="0"/>
        <v>82</v>
      </c>
      <c r="F9" s="17">
        <f t="shared" si="1"/>
        <v>0.3902439024390244</v>
      </c>
      <c r="G9" s="17">
        <f t="shared" si="2"/>
        <v>0.45121951219512196</v>
      </c>
      <c r="H9" s="17">
        <f t="shared" si="3"/>
        <v>0.15853658536585366</v>
      </c>
    </row>
    <row r="10" spans="1:8" x14ac:dyDescent="0.35">
      <c r="A10" t="s">
        <v>8401</v>
      </c>
      <c r="B10">
        <f>COUNTIFS(Kickstarter!$D:$D,"&gt;=35000",Kickstarter!$D:$D,"&lt;39999",Kickstarter!$F:$F,"=successful")</f>
        <v>26</v>
      </c>
      <c r="C10">
        <f>COUNTIFS(Kickstarter!$D:$D,"&gt;=35000",Kickstarter!$D:$D,"&lt;39999",Kickstarter!$F:$F,"=failed")</f>
        <v>22</v>
      </c>
      <c r="D10">
        <f>COUNTIFS(Kickstarter!$D:$D,"&gt;=35000",Kickstarter!$D:$D,"&lt;39999",Kickstarter!$F:$F,"=canceled")</f>
        <v>7</v>
      </c>
      <c r="E10">
        <f t="shared" si="0"/>
        <v>55</v>
      </c>
      <c r="F10" s="17">
        <f t="shared" si="1"/>
        <v>0.47272727272727272</v>
      </c>
      <c r="G10" s="17">
        <f t="shared" si="2"/>
        <v>0.4</v>
      </c>
      <c r="H10" s="17">
        <f t="shared" si="3"/>
        <v>0.12727272727272726</v>
      </c>
    </row>
    <row r="11" spans="1:8" x14ac:dyDescent="0.35">
      <c r="A11" t="s">
        <v>8402</v>
      </c>
      <c r="B11">
        <f>COUNTIFS(Kickstarter!$D:$D,"&gt;=40000",Kickstarter!$D:$D,"&lt;44999",Kickstarter!$F:$F,"=successful")</f>
        <v>21</v>
      </c>
      <c r="C11">
        <f>COUNTIFS(Kickstarter!$D:$D,"&gt;=40000",Kickstarter!$D:$D,"&lt;44999",Kickstarter!$F:$F,"=failed")</f>
        <v>16</v>
      </c>
      <c r="D11">
        <f>COUNTIFS(Kickstarter!$D:$D,"&gt;=40000",Kickstarter!$D:$D,"&lt;44999",Kickstarter!$F:$F,"=canceled")</f>
        <v>6</v>
      </c>
      <c r="E11">
        <f t="shared" si="0"/>
        <v>43</v>
      </c>
      <c r="F11" s="17">
        <f t="shared" si="1"/>
        <v>0.48837209302325579</v>
      </c>
      <c r="G11" s="17">
        <f t="shared" si="2"/>
        <v>0.37209302325581395</v>
      </c>
      <c r="H11" s="17">
        <f t="shared" si="3"/>
        <v>0.13953488372093023</v>
      </c>
    </row>
    <row r="12" spans="1:8" x14ac:dyDescent="0.35">
      <c r="A12" t="s">
        <v>8403</v>
      </c>
      <c r="B12">
        <f>COUNTIFS(Kickstarter!$D:$D,"&gt;=45000",Kickstarter!$D:$D,"&lt;49999",Kickstarter!$F:$F,"=successful")</f>
        <v>6</v>
      </c>
      <c r="C12">
        <f>COUNTIFS(Kickstarter!$D:$D,"&gt;=45000",Kickstarter!$D:$D,"&lt;49999",Kickstarter!$F:$F,"=failed")</f>
        <v>11</v>
      </c>
      <c r="D12">
        <f>COUNTIFS(Kickstarter!$D:$D,"&gt;=45000",Kickstarter!$D:$D,"&lt;49999",Kickstarter!$F:$F,"=canceled")</f>
        <v>4</v>
      </c>
      <c r="E12">
        <f t="shared" si="0"/>
        <v>21</v>
      </c>
      <c r="F12" s="17">
        <f t="shared" si="1"/>
        <v>0.2857142857142857</v>
      </c>
      <c r="G12" s="17">
        <f t="shared" si="2"/>
        <v>0.52380952380952384</v>
      </c>
      <c r="H12" s="17">
        <f t="shared" si="3"/>
        <v>0.19047619047619047</v>
      </c>
    </row>
    <row r="13" spans="1:8" x14ac:dyDescent="0.35">
      <c r="A13" t="s">
        <v>8404</v>
      </c>
      <c r="B13">
        <f>COUNTIFS(Kickstarter!$D:$D,"&gt;50000",Kickstarter!$F:$F,"=successful")</f>
        <v>55</v>
      </c>
      <c r="C13">
        <f>COUNTIFS(Kickstarter!$D:$D,"&gt;50000",Kickstarter!$F:$F,"=failed")</f>
        <v>198</v>
      </c>
      <c r="D13">
        <f>COUNTIFS(Kickstarter!$D:$D,"&gt;50000",Kickstarter!$F:$F,"=canceled")</f>
        <v>83</v>
      </c>
      <c r="E13">
        <f t="shared" si="0"/>
        <v>336</v>
      </c>
      <c r="F13" s="17">
        <f t="shared" si="1"/>
        <v>0.16369047619047619</v>
      </c>
      <c r="G13" s="17">
        <f t="shared" si="2"/>
        <v>0.5892857142857143</v>
      </c>
      <c r="H13" s="17">
        <f t="shared" si="3"/>
        <v>0.24702380952380953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6BDF5-0CBA-42CC-8D8B-45D558F20B12}">
  <dimension ref="A1:F6"/>
  <sheetViews>
    <sheetView workbookViewId="0">
      <selection activeCell="A3" sqref="A3"/>
    </sheetView>
  </sheetViews>
  <sheetFormatPr defaultRowHeight="14.5" x14ac:dyDescent="0.35"/>
  <cols>
    <col min="1" max="1" width="22.45312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  <col min="7" max="7" width="11.7265625" bestFit="1" customWidth="1"/>
    <col min="8" max="8" width="9.81640625" bestFit="1" customWidth="1"/>
    <col min="9" max="9" width="10.36328125" bestFit="1" customWidth="1"/>
    <col min="10" max="10" width="7.1796875" bestFit="1" customWidth="1"/>
    <col min="11" max="11" width="10.7265625" bestFit="1" customWidth="1"/>
  </cols>
  <sheetData>
    <row r="1" spans="1:6" x14ac:dyDescent="0.35">
      <c r="A1" s="11" t="s">
        <v>8222</v>
      </c>
      <c r="B1" t="s">
        <v>8223</v>
      </c>
    </row>
    <row r="3" spans="1:6" x14ac:dyDescent="0.35">
      <c r="A3" s="11" t="s">
        <v>8364</v>
      </c>
      <c r="B3" s="11" t="s">
        <v>8362</v>
      </c>
    </row>
    <row r="4" spans="1:6" x14ac:dyDescent="0.35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223DF-F324-4F4B-B16A-8C3BF92002AA}">
  <dimension ref="A1:E7"/>
  <sheetViews>
    <sheetView workbookViewId="0">
      <selection activeCell="A4" sqref="A4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4.08984375" bestFit="1" customWidth="1"/>
    <col min="4" max="4" width="9.54296875" bestFit="1" customWidth="1"/>
    <col min="5" max="6" width="10.7265625" bestFit="1" customWidth="1"/>
  </cols>
  <sheetData>
    <row r="1" spans="1:5" x14ac:dyDescent="0.35">
      <c r="A1" s="11" t="s">
        <v>8222</v>
      </c>
      <c r="B1" t="s">
        <v>8223</v>
      </c>
    </row>
    <row r="2" spans="1:5" x14ac:dyDescent="0.35">
      <c r="A2" s="11" t="s">
        <v>8358</v>
      </c>
      <c r="B2" t="s">
        <v>8365</v>
      </c>
    </row>
    <row r="4" spans="1:5" x14ac:dyDescent="0.35">
      <c r="A4" s="11" t="s">
        <v>8363</v>
      </c>
      <c r="B4" s="11" t="s">
        <v>8362</v>
      </c>
    </row>
    <row r="5" spans="1:5" x14ac:dyDescent="0.35">
      <c r="A5" s="11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2" t="s">
        <v>8316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35">
      <c r="A7" s="12" t="s">
        <v>8361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B02DC-BCDA-4E0C-BE20-B7D91E202184}">
  <dimension ref="A1:F19"/>
  <sheetViews>
    <sheetView workbookViewId="0">
      <selection activeCell="A4" sqref="A4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1" t="s">
        <v>8358</v>
      </c>
      <c r="B1" t="s">
        <v>8315</v>
      </c>
    </row>
    <row r="2" spans="1:6" x14ac:dyDescent="0.35">
      <c r="A2" s="11" t="s">
        <v>8379</v>
      </c>
      <c r="B2" t="s">
        <v>8365</v>
      </c>
    </row>
    <row r="3" spans="1:6" x14ac:dyDescent="0.35">
      <c r="A3" s="11" t="s">
        <v>8380</v>
      </c>
      <c r="B3" t="s">
        <v>8365</v>
      </c>
    </row>
    <row r="5" spans="1:6" x14ac:dyDescent="0.35">
      <c r="A5" s="11" t="s">
        <v>8363</v>
      </c>
      <c r="B5" s="11" t="s">
        <v>8362</v>
      </c>
    </row>
    <row r="6" spans="1:6" x14ac:dyDescent="0.35">
      <c r="A6" s="11" t="s">
        <v>8360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35">
      <c r="A7" s="15" t="s">
        <v>8373</v>
      </c>
      <c r="B7" s="13">
        <v>7</v>
      </c>
      <c r="C7" s="13">
        <v>33</v>
      </c>
      <c r="D7" s="13">
        <v>2</v>
      </c>
      <c r="E7" s="13">
        <v>56</v>
      </c>
      <c r="F7" s="13">
        <v>98</v>
      </c>
    </row>
    <row r="8" spans="1:6" x14ac:dyDescent="0.35">
      <c r="A8" s="15" t="s">
        <v>8374</v>
      </c>
      <c r="B8" s="13">
        <v>3</v>
      </c>
      <c r="C8" s="13">
        <v>39</v>
      </c>
      <c r="D8" s="13">
        <v>8</v>
      </c>
      <c r="E8" s="13">
        <v>71</v>
      </c>
      <c r="F8" s="13">
        <v>121</v>
      </c>
    </row>
    <row r="9" spans="1:6" x14ac:dyDescent="0.35">
      <c r="A9" s="15" t="s">
        <v>8375</v>
      </c>
      <c r="B9" s="13">
        <v>3</v>
      </c>
      <c r="C9" s="13">
        <v>33</v>
      </c>
      <c r="D9" s="13">
        <v>14</v>
      </c>
      <c r="E9" s="13">
        <v>56</v>
      </c>
      <c r="F9" s="13">
        <v>106</v>
      </c>
    </row>
    <row r="10" spans="1:6" x14ac:dyDescent="0.35">
      <c r="A10" s="15" t="s">
        <v>8376</v>
      </c>
      <c r="B10" s="13">
        <v>2</v>
      </c>
      <c r="C10" s="13">
        <v>40</v>
      </c>
      <c r="D10" s="13"/>
      <c r="E10" s="13">
        <v>71</v>
      </c>
      <c r="F10" s="13">
        <v>113</v>
      </c>
    </row>
    <row r="11" spans="1:6" x14ac:dyDescent="0.35">
      <c r="A11" s="15" t="s">
        <v>8367</v>
      </c>
      <c r="B11" s="13">
        <v>3</v>
      </c>
      <c r="C11" s="13">
        <v>52</v>
      </c>
      <c r="D11" s="13"/>
      <c r="E11" s="13">
        <v>111</v>
      </c>
      <c r="F11" s="13">
        <v>166</v>
      </c>
    </row>
    <row r="12" spans="1:6" x14ac:dyDescent="0.35">
      <c r="A12" s="15" t="s">
        <v>8377</v>
      </c>
      <c r="B12" s="13">
        <v>4</v>
      </c>
      <c r="C12" s="13">
        <v>49</v>
      </c>
      <c r="D12" s="13"/>
      <c r="E12" s="13">
        <v>100</v>
      </c>
      <c r="F12" s="13">
        <v>153</v>
      </c>
    </row>
    <row r="13" spans="1:6" x14ac:dyDescent="0.35">
      <c r="A13" s="15" t="s">
        <v>8368</v>
      </c>
      <c r="B13" s="13">
        <v>1</v>
      </c>
      <c r="C13" s="13">
        <v>50</v>
      </c>
      <c r="D13" s="13"/>
      <c r="E13" s="13">
        <v>87</v>
      </c>
      <c r="F13" s="13">
        <v>138</v>
      </c>
    </row>
    <row r="14" spans="1:6" x14ac:dyDescent="0.35">
      <c r="A14" s="15" t="s">
        <v>8369</v>
      </c>
      <c r="B14" s="13">
        <v>4</v>
      </c>
      <c r="C14" s="13">
        <v>47</v>
      </c>
      <c r="D14" s="13"/>
      <c r="E14" s="13">
        <v>72</v>
      </c>
      <c r="F14" s="13">
        <v>123</v>
      </c>
    </row>
    <row r="15" spans="1:6" x14ac:dyDescent="0.35">
      <c r="A15" s="15" t="s">
        <v>8370</v>
      </c>
      <c r="B15" s="13">
        <v>4</v>
      </c>
      <c r="C15" s="13">
        <v>34</v>
      </c>
      <c r="D15" s="13"/>
      <c r="E15" s="13">
        <v>59</v>
      </c>
      <c r="F15" s="13">
        <v>97</v>
      </c>
    </row>
    <row r="16" spans="1:6" x14ac:dyDescent="0.35">
      <c r="A16" s="15" t="s">
        <v>8371</v>
      </c>
      <c r="B16" s="13"/>
      <c r="C16" s="13">
        <v>50</v>
      </c>
      <c r="D16" s="13"/>
      <c r="E16" s="13">
        <v>65</v>
      </c>
      <c r="F16" s="13">
        <v>115</v>
      </c>
    </row>
    <row r="17" spans="1:6" x14ac:dyDescent="0.35">
      <c r="A17" s="15" t="s">
        <v>8372</v>
      </c>
      <c r="B17" s="13">
        <v>3</v>
      </c>
      <c r="C17" s="13">
        <v>31</v>
      </c>
      <c r="D17" s="13"/>
      <c r="E17" s="13">
        <v>54</v>
      </c>
      <c r="F17" s="13">
        <v>88</v>
      </c>
    </row>
    <row r="18" spans="1:6" x14ac:dyDescent="0.35">
      <c r="A18" s="15" t="s">
        <v>8378</v>
      </c>
      <c r="B18" s="13">
        <v>3</v>
      </c>
      <c r="C18" s="13">
        <v>35</v>
      </c>
      <c r="D18" s="13"/>
      <c r="E18" s="13">
        <v>37</v>
      </c>
      <c r="F18" s="13">
        <v>75</v>
      </c>
    </row>
    <row r="19" spans="1:6" x14ac:dyDescent="0.35">
      <c r="A19" s="15" t="s">
        <v>8361</v>
      </c>
      <c r="B19" s="13">
        <v>37</v>
      </c>
      <c r="C19" s="13">
        <v>493</v>
      </c>
      <c r="D19" s="13">
        <v>24</v>
      </c>
      <c r="E19" s="13">
        <v>839</v>
      </c>
      <c r="F19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F0C87-F66F-46AE-8257-1335BA4DCB99}">
  <dimension ref="A1:F6"/>
  <sheetViews>
    <sheetView workbookViewId="0">
      <selection activeCell="C2" sqref="C2"/>
    </sheetView>
  </sheetViews>
  <sheetFormatPr defaultRowHeight="14.5" x14ac:dyDescent="0.35"/>
  <cols>
    <col min="1" max="1" width="12.90625" customWidth="1"/>
    <col min="2" max="2" width="42.26953125" customWidth="1"/>
    <col min="3" max="3" width="10.90625" customWidth="1"/>
    <col min="5" max="5" width="17.453125" customWidth="1"/>
  </cols>
  <sheetData>
    <row r="1" spans="1:6" x14ac:dyDescent="0.35">
      <c r="A1" t="s">
        <v>8382</v>
      </c>
      <c r="B1" t="s">
        <v>4110</v>
      </c>
      <c r="C1" t="s">
        <v>8383</v>
      </c>
      <c r="D1" t="s">
        <v>8384</v>
      </c>
      <c r="E1" t="s">
        <v>8307</v>
      </c>
      <c r="F1" t="s">
        <v>8385</v>
      </c>
    </row>
    <row r="2" spans="1:6" ht="43.5" x14ac:dyDescent="0.35">
      <c r="A2" s="16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3">
        <f>VLOOKUP(A2, Kickstarter!B:E, 3, FALSE)</f>
        <v>2000</v>
      </c>
      <c r="D2">
        <f>VLOOKUP(A2, Kickstarter!B:E, 4, FALSE)</f>
        <v>2020</v>
      </c>
      <c r="E2">
        <f>(VLOOKUP(A2, Kickstarter!B:E, 4, FALSE))/F2</f>
        <v>51.794871794871796</v>
      </c>
      <c r="F2">
        <f>VLOOKUP(A2, Kickstarter!B:L, 11, FALSE)</f>
        <v>39</v>
      </c>
    </row>
    <row r="3" spans="1:6" ht="43.5" x14ac:dyDescent="0.35">
      <c r="A3" s="16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Kickstarter!B:E, 3, FALSE)</f>
        <v>2000</v>
      </c>
      <c r="D3">
        <f>VLOOKUP(A3, Kickstarter!B:E, 4, FALSE)</f>
        <v>2020</v>
      </c>
      <c r="E3">
        <f>(VLOOKUP(A3, Kickstarter!B:E, 4, FALSE))/F3</f>
        <v>36.071428571428569</v>
      </c>
      <c r="F3">
        <f>VLOOKUP(A3, Kickstarter!B:L, 11, FALSE)</f>
        <v>56</v>
      </c>
    </row>
    <row r="4" spans="1:6" ht="43.5" x14ac:dyDescent="0.35">
      <c r="A4" s="16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Kickstarter!B:E, 3, FALSE)</f>
        <v>1500</v>
      </c>
      <c r="D4">
        <f>VLOOKUP(A4, Kickstarter!B:E, 4, FALSE)</f>
        <v>2576</v>
      </c>
      <c r="E4">
        <f>(VLOOKUP(A4, Kickstarter!B:E, 4, FALSE))/F4</f>
        <v>33.025641025641029</v>
      </c>
      <c r="F4">
        <f>VLOOKUP(A4, Kickstarter!B:L, 11, FALSE)</f>
        <v>78</v>
      </c>
    </row>
    <row r="5" spans="1:6" ht="43.5" x14ac:dyDescent="0.35">
      <c r="A5" s="16" t="s">
        <v>3329</v>
      </c>
      <c r="B5" s="3" t="str">
        <f>VLOOKUP(A5, Kickstarter!B:C, 2, FALSE)</f>
        <v>Jestia and Raedon is a brand new romantic comedy play going to the Edinburgh Fringe Festival this summer.</v>
      </c>
      <c r="C5" s="3">
        <f>VLOOKUP(A5, Kickstarter!B:E, 3, FALSE)</f>
        <v>1000</v>
      </c>
      <c r="D5">
        <f>VLOOKUP(A5, Kickstarter!B:E, 4, FALSE)</f>
        <v>1168</v>
      </c>
      <c r="E5">
        <f>(VLOOKUP(A5, Kickstarter!B:E, 4, FALSE))/F5</f>
        <v>44.92307692307692</v>
      </c>
      <c r="F5">
        <f>VLOOKUP(A5, Kickstarter!B:L, 11, FALSE)</f>
        <v>26</v>
      </c>
    </row>
    <row r="6" spans="1:6" ht="58" x14ac:dyDescent="0.35">
      <c r="A6" s="1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3">
        <f>VLOOKUP(A6, Kickstarter!B:E, 3, FALSE)</f>
        <v>4000</v>
      </c>
      <c r="D6">
        <f>VLOOKUP(A6, Kickstarter!B:E, 4, FALSE)</f>
        <v>4137</v>
      </c>
      <c r="E6">
        <f>(VLOOKUP(A6, Kickstarter!B:E, 4, FALSE))/F6</f>
        <v>36.610619469026545</v>
      </c>
      <c r="F6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Daniel Ojeda</cp:lastModifiedBy>
  <dcterms:created xsi:type="dcterms:W3CDTF">2017-04-20T15:17:24Z</dcterms:created>
  <dcterms:modified xsi:type="dcterms:W3CDTF">2022-06-06T02:17:02Z</dcterms:modified>
</cp:coreProperties>
</file>