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ctronics\Projects\Headphone Amplifier 2.0\Docs\"/>
    </mc:Choice>
  </mc:AlternateContent>
  <xr:revisionPtr revIDLastSave="0" documentId="13_ncr:1_{44919E60-9C77-4CF0-9470-A265546324BD}" xr6:coauthVersionLast="45" xr6:coauthVersionMax="45" xr10:uidLastSave="{00000000-0000-0000-0000-000000000000}"/>
  <bookViews>
    <workbookView xWindow="-108" yWindow="-108" windowWidth="23256" windowHeight="12576" xr2:uid="{8FA45902-2ECB-43D8-9871-AFBFF8B33A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B4" i="1"/>
  <c r="H7" i="1" s="1"/>
  <c r="H6" i="1"/>
  <c r="H3" i="1"/>
</calcChain>
</file>

<file path=xl/sharedStrings.xml><?xml version="1.0" encoding="utf-8"?>
<sst xmlns="http://schemas.openxmlformats.org/spreadsheetml/2006/main" count="44" uniqueCount="39">
  <si>
    <t>Input Parameters</t>
  </si>
  <si>
    <t>Ri</t>
  </si>
  <si>
    <t>Rf</t>
  </si>
  <si>
    <t>Ci</t>
  </si>
  <si>
    <t>Cc</t>
  </si>
  <si>
    <t>Cb</t>
  </si>
  <si>
    <t>Detail</t>
  </si>
  <si>
    <t>Value</t>
  </si>
  <si>
    <t>Input Resistance</t>
  </si>
  <si>
    <t>Feedback Resistance</t>
  </si>
  <si>
    <t>Output Capacitance</t>
  </si>
  <si>
    <t>Bypass Capacitance</t>
  </si>
  <si>
    <t>Performance Characteristrics</t>
  </si>
  <si>
    <t>Effective Resistance</t>
  </si>
  <si>
    <t>fc Lowpass (Applicable if Rf&gt;50k)</t>
  </si>
  <si>
    <t>Desireable Gain</t>
  </si>
  <si>
    <t>0.1u&lt;Cb&lt;1u</t>
  </si>
  <si>
    <t>Input Capacitance (Calculated Automatically)</t>
  </si>
  <si>
    <t>Unit</t>
  </si>
  <si>
    <t>Ohm</t>
  </si>
  <si>
    <t>Hz</t>
  </si>
  <si>
    <t>Notes</t>
  </si>
  <si>
    <t>Condition Must be Met for Optimum Performancce</t>
  </si>
  <si>
    <t>1/((C_i R_i ) )</t>
  </si>
  <si>
    <t>1/(R_l C_c )</t>
  </si>
  <si>
    <t>Cs</t>
  </si>
  <si>
    <t>0.1u</t>
  </si>
  <si>
    <t>10u</t>
  </si>
  <si>
    <t>Low ESR Ceramic</t>
  </si>
  <si>
    <t>Electrolyte Aluminium</t>
  </si>
  <si>
    <t>Metal Film</t>
  </si>
  <si>
    <t>Low Leakage Tentalum / Ceramic</t>
  </si>
  <si>
    <t>Low ESR Tentalum / Ceramic</t>
  </si>
  <si>
    <t>Special Conditions</t>
  </si>
  <si>
    <t>Source Decoupling</t>
  </si>
  <si>
    <t>Cf</t>
  </si>
  <si>
    <t>5p</t>
  </si>
  <si>
    <t>Compensation Cap</t>
  </si>
  <si>
    <t>Ceramic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</si>
</sst>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89">
    <dxf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fgColor rgb="FF92D050"/>
          <bgColor rgb="FF92D05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639729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39729"/>
      <color rgb="FFA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106680</xdr:colOff>
      <xdr:row>3</xdr:row>
      <xdr:rowOff>87630</xdr:rowOff>
    </xdr:from>
    <xdr:ext cx="1713546" cy="34804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F4666C9-B8B1-45A6-BA95-BF92FB7D5812}"/>
                </a:ext>
              </a:extLst>
            </xdr:cNvPr>
            <xdr:cNvSpPr txBox="1"/>
          </xdr:nvSpPr>
          <xdr:spPr>
            <a:xfrm>
              <a:off x="5250180" y="651510"/>
              <a:ext cx="1713546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PK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×250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𝑘𝑂h𝑚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PK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F4666C9-B8B1-45A6-BA95-BF92FB7D5812}"/>
                </a:ext>
              </a:extLst>
            </xdr:cNvPr>
            <xdr:cNvSpPr txBox="1"/>
          </xdr:nvSpPr>
          <xdr:spPr>
            <a:xfrm>
              <a:off x="5250180" y="651510"/>
              <a:ext cx="1713546" cy="3480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PK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latin typeface="Cambria Math" panose="02040503050406030204" pitchFamily="18" charset="0"/>
                </a:rPr>
                <a:t>(𝐶_𝑏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×250𝑘𝑂ℎ𝑚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PK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  1/((𝐶_𝑖 𝑅_𝑖))</a:t>
              </a:r>
              <a:endParaRPr lang="en-PK" sz="1100"/>
            </a:p>
          </xdr:txBody>
        </xdr:sp>
      </mc:Fallback>
    </mc:AlternateContent>
    <xdr:clientData/>
  </xdr:oneCellAnchor>
  <xdr:oneCellAnchor>
    <xdr:from>
      <xdr:col>6</xdr:col>
      <xdr:colOff>91440</xdr:colOff>
      <xdr:row>4</xdr:row>
      <xdr:rowOff>144780</xdr:rowOff>
    </xdr:from>
    <xdr:ext cx="2636520" cy="320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46CAD0-D153-4054-A1F2-1C877B90D7E7}"/>
                </a:ext>
              </a:extLst>
            </xdr:cNvPr>
            <xdr:cNvSpPr txBox="1"/>
          </xdr:nvSpPr>
          <xdr:spPr>
            <a:xfrm>
              <a:off x="5234940" y="1257300"/>
              <a:ext cx="2636520" cy="320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PK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US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×250</m:t>
                      </m:r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𝑘𝑂h𝑚</m:t>
                      </m:r>
                      <m:r>
                        <a:rPr lang="en-US" sz="14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n-US" sz="14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≤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sSub>
                            <m:sSubPr>
                              <m:ctrlP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en-US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den>
                  </m:f>
                  <m:r>
                    <a:rPr lang="en-US" sz="1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≪ </m:t>
                  </m:r>
                  <m:f>
                    <m:fPr>
                      <m:ctrlP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num>
                    <m:den>
                      <m:sSub>
                        <m:sSubPr>
                          <m:ctrlP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sz="1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𝑙</m:t>
                          </m:r>
                        </m:sub>
                      </m:sSub>
                      <m:sSub>
                        <m:sSubPr>
                          <m:ctrlP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</m:t>
                          </m:r>
                        </m:e>
                        <m:sub>
                          <m:r>
                            <a:rPr lang="en-US" sz="14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r>
                <a:rPr lang="en-US" sz="1400"/>
                <a:t> </a:t>
              </a:r>
              <a:endParaRPr lang="en-PK" sz="14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946CAD0-D153-4054-A1F2-1C877B90D7E7}"/>
                </a:ext>
              </a:extLst>
            </xdr:cNvPr>
            <xdr:cNvSpPr txBox="1"/>
          </xdr:nvSpPr>
          <xdr:spPr>
            <a:xfrm>
              <a:off x="5234940" y="1257300"/>
              <a:ext cx="2636520" cy="3200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r>
                <a:rPr lang="en-PK" sz="1400" b="0" i="0">
                  <a:latin typeface="Cambria Math" panose="02040503050406030204" pitchFamily="18" charset="0"/>
                </a:rPr>
                <a:t>/(</a:t>
              </a:r>
              <a:r>
                <a:rPr lang="en-US" sz="1400" b="0" i="0">
                  <a:latin typeface="Cambria Math" panose="02040503050406030204" pitchFamily="18" charset="0"/>
                </a:rPr>
                <a:t>(𝐶_𝑏 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×250𝑘𝑂ℎ𝑚</a:t>
              </a:r>
              <a:r>
                <a:rPr lang="en-US" sz="1400" b="0" i="0">
                  <a:latin typeface="Cambria Math" panose="02040503050406030204" pitchFamily="18" charset="0"/>
                </a:rPr>
                <a:t>)</a:t>
              </a:r>
              <a:r>
                <a:rPr lang="en-PK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  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  1/((𝐶_𝑖 𝑅_𝑖 ) )  ≪  1/(𝑅_𝑙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𝐶_𝑐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)</a:t>
              </a:r>
              <a:r>
                <a:rPr lang="en-US" sz="1400"/>
                <a:t> </a:t>
              </a:r>
              <a:endParaRPr lang="en-PK" sz="1400"/>
            </a:p>
          </xdr:txBody>
        </xdr:sp>
      </mc:Fallback>
    </mc:AlternateContent>
    <xdr:clientData/>
  </xdr:oneCellAnchor>
  <xdr:twoCellAnchor editAs="oneCell">
    <xdr:from>
      <xdr:col>5</xdr:col>
      <xdr:colOff>566336</xdr:colOff>
      <xdr:row>8</xdr:row>
      <xdr:rowOff>10133</xdr:rowOff>
    </xdr:from>
    <xdr:to>
      <xdr:col>10</xdr:col>
      <xdr:colOff>121190</xdr:colOff>
      <xdr:row>22</xdr:row>
      <xdr:rowOff>134470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A908FD-F598-48BB-865C-3F7B3B61B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3112" y="2197521"/>
          <a:ext cx="4575090" cy="2634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48F8-92AF-4F19-8360-51D342A3DCAE}">
  <dimension ref="A1:J9"/>
  <sheetViews>
    <sheetView tabSelected="1" topLeftCell="B4" zoomScale="145" zoomScaleNormal="145" workbookViewId="0">
      <selection activeCell="E13" sqref="E13"/>
    </sheetView>
  </sheetViews>
  <sheetFormatPr defaultRowHeight="14.4" x14ac:dyDescent="0.3"/>
  <cols>
    <col min="1" max="1" width="17.44140625" bestFit="1" customWidth="1"/>
    <col min="2" max="2" width="11.44140625" customWidth="1"/>
    <col min="3" max="3" width="18.109375" customWidth="1"/>
    <col min="4" max="4" width="19" bestFit="1" customWidth="1"/>
    <col min="7" max="7" width="28" bestFit="1" customWidth="1"/>
    <col min="8" max="8" width="9.5546875" bestFit="1" customWidth="1"/>
    <col min="10" max="10" width="17.88671875" customWidth="1"/>
  </cols>
  <sheetData>
    <row r="1" spans="1:10" s="2" customFormat="1" ht="15.6" x14ac:dyDescent="0.3">
      <c r="A1" s="2" t="s">
        <v>0</v>
      </c>
      <c r="B1" s="2" t="s">
        <v>7</v>
      </c>
      <c r="C1" s="2" t="s">
        <v>6</v>
      </c>
      <c r="D1" s="2" t="s">
        <v>33</v>
      </c>
      <c r="G1" s="2" t="s">
        <v>12</v>
      </c>
      <c r="H1" s="2" t="s">
        <v>7</v>
      </c>
      <c r="I1" s="2" t="s">
        <v>18</v>
      </c>
      <c r="J1" s="2" t="s">
        <v>21</v>
      </c>
    </row>
    <row r="2" spans="1:10" x14ac:dyDescent="0.3">
      <c r="A2" s="4" t="s">
        <v>1</v>
      </c>
      <c r="B2">
        <v>10000</v>
      </c>
      <c r="C2" s="4" t="s">
        <v>8</v>
      </c>
      <c r="D2" t="s">
        <v>30</v>
      </c>
      <c r="G2" t="s">
        <v>15</v>
      </c>
      <c r="H2">
        <v>10</v>
      </c>
    </row>
    <row r="3" spans="1:10" x14ac:dyDescent="0.3">
      <c r="A3" s="4" t="s">
        <v>2</v>
      </c>
      <c r="B3">
        <v>100000</v>
      </c>
      <c r="C3" s="4" t="s">
        <v>9</v>
      </c>
      <c r="D3" t="s">
        <v>30</v>
      </c>
      <c r="G3" t="s">
        <v>13</v>
      </c>
      <c r="H3" s="1">
        <f>(B3*B2)/(B3+B2)</f>
        <v>9090.9090909090901</v>
      </c>
      <c r="I3" t="s">
        <v>19</v>
      </c>
    </row>
    <row r="4" spans="1:10" ht="43.2" x14ac:dyDescent="0.3">
      <c r="A4" s="4" t="s">
        <v>3</v>
      </c>
      <c r="B4" s="1">
        <f>1/(2*PI()*B2*20)</f>
        <v>7.9577471545947666E-7</v>
      </c>
      <c r="C4" s="3" t="s">
        <v>17</v>
      </c>
      <c r="D4" s="3" t="s">
        <v>31</v>
      </c>
      <c r="J4" s="3" t="s">
        <v>22</v>
      </c>
    </row>
    <row r="5" spans="1:10" ht="43.2" x14ac:dyDescent="0.3">
      <c r="A5" s="4" t="s">
        <v>4</v>
      </c>
      <c r="B5" s="1">
        <v>2.2000000000000001E-4</v>
      </c>
      <c r="C5" s="4" t="s">
        <v>10</v>
      </c>
      <c r="D5" s="3" t="s">
        <v>32</v>
      </c>
      <c r="J5" s="3" t="s">
        <v>22</v>
      </c>
    </row>
    <row r="6" spans="1:10" x14ac:dyDescent="0.3">
      <c r="A6" s="4" t="s">
        <v>5</v>
      </c>
      <c r="B6" s="1">
        <v>9.9999999999999995E-7</v>
      </c>
      <c r="C6" s="4" t="s">
        <v>11</v>
      </c>
      <c r="D6" t="s">
        <v>16</v>
      </c>
      <c r="G6" t="s">
        <v>14</v>
      </c>
      <c r="H6" s="1">
        <f>1/(2*PI()*B3*0.000000000005)</f>
        <v>318309.88618379069</v>
      </c>
      <c r="I6" t="s">
        <v>20</v>
      </c>
    </row>
    <row r="7" spans="1:10" x14ac:dyDescent="0.3">
      <c r="A7" s="4" t="s">
        <v>25</v>
      </c>
      <c r="B7" t="s">
        <v>26</v>
      </c>
      <c r="C7" s="4" t="s">
        <v>34</v>
      </c>
      <c r="D7" s="4" t="s">
        <v>28</v>
      </c>
      <c r="G7" t="s">
        <v>23</v>
      </c>
      <c r="H7" s="1">
        <f>1/(B4*B2)</f>
        <v>125.66370614359172</v>
      </c>
    </row>
    <row r="8" spans="1:10" x14ac:dyDescent="0.3">
      <c r="A8" s="4" t="s">
        <v>25</v>
      </c>
      <c r="B8" t="s">
        <v>27</v>
      </c>
      <c r="C8" s="4" t="s">
        <v>34</v>
      </c>
      <c r="D8" s="4" t="s">
        <v>29</v>
      </c>
      <c r="G8" t="s">
        <v>24</v>
      </c>
      <c r="H8" s="1">
        <f>1/(32*B5)</f>
        <v>142.04545454545453</v>
      </c>
    </row>
    <row r="9" spans="1:10" x14ac:dyDescent="0.3">
      <c r="A9" s="4" t="s">
        <v>35</v>
      </c>
      <c r="B9" t="s">
        <v>36</v>
      </c>
      <c r="C9" s="4" t="s">
        <v>37</v>
      </c>
      <c r="D9" t="s">
        <v>38</v>
      </c>
    </row>
  </sheetData>
  <conditionalFormatting sqref="H2">
    <cfRule type="expression" dxfId="22" priority="12">
      <formula>($B$3/$B$2)&lt;&gt;$H$2</formula>
    </cfRule>
    <cfRule type="expression" dxfId="21" priority="13">
      <formula>($B$3/$B$2)=$H$2</formula>
    </cfRule>
  </conditionalFormatting>
  <conditionalFormatting sqref="H3">
    <cfRule type="expression" dxfId="20" priority="10">
      <formula>OR($H$3&lt;5000, $H$3&gt;20000)</formula>
    </cfRule>
    <cfRule type="expression" dxfId="19" priority="11">
      <formula>OR($H$3&gt;=5000, $H$3&lt;=20000)</formula>
    </cfRule>
  </conditionalFormatting>
  <conditionalFormatting sqref="B3">
    <cfRule type="expression" dxfId="18" priority="8">
      <formula>$B$3&gt;50000</formula>
    </cfRule>
    <cfRule type="expression" dxfId="17" priority="9">
      <formula>$B$3&lt;=50000</formula>
    </cfRule>
  </conditionalFormatting>
  <conditionalFormatting sqref="G4:H4">
    <cfRule type="expression" dxfId="16" priority="6">
      <formula>(1/($B$6*250000))&gt;1/($B$4*$B$2)</formula>
    </cfRule>
    <cfRule type="expression" dxfId="15" priority="7">
      <formula>(1/($B$6*250000))&lt;=1/($B$4*$B$2)</formula>
    </cfRule>
  </conditionalFormatting>
  <conditionalFormatting sqref="G5:H5">
    <cfRule type="expression" dxfId="14" priority="3">
      <formula>NOT(AND((1/($B$6*250000))&lt;=1/($B$4*$B$2), 1/($B$4*$B$2)&lt;1/(20*$B$5)))</formula>
    </cfRule>
    <cfRule type="expression" dxfId="13" priority="4">
      <formula>AND((1/($B$6*250000))&lt;=1/($B$4*$B$2), 1/($B$4*$B$2)&lt;1/(20*$B$5))</formula>
    </cfRule>
  </conditionalFormatting>
  <conditionalFormatting sqref="G6:I6">
    <cfRule type="expression" dxfId="12" priority="2">
      <formula>$B$3&gt;50000</formula>
    </cfRule>
  </conditionalFormatting>
  <conditionalFormatting sqref="A9:D9">
    <cfRule type="expression" dxfId="11" priority="1">
      <formula>$B$3&gt;50000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2020-03-22T20:32:27Z</dcterms:created>
  <dcterms:modified xsi:type="dcterms:W3CDTF">2020-03-23T09:01:26Z</dcterms:modified>
</cp:coreProperties>
</file>