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165" activeTab="1"/>
  </bookViews>
  <sheets>
    <sheet name="Data - Before Migration" sheetId="1" r:id="rId1"/>
    <sheet name="Data - After Migration" sheetId="2" r:id="rId2"/>
    <sheet name="Core Product" sheetId="3" r:id="rId3"/>
    <sheet name="Corporate" sheetId="4" r:id="rId4"/>
    <sheet name="Additional Product" sheetId="5" r:id="rId5"/>
  </sheets>
  <calcPr calcId="144525"/>
</workbook>
</file>

<file path=xl/sharedStrings.xml><?xml version="1.0" encoding="utf-8"?>
<sst xmlns="http://schemas.openxmlformats.org/spreadsheetml/2006/main" count="88" uniqueCount="67">
  <si>
    <t>month</t>
  </si>
  <si>
    <t>all</t>
  </si>
  <si>
    <t>vip</t>
  </si>
  <si>
    <t>deluxe</t>
  </si>
  <si>
    <t>go</t>
  </si>
  <si>
    <t>check</t>
  </si>
  <si>
    <t>number member idn and center</t>
  </si>
  <si>
    <t>number member del</t>
  </si>
  <si>
    <t>number member go</t>
  </si>
  <si>
    <t>number member vip</t>
  </si>
  <si>
    <t>total member</t>
  </si>
  <si>
    <t>eoc from coco</t>
  </si>
  <si>
    <t>eoc from erwin</t>
  </si>
  <si>
    <t>number member go cpt</t>
  </si>
  <si>
    <t>number member del cpt</t>
  </si>
  <si>
    <t>number member vip cpt</t>
  </si>
  <si>
    <t>number member del without cpt</t>
  </si>
  <si>
    <t>number member vip without cpt</t>
  </si>
  <si>
    <t>number member go without cpt</t>
  </si>
  <si>
    <t>total member without cpt</t>
  </si>
  <si>
    <t>Member Population</t>
  </si>
  <si>
    <t>Data from Core Course and Erwin</t>
  </si>
  <si>
    <t>Updated 3 January 2024</t>
  </si>
  <si>
    <t>Count</t>
  </si>
  <si>
    <t>Growth</t>
  </si>
  <si>
    <t>Month</t>
  </si>
  <si>
    <t>Deluxe</t>
  </si>
  <si>
    <t>Go</t>
  </si>
  <si>
    <t>VIP</t>
  </si>
  <si>
    <t>Total Member</t>
  </si>
  <si>
    <t>EOC Member</t>
  </si>
  <si>
    <t>*revised for May 2023, data in Core Course changed</t>
  </si>
  <si>
    <t>Number of members obtained from Core Course PowerBI, student progress monthly report.</t>
  </si>
  <si>
    <t>Number of EOC members obtained from Erwin, membership page.</t>
  </si>
  <si>
    <t>Including corporate members.</t>
  </si>
  <si>
    <t>Data from Corporate Department Record</t>
  </si>
  <si>
    <t>No</t>
  </si>
  <si>
    <t>*tiket.com EOC on April and May (+- 150 members)</t>
  </si>
  <si>
    <t>*BTPN, IDX,  Defenxor EOC</t>
  </si>
  <si>
    <t>*Bayan EOC</t>
  </si>
  <si>
    <t>*Siloam 83 new GO</t>
  </si>
  <si>
    <t>GO</t>
  </si>
  <si>
    <t>DLX</t>
  </si>
  <si>
    <t>BRI Agri</t>
  </si>
  <si>
    <t>Bayan</t>
  </si>
  <si>
    <t>Daffa</t>
  </si>
  <si>
    <t>BJ</t>
  </si>
  <si>
    <t>Berau Coal</t>
  </si>
  <si>
    <t>ICAEW</t>
  </si>
  <si>
    <t>Gag Nikel</t>
  </si>
  <si>
    <t>Defenxor</t>
  </si>
  <si>
    <t>IDX</t>
  </si>
  <si>
    <t>BTPN</t>
  </si>
  <si>
    <t>BRI Life</t>
  </si>
  <si>
    <t>Siloam</t>
  </si>
  <si>
    <t>CTI</t>
  </si>
  <si>
    <t>Total</t>
  </si>
  <si>
    <t>Club</t>
  </si>
  <si>
    <t>Club + IELTS</t>
  </si>
  <si>
    <t>Club + Proskill</t>
  </si>
  <si>
    <t>IELTS</t>
  </si>
  <si>
    <t>IELTS + Proskill</t>
  </si>
  <si>
    <t>Proskill</t>
  </si>
  <si>
    <t>Club + Proskill Growth</t>
  </si>
  <si>
    <t>Number of members obtained from Erwin - memberships.</t>
  </si>
  <si>
    <t>The number ignores the member's core product; for instance, Deluxe + IELTS membership is considered as IELTS membership.</t>
  </si>
  <si>
    <t>Members are those who have been active in a given month, even for one day. For example, members who joins on 31 Jan 2023 (last day of Jan 2023) will still be counted as member in Jan 2023.</t>
  </si>
</sst>
</file>

<file path=xl/styles.xml><?xml version="1.0" encoding="utf-8"?>
<styleSheet xmlns="http://schemas.openxmlformats.org/spreadsheetml/2006/main">
  <numFmts count="8">
    <numFmt numFmtId="176" formatCode="0.0%"/>
    <numFmt numFmtId="177" formatCode="mmm\ yyyy"/>
    <numFmt numFmtId="178" formatCode="mmm&quot; &quot;yyyy"/>
    <numFmt numFmtId="179" formatCode="_ * #,##0.00_ ;_ * \-#,##0.00_ ;_ * &quot;-&quot;??_ ;_ @_ "/>
    <numFmt numFmtId="180" formatCode="yyyy\-m"/>
    <numFmt numFmtId="181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1"/>
      <color rgb="FF000000"/>
      <name val="Calibri"/>
      <charset val="134"/>
      <scheme val="minor"/>
    </font>
    <font>
      <sz val="11"/>
      <color theme="1"/>
      <name val="Calibri"/>
      <charset val="134"/>
    </font>
    <font>
      <b/>
      <sz val="18"/>
      <color theme="1"/>
      <name val="Calibri"/>
      <charset val="134"/>
    </font>
    <font>
      <b/>
      <sz val="15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CCCCCC"/>
        <bgColor rgb="FFCCCCCC"/>
      </patternFill>
    </fill>
    <fill>
      <patternFill patternType="solid">
        <fgColor rgb="FF203864"/>
        <bgColor rgb="FF203864"/>
      </patternFill>
    </fill>
    <fill>
      <patternFill patternType="solid">
        <fgColor rgb="FF666666"/>
        <bgColor rgb="FF666666"/>
      </patternFill>
    </fill>
    <fill>
      <patternFill patternType="solid">
        <fgColor rgb="FFB45F06"/>
        <bgColor rgb="FFB45F06"/>
      </patternFill>
    </fill>
    <fill>
      <patternFill patternType="solid">
        <fgColor rgb="FF980000"/>
        <bgColor rgb="FF98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3" fillId="16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28" fillId="26" borderId="8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81" fontId="9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1" fillId="0" borderId="0" xfId="0" applyFont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178" fontId="6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177" fontId="9" fillId="0" borderId="0" xfId="0" applyNumberFormat="1" applyFont="1" applyAlignment="1"/>
    <xf numFmtId="0" fontId="4" fillId="0" borderId="4" xfId="0" applyFont="1" applyBorder="1"/>
    <xf numFmtId="0" fontId="10" fillId="3" borderId="3" xfId="0" applyFont="1" applyFill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0" fillId="3" borderId="3" xfId="0" applyNumberFormat="1" applyFont="1" applyFill="1" applyBorder="1" applyAlignment="1">
      <alignment horizontal="center"/>
    </xf>
    <xf numFmtId="178" fontId="6" fillId="0" borderId="0" xfId="0" applyNumberFormat="1" applyFont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78" fontId="1" fillId="0" borderId="3" xfId="0" applyNumberFormat="1" applyFont="1" applyBorder="1" applyAlignment="1">
      <alignment horizontal="center"/>
    </xf>
    <xf numFmtId="0" fontId="9" fillId="0" borderId="3" xfId="0" applyFont="1" applyBorder="1"/>
    <xf numFmtId="177" fontId="12" fillId="0" borderId="1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9" fillId="0" borderId="3" xfId="0" applyFont="1" applyBorder="1" applyAlignment="1"/>
    <xf numFmtId="0" fontId="9" fillId="0" borderId="3" xfId="0" applyFont="1" applyBorder="1" applyAlignment="1">
      <alignment horizontal="center"/>
    </xf>
    <xf numFmtId="0" fontId="12" fillId="0" borderId="3" xfId="0" applyFont="1" applyBorder="1" applyAlignment="1"/>
    <xf numFmtId="0" fontId="9" fillId="0" borderId="0" xfId="0" applyFont="1" applyAlignment="1">
      <alignment horizontal="center"/>
    </xf>
    <xf numFmtId="9" fontId="9" fillId="0" borderId="0" xfId="0" applyNumberFormat="1" applyFont="1"/>
    <xf numFmtId="0" fontId="11" fillId="4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1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7" fontId="6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1" fillId="6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18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17" fontId="6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Member Population - Core Product</a:t>
            </a:r>
            <a:endParaRPr b="1">
              <a:solidFill>
                <a:srgbClr val="000000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'Core Product'!$C$7</c:f>
              <c:strCache>
                <c:ptCount val="1"/>
                <c:pt idx="0">
                  <c:v>Deluxe</c:v>
                </c:pt>
              </c:strCache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Product'!$C$8:$C$22</c:f>
              <c:numCache>
                <c:formatCode>General</c:formatCode>
                <c:ptCount val="15"/>
                <c:pt idx="0">
                  <c:v>2652</c:v>
                </c:pt>
                <c:pt idx="1">
                  <c:v>2621</c:v>
                </c:pt>
                <c:pt idx="2">
                  <c:v>2629</c:v>
                </c:pt>
                <c:pt idx="3">
                  <c:v>2666</c:v>
                </c:pt>
                <c:pt idx="4">
                  <c:v>2639</c:v>
                </c:pt>
                <c:pt idx="5">
                  <c:v>2628</c:v>
                </c:pt>
                <c:pt idx="6">
                  <c:v>2576</c:v>
                </c:pt>
                <c:pt idx="7">
                  <c:v>2603</c:v>
                </c:pt>
                <c:pt idx="8">
                  <c:v>2606</c:v>
                </c:pt>
                <c:pt idx="9">
                  <c:v>2603</c:v>
                </c:pt>
                <c:pt idx="10">
                  <c:v>2624</c:v>
                </c:pt>
                <c:pt idx="11">
                  <c:v>2657</c:v>
                </c:pt>
                <c:pt idx="12">
                  <c:v>2676</c:v>
                </c:pt>
                <c:pt idx="13">
                  <c:v>2587</c:v>
                </c:pt>
                <c:pt idx="14">
                  <c:v>2479</c:v>
                </c:pt>
              </c:numCache>
            </c:numRef>
          </c:val>
        </c:ser>
        <c:ser>
          <c:idx val="1"/>
          <c:order val="1"/>
          <c:tx>
            <c:strRef>
              <c:f>'Core Product'!$D$7</c:f>
              <c:strCache>
                <c:ptCount val="1"/>
                <c:pt idx="0">
                  <c:v>Go</c:v>
                </c:pt>
              </c:strCache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Product'!$D$8:$D$22</c:f>
              <c:numCache>
                <c:formatCode>General</c:formatCode>
                <c:ptCount val="15"/>
                <c:pt idx="0">
                  <c:v>1054</c:v>
                </c:pt>
                <c:pt idx="1">
                  <c:v>1068</c:v>
                </c:pt>
                <c:pt idx="2">
                  <c:v>1110</c:v>
                </c:pt>
                <c:pt idx="3">
                  <c:v>1158</c:v>
                </c:pt>
                <c:pt idx="4">
                  <c:v>1165</c:v>
                </c:pt>
                <c:pt idx="5">
                  <c:v>1167</c:v>
                </c:pt>
                <c:pt idx="6">
                  <c:v>1140</c:v>
                </c:pt>
                <c:pt idx="7">
                  <c:v>1147</c:v>
                </c:pt>
                <c:pt idx="8">
                  <c:v>1173</c:v>
                </c:pt>
                <c:pt idx="9">
                  <c:v>1178</c:v>
                </c:pt>
                <c:pt idx="10">
                  <c:v>1233</c:v>
                </c:pt>
                <c:pt idx="11">
                  <c:v>1275</c:v>
                </c:pt>
                <c:pt idx="12">
                  <c:v>1300</c:v>
                </c:pt>
                <c:pt idx="13">
                  <c:v>1314</c:v>
                </c:pt>
                <c:pt idx="14">
                  <c:v>1311</c:v>
                </c:pt>
              </c:numCache>
            </c:numRef>
          </c:val>
        </c:ser>
        <c:ser>
          <c:idx val="2"/>
          <c:order val="2"/>
          <c:tx>
            <c:strRef>
              <c:f>'Core Product'!$E$7</c:f>
              <c:strCache>
                <c:ptCount val="1"/>
                <c:pt idx="0">
                  <c:v>VIP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Product'!$E$8:$E$22</c:f>
              <c:numCache>
                <c:formatCode>General</c:formatCode>
                <c:ptCount val="15"/>
                <c:pt idx="0">
                  <c:v>441</c:v>
                </c:pt>
                <c:pt idx="1">
                  <c:v>413</c:v>
                </c:pt>
                <c:pt idx="2">
                  <c:v>393</c:v>
                </c:pt>
                <c:pt idx="3">
                  <c:v>382</c:v>
                </c:pt>
                <c:pt idx="4">
                  <c:v>358</c:v>
                </c:pt>
                <c:pt idx="5">
                  <c:v>338</c:v>
                </c:pt>
                <c:pt idx="6">
                  <c:v>321</c:v>
                </c:pt>
                <c:pt idx="7">
                  <c:v>314</c:v>
                </c:pt>
                <c:pt idx="8">
                  <c:v>306</c:v>
                </c:pt>
                <c:pt idx="9">
                  <c:v>305</c:v>
                </c:pt>
                <c:pt idx="10">
                  <c:v>306</c:v>
                </c:pt>
                <c:pt idx="11">
                  <c:v>301</c:v>
                </c:pt>
                <c:pt idx="12">
                  <c:v>294</c:v>
                </c:pt>
                <c:pt idx="13">
                  <c:v>271</c:v>
                </c:pt>
                <c:pt idx="14">
                  <c:v>259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0357968"/>
        <c:axId val="971230764"/>
      </c:barChart>
      <c:dateAx>
        <c:axId val="180035796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71230764"/>
        <c:crosses val="autoZero"/>
        <c:auto val="1"/>
        <c:lblOffset val="100"/>
        <c:baseTimeUnit val="days"/>
      </c:dateAx>
      <c:valAx>
        <c:axId val="9712307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0035796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'Core Product'!$H$7</c:f>
              <c:strCache>
                <c:ptCount val="1"/>
                <c:pt idx="0">
                  <c:v>Deluxe Growth</c:v>
                </c:pt>
              </c:strCache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Product'!$H$8:$H$22</c:f>
              <c:numCache>
                <c:formatCode>General</c:formatCode>
                <c:ptCount val="15"/>
                <c:pt idx="1" c:formatCode="0.0%">
                  <c:v>-0.0116892911010558</c:v>
                </c:pt>
                <c:pt idx="2" c:formatCode="0.0%">
                  <c:v>0.00305227012590614</c:v>
                </c:pt>
                <c:pt idx="3" c:formatCode="0.0%">
                  <c:v>0.0140737923164702</c:v>
                </c:pt>
                <c:pt idx="4" c:formatCode="0.0%">
                  <c:v>-0.0101275318829708</c:v>
                </c:pt>
                <c:pt idx="5" c:formatCode="0.0%">
                  <c:v>-0.0041682455475559</c:v>
                </c:pt>
                <c:pt idx="6" c:formatCode="0.0%">
                  <c:v>-0.0197869101978692</c:v>
                </c:pt>
                <c:pt idx="7" c:formatCode="0.0%">
                  <c:v>0.0104813664596273</c:v>
                </c:pt>
                <c:pt idx="8" c:formatCode="0.0%">
                  <c:v>0.00115251632731472</c:v>
                </c:pt>
                <c:pt idx="9" c:formatCode="0.0%">
                  <c:v>-0.00115118956254801</c:v>
                </c:pt>
                <c:pt idx="10" c:formatCode="0.0%">
                  <c:v>0.0080676142912024</c:v>
                </c:pt>
                <c:pt idx="11" c:formatCode="0.0%">
                  <c:v>0.0125762195121952</c:v>
                </c:pt>
                <c:pt idx="12" c:formatCode="0.0%">
                  <c:v>0.00715092209258561</c:v>
                </c:pt>
                <c:pt idx="13" c:formatCode="0.0%">
                  <c:v>-0.0332585949177877</c:v>
                </c:pt>
                <c:pt idx="14" c:formatCode="0.0%">
                  <c:v>-0.041747197526092</c:v>
                </c:pt>
              </c:numCache>
            </c:numRef>
          </c:val>
        </c:ser>
        <c:ser>
          <c:idx val="1"/>
          <c:order val="1"/>
          <c:tx>
            <c:strRef>
              <c:f>'Core Product'!$I$7</c:f>
              <c:strCache>
                <c:ptCount val="1"/>
                <c:pt idx="0">
                  <c:v>Go Growth</c:v>
                </c:pt>
              </c:strCache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Product'!$I$8:$I$22</c:f>
              <c:numCache>
                <c:formatCode>General</c:formatCode>
                <c:ptCount val="15"/>
                <c:pt idx="1" c:formatCode="0.0%">
                  <c:v>0.0132827324478177</c:v>
                </c:pt>
                <c:pt idx="2" c:formatCode="0.0%">
                  <c:v>0.0393258426966292</c:v>
                </c:pt>
                <c:pt idx="3" c:formatCode="0.0%">
                  <c:v>0.0432432432432432</c:v>
                </c:pt>
                <c:pt idx="4" c:formatCode="0.0%">
                  <c:v>0.00604490500863553</c:v>
                </c:pt>
                <c:pt idx="5" c:formatCode="0.0%">
                  <c:v>0.00171673819742479</c:v>
                </c:pt>
                <c:pt idx="6" c:formatCode="0.0%">
                  <c:v>-0.0231362467866324</c:v>
                </c:pt>
                <c:pt idx="7" c:formatCode="0.0%">
                  <c:v>0.00614035087719289</c:v>
                </c:pt>
                <c:pt idx="8" c:formatCode="0.0%">
                  <c:v>0.022667829119442</c:v>
                </c:pt>
                <c:pt idx="9" c:formatCode="0.0%">
                  <c:v>0.00426257459505552</c:v>
                </c:pt>
                <c:pt idx="10" c:formatCode="0.0%">
                  <c:v>0.0466893039049237</c:v>
                </c:pt>
                <c:pt idx="11" c:formatCode="0.0%">
                  <c:v>0.0340632603406326</c:v>
                </c:pt>
                <c:pt idx="12" c:formatCode="0.0%">
                  <c:v>0.0196078431372548</c:v>
                </c:pt>
                <c:pt idx="13" c:formatCode="0.0%">
                  <c:v>0.0107692307692309</c:v>
                </c:pt>
                <c:pt idx="14" c:formatCode="0.0%">
                  <c:v>-0.00228310502283102</c:v>
                </c:pt>
              </c:numCache>
            </c:numRef>
          </c:val>
        </c:ser>
        <c:ser>
          <c:idx val="2"/>
          <c:order val="2"/>
          <c:tx>
            <c:strRef>
              <c:f>'Core Product'!$J$7</c:f>
              <c:strCache>
                <c:ptCount val="1"/>
                <c:pt idx="0">
                  <c:v>VIP Growth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Product'!$J$8:$J$22</c:f>
              <c:numCache>
                <c:formatCode>General</c:formatCode>
                <c:ptCount val="15"/>
                <c:pt idx="1" c:formatCode="0.0%">
                  <c:v>-0.0634920634920635</c:v>
                </c:pt>
                <c:pt idx="2" c:formatCode="0.0%">
                  <c:v>-0.0484261501210653</c:v>
                </c:pt>
                <c:pt idx="3" c:formatCode="0.0%">
                  <c:v>-0.0279898218829516</c:v>
                </c:pt>
                <c:pt idx="4" c:formatCode="0.0%">
                  <c:v>-0.06282722513089</c:v>
                </c:pt>
                <c:pt idx="5" c:formatCode="0.0%">
                  <c:v>-0.0558659217877095</c:v>
                </c:pt>
                <c:pt idx="6" c:formatCode="0.0%">
                  <c:v>-0.0502958579881657</c:v>
                </c:pt>
                <c:pt idx="7" c:formatCode="0.0%">
                  <c:v>-0.0218068535825545</c:v>
                </c:pt>
                <c:pt idx="8" c:formatCode="0.0%">
                  <c:v>-0.0254777070063694</c:v>
                </c:pt>
                <c:pt idx="9" c:formatCode="0.0%">
                  <c:v>-0.00326797385620914</c:v>
                </c:pt>
                <c:pt idx="10" c:formatCode="0.0%">
                  <c:v>0.00327868852459012</c:v>
                </c:pt>
                <c:pt idx="11" c:formatCode="0.0%">
                  <c:v>-0.0163398692810458</c:v>
                </c:pt>
                <c:pt idx="12" c:formatCode="0.0%">
                  <c:v>-0.0232558139534884</c:v>
                </c:pt>
                <c:pt idx="13" c:formatCode="0.0%">
                  <c:v>-0.0782312925170068</c:v>
                </c:pt>
                <c:pt idx="14" c:formatCode="0.0%">
                  <c:v>-0.044280442804428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622744148"/>
        <c:axId val="2005815892"/>
      </c:barChart>
      <c:dateAx>
        <c:axId val="62274414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05815892"/>
        <c:crosses val="autoZero"/>
        <c:auto val="1"/>
        <c:lblOffset val="100"/>
        <c:baseTimeUnit val="days"/>
      </c:dateAx>
      <c:valAx>
        <c:axId val="2005815892"/>
        <c:scaling>
          <c:orientation val="minMax"/>
          <c:max val="0.08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2274414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Member Population - Additional Product</a:t>
            </a:r>
            <a:endParaRPr b="1">
              <a:solidFill>
                <a:srgbClr val="000000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'Additional Product'!$H$7</c:f>
              <c:strCache>
                <c:ptCount val="1"/>
                <c:pt idx="0">
                  <c:v>Proskill</c:v>
                </c:pt>
              </c:strCache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Product'!$H$8:$H$22</c:f>
              <c:numCache>
                <c:formatCode>General</c:formatCode>
                <c:ptCount val="15"/>
                <c:pt idx="0">
                  <c:v>253</c:v>
                </c:pt>
                <c:pt idx="1">
                  <c:v>243</c:v>
                </c:pt>
                <c:pt idx="2">
                  <c:v>254</c:v>
                </c:pt>
                <c:pt idx="3">
                  <c:v>245</c:v>
                </c:pt>
                <c:pt idx="4">
                  <c:v>236</c:v>
                </c:pt>
                <c:pt idx="5">
                  <c:v>228</c:v>
                </c:pt>
                <c:pt idx="6">
                  <c:v>245</c:v>
                </c:pt>
                <c:pt idx="7">
                  <c:v>279</c:v>
                </c:pt>
                <c:pt idx="8">
                  <c:v>265</c:v>
                </c:pt>
                <c:pt idx="9">
                  <c:v>252</c:v>
                </c:pt>
                <c:pt idx="10">
                  <c:v>254</c:v>
                </c:pt>
                <c:pt idx="11">
                  <c:v>258</c:v>
                </c:pt>
                <c:pt idx="12">
                  <c:v>263</c:v>
                </c:pt>
                <c:pt idx="13">
                  <c:v>259</c:v>
                </c:pt>
                <c:pt idx="14">
                  <c:v>254</c:v>
                </c:pt>
              </c:numCache>
            </c:numRef>
          </c:val>
        </c:ser>
        <c:ser>
          <c:idx val="1"/>
          <c:order val="1"/>
          <c:tx>
            <c:strRef>
              <c:f>'Additional Product'!$F$7</c:f>
              <c:strCache>
                <c:ptCount val="1"/>
                <c:pt idx="0">
                  <c:v>IELTS</c:v>
                </c:pt>
              </c:strCache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Product'!$F$8:$F$22</c:f>
              <c:numCache>
                <c:formatCode>General</c:formatCode>
                <c:ptCount val="15"/>
                <c:pt idx="0">
                  <c:v>393</c:v>
                </c:pt>
                <c:pt idx="1">
                  <c:v>378</c:v>
                </c:pt>
                <c:pt idx="2">
                  <c:v>375</c:v>
                </c:pt>
                <c:pt idx="3">
                  <c:v>395</c:v>
                </c:pt>
                <c:pt idx="4">
                  <c:v>397</c:v>
                </c:pt>
                <c:pt idx="5">
                  <c:v>407</c:v>
                </c:pt>
                <c:pt idx="6">
                  <c:v>412</c:v>
                </c:pt>
                <c:pt idx="7">
                  <c:v>473</c:v>
                </c:pt>
                <c:pt idx="8">
                  <c:v>486</c:v>
                </c:pt>
                <c:pt idx="9">
                  <c:v>491</c:v>
                </c:pt>
                <c:pt idx="10">
                  <c:v>495</c:v>
                </c:pt>
                <c:pt idx="11">
                  <c:v>518</c:v>
                </c:pt>
                <c:pt idx="12">
                  <c:v>532</c:v>
                </c:pt>
                <c:pt idx="13">
                  <c:v>547</c:v>
                </c:pt>
                <c:pt idx="14">
                  <c:v>541</c:v>
                </c:pt>
              </c:numCache>
            </c:numRef>
          </c:val>
        </c:ser>
        <c:ser>
          <c:idx val="2"/>
          <c:order val="2"/>
          <c:tx>
            <c:strRef>
              <c:f>'Additional Product'!$C$7</c:f>
              <c:strCache>
                <c:ptCount val="1"/>
                <c:pt idx="0">
                  <c:v>Club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Product'!$C$8:$C$22</c:f>
              <c:numCache>
                <c:formatCode>General</c:formatCode>
                <c:ptCount val="15"/>
                <c:pt idx="0">
                  <c:v>37</c:v>
                </c:pt>
                <c:pt idx="1">
                  <c:v>42</c:v>
                </c:pt>
                <c:pt idx="2">
                  <c:v>48</c:v>
                </c:pt>
                <c:pt idx="3">
                  <c:v>56</c:v>
                </c:pt>
                <c:pt idx="4">
                  <c:v>66</c:v>
                </c:pt>
                <c:pt idx="5">
                  <c:v>74</c:v>
                </c:pt>
                <c:pt idx="6">
                  <c:v>67</c:v>
                </c:pt>
                <c:pt idx="7">
                  <c:v>73</c:v>
                </c:pt>
                <c:pt idx="8">
                  <c:v>80</c:v>
                </c:pt>
                <c:pt idx="9">
                  <c:v>92</c:v>
                </c:pt>
                <c:pt idx="10">
                  <c:v>117</c:v>
                </c:pt>
                <c:pt idx="11">
                  <c:v>140</c:v>
                </c:pt>
                <c:pt idx="12">
                  <c:v>151</c:v>
                </c:pt>
                <c:pt idx="13">
                  <c:v>171</c:v>
                </c:pt>
                <c:pt idx="14">
                  <c:v>180</c:v>
                </c:pt>
              </c:numCache>
            </c:numRef>
          </c:val>
        </c:ser>
        <c:ser>
          <c:idx val="3"/>
          <c:order val="3"/>
          <c:tx>
            <c:strRef>
              <c:f>'Additional Product'!$G$7</c:f>
              <c:strCache>
                <c:ptCount val="1"/>
                <c:pt idx="0">
                  <c:v>IELTS + Proskill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Product'!$G$8:$G$22</c:f>
              <c:numCache>
                <c:formatCode>General</c:formatCode>
                <c:ptCount val="1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</c:ser>
        <c:ser>
          <c:idx val="4"/>
          <c:order val="4"/>
          <c:tx>
            <c:strRef>
              <c:f>'Additional Product'!$D$7</c:f>
              <c:strCache>
                <c:ptCount val="1"/>
                <c:pt idx="0">
                  <c:v>Club + IELTS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Product'!$D$8:$D$22</c:f>
              <c:numCache>
                <c:formatCode>General</c:formatCode>
                <c:ptCount val="1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8</c:v>
                </c:pt>
                <c:pt idx="4">
                  <c:v>14</c:v>
                </c:pt>
                <c:pt idx="5">
                  <c:v>17</c:v>
                </c:pt>
                <c:pt idx="6">
                  <c:v>17</c:v>
                </c:pt>
                <c:pt idx="7">
                  <c:v>18</c:v>
                </c:pt>
                <c:pt idx="8">
                  <c:v>18</c:v>
                </c:pt>
                <c:pt idx="9">
                  <c:v>25</c:v>
                </c:pt>
                <c:pt idx="10">
                  <c:v>34</c:v>
                </c:pt>
                <c:pt idx="11">
                  <c:v>39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</c:numCache>
            </c:numRef>
          </c:val>
        </c:ser>
        <c:ser>
          <c:idx val="5"/>
          <c:order val="5"/>
          <c:tx>
            <c:strRef>
              <c:f>'Additional Product'!$E$7</c:f>
              <c:strCache>
                <c:ptCount val="1"/>
                <c:pt idx="0">
                  <c:v>Club + Proskill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numRef>
              <c:f>'Additional Product'!$B$8:$B$22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\ yyyy">
                  <c:v>45261</c:v>
                </c:pt>
              </c:numCache>
            </c:numRef>
          </c:cat>
          <c:val>
            <c:numRef>
              <c:f>'Additional Product'!$E$8:$E$22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6</c:v>
                </c:pt>
                <c:pt idx="9">
                  <c:v>5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1352809"/>
        <c:axId val="136072548"/>
      </c:barChart>
      <c:dateAx>
        <c:axId val="401352809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6072548"/>
        <c:crosses val="autoZero"/>
        <c:auto val="1"/>
        <c:lblOffset val="100"/>
        <c:baseTimeUnit val="days"/>
      </c:dateAx>
      <c:valAx>
        <c:axId val="13607254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01352809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'Core Product'!$H$7</c:f>
              <c:strCache>
                <c:ptCount val="1"/>
                <c:pt idx="0">
                  <c:v>Deluxe Growth</c:v>
                </c:pt>
              </c:strCache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Product'!$H$8:$H$22</c:f>
              <c:numCache>
                <c:formatCode>General</c:formatCode>
                <c:ptCount val="15"/>
                <c:pt idx="1" c:formatCode="0.0%">
                  <c:v>-0.0116892911010558</c:v>
                </c:pt>
                <c:pt idx="2" c:formatCode="0.0%">
                  <c:v>0.00305227012590614</c:v>
                </c:pt>
                <c:pt idx="3" c:formatCode="0.0%">
                  <c:v>0.0140737923164702</c:v>
                </c:pt>
                <c:pt idx="4" c:formatCode="0.0%">
                  <c:v>-0.0101275318829708</c:v>
                </c:pt>
                <c:pt idx="5" c:formatCode="0.0%">
                  <c:v>-0.0041682455475559</c:v>
                </c:pt>
                <c:pt idx="6" c:formatCode="0.0%">
                  <c:v>-0.0197869101978692</c:v>
                </c:pt>
                <c:pt idx="7" c:formatCode="0.0%">
                  <c:v>0.0104813664596273</c:v>
                </c:pt>
                <c:pt idx="8" c:formatCode="0.0%">
                  <c:v>0.00115251632731472</c:v>
                </c:pt>
                <c:pt idx="9" c:formatCode="0.0%">
                  <c:v>-0.00115118956254801</c:v>
                </c:pt>
                <c:pt idx="10" c:formatCode="0.0%">
                  <c:v>0.0080676142912024</c:v>
                </c:pt>
                <c:pt idx="11" c:formatCode="0.0%">
                  <c:v>0.0125762195121952</c:v>
                </c:pt>
                <c:pt idx="12" c:formatCode="0.0%">
                  <c:v>0.00715092209258561</c:v>
                </c:pt>
                <c:pt idx="13" c:formatCode="0.0%">
                  <c:v>-0.0332585949177877</c:v>
                </c:pt>
                <c:pt idx="14" c:formatCode="0.0%">
                  <c:v>-0.041747197526092</c:v>
                </c:pt>
              </c:numCache>
            </c:numRef>
          </c:val>
        </c:ser>
        <c:ser>
          <c:idx val="1"/>
          <c:order val="1"/>
          <c:tx>
            <c:strRef>
              <c:f>'Core Product'!$I$7</c:f>
              <c:strCache>
                <c:ptCount val="1"/>
                <c:pt idx="0">
                  <c:v>Go Growth</c:v>
                </c:pt>
              </c:strCache>
            </c:strRef>
          </c:tx>
          <c:spPr>
            <a:solidFill>
              <a:srgbClr val="9800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Product'!$I$8:$I$22</c:f>
              <c:numCache>
                <c:formatCode>General</c:formatCode>
                <c:ptCount val="15"/>
                <c:pt idx="1" c:formatCode="0.0%">
                  <c:v>0.0132827324478177</c:v>
                </c:pt>
                <c:pt idx="2" c:formatCode="0.0%">
                  <c:v>0.0393258426966292</c:v>
                </c:pt>
                <c:pt idx="3" c:formatCode="0.0%">
                  <c:v>0.0432432432432432</c:v>
                </c:pt>
                <c:pt idx="4" c:formatCode="0.0%">
                  <c:v>0.00604490500863553</c:v>
                </c:pt>
                <c:pt idx="5" c:formatCode="0.0%">
                  <c:v>0.00171673819742479</c:v>
                </c:pt>
                <c:pt idx="6" c:formatCode="0.0%">
                  <c:v>-0.0231362467866324</c:v>
                </c:pt>
                <c:pt idx="7" c:formatCode="0.0%">
                  <c:v>0.00614035087719289</c:v>
                </c:pt>
                <c:pt idx="8" c:formatCode="0.0%">
                  <c:v>0.022667829119442</c:v>
                </c:pt>
                <c:pt idx="9" c:formatCode="0.0%">
                  <c:v>0.00426257459505552</c:v>
                </c:pt>
                <c:pt idx="10" c:formatCode="0.0%">
                  <c:v>0.0466893039049237</c:v>
                </c:pt>
                <c:pt idx="11" c:formatCode="0.0%">
                  <c:v>0.0340632603406326</c:v>
                </c:pt>
                <c:pt idx="12" c:formatCode="0.0%">
                  <c:v>0.0196078431372548</c:v>
                </c:pt>
                <c:pt idx="13" c:formatCode="0.0%">
                  <c:v>0.0107692307692309</c:v>
                </c:pt>
                <c:pt idx="14" c:formatCode="0.0%">
                  <c:v>-0.00228310502283102</c:v>
                </c:pt>
              </c:numCache>
            </c:numRef>
          </c:val>
        </c:ser>
        <c:ser>
          <c:idx val="2"/>
          <c:order val="2"/>
          <c:tx>
            <c:strRef>
              <c:f>'Core Product'!$J$7</c:f>
              <c:strCache>
                <c:ptCount val="1"/>
                <c:pt idx="0">
                  <c:v>VIP Growth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'Core Product'!$G$8:$G$22</c:f>
              <c:numCache>
                <c:formatCode>mmm" "yyyy</c:formatCode>
                <c:ptCount val="15"/>
                <c:pt idx="0" c:formatCode="mmm&quot; &quot;yyyy">
                  <c:v>44835</c:v>
                </c:pt>
                <c:pt idx="1" c:formatCode="mmm&quot; &quot;yyyy">
                  <c:v>44866</c:v>
                </c:pt>
                <c:pt idx="2" c:formatCode="mmm&quot; &quot;yyyy">
                  <c:v>44896</c:v>
                </c:pt>
                <c:pt idx="3" c:formatCode="mmm&quot; &quot;yyyy">
                  <c:v>44927</c:v>
                </c:pt>
                <c:pt idx="4" c:formatCode="mmm&quot; &quot;yyyy">
                  <c:v>44958</c:v>
                </c:pt>
                <c:pt idx="5" c:formatCode="mmm&quot; &quot;yyyy">
                  <c:v>44986</c:v>
                </c:pt>
                <c:pt idx="6" c:formatCode="mmm&quot; &quot;yyyy">
                  <c:v>45017</c:v>
                </c:pt>
                <c:pt idx="7" c:formatCode="mmm&quot; &quot;yyyy">
                  <c:v>45047</c:v>
                </c:pt>
                <c:pt idx="8" c:formatCode="mmm&quot; &quot;yyyy">
                  <c:v>45078</c:v>
                </c:pt>
                <c:pt idx="9" c:formatCode="mmm&quot; &quot;yyyy">
                  <c:v>45108</c:v>
                </c:pt>
                <c:pt idx="10" c:formatCode="mmm&quot; &quot;yyyy">
                  <c:v>45139</c:v>
                </c:pt>
                <c:pt idx="11" c:formatCode="mmm&quot; &quot;yyyy">
                  <c:v>45170</c:v>
                </c:pt>
                <c:pt idx="12" c:formatCode="mmm&quot; &quot;yyyy">
                  <c:v>45200</c:v>
                </c:pt>
                <c:pt idx="13" c:formatCode="mmm&quot; &quot;yyyy">
                  <c:v>45231</c:v>
                </c:pt>
                <c:pt idx="14" c:formatCode="mmm&quot; &quot;yyyy">
                  <c:v>45261</c:v>
                </c:pt>
              </c:numCache>
            </c:numRef>
          </c:cat>
          <c:val>
            <c:numRef>
              <c:f>'Core Product'!$J$8:$J$22</c:f>
              <c:numCache>
                <c:formatCode>General</c:formatCode>
                <c:ptCount val="15"/>
                <c:pt idx="1" c:formatCode="0.0%">
                  <c:v>-0.0634920634920635</c:v>
                </c:pt>
                <c:pt idx="2" c:formatCode="0.0%">
                  <c:v>-0.0484261501210653</c:v>
                </c:pt>
                <c:pt idx="3" c:formatCode="0.0%">
                  <c:v>-0.0279898218829516</c:v>
                </c:pt>
                <c:pt idx="4" c:formatCode="0.0%">
                  <c:v>-0.06282722513089</c:v>
                </c:pt>
                <c:pt idx="5" c:formatCode="0.0%">
                  <c:v>-0.0558659217877095</c:v>
                </c:pt>
                <c:pt idx="6" c:formatCode="0.0%">
                  <c:v>-0.0502958579881657</c:v>
                </c:pt>
                <c:pt idx="7" c:formatCode="0.0%">
                  <c:v>-0.0218068535825545</c:v>
                </c:pt>
                <c:pt idx="8" c:formatCode="0.0%">
                  <c:v>-0.0254777070063694</c:v>
                </c:pt>
                <c:pt idx="9" c:formatCode="0.0%">
                  <c:v>-0.00326797385620914</c:v>
                </c:pt>
                <c:pt idx="10" c:formatCode="0.0%">
                  <c:v>0.00327868852459012</c:v>
                </c:pt>
                <c:pt idx="11" c:formatCode="0.0%">
                  <c:v>-0.0163398692810458</c:v>
                </c:pt>
                <c:pt idx="12" c:formatCode="0.0%">
                  <c:v>-0.0232558139534884</c:v>
                </c:pt>
                <c:pt idx="13" c:formatCode="0.0%">
                  <c:v>-0.0782312925170068</c:v>
                </c:pt>
                <c:pt idx="14" c:formatCode="0.0%">
                  <c:v>-0.044280442804428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14058491"/>
        <c:axId val="1058046840"/>
      </c:barChart>
      <c:dateAx>
        <c:axId val="51405849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58046840"/>
        <c:crosses val="autoZero"/>
        <c:auto val="1"/>
        <c:lblOffset val="100"/>
        <c:baseTimeUnit val="days"/>
      </c:dateAx>
      <c:valAx>
        <c:axId val="1058046840"/>
        <c:scaling>
          <c:orientation val="minMax"/>
          <c:max val="0.08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405849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19</xdr:row>
      <xdr:rowOff>152400</xdr:rowOff>
    </xdr:from>
    <xdr:ext cx="9058275" cy="4886325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3771900"/>
          <a:ext cx="9058275" cy="48863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30</xdr:row>
      <xdr:rowOff>19050</xdr:rowOff>
    </xdr:from>
    <xdr:ext cx="11249025" cy="3533775"/>
    <xdr:graphicFrame>
      <xdr:nvGraphicFramePr>
        <xdr:cNvPr id="755501134" name="Chart 1" title="Chart"/>
        <xdr:cNvGraphicFramePr/>
      </xdr:nvGraphicFramePr>
      <xdr:xfrm>
        <a:off x="0" y="5848350"/>
        <a:ext cx="11249025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0</xdr:colOff>
      <xdr:row>47</xdr:row>
      <xdr:rowOff>142875</xdr:rowOff>
    </xdr:from>
    <xdr:ext cx="11249025" cy="2800350"/>
    <xdr:graphicFrame>
      <xdr:nvGraphicFramePr>
        <xdr:cNvPr id="1729171363" name="Chart 2" title="Chart"/>
        <xdr:cNvGraphicFramePr/>
      </xdr:nvGraphicFramePr>
      <xdr:xfrm>
        <a:off x="0" y="9372600"/>
        <a:ext cx="11249025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32</xdr:row>
      <xdr:rowOff>19050</xdr:rowOff>
    </xdr:from>
    <xdr:ext cx="8648700" cy="3533775"/>
    <xdr:graphicFrame>
      <xdr:nvGraphicFramePr>
        <xdr:cNvPr id="1104024048" name="Chart 3" title="Chart"/>
        <xdr:cNvGraphicFramePr/>
      </xdr:nvGraphicFramePr>
      <xdr:xfrm>
        <a:off x="152400" y="6238875"/>
        <a:ext cx="86487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0</xdr:colOff>
      <xdr:row>49</xdr:row>
      <xdr:rowOff>180975</xdr:rowOff>
    </xdr:from>
    <xdr:ext cx="8648700" cy="2800350"/>
    <xdr:graphicFrame>
      <xdr:nvGraphicFramePr>
        <xdr:cNvPr id="786083731" name="Chart 4" title="Chart"/>
        <xdr:cNvGraphicFramePr/>
      </xdr:nvGraphicFramePr>
      <xdr:xfrm>
        <a:off x="152400" y="9801225"/>
        <a:ext cx="8648700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333333333333" defaultRowHeight="15" customHeight="1" outlineLevelCol="5"/>
  <cols>
    <col min="1" max="6" width="8.43333333333333" customWidth="1"/>
  </cols>
  <sheetData>
    <row r="1" ht="14.25" customHeight="1" spans="1:6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</row>
    <row r="2" ht="14.25" customHeight="1" spans="1:6">
      <c r="A2" s="44">
        <v>44682</v>
      </c>
      <c r="B2" s="3">
        <v>3966</v>
      </c>
      <c r="C2" s="3">
        <v>477</v>
      </c>
      <c r="D2" s="3">
        <v>2621</v>
      </c>
      <c r="E2" s="3">
        <v>868</v>
      </c>
      <c r="F2" s="3">
        <f t="shared" ref="F2:F4" si="0">SUM(C2:E2)</f>
        <v>3966</v>
      </c>
    </row>
    <row r="3" ht="14.25" customHeight="1" spans="1:6">
      <c r="A3" s="44">
        <v>44713</v>
      </c>
      <c r="B3" s="3">
        <v>4053</v>
      </c>
      <c r="C3" s="3">
        <v>478</v>
      </c>
      <c r="D3" s="3">
        <v>2676</v>
      </c>
      <c r="E3" s="3">
        <v>899</v>
      </c>
      <c r="F3" s="3">
        <f t="shared" si="0"/>
        <v>4053</v>
      </c>
    </row>
    <row r="4" ht="14.25" customHeight="1" spans="1:6">
      <c r="A4" s="44">
        <v>44743</v>
      </c>
      <c r="B4" s="3">
        <v>4109</v>
      </c>
      <c r="C4" s="3">
        <v>468</v>
      </c>
      <c r="D4" s="3">
        <v>2720</v>
      </c>
      <c r="E4" s="3">
        <v>921</v>
      </c>
      <c r="F4" s="3">
        <f t="shared" si="0"/>
        <v>4109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A1" sqref="A1"/>
    </sheetView>
  </sheetViews>
  <sheetFormatPr defaultColWidth="14.4333333333333" defaultRowHeight="15" customHeight="1"/>
  <cols>
    <col min="1" max="1" width="15.2916666666667" customWidth="1"/>
    <col min="2" max="2" width="15.2916666666667" hidden="1" customWidth="1"/>
    <col min="3" max="6" width="15.2916666666667" customWidth="1"/>
    <col min="7" max="8" width="15.2916666666667" hidden="1" customWidth="1"/>
    <col min="9" max="26" width="15.2916666666667" customWidth="1"/>
  </cols>
  <sheetData>
    <row r="1" ht="28.5" spans="1:26">
      <c r="A1" s="32" t="s">
        <v>0</v>
      </c>
      <c r="B1" s="32" t="s">
        <v>6</v>
      </c>
      <c r="C1" s="33" t="s">
        <v>7</v>
      </c>
      <c r="D1" s="33" t="s">
        <v>8</v>
      </c>
      <c r="E1" s="33" t="s">
        <v>9</v>
      </c>
      <c r="F1" s="33" t="s">
        <v>10</v>
      </c>
      <c r="G1" s="32" t="s">
        <v>11</v>
      </c>
      <c r="H1" s="32" t="s">
        <v>12</v>
      </c>
      <c r="I1" s="40" t="s">
        <v>13</v>
      </c>
      <c r="J1" s="40" t="s">
        <v>14</v>
      </c>
      <c r="K1" s="40" t="s">
        <v>15</v>
      </c>
      <c r="L1" s="41" t="s">
        <v>16</v>
      </c>
      <c r="M1" s="41" t="s">
        <v>17</v>
      </c>
      <c r="N1" s="41" t="s">
        <v>18</v>
      </c>
      <c r="O1" s="41" t="s">
        <v>19</v>
      </c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4.25" customHeight="1" spans="1:26">
      <c r="A2" s="34">
        <v>44835</v>
      </c>
      <c r="B2" s="35">
        <v>3093</v>
      </c>
      <c r="C2" s="35">
        <v>2652</v>
      </c>
      <c r="D2" s="35">
        <v>1054</v>
      </c>
      <c r="E2" s="35">
        <v>441</v>
      </c>
      <c r="F2" s="35">
        <f t="shared" ref="F2:F16" si="0">SUM(C2:E2)</f>
        <v>4147</v>
      </c>
      <c r="G2" s="35">
        <v>1056</v>
      </c>
      <c r="H2" s="35">
        <v>248</v>
      </c>
      <c r="I2" s="42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 spans="1:26">
      <c r="A3" s="34">
        <v>44866</v>
      </c>
      <c r="B3" s="35">
        <v>3034</v>
      </c>
      <c r="C3" s="35">
        <v>2621</v>
      </c>
      <c r="D3" s="35">
        <v>1068</v>
      </c>
      <c r="E3" s="35">
        <v>413</v>
      </c>
      <c r="F3" s="35">
        <f t="shared" si="0"/>
        <v>4102</v>
      </c>
      <c r="G3" s="35">
        <v>526</v>
      </c>
      <c r="H3" s="35">
        <v>236</v>
      </c>
      <c r="I3" s="42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 spans="1:26">
      <c r="A4" s="34">
        <v>44896</v>
      </c>
      <c r="B4" s="35">
        <v>3022</v>
      </c>
      <c r="C4" s="35">
        <v>2629</v>
      </c>
      <c r="D4" s="35">
        <v>1110</v>
      </c>
      <c r="E4" s="35">
        <v>393</v>
      </c>
      <c r="F4" s="35">
        <f t="shared" si="0"/>
        <v>4132</v>
      </c>
      <c r="G4" s="35">
        <v>508</v>
      </c>
      <c r="H4" s="35">
        <v>220</v>
      </c>
      <c r="I4" s="42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 spans="1:26">
      <c r="A5" s="34">
        <v>44927</v>
      </c>
      <c r="B5" s="35">
        <v>3048</v>
      </c>
      <c r="C5" s="35">
        <v>2666</v>
      </c>
      <c r="D5" s="35">
        <v>1158</v>
      </c>
      <c r="E5" s="35">
        <v>382</v>
      </c>
      <c r="F5" s="35">
        <f t="shared" si="0"/>
        <v>4206</v>
      </c>
      <c r="G5" s="35">
        <v>616</v>
      </c>
      <c r="H5" s="35">
        <v>314</v>
      </c>
      <c r="I5" s="30">
        <v>308</v>
      </c>
      <c r="J5" s="30">
        <v>15</v>
      </c>
      <c r="K5" s="30">
        <v>5</v>
      </c>
      <c r="L5" s="35">
        <f t="shared" ref="L5:L16" si="1">C5-J5</f>
        <v>2651</v>
      </c>
      <c r="M5" s="35">
        <f t="shared" ref="M5:M16" si="2">E5-K5</f>
        <v>377</v>
      </c>
      <c r="N5" s="35">
        <f t="shared" ref="N5:N16" si="3">D5-I5</f>
        <v>850</v>
      </c>
      <c r="O5" s="35">
        <f t="shared" ref="O5:O16" si="4">SUM(L5:N5)</f>
        <v>3878</v>
      </c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 spans="1:26">
      <c r="A6" s="34">
        <v>44958</v>
      </c>
      <c r="B6" s="35">
        <v>2997</v>
      </c>
      <c r="C6" s="35">
        <v>2639</v>
      </c>
      <c r="D6" s="35">
        <v>1165</v>
      </c>
      <c r="E6" s="35">
        <v>358</v>
      </c>
      <c r="F6" s="35">
        <f t="shared" si="0"/>
        <v>4162</v>
      </c>
      <c r="G6" s="35">
        <v>578</v>
      </c>
      <c r="H6" s="35">
        <v>270</v>
      </c>
      <c r="I6" s="30">
        <v>310</v>
      </c>
      <c r="J6" s="30">
        <v>19</v>
      </c>
      <c r="K6" s="30">
        <v>5</v>
      </c>
      <c r="L6" s="35">
        <f t="shared" si="1"/>
        <v>2620</v>
      </c>
      <c r="M6" s="35">
        <f t="shared" si="2"/>
        <v>353</v>
      </c>
      <c r="N6" s="35">
        <f t="shared" si="3"/>
        <v>855</v>
      </c>
      <c r="O6" s="35">
        <f t="shared" si="4"/>
        <v>3828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 spans="1:26">
      <c r="A7" s="34">
        <v>44986</v>
      </c>
      <c r="B7" s="35">
        <v>2966</v>
      </c>
      <c r="C7" s="35">
        <v>2628</v>
      </c>
      <c r="D7" s="35">
        <v>1167</v>
      </c>
      <c r="E7" s="35">
        <v>338</v>
      </c>
      <c r="F7" s="35">
        <f t="shared" si="0"/>
        <v>4133</v>
      </c>
      <c r="G7" s="35">
        <v>476</v>
      </c>
      <c r="H7" s="35">
        <v>238</v>
      </c>
      <c r="I7" s="30">
        <v>307</v>
      </c>
      <c r="J7" s="30">
        <v>25</v>
      </c>
      <c r="K7" s="30">
        <v>5</v>
      </c>
      <c r="L7" s="35">
        <f t="shared" si="1"/>
        <v>2603</v>
      </c>
      <c r="M7" s="35">
        <f t="shared" si="2"/>
        <v>333</v>
      </c>
      <c r="N7" s="35">
        <f t="shared" si="3"/>
        <v>860</v>
      </c>
      <c r="O7" s="35">
        <f t="shared" si="4"/>
        <v>3796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 spans="1:26">
      <c r="A8" s="34">
        <v>45017</v>
      </c>
      <c r="B8" s="35">
        <v>2897</v>
      </c>
      <c r="C8" s="35">
        <v>2576</v>
      </c>
      <c r="D8" s="35">
        <v>1140</v>
      </c>
      <c r="E8" s="35">
        <v>321</v>
      </c>
      <c r="F8" s="35">
        <f t="shared" si="0"/>
        <v>4037</v>
      </c>
      <c r="G8" s="35">
        <v>570</v>
      </c>
      <c r="H8" s="35"/>
      <c r="I8" s="30">
        <v>295</v>
      </c>
      <c r="J8" s="30">
        <v>25</v>
      </c>
      <c r="K8" s="30">
        <v>3</v>
      </c>
      <c r="L8" s="35">
        <f t="shared" si="1"/>
        <v>2551</v>
      </c>
      <c r="M8" s="35">
        <f t="shared" si="2"/>
        <v>318</v>
      </c>
      <c r="N8" s="35">
        <f t="shared" si="3"/>
        <v>845</v>
      </c>
      <c r="O8" s="35">
        <f t="shared" si="4"/>
        <v>3714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 spans="1:26">
      <c r="A9" s="34">
        <v>45047</v>
      </c>
      <c r="B9" s="35">
        <f>SUM(C9:E9)</f>
        <v>4064</v>
      </c>
      <c r="C9" s="35">
        <v>2603</v>
      </c>
      <c r="D9" s="35">
        <v>1147</v>
      </c>
      <c r="E9" s="35">
        <v>314</v>
      </c>
      <c r="F9" s="35">
        <f t="shared" si="0"/>
        <v>4064</v>
      </c>
      <c r="G9" s="35"/>
      <c r="H9" s="35"/>
      <c r="I9" s="30">
        <v>216</v>
      </c>
      <c r="J9" s="30">
        <v>25</v>
      </c>
      <c r="K9" s="30">
        <v>3</v>
      </c>
      <c r="L9" s="35">
        <f t="shared" si="1"/>
        <v>2578</v>
      </c>
      <c r="M9" s="35">
        <f t="shared" si="2"/>
        <v>311</v>
      </c>
      <c r="N9" s="35">
        <f t="shared" si="3"/>
        <v>931</v>
      </c>
      <c r="O9" s="35">
        <f t="shared" si="4"/>
        <v>3820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 spans="1:26">
      <c r="A10" s="34">
        <v>45078</v>
      </c>
      <c r="B10" s="35"/>
      <c r="C10" s="35">
        <v>2606</v>
      </c>
      <c r="D10" s="35">
        <v>1173</v>
      </c>
      <c r="E10" s="35">
        <v>306</v>
      </c>
      <c r="F10" s="35">
        <f t="shared" si="0"/>
        <v>4085</v>
      </c>
      <c r="G10" s="35"/>
      <c r="H10" s="35"/>
      <c r="I10" s="35">
        <v>68</v>
      </c>
      <c r="J10" s="35">
        <v>43</v>
      </c>
      <c r="K10" s="35">
        <v>0</v>
      </c>
      <c r="L10" s="35">
        <f t="shared" si="1"/>
        <v>2563</v>
      </c>
      <c r="M10" s="35">
        <f t="shared" si="2"/>
        <v>306</v>
      </c>
      <c r="N10" s="35">
        <f t="shared" si="3"/>
        <v>1105</v>
      </c>
      <c r="O10" s="35">
        <f t="shared" si="4"/>
        <v>3974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 spans="1:26">
      <c r="A11" s="36">
        <v>45108</v>
      </c>
      <c r="B11" s="35"/>
      <c r="C11" s="35">
        <v>2603</v>
      </c>
      <c r="D11" s="35">
        <v>1178</v>
      </c>
      <c r="E11" s="35">
        <v>305</v>
      </c>
      <c r="F11" s="35">
        <f t="shared" si="0"/>
        <v>4086</v>
      </c>
      <c r="G11" s="35"/>
      <c r="H11" s="35"/>
      <c r="I11" s="35">
        <v>27</v>
      </c>
      <c r="J11" s="35">
        <v>28</v>
      </c>
      <c r="K11" s="35">
        <v>0</v>
      </c>
      <c r="L11" s="35">
        <f t="shared" si="1"/>
        <v>2575</v>
      </c>
      <c r="M11" s="35">
        <f t="shared" si="2"/>
        <v>305</v>
      </c>
      <c r="N11" s="35">
        <f t="shared" si="3"/>
        <v>1151</v>
      </c>
      <c r="O11" s="35">
        <f t="shared" si="4"/>
        <v>4031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 spans="1:26">
      <c r="A12" s="36">
        <v>45139</v>
      </c>
      <c r="B12" s="35"/>
      <c r="C12" s="35">
        <v>2624</v>
      </c>
      <c r="D12" s="35">
        <v>1233</v>
      </c>
      <c r="E12" s="35">
        <v>306</v>
      </c>
      <c r="F12" s="35">
        <f t="shared" si="0"/>
        <v>4163</v>
      </c>
      <c r="G12" s="35"/>
      <c r="H12" s="35"/>
      <c r="I12" s="35">
        <v>133</v>
      </c>
      <c r="J12" s="35">
        <v>1</v>
      </c>
      <c r="K12" s="35">
        <v>1</v>
      </c>
      <c r="L12" s="35">
        <f t="shared" si="1"/>
        <v>2623</v>
      </c>
      <c r="M12" s="35">
        <f t="shared" si="2"/>
        <v>305</v>
      </c>
      <c r="N12" s="35">
        <f t="shared" si="3"/>
        <v>1100</v>
      </c>
      <c r="O12" s="35">
        <f t="shared" si="4"/>
        <v>4028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 spans="1:26">
      <c r="A13" s="36">
        <v>45170</v>
      </c>
      <c r="B13" s="35"/>
      <c r="C13" s="35">
        <v>2657</v>
      </c>
      <c r="D13" s="35">
        <v>1275</v>
      </c>
      <c r="E13" s="35">
        <v>301</v>
      </c>
      <c r="F13" s="35">
        <f t="shared" si="0"/>
        <v>4233</v>
      </c>
      <c r="G13" s="35"/>
      <c r="H13" s="35"/>
      <c r="I13" s="35">
        <v>150</v>
      </c>
      <c r="J13" s="35">
        <v>5</v>
      </c>
      <c r="K13" s="35">
        <v>1</v>
      </c>
      <c r="L13" s="35">
        <f t="shared" si="1"/>
        <v>2652</v>
      </c>
      <c r="M13" s="35">
        <f t="shared" si="2"/>
        <v>300</v>
      </c>
      <c r="N13" s="35">
        <f t="shared" si="3"/>
        <v>1125</v>
      </c>
      <c r="O13" s="35">
        <f t="shared" si="4"/>
        <v>4077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 spans="1:26">
      <c r="A14" s="37">
        <v>45200</v>
      </c>
      <c r="B14" s="4"/>
      <c r="C14" s="38">
        <v>2676</v>
      </c>
      <c r="D14" s="38">
        <v>1300</v>
      </c>
      <c r="E14" s="38">
        <v>294</v>
      </c>
      <c r="F14" s="35">
        <f t="shared" si="0"/>
        <v>4270</v>
      </c>
      <c r="G14" s="39"/>
      <c r="H14" s="39"/>
      <c r="I14" s="35">
        <v>150</v>
      </c>
      <c r="J14" s="35">
        <v>5</v>
      </c>
      <c r="K14" s="35">
        <v>1</v>
      </c>
      <c r="L14" s="35">
        <f t="shared" si="1"/>
        <v>2671</v>
      </c>
      <c r="M14" s="35">
        <f t="shared" si="2"/>
        <v>293</v>
      </c>
      <c r="N14" s="35">
        <f t="shared" si="3"/>
        <v>1150</v>
      </c>
      <c r="O14" s="35">
        <f t="shared" si="4"/>
        <v>4114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 spans="1:26">
      <c r="A15" s="37">
        <v>45231</v>
      </c>
      <c r="B15" s="4"/>
      <c r="C15" s="38">
        <v>2587</v>
      </c>
      <c r="D15" s="38">
        <v>1314</v>
      </c>
      <c r="E15" s="38">
        <v>271</v>
      </c>
      <c r="F15" s="35">
        <f t="shared" si="0"/>
        <v>4172</v>
      </c>
      <c r="G15" s="39"/>
      <c r="H15" s="39"/>
      <c r="I15" s="35">
        <v>150</v>
      </c>
      <c r="J15" s="35">
        <v>5</v>
      </c>
      <c r="K15" s="35">
        <v>1</v>
      </c>
      <c r="L15" s="35">
        <f t="shared" si="1"/>
        <v>2582</v>
      </c>
      <c r="M15" s="35">
        <f t="shared" si="2"/>
        <v>270</v>
      </c>
      <c r="N15" s="35">
        <f t="shared" si="3"/>
        <v>1164</v>
      </c>
      <c r="O15" s="35">
        <f t="shared" si="4"/>
        <v>4016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 spans="1:26">
      <c r="A16" s="36">
        <v>45261</v>
      </c>
      <c r="B16" s="35"/>
      <c r="C16" s="35">
        <v>2479</v>
      </c>
      <c r="D16" s="35">
        <v>1311</v>
      </c>
      <c r="E16" s="35">
        <v>259</v>
      </c>
      <c r="F16" s="35">
        <f t="shared" si="0"/>
        <v>4049</v>
      </c>
      <c r="G16" s="35"/>
      <c r="H16" s="35"/>
      <c r="I16" s="35">
        <v>27</v>
      </c>
      <c r="J16" s="35">
        <v>5</v>
      </c>
      <c r="K16" s="35">
        <v>1</v>
      </c>
      <c r="L16" s="35">
        <f t="shared" si="1"/>
        <v>2474</v>
      </c>
      <c r="M16" s="35">
        <f t="shared" si="2"/>
        <v>258</v>
      </c>
      <c r="N16" s="35">
        <f t="shared" si="3"/>
        <v>1284</v>
      </c>
      <c r="O16" s="35">
        <f t="shared" si="4"/>
        <v>4016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 spans="1:26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 spans="1:26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 spans="1:2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 spans="1:26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 spans="1:26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 spans="1:26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 spans="1:26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 spans="1:26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 spans="1:26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 spans="1:26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 spans="1:26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 spans="1:26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 spans="1:26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 spans="1:26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 spans="1:26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 spans="1:26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 spans="1:26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 spans="1:26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 spans="1:26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 spans="1:26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 spans="1:26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 spans="1:26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 spans="1:26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 spans="1:26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 spans="1:26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 spans="1:26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 spans="1:26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 spans="1:26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 spans="1:26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 spans="1:26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 spans="1:26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 spans="1:26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 spans="1:26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 spans="1:26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 spans="1:26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 spans="1:26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 spans="1:26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 spans="1:26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 spans="1:26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 spans="1:2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 spans="1:26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 spans="1:26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 spans="1:26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 spans="1:26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 spans="1:26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 spans="1:26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 spans="1:26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 spans="1:26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 spans="1:26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 spans="1:2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 spans="1:26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 spans="1:26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 spans="1:26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 spans="1:26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 spans="1:26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 spans="1:26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 spans="1:26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 spans="1:26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 spans="1:26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 spans="1:2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 spans="1:26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 spans="1:26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 spans="1:26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 spans="1:26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 spans="1:26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 spans="1:26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 spans="1:26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 spans="1:26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 spans="1:26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 spans="1:2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 spans="1:26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 spans="1:26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 spans="1:26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 spans="1:26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 spans="1:26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 spans="1:26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 spans="1:26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 spans="1:26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 spans="1:26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 spans="1:2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 spans="1:26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 spans="1:26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 spans="1:26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 spans="1:26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 spans="1:26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 spans="1:26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 spans="1:26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 spans="1:26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 spans="1:26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 spans="1:2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 spans="1:26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 spans="1:26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 spans="1:26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 spans="1:26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 spans="1:26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 spans="1:26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 spans="1:26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 spans="1:26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 spans="1:26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 spans="1:2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 spans="1:26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 spans="1:26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 spans="1:26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 spans="1:26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 spans="1:26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 spans="1:26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 spans="1:26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 spans="1:26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 spans="1:26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 spans="1: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 spans="1:26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 spans="1:26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 spans="1:26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 spans="1:26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 spans="1:26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 spans="1:26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 spans="1:26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 spans="1:26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 spans="1:26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 spans="1:2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 spans="1:26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 spans="1:26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 spans="1:26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 spans="1:26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 spans="1:26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 spans="1:26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 spans="1:26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 spans="1:26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 spans="1:26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 spans="1:2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 spans="1:26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 spans="1:26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 spans="1:26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 spans="1:26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 spans="1:26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 spans="1:26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 spans="1:26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 spans="1:26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 spans="1:26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 spans="1:2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 spans="1:26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 spans="1:26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 spans="1:26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 spans="1:26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 spans="1:26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 spans="1:26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 spans="1:26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 spans="1:26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 spans="1:26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 spans="1:2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 spans="1:26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 spans="1:26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 spans="1:26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 spans="1:26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 spans="1:26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 spans="1:26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 spans="1:26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 spans="1:26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 spans="1:26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 spans="1:2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 spans="1:26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 spans="1:26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 spans="1:26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 spans="1:26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 spans="1:26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 spans="1:26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 spans="1:26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 spans="1:26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 spans="1:26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 spans="1:2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 spans="1:26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 spans="1:26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 spans="1:26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 spans="1:26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 spans="1:26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 spans="1:26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 spans="1:26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 spans="1:26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 spans="1:26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 spans="1:2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 spans="1:26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 spans="1:26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 spans="1:26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 spans="1:26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 spans="1:26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 spans="1:26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 spans="1:26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 spans="1:26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 spans="1:26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 spans="1:2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 spans="1:26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 spans="1:26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 spans="1:26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 spans="1:26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 spans="1:26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 spans="1:26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 spans="1:26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 spans="1:26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 spans="1:26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 spans="1:2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 spans="1:26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 spans="1:26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 spans="1:26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 spans="1:26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 spans="6:6">
      <c r="F1000" s="35"/>
    </row>
  </sheetData>
  <pageMargins left="0.7" right="0.7" top="0.75" bottom="0.75" header="0" footer="0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1.56666666666667" customWidth="1"/>
    <col min="2" max="9" width="14.4333333333333" customWidth="1"/>
  </cols>
  <sheetData>
    <row r="1" ht="22.5" spans="1:2">
      <c r="A1" s="1"/>
      <c r="B1" s="2" t="s">
        <v>20</v>
      </c>
    </row>
    <row r="2" ht="14.25" spans="1:2">
      <c r="A2" s="1"/>
      <c r="B2" s="3" t="s">
        <v>21</v>
      </c>
    </row>
    <row r="3" ht="14.25" spans="1:2">
      <c r="A3" s="1"/>
      <c r="B3" s="4" t="s">
        <v>22</v>
      </c>
    </row>
    <row r="6" ht="18.75" spans="2:12">
      <c r="B6" s="5" t="s">
        <v>23</v>
      </c>
      <c r="C6" s="6"/>
      <c r="D6" s="6"/>
      <c r="E6" s="6"/>
      <c r="F6" s="16"/>
      <c r="G6" s="5" t="s">
        <v>24</v>
      </c>
      <c r="H6" s="6"/>
      <c r="I6" s="6"/>
      <c r="J6" s="6"/>
      <c r="K6" s="16"/>
      <c r="L6" s="24"/>
    </row>
    <row r="7" ht="28.5" spans="1:26">
      <c r="A7" s="7"/>
      <c r="B7" s="21" t="s">
        <v>25</v>
      </c>
      <c r="C7" s="21" t="s">
        <v>26</v>
      </c>
      <c r="D7" s="21" t="s">
        <v>27</v>
      </c>
      <c r="E7" s="21" t="s">
        <v>28</v>
      </c>
      <c r="F7" s="21" t="s">
        <v>29</v>
      </c>
      <c r="G7" s="21" t="s">
        <v>25</v>
      </c>
      <c r="H7" s="21" t="str">
        <f t="shared" ref="H7:K7" si="0">CONCATENATE(C7," Growth")</f>
        <v>Deluxe Growth</v>
      </c>
      <c r="I7" s="21" t="str">
        <f t="shared" si="0"/>
        <v>Go Growth</v>
      </c>
      <c r="J7" s="21" t="str">
        <f t="shared" si="0"/>
        <v>VIP Growth</v>
      </c>
      <c r="K7" s="21" t="str">
        <f t="shared" si="0"/>
        <v>Total Member Growth</v>
      </c>
      <c r="L7" s="21" t="s">
        <v>30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spans="2:12">
      <c r="B8" s="9">
        <v>44835</v>
      </c>
      <c r="C8" s="10">
        <v>2652</v>
      </c>
      <c r="D8" s="10">
        <v>1054</v>
      </c>
      <c r="E8" s="10">
        <v>441</v>
      </c>
      <c r="F8" s="17">
        <f t="shared" ref="F8:F22" si="1">SUM(C8:E8)</f>
        <v>4147</v>
      </c>
      <c r="G8" s="9">
        <f t="shared" ref="G8:G22" si="2">B8</f>
        <v>44835</v>
      </c>
      <c r="H8" s="10"/>
      <c r="I8" s="10"/>
      <c r="J8" s="10"/>
      <c r="K8" s="19"/>
      <c r="L8" s="10">
        <v>247</v>
      </c>
    </row>
    <row r="9" ht="14.25" spans="2:12">
      <c r="B9" s="9">
        <v>44866</v>
      </c>
      <c r="C9" s="10">
        <v>2621</v>
      </c>
      <c r="D9" s="10">
        <v>1068</v>
      </c>
      <c r="E9" s="10">
        <v>413</v>
      </c>
      <c r="F9" s="17">
        <f t="shared" si="1"/>
        <v>4102</v>
      </c>
      <c r="G9" s="9">
        <f t="shared" si="2"/>
        <v>44866</v>
      </c>
      <c r="H9" s="18">
        <f t="shared" ref="H9:K9" si="3">(C9/C8)-1</f>
        <v>-0.0116892911010558</v>
      </c>
      <c r="I9" s="18">
        <f t="shared" si="3"/>
        <v>0.0132827324478177</v>
      </c>
      <c r="J9" s="18">
        <f t="shared" si="3"/>
        <v>-0.0634920634920635</v>
      </c>
      <c r="K9" s="19">
        <f t="shared" si="3"/>
        <v>-0.0108512177477694</v>
      </c>
      <c r="L9" s="10">
        <v>235</v>
      </c>
    </row>
    <row r="10" ht="14.25" spans="2:12">
      <c r="B10" s="9">
        <v>44896</v>
      </c>
      <c r="C10" s="10">
        <v>2629</v>
      </c>
      <c r="D10" s="10">
        <v>1110</v>
      </c>
      <c r="E10" s="10">
        <v>393</v>
      </c>
      <c r="F10" s="17">
        <f t="shared" si="1"/>
        <v>4132</v>
      </c>
      <c r="G10" s="9">
        <f t="shared" si="2"/>
        <v>44896</v>
      </c>
      <c r="H10" s="18">
        <f t="shared" ref="H10:K10" si="4">(C10/C9)-1</f>
        <v>0.00305227012590614</v>
      </c>
      <c r="I10" s="18">
        <f t="shared" si="4"/>
        <v>0.0393258426966292</v>
      </c>
      <c r="J10" s="18">
        <f t="shared" si="4"/>
        <v>-0.0484261501210653</v>
      </c>
      <c r="K10" s="19">
        <f t="shared" si="4"/>
        <v>0.00731350560702104</v>
      </c>
      <c r="L10" s="10">
        <v>219</v>
      </c>
    </row>
    <row r="11" ht="14.25" spans="2:12">
      <c r="B11" s="9">
        <v>44927</v>
      </c>
      <c r="C11" s="10">
        <v>2666</v>
      </c>
      <c r="D11" s="10">
        <v>1158</v>
      </c>
      <c r="E11" s="10">
        <v>382</v>
      </c>
      <c r="F11" s="17">
        <f t="shared" si="1"/>
        <v>4206</v>
      </c>
      <c r="G11" s="9">
        <f t="shared" si="2"/>
        <v>44927</v>
      </c>
      <c r="H11" s="18">
        <f t="shared" ref="H11:K11" si="5">(C11/C10)-1</f>
        <v>0.0140737923164702</v>
      </c>
      <c r="I11" s="18">
        <f t="shared" si="5"/>
        <v>0.0432432432432432</v>
      </c>
      <c r="J11" s="18">
        <f t="shared" si="5"/>
        <v>-0.0279898218829516</v>
      </c>
      <c r="K11" s="19">
        <f t="shared" si="5"/>
        <v>0.0179090029041626</v>
      </c>
      <c r="L11" s="10">
        <v>313</v>
      </c>
    </row>
    <row r="12" ht="14.25" spans="2:12">
      <c r="B12" s="9">
        <v>44958</v>
      </c>
      <c r="C12" s="10">
        <v>2639</v>
      </c>
      <c r="D12" s="10">
        <v>1165</v>
      </c>
      <c r="E12" s="10">
        <v>358</v>
      </c>
      <c r="F12" s="17">
        <f t="shared" si="1"/>
        <v>4162</v>
      </c>
      <c r="G12" s="9">
        <f t="shared" si="2"/>
        <v>44958</v>
      </c>
      <c r="H12" s="18">
        <f t="shared" ref="H12:K12" si="6">(C12/C11)-1</f>
        <v>-0.0101275318829708</v>
      </c>
      <c r="I12" s="18">
        <f t="shared" si="6"/>
        <v>0.00604490500863553</v>
      </c>
      <c r="J12" s="18">
        <f t="shared" si="6"/>
        <v>-0.06282722513089</v>
      </c>
      <c r="K12" s="19">
        <f t="shared" si="6"/>
        <v>-0.0104612458392772</v>
      </c>
      <c r="L12" s="10">
        <f t="array" ref="L12">INDEX('Data - After Migration'!H:H,MATCH($B12,'Data - After Migration'!$A:$A,0))</f>
        <v>270</v>
      </c>
    </row>
    <row r="13" ht="14.25" spans="2:12">
      <c r="B13" s="9">
        <v>44986</v>
      </c>
      <c r="C13" s="10">
        <v>2628</v>
      </c>
      <c r="D13" s="10">
        <v>1167</v>
      </c>
      <c r="E13" s="10">
        <v>338</v>
      </c>
      <c r="F13" s="17">
        <f t="shared" si="1"/>
        <v>4133</v>
      </c>
      <c r="G13" s="9">
        <f t="shared" si="2"/>
        <v>44986</v>
      </c>
      <c r="H13" s="18">
        <f t="shared" ref="H13:K13" si="7">(C13/C12)-1</f>
        <v>-0.0041682455475559</v>
      </c>
      <c r="I13" s="18">
        <f t="shared" si="7"/>
        <v>0.00171673819742479</v>
      </c>
      <c r="J13" s="18">
        <f t="shared" si="7"/>
        <v>-0.0558659217877095</v>
      </c>
      <c r="K13" s="19">
        <f t="shared" si="7"/>
        <v>-0.0069678039404133</v>
      </c>
      <c r="L13" s="10">
        <v>239</v>
      </c>
    </row>
    <row r="14" ht="14.25" spans="2:13">
      <c r="B14" s="9">
        <v>45017</v>
      </c>
      <c r="C14" s="10">
        <v>2576</v>
      </c>
      <c r="D14" s="10">
        <v>1140</v>
      </c>
      <c r="E14" s="10">
        <v>321</v>
      </c>
      <c r="F14" s="17">
        <f t="shared" si="1"/>
        <v>4037</v>
      </c>
      <c r="G14" s="9">
        <f t="shared" si="2"/>
        <v>45017</v>
      </c>
      <c r="H14" s="18">
        <f t="shared" ref="H14:K14" si="8">(C14/C13)-1</f>
        <v>-0.0197869101978692</v>
      </c>
      <c r="I14" s="18">
        <f t="shared" si="8"/>
        <v>-0.0231362467866324</v>
      </c>
      <c r="J14" s="18">
        <f t="shared" si="8"/>
        <v>-0.0502958579881657</v>
      </c>
      <c r="K14" s="19">
        <f t="shared" si="8"/>
        <v>-0.0232276796515848</v>
      </c>
      <c r="L14" s="10">
        <v>287</v>
      </c>
      <c r="M14" s="31"/>
    </row>
    <row r="15" ht="14.25" spans="2:13">
      <c r="B15" s="9">
        <v>45047</v>
      </c>
      <c r="C15" s="10">
        <v>2603</v>
      </c>
      <c r="D15" s="10">
        <v>1147</v>
      </c>
      <c r="E15" s="10">
        <v>314</v>
      </c>
      <c r="F15" s="17">
        <f t="shared" si="1"/>
        <v>4064</v>
      </c>
      <c r="G15" s="9">
        <f t="shared" si="2"/>
        <v>45047</v>
      </c>
      <c r="H15" s="18">
        <f t="shared" ref="H15:K15" si="9">(C15/C14)-1</f>
        <v>0.0104813664596273</v>
      </c>
      <c r="I15" s="18">
        <f t="shared" si="9"/>
        <v>0.00614035087719289</v>
      </c>
      <c r="J15" s="18">
        <f t="shared" si="9"/>
        <v>-0.0218068535825545</v>
      </c>
      <c r="K15" s="19">
        <f t="shared" si="9"/>
        <v>0.00668813475352992</v>
      </c>
      <c r="L15" s="10">
        <v>244</v>
      </c>
      <c r="M15" s="14" t="s">
        <v>31</v>
      </c>
    </row>
    <row r="16" ht="14.25" spans="2:12">
      <c r="B16" s="9">
        <v>45078</v>
      </c>
      <c r="C16" s="10">
        <v>2606</v>
      </c>
      <c r="D16" s="10">
        <v>1173</v>
      </c>
      <c r="E16" s="10">
        <v>306</v>
      </c>
      <c r="F16" s="17">
        <f t="shared" si="1"/>
        <v>4085</v>
      </c>
      <c r="G16" s="9">
        <f t="shared" si="2"/>
        <v>45078</v>
      </c>
      <c r="H16" s="18">
        <f t="shared" ref="H16:K16" si="10">(C16/C15)-1</f>
        <v>0.00115251632731472</v>
      </c>
      <c r="I16" s="18">
        <f t="shared" si="10"/>
        <v>0.022667829119442</v>
      </c>
      <c r="J16" s="18">
        <f t="shared" si="10"/>
        <v>-0.0254777070063694</v>
      </c>
      <c r="K16" s="19">
        <f t="shared" si="10"/>
        <v>0.0051673228346456</v>
      </c>
      <c r="L16" s="10">
        <v>312</v>
      </c>
    </row>
    <row r="17" ht="14.25" spans="2:12">
      <c r="B17" s="23">
        <v>45108</v>
      </c>
      <c r="C17" s="10">
        <v>2603</v>
      </c>
      <c r="D17" s="10">
        <v>1178</v>
      </c>
      <c r="E17" s="10">
        <v>305</v>
      </c>
      <c r="F17" s="17">
        <f t="shared" si="1"/>
        <v>4086</v>
      </c>
      <c r="G17" s="23">
        <f t="shared" si="2"/>
        <v>45108</v>
      </c>
      <c r="H17" s="18">
        <f t="shared" ref="H17:K17" si="11">(C17/C16)-1</f>
        <v>-0.00115118956254801</v>
      </c>
      <c r="I17" s="18">
        <f t="shared" si="11"/>
        <v>0.00426257459505552</v>
      </c>
      <c r="J17" s="18">
        <f t="shared" si="11"/>
        <v>-0.00326797385620914</v>
      </c>
      <c r="K17" s="19">
        <f t="shared" si="11"/>
        <v>0.00024479804161559</v>
      </c>
      <c r="L17" s="10">
        <v>237</v>
      </c>
    </row>
    <row r="18" ht="14.25" spans="2:12">
      <c r="B18" s="23">
        <v>45139</v>
      </c>
      <c r="C18" s="10">
        <v>2624</v>
      </c>
      <c r="D18" s="10">
        <v>1233</v>
      </c>
      <c r="E18" s="10">
        <v>306</v>
      </c>
      <c r="F18" s="17">
        <f t="shared" si="1"/>
        <v>4163</v>
      </c>
      <c r="G18" s="23">
        <f t="shared" si="2"/>
        <v>45139</v>
      </c>
      <c r="H18" s="18">
        <f t="shared" ref="H18:K18" si="12">(C18/C17)-1</f>
        <v>0.0080676142912024</v>
      </c>
      <c r="I18" s="18">
        <f t="shared" si="12"/>
        <v>0.0466893039049237</v>
      </c>
      <c r="J18" s="18">
        <f t="shared" si="12"/>
        <v>0.00327868852459012</v>
      </c>
      <c r="K18" s="19">
        <f t="shared" si="12"/>
        <v>0.0188448360254527</v>
      </c>
      <c r="L18" s="10">
        <v>195</v>
      </c>
    </row>
    <row r="19" ht="14.25" spans="2:12">
      <c r="B19" s="23">
        <v>45170</v>
      </c>
      <c r="C19" s="10">
        <v>2657</v>
      </c>
      <c r="D19" s="10">
        <v>1275</v>
      </c>
      <c r="E19" s="10">
        <v>301</v>
      </c>
      <c r="F19" s="17">
        <f t="shared" si="1"/>
        <v>4233</v>
      </c>
      <c r="G19" s="23">
        <f t="shared" si="2"/>
        <v>45170</v>
      </c>
      <c r="H19" s="18">
        <f t="shared" ref="H19:K19" si="13">(C19/C18)-1</f>
        <v>0.0125762195121952</v>
      </c>
      <c r="I19" s="18">
        <f t="shared" si="13"/>
        <v>0.0340632603406326</v>
      </c>
      <c r="J19" s="18">
        <f t="shared" si="13"/>
        <v>-0.0163398692810458</v>
      </c>
      <c r="K19" s="19">
        <f t="shared" si="13"/>
        <v>0.0168147970213788</v>
      </c>
      <c r="L19" s="10"/>
    </row>
    <row r="20" ht="14.25" spans="2:12">
      <c r="B20" s="23">
        <v>45200</v>
      </c>
      <c r="C20" s="10">
        <v>2676</v>
      </c>
      <c r="D20" s="10">
        <v>1300</v>
      </c>
      <c r="E20" s="10">
        <v>294</v>
      </c>
      <c r="F20" s="17">
        <f t="shared" si="1"/>
        <v>4270</v>
      </c>
      <c r="G20" s="23">
        <f t="shared" si="2"/>
        <v>45200</v>
      </c>
      <c r="H20" s="18">
        <f t="shared" ref="H20:K20" si="14">(C20/C19)-1</f>
        <v>0.00715092209258561</v>
      </c>
      <c r="I20" s="18">
        <f t="shared" si="14"/>
        <v>0.0196078431372548</v>
      </c>
      <c r="J20" s="18">
        <f t="shared" si="14"/>
        <v>-0.0232558139534884</v>
      </c>
      <c r="K20" s="19">
        <f t="shared" si="14"/>
        <v>0.00874084573588463</v>
      </c>
      <c r="L20" s="10"/>
    </row>
    <row r="21" ht="14.25" spans="2:12">
      <c r="B21" s="23">
        <v>45231</v>
      </c>
      <c r="C21" s="10">
        <v>2587</v>
      </c>
      <c r="D21" s="10">
        <v>1314</v>
      </c>
      <c r="E21" s="10">
        <v>271</v>
      </c>
      <c r="F21" s="17">
        <f t="shared" si="1"/>
        <v>4172</v>
      </c>
      <c r="G21" s="23">
        <f t="shared" si="2"/>
        <v>45231</v>
      </c>
      <c r="H21" s="18">
        <f t="shared" ref="H21:K21" si="15">(C21/C20)-1</f>
        <v>-0.0332585949177877</v>
      </c>
      <c r="I21" s="18">
        <f t="shared" si="15"/>
        <v>0.0107692307692309</v>
      </c>
      <c r="J21" s="18">
        <f t="shared" si="15"/>
        <v>-0.0782312925170068</v>
      </c>
      <c r="K21" s="19">
        <f t="shared" si="15"/>
        <v>-0.0229508196721312</v>
      </c>
      <c r="L21" s="10"/>
    </row>
    <row r="22" ht="14.25" spans="2:12">
      <c r="B22" s="23">
        <v>45261</v>
      </c>
      <c r="C22" s="10">
        <v>2479</v>
      </c>
      <c r="D22" s="10">
        <v>1311</v>
      </c>
      <c r="E22" s="10">
        <v>259</v>
      </c>
      <c r="F22" s="17">
        <f t="shared" si="1"/>
        <v>4049</v>
      </c>
      <c r="G22" s="23">
        <f t="shared" si="2"/>
        <v>45261</v>
      </c>
      <c r="H22" s="18">
        <f t="shared" ref="H22:K22" si="16">(C22/C21)-1</f>
        <v>-0.041747197526092</v>
      </c>
      <c r="I22" s="18">
        <f t="shared" si="16"/>
        <v>-0.00228310502283102</v>
      </c>
      <c r="J22" s="18">
        <f t="shared" si="16"/>
        <v>-0.044280442804428</v>
      </c>
      <c r="K22" s="19">
        <f t="shared" si="16"/>
        <v>-0.0294822627037392</v>
      </c>
      <c r="L22" s="10"/>
    </row>
    <row r="23" ht="14.25" spans="2:2">
      <c r="B23" s="4"/>
    </row>
    <row r="24" ht="14.25" spans="2:2">
      <c r="B24" s="4" t="s">
        <v>32</v>
      </c>
    </row>
    <row r="25" ht="14.25" spans="2:2">
      <c r="B25" s="4" t="s">
        <v>33</v>
      </c>
    </row>
    <row r="26" ht="14.25" spans="2:2">
      <c r="B26" s="14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B6:F6"/>
    <mergeCell ref="G6:K6"/>
  </mergeCells>
  <pageMargins left="0.700787401574803" right="0.700787401574803" top="0.751968503937008" bottom="0.751968503937008" header="0" footer="0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42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" customWidth="1"/>
  </cols>
  <sheetData>
    <row r="1" customHeight="1" spans="1:2">
      <c r="A1" s="1"/>
      <c r="B1" s="2" t="s">
        <v>20</v>
      </c>
    </row>
    <row r="2" customHeight="1" spans="1:2">
      <c r="A2" s="1"/>
      <c r="B2" s="4" t="s">
        <v>35</v>
      </c>
    </row>
    <row r="3" customHeight="1" spans="1:2">
      <c r="A3" s="1"/>
      <c r="B3" s="4" t="str">
        <f>'Core Product'!B3</f>
        <v>Updated 3 January 2024</v>
      </c>
    </row>
    <row r="4" customHeight="1" spans="1:1">
      <c r="A4" s="20"/>
    </row>
    <row r="5" customHeight="1" spans="1:1">
      <c r="A5" s="20"/>
    </row>
    <row r="6" customHeight="1" spans="1:6">
      <c r="A6" s="20"/>
      <c r="B6" s="21" t="s">
        <v>36</v>
      </c>
      <c r="C6" s="21" t="s">
        <v>25</v>
      </c>
      <c r="D6" s="21" t="s">
        <v>27</v>
      </c>
      <c r="E6" s="21" t="s">
        <v>26</v>
      </c>
      <c r="F6" s="21" t="s">
        <v>28</v>
      </c>
    </row>
    <row r="7" customHeight="1" spans="1:6">
      <c r="A7" s="20"/>
      <c r="B7" s="22">
        <v>1</v>
      </c>
      <c r="C7" s="23">
        <v>44927</v>
      </c>
      <c r="D7" s="10">
        <v>308</v>
      </c>
      <c r="E7" s="10">
        <v>15</v>
      </c>
      <c r="F7" s="10">
        <v>5</v>
      </c>
    </row>
    <row r="8" customHeight="1" spans="1:6">
      <c r="A8" s="20"/>
      <c r="B8" s="22">
        <v>2</v>
      </c>
      <c r="C8" s="23">
        <v>44958</v>
      </c>
      <c r="D8" s="10">
        <v>310</v>
      </c>
      <c r="E8" s="10">
        <v>19</v>
      </c>
      <c r="F8" s="10">
        <v>5</v>
      </c>
    </row>
    <row r="9" customHeight="1" spans="1:6">
      <c r="A9" s="20"/>
      <c r="B9" s="22">
        <v>3</v>
      </c>
      <c r="C9" s="23">
        <v>44986</v>
      </c>
      <c r="D9" s="10">
        <v>307</v>
      </c>
      <c r="E9" s="10">
        <v>25</v>
      </c>
      <c r="F9" s="10">
        <v>5</v>
      </c>
    </row>
    <row r="10" customHeight="1" spans="1:7">
      <c r="A10" s="20"/>
      <c r="B10" s="22">
        <v>4</v>
      </c>
      <c r="C10" s="23">
        <v>45017</v>
      </c>
      <c r="D10" s="10">
        <v>295</v>
      </c>
      <c r="E10" s="10">
        <v>25</v>
      </c>
      <c r="F10" s="10">
        <v>3</v>
      </c>
      <c r="G10" s="14" t="s">
        <v>37</v>
      </c>
    </row>
    <row r="11" customHeight="1" spans="1:7">
      <c r="A11" s="20"/>
      <c r="B11" s="22">
        <v>5</v>
      </c>
      <c r="C11" s="23">
        <v>45047</v>
      </c>
      <c r="D11" s="10">
        <v>216</v>
      </c>
      <c r="E11" s="10">
        <v>25</v>
      </c>
      <c r="F11" s="10">
        <v>3</v>
      </c>
      <c r="G11" s="14" t="s">
        <v>37</v>
      </c>
    </row>
    <row r="12" customHeight="1" spans="2:7">
      <c r="B12" s="22">
        <v>6</v>
      </c>
      <c r="C12" s="23">
        <v>45078</v>
      </c>
      <c r="D12" s="10">
        <v>68</v>
      </c>
      <c r="E12" s="10">
        <v>43</v>
      </c>
      <c r="F12" s="10">
        <v>0</v>
      </c>
      <c r="G12" s="14" t="s">
        <v>38</v>
      </c>
    </row>
    <row r="13" customHeight="1" spans="2:7">
      <c r="B13" s="22">
        <v>7</v>
      </c>
      <c r="C13" s="23">
        <v>45078</v>
      </c>
      <c r="D13" s="10">
        <v>27</v>
      </c>
      <c r="E13" s="10">
        <v>28</v>
      </c>
      <c r="F13" s="10">
        <v>0</v>
      </c>
      <c r="G13" s="14" t="s">
        <v>39</v>
      </c>
    </row>
    <row r="14" customHeight="1" spans="2:7">
      <c r="B14" s="22">
        <v>8</v>
      </c>
      <c r="C14" s="23">
        <v>45139</v>
      </c>
      <c r="D14" s="10">
        <v>133</v>
      </c>
      <c r="E14" s="10">
        <v>1</v>
      </c>
      <c r="F14" s="10">
        <v>1</v>
      </c>
      <c r="G14" s="14" t="s">
        <v>40</v>
      </c>
    </row>
    <row r="15" customHeight="1" spans="2:6">
      <c r="B15" s="22">
        <v>9</v>
      </c>
      <c r="C15" s="23">
        <v>45170</v>
      </c>
      <c r="D15" s="10">
        <v>150</v>
      </c>
      <c r="E15" s="10">
        <v>5</v>
      </c>
      <c r="F15" s="10">
        <v>1</v>
      </c>
    </row>
    <row r="16" customHeight="1" spans="2:6">
      <c r="B16" s="22">
        <v>10</v>
      </c>
      <c r="C16" s="23">
        <v>45200</v>
      </c>
      <c r="D16" s="10">
        <v>150</v>
      </c>
      <c r="E16" s="10">
        <v>5</v>
      </c>
      <c r="F16" s="10">
        <v>1</v>
      </c>
    </row>
    <row r="17" customHeight="1" spans="2:6">
      <c r="B17" s="22">
        <v>11</v>
      </c>
      <c r="C17" s="23">
        <v>45231</v>
      </c>
      <c r="D17" s="10">
        <v>150</v>
      </c>
      <c r="E17" s="10">
        <v>5</v>
      </c>
      <c r="F17" s="10">
        <v>1</v>
      </c>
    </row>
    <row r="18" customHeight="1" spans="2:6">
      <c r="B18" s="22">
        <v>12</v>
      </c>
      <c r="C18" s="23">
        <v>45261</v>
      </c>
      <c r="D18" s="10">
        <v>27</v>
      </c>
      <c r="E18" s="10">
        <v>5</v>
      </c>
      <c r="F18" s="10">
        <v>1</v>
      </c>
    </row>
    <row r="26" customHeight="1" spans="11:15">
      <c r="K26" s="30"/>
      <c r="L26" s="30"/>
      <c r="M26" s="30"/>
      <c r="N26" s="30"/>
      <c r="O26" s="30"/>
    </row>
    <row r="27" customHeight="1" spans="2:15">
      <c r="B27" s="24"/>
      <c r="C27" s="25">
        <v>45078</v>
      </c>
      <c r="D27" s="16"/>
      <c r="E27" s="25">
        <v>45108</v>
      </c>
      <c r="F27" s="16"/>
      <c r="G27" s="25">
        <v>45139</v>
      </c>
      <c r="H27" s="6"/>
      <c r="I27" s="16"/>
      <c r="K27" s="30"/>
      <c r="L27" s="30"/>
      <c r="M27" s="30"/>
      <c r="N27" s="30"/>
      <c r="O27" s="30"/>
    </row>
    <row r="28" customHeight="1" spans="2:15">
      <c r="B28" s="24"/>
      <c r="C28" s="26" t="s">
        <v>41</v>
      </c>
      <c r="D28" s="26" t="s">
        <v>42</v>
      </c>
      <c r="E28" s="26" t="s">
        <v>41</v>
      </c>
      <c r="F28" s="26" t="s">
        <v>42</v>
      </c>
      <c r="G28" s="26" t="s">
        <v>41</v>
      </c>
      <c r="H28" s="26" t="s">
        <v>42</v>
      </c>
      <c r="I28" s="26" t="s">
        <v>28</v>
      </c>
      <c r="K28" s="30"/>
      <c r="L28" s="30"/>
      <c r="M28" s="30"/>
      <c r="N28" s="30"/>
      <c r="O28" s="30"/>
    </row>
    <row r="29" customHeight="1" spans="2:15">
      <c r="B29" s="27" t="s">
        <v>43</v>
      </c>
      <c r="C29" s="28">
        <v>20</v>
      </c>
      <c r="D29" s="28"/>
      <c r="E29" s="28">
        <v>20</v>
      </c>
      <c r="F29" s="28"/>
      <c r="G29" s="28">
        <v>20</v>
      </c>
      <c r="H29" s="28"/>
      <c r="I29" s="28"/>
      <c r="K29" s="30"/>
      <c r="L29" s="30"/>
      <c r="M29" s="30"/>
      <c r="N29" s="30"/>
      <c r="O29" s="30"/>
    </row>
    <row r="30" customHeight="1" spans="2:15">
      <c r="B30" s="27" t="s">
        <v>44</v>
      </c>
      <c r="C30" s="28"/>
      <c r="D30" s="28">
        <v>18</v>
      </c>
      <c r="E30" s="28"/>
      <c r="F30" s="28">
        <v>18</v>
      </c>
      <c r="G30" s="28"/>
      <c r="H30" s="28"/>
      <c r="I30" s="28"/>
      <c r="K30" s="30"/>
      <c r="L30" s="30"/>
      <c r="M30" s="30"/>
      <c r="N30" s="30"/>
      <c r="O30" s="30"/>
    </row>
    <row r="31" customHeight="1" spans="2:15">
      <c r="B31" s="27" t="s">
        <v>45</v>
      </c>
      <c r="C31" s="28">
        <v>1</v>
      </c>
      <c r="D31" s="28"/>
      <c r="E31" s="28">
        <v>1</v>
      </c>
      <c r="F31" s="28"/>
      <c r="G31" s="28"/>
      <c r="H31" s="28"/>
      <c r="I31" s="28"/>
      <c r="K31" s="30"/>
      <c r="L31" s="30"/>
      <c r="M31" s="30"/>
      <c r="N31" s="30"/>
      <c r="O31" s="30"/>
    </row>
    <row r="32" customHeight="1" spans="2:15">
      <c r="B32" s="27" t="s">
        <v>46</v>
      </c>
      <c r="C32" s="28">
        <v>2</v>
      </c>
      <c r="D32" s="28"/>
      <c r="E32" s="28">
        <v>2</v>
      </c>
      <c r="F32" s="28"/>
      <c r="G32" s="28">
        <v>2</v>
      </c>
      <c r="H32" s="28"/>
      <c r="I32" s="28"/>
      <c r="K32" s="30"/>
      <c r="L32" s="30"/>
      <c r="M32" s="30"/>
      <c r="N32" s="30"/>
      <c r="O32" s="30"/>
    </row>
    <row r="33" customHeight="1" spans="2:15">
      <c r="B33" s="27" t="s">
        <v>47</v>
      </c>
      <c r="C33" s="28"/>
      <c r="D33" s="28">
        <v>4</v>
      </c>
      <c r="E33" s="28"/>
      <c r="F33" s="28">
        <v>4</v>
      </c>
      <c r="G33" s="28">
        <v>4</v>
      </c>
      <c r="H33" s="28"/>
      <c r="I33" s="28"/>
      <c r="K33" s="30"/>
      <c r="L33" s="30"/>
      <c r="M33" s="30"/>
      <c r="N33" s="30"/>
      <c r="O33" s="30"/>
    </row>
    <row r="34" customHeight="1" spans="2:15">
      <c r="B34" s="27" t="s">
        <v>48</v>
      </c>
      <c r="C34" s="28">
        <v>4</v>
      </c>
      <c r="D34" s="28">
        <v>1</v>
      </c>
      <c r="E34" s="28">
        <v>4</v>
      </c>
      <c r="F34" s="28">
        <v>1</v>
      </c>
      <c r="G34" s="28">
        <v>4</v>
      </c>
      <c r="H34" s="28">
        <v>1</v>
      </c>
      <c r="I34" s="28"/>
      <c r="K34" s="30"/>
      <c r="L34" s="30"/>
      <c r="M34" s="30"/>
      <c r="N34" s="30"/>
      <c r="O34" s="30"/>
    </row>
    <row r="35" customHeight="1" spans="2:15">
      <c r="B35" s="27" t="s">
        <v>49</v>
      </c>
      <c r="C35" s="28"/>
      <c r="D35" s="28">
        <v>5</v>
      </c>
      <c r="E35" s="28"/>
      <c r="F35" s="28">
        <v>5</v>
      </c>
      <c r="G35" s="28">
        <v>5</v>
      </c>
      <c r="H35" s="28"/>
      <c r="I35" s="28"/>
      <c r="K35" s="30"/>
      <c r="L35" s="30"/>
      <c r="M35" s="30"/>
      <c r="N35" s="30"/>
      <c r="O35" s="30"/>
    </row>
    <row r="36" customHeight="1" spans="2:9">
      <c r="B36" s="27" t="s">
        <v>50</v>
      </c>
      <c r="C36" s="28">
        <v>7</v>
      </c>
      <c r="D36" s="28"/>
      <c r="E36" s="28"/>
      <c r="F36" s="28"/>
      <c r="G36" s="28"/>
      <c r="H36" s="28"/>
      <c r="I36" s="28"/>
    </row>
    <row r="37" customHeight="1" spans="2:9">
      <c r="B37" s="27" t="s">
        <v>51</v>
      </c>
      <c r="C37" s="28"/>
      <c r="D37" s="28">
        <v>15</v>
      </c>
      <c r="E37" s="28"/>
      <c r="F37" s="28"/>
      <c r="G37" s="28"/>
      <c r="H37" s="28"/>
      <c r="I37" s="28"/>
    </row>
    <row r="38" customHeight="1" spans="2:9">
      <c r="B38" s="27" t="s">
        <v>52</v>
      </c>
      <c r="C38" s="28">
        <v>34</v>
      </c>
      <c r="D38" s="28"/>
      <c r="E38" s="28"/>
      <c r="F38" s="28"/>
      <c r="G38" s="28"/>
      <c r="H38" s="28"/>
      <c r="I38" s="28"/>
    </row>
    <row r="39" customHeight="1" spans="2:9">
      <c r="B39" s="27" t="s">
        <v>53</v>
      </c>
      <c r="C39" s="28"/>
      <c r="D39" s="28"/>
      <c r="E39" s="28"/>
      <c r="F39" s="28"/>
      <c r="G39" s="28"/>
      <c r="H39" s="28"/>
      <c r="I39" s="28">
        <v>1</v>
      </c>
    </row>
    <row r="40" customHeight="1" spans="2:9">
      <c r="B40" s="27" t="s">
        <v>54</v>
      </c>
      <c r="C40" s="28"/>
      <c r="D40" s="28"/>
      <c r="E40" s="28"/>
      <c r="F40" s="28"/>
      <c r="G40" s="28">
        <v>83</v>
      </c>
      <c r="H40" s="28"/>
      <c r="I40" s="28"/>
    </row>
    <row r="41" customHeight="1" spans="2:9">
      <c r="B41" s="27" t="s">
        <v>55</v>
      </c>
      <c r="C41" s="28"/>
      <c r="D41" s="28"/>
      <c r="E41" s="28"/>
      <c r="F41" s="28"/>
      <c r="G41" s="28">
        <v>15</v>
      </c>
      <c r="H41" s="28"/>
      <c r="I41" s="28"/>
    </row>
    <row r="42" customHeight="1" spans="2:9">
      <c r="B42" s="29" t="s">
        <v>56</v>
      </c>
      <c r="C42" s="26">
        <f t="shared" ref="C42:I42" si="0">SUM(C29:C41)</f>
        <v>68</v>
      </c>
      <c r="D42" s="26">
        <f t="shared" si="0"/>
        <v>43</v>
      </c>
      <c r="E42" s="26">
        <f t="shared" si="0"/>
        <v>27</v>
      </c>
      <c r="F42" s="26">
        <f t="shared" si="0"/>
        <v>28</v>
      </c>
      <c r="G42" s="26">
        <f t="shared" si="0"/>
        <v>133</v>
      </c>
      <c r="H42" s="26">
        <f t="shared" si="0"/>
        <v>1</v>
      </c>
      <c r="I42" s="26">
        <f t="shared" si="0"/>
        <v>1</v>
      </c>
    </row>
  </sheetData>
  <mergeCells count="3">
    <mergeCell ref="C27:D27"/>
    <mergeCell ref="E27:F27"/>
    <mergeCell ref="G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1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2" customWidth="1"/>
    <col min="2" max="12" width="14.4333333333333" customWidth="1"/>
  </cols>
  <sheetData>
    <row r="1" ht="22.5" spans="1:2">
      <c r="A1" s="1"/>
      <c r="B1" s="2" t="s">
        <v>20</v>
      </c>
    </row>
    <row r="2" ht="14.25" spans="1:2">
      <c r="A2" s="1"/>
      <c r="B2" s="3" t="s">
        <v>21</v>
      </c>
    </row>
    <row r="3" ht="14.25" spans="1:2">
      <c r="A3" s="1"/>
      <c r="B3" s="4" t="str">
        <f>'Core Product'!B3</f>
        <v>Updated 3 January 2024</v>
      </c>
    </row>
    <row r="6" ht="18.75" spans="2:17">
      <c r="B6" s="5" t="s">
        <v>23</v>
      </c>
      <c r="C6" s="6"/>
      <c r="D6" s="6"/>
      <c r="E6" s="6"/>
      <c r="F6" s="6"/>
      <c r="G6" s="6"/>
      <c r="H6" s="6"/>
      <c r="I6" s="16"/>
      <c r="J6" s="5" t="s">
        <v>24</v>
      </c>
      <c r="K6" s="6"/>
      <c r="L6" s="6"/>
      <c r="M6" s="6"/>
      <c r="N6" s="6"/>
      <c r="O6" s="6"/>
      <c r="P6" s="6"/>
      <c r="Q6" s="16"/>
    </row>
    <row r="7" ht="28.5" spans="1:32">
      <c r="A7" s="7"/>
      <c r="B7" s="8" t="s">
        <v>25</v>
      </c>
      <c r="C7" s="8" t="s">
        <v>57</v>
      </c>
      <c r="D7" s="8" t="s">
        <v>58</v>
      </c>
      <c r="E7" s="8" t="s">
        <v>59</v>
      </c>
      <c r="F7" s="8" t="s">
        <v>60</v>
      </c>
      <c r="G7" s="8" t="s">
        <v>61</v>
      </c>
      <c r="H7" s="8" t="s">
        <v>62</v>
      </c>
      <c r="I7" s="8" t="s">
        <v>29</v>
      </c>
      <c r="J7" s="8" t="s">
        <v>25</v>
      </c>
      <c r="K7" s="8" t="str">
        <f t="shared" ref="K7:L7" si="0">CONCATENATE(C7," Growth")</f>
        <v>Club Growth</v>
      </c>
      <c r="L7" s="8" t="str">
        <f t="shared" si="0"/>
        <v>Club + IELTS Growth</v>
      </c>
      <c r="M7" s="8" t="s">
        <v>63</v>
      </c>
      <c r="N7" s="8" t="str">
        <f t="shared" ref="N7:Q7" si="1">CONCATENATE(F7," Growth")</f>
        <v>IELTS Growth</v>
      </c>
      <c r="O7" s="8" t="str">
        <f t="shared" si="1"/>
        <v>IELTS + Proskill Growth</v>
      </c>
      <c r="P7" s="8" t="str">
        <f t="shared" si="1"/>
        <v>Proskill Growth</v>
      </c>
      <c r="Q7" s="8" t="str">
        <f t="shared" si="1"/>
        <v>Total Member Growth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14.25" spans="2:17">
      <c r="B8" s="9">
        <v>44835</v>
      </c>
      <c r="C8" s="10">
        <v>37</v>
      </c>
      <c r="D8" s="10">
        <v>4</v>
      </c>
      <c r="E8" s="10">
        <v>1</v>
      </c>
      <c r="F8" s="10">
        <v>393</v>
      </c>
      <c r="G8" s="10">
        <v>12</v>
      </c>
      <c r="H8" s="10">
        <v>253</v>
      </c>
      <c r="I8" s="17">
        <f t="shared" ref="I8:I22" si="2">SUM(C8:H8)</f>
        <v>700</v>
      </c>
      <c r="J8" s="9">
        <f t="shared" ref="J8:J22" si="3">B8</f>
        <v>44835</v>
      </c>
      <c r="K8" s="10"/>
      <c r="L8" s="10"/>
      <c r="M8" s="10"/>
      <c r="N8" s="10"/>
      <c r="O8" s="10"/>
      <c r="P8" s="10"/>
      <c r="Q8" s="19"/>
    </row>
    <row r="9" ht="14.25" spans="2:17">
      <c r="B9" s="9">
        <v>44866</v>
      </c>
      <c r="C9" s="10">
        <v>42</v>
      </c>
      <c r="D9" s="10">
        <v>6</v>
      </c>
      <c r="E9" s="10">
        <v>1</v>
      </c>
      <c r="F9" s="10">
        <v>378</v>
      </c>
      <c r="G9" s="10">
        <v>12</v>
      </c>
      <c r="H9" s="10">
        <v>243</v>
      </c>
      <c r="I9" s="17">
        <f t="shared" si="2"/>
        <v>682</v>
      </c>
      <c r="J9" s="9">
        <f t="shared" si="3"/>
        <v>44866</v>
      </c>
      <c r="K9" s="18">
        <f t="shared" ref="K9:Q9" si="4">(C9/C8)-1</f>
        <v>0.135135135135135</v>
      </c>
      <c r="L9" s="18">
        <f t="shared" si="4"/>
        <v>0.5</v>
      </c>
      <c r="M9" s="18">
        <f t="shared" si="4"/>
        <v>0</v>
      </c>
      <c r="N9" s="18">
        <f t="shared" si="4"/>
        <v>-0.0381679389312977</v>
      </c>
      <c r="O9" s="18">
        <f t="shared" si="4"/>
        <v>0</v>
      </c>
      <c r="P9" s="18">
        <f t="shared" si="4"/>
        <v>-0.0395256916996047</v>
      </c>
      <c r="Q9" s="19">
        <f t="shared" si="4"/>
        <v>-0.0257142857142857</v>
      </c>
    </row>
    <row r="10" ht="14.25" spans="2:17">
      <c r="B10" s="9">
        <v>44896</v>
      </c>
      <c r="C10" s="10">
        <v>48</v>
      </c>
      <c r="D10" s="10">
        <v>6</v>
      </c>
      <c r="E10" s="10">
        <v>2</v>
      </c>
      <c r="F10" s="10">
        <v>375</v>
      </c>
      <c r="G10" s="10">
        <v>12</v>
      </c>
      <c r="H10" s="10">
        <v>254</v>
      </c>
      <c r="I10" s="17">
        <f t="shared" si="2"/>
        <v>697</v>
      </c>
      <c r="J10" s="9">
        <f t="shared" si="3"/>
        <v>44896</v>
      </c>
      <c r="K10" s="18">
        <f t="shared" ref="K10:Q10" si="5">(C10/C9)-1</f>
        <v>0.142857142857143</v>
      </c>
      <c r="L10" s="18">
        <f t="shared" si="5"/>
        <v>0</v>
      </c>
      <c r="M10" s="18">
        <f t="shared" si="5"/>
        <v>1</v>
      </c>
      <c r="N10" s="18">
        <f t="shared" si="5"/>
        <v>-0.00793650793650791</v>
      </c>
      <c r="O10" s="18">
        <f t="shared" si="5"/>
        <v>0</v>
      </c>
      <c r="P10" s="18">
        <f t="shared" si="5"/>
        <v>0.0452674897119341</v>
      </c>
      <c r="Q10" s="19">
        <f t="shared" si="5"/>
        <v>0.0219941348973607</v>
      </c>
    </row>
    <row r="11" ht="14.25" spans="2:17">
      <c r="B11" s="9">
        <v>44927</v>
      </c>
      <c r="C11" s="10">
        <v>56</v>
      </c>
      <c r="D11" s="10">
        <v>8</v>
      </c>
      <c r="E11" s="10">
        <v>3</v>
      </c>
      <c r="F11" s="10">
        <v>395</v>
      </c>
      <c r="G11" s="10">
        <v>10</v>
      </c>
      <c r="H11" s="10">
        <v>245</v>
      </c>
      <c r="I11" s="17">
        <f t="shared" si="2"/>
        <v>717</v>
      </c>
      <c r="J11" s="9">
        <f t="shared" si="3"/>
        <v>44927</v>
      </c>
      <c r="K11" s="18">
        <f t="shared" ref="K11:Q11" si="6">(C11/C10)-1</f>
        <v>0.166666666666667</v>
      </c>
      <c r="L11" s="18">
        <f t="shared" si="6"/>
        <v>0.333333333333333</v>
      </c>
      <c r="M11" s="18">
        <f t="shared" si="6"/>
        <v>0.5</v>
      </c>
      <c r="N11" s="18">
        <f t="shared" si="6"/>
        <v>0.0533333333333332</v>
      </c>
      <c r="O11" s="18">
        <f t="shared" si="6"/>
        <v>-0.166666666666667</v>
      </c>
      <c r="P11" s="18">
        <f t="shared" si="6"/>
        <v>-0.0354330708661418</v>
      </c>
      <c r="Q11" s="19">
        <f t="shared" si="6"/>
        <v>0.0286944045911048</v>
      </c>
    </row>
    <row r="12" ht="14.25" spans="2:17">
      <c r="B12" s="9">
        <v>44958</v>
      </c>
      <c r="C12" s="10">
        <v>66</v>
      </c>
      <c r="D12" s="10">
        <v>14</v>
      </c>
      <c r="E12" s="10">
        <v>3</v>
      </c>
      <c r="F12" s="10">
        <v>397</v>
      </c>
      <c r="G12" s="10">
        <v>9</v>
      </c>
      <c r="H12" s="10">
        <v>236</v>
      </c>
      <c r="I12" s="17">
        <f t="shared" si="2"/>
        <v>725</v>
      </c>
      <c r="J12" s="9">
        <f t="shared" si="3"/>
        <v>44958</v>
      </c>
      <c r="K12" s="18">
        <f t="shared" ref="K12:Q12" si="7">(C12/C11)-1</f>
        <v>0.178571428571429</v>
      </c>
      <c r="L12" s="18">
        <f t="shared" si="7"/>
        <v>0.75</v>
      </c>
      <c r="M12" s="18">
        <f t="shared" si="7"/>
        <v>0</v>
      </c>
      <c r="N12" s="18">
        <f t="shared" si="7"/>
        <v>0.00506329113924053</v>
      </c>
      <c r="O12" s="18">
        <f t="shared" si="7"/>
        <v>-0.1</v>
      </c>
      <c r="P12" s="18">
        <f t="shared" si="7"/>
        <v>-0.036734693877551</v>
      </c>
      <c r="Q12" s="19">
        <f t="shared" si="7"/>
        <v>0.0111576011157601</v>
      </c>
    </row>
    <row r="13" ht="14.25" spans="2:17">
      <c r="B13" s="9">
        <v>44986</v>
      </c>
      <c r="C13" s="10">
        <v>74</v>
      </c>
      <c r="D13" s="10">
        <v>17</v>
      </c>
      <c r="E13" s="10">
        <v>4</v>
      </c>
      <c r="F13" s="10">
        <v>407</v>
      </c>
      <c r="G13" s="10">
        <v>10</v>
      </c>
      <c r="H13" s="10">
        <v>228</v>
      </c>
      <c r="I13" s="17">
        <f t="shared" si="2"/>
        <v>740</v>
      </c>
      <c r="J13" s="9">
        <f t="shared" si="3"/>
        <v>44986</v>
      </c>
      <c r="K13" s="18">
        <f t="shared" ref="K13:Q13" si="8">(C13/C12)-1</f>
        <v>0.121212121212121</v>
      </c>
      <c r="L13" s="18">
        <f t="shared" si="8"/>
        <v>0.214285714285714</v>
      </c>
      <c r="M13" s="18">
        <f t="shared" si="8"/>
        <v>0.333333333333333</v>
      </c>
      <c r="N13" s="18">
        <f t="shared" si="8"/>
        <v>0.0251889168765742</v>
      </c>
      <c r="O13" s="18">
        <f t="shared" si="8"/>
        <v>0.111111111111111</v>
      </c>
      <c r="P13" s="18">
        <f t="shared" si="8"/>
        <v>-0.0338983050847458</v>
      </c>
      <c r="Q13" s="19">
        <f t="shared" si="8"/>
        <v>0.0206896551724138</v>
      </c>
    </row>
    <row r="14" ht="14.25" spans="2:17">
      <c r="B14" s="9">
        <v>45017</v>
      </c>
      <c r="C14" s="10">
        <v>67</v>
      </c>
      <c r="D14" s="10">
        <v>17</v>
      </c>
      <c r="E14" s="10">
        <v>4</v>
      </c>
      <c r="F14" s="10">
        <v>412</v>
      </c>
      <c r="G14" s="10">
        <v>10</v>
      </c>
      <c r="H14" s="10">
        <v>245</v>
      </c>
      <c r="I14" s="17">
        <f t="shared" si="2"/>
        <v>755</v>
      </c>
      <c r="J14" s="9">
        <f t="shared" si="3"/>
        <v>45017</v>
      </c>
      <c r="K14" s="18">
        <f t="shared" ref="K14:Q14" si="9">(C14/C13)-1</f>
        <v>-0.0945945945945946</v>
      </c>
      <c r="L14" s="18">
        <f t="shared" si="9"/>
        <v>0</v>
      </c>
      <c r="M14" s="18">
        <f t="shared" si="9"/>
        <v>0</v>
      </c>
      <c r="N14" s="18">
        <f t="shared" si="9"/>
        <v>0.0122850122850122</v>
      </c>
      <c r="O14" s="18">
        <f t="shared" si="9"/>
        <v>0</v>
      </c>
      <c r="P14" s="18">
        <f t="shared" si="9"/>
        <v>0.0745614035087718</v>
      </c>
      <c r="Q14" s="19">
        <f t="shared" si="9"/>
        <v>0.0202702702702702</v>
      </c>
    </row>
    <row r="15" ht="14.25" spans="2:17">
      <c r="B15" s="9">
        <v>45047</v>
      </c>
      <c r="C15" s="10">
        <v>73</v>
      </c>
      <c r="D15" s="10">
        <v>18</v>
      </c>
      <c r="E15" s="10">
        <v>4</v>
      </c>
      <c r="F15" s="10">
        <v>473</v>
      </c>
      <c r="G15" s="10">
        <v>11</v>
      </c>
      <c r="H15" s="10">
        <v>279</v>
      </c>
      <c r="I15" s="17">
        <f t="shared" si="2"/>
        <v>858</v>
      </c>
      <c r="J15" s="9">
        <f t="shared" si="3"/>
        <v>45047</v>
      </c>
      <c r="K15" s="18">
        <f t="shared" ref="K15:Q15" si="10">(C15/C14)-1</f>
        <v>0.0895522388059702</v>
      </c>
      <c r="L15" s="18">
        <f t="shared" si="10"/>
        <v>0.0588235294117647</v>
      </c>
      <c r="M15" s="18">
        <f t="shared" si="10"/>
        <v>0</v>
      </c>
      <c r="N15" s="18">
        <f t="shared" si="10"/>
        <v>0.148058252427185</v>
      </c>
      <c r="O15" s="18">
        <f t="shared" si="10"/>
        <v>0.1</v>
      </c>
      <c r="P15" s="18">
        <f t="shared" si="10"/>
        <v>0.138775510204082</v>
      </c>
      <c r="Q15" s="19">
        <f t="shared" si="10"/>
        <v>0.136423841059603</v>
      </c>
    </row>
    <row r="16" ht="14.25" spans="2:17">
      <c r="B16" s="9">
        <v>45078</v>
      </c>
      <c r="C16" s="10">
        <v>80</v>
      </c>
      <c r="D16" s="10">
        <v>18</v>
      </c>
      <c r="E16" s="10">
        <v>6</v>
      </c>
      <c r="F16" s="10">
        <v>486</v>
      </c>
      <c r="G16" s="10">
        <v>11</v>
      </c>
      <c r="H16" s="10">
        <v>265</v>
      </c>
      <c r="I16" s="17">
        <f t="shared" si="2"/>
        <v>866</v>
      </c>
      <c r="J16" s="9">
        <f t="shared" si="3"/>
        <v>45078</v>
      </c>
      <c r="K16" s="18">
        <f t="shared" ref="K16:Q16" si="11">(C16/C15)-1</f>
        <v>0.095890410958904</v>
      </c>
      <c r="L16" s="18">
        <f t="shared" si="11"/>
        <v>0</v>
      </c>
      <c r="M16" s="18">
        <f t="shared" si="11"/>
        <v>0.5</v>
      </c>
      <c r="N16" s="18">
        <f t="shared" si="11"/>
        <v>0.0274841437632136</v>
      </c>
      <c r="O16" s="18">
        <f t="shared" si="11"/>
        <v>0</v>
      </c>
      <c r="P16" s="18">
        <f t="shared" si="11"/>
        <v>-0.0501792114695341</v>
      </c>
      <c r="Q16" s="19">
        <f t="shared" si="11"/>
        <v>0.00932400932400923</v>
      </c>
    </row>
    <row r="17" ht="14.25" spans="2:17">
      <c r="B17" s="9">
        <v>45108</v>
      </c>
      <c r="C17" s="10">
        <v>92</v>
      </c>
      <c r="D17" s="10">
        <v>25</v>
      </c>
      <c r="E17" s="10">
        <v>5</v>
      </c>
      <c r="F17" s="10">
        <v>491</v>
      </c>
      <c r="G17" s="10">
        <v>10</v>
      </c>
      <c r="H17" s="10">
        <v>252</v>
      </c>
      <c r="I17" s="17">
        <f t="shared" si="2"/>
        <v>875</v>
      </c>
      <c r="J17" s="9">
        <f t="shared" si="3"/>
        <v>45108</v>
      </c>
      <c r="K17" s="18">
        <f t="shared" ref="K17:Q17" si="12">(C17/C16)-1</f>
        <v>0.15</v>
      </c>
      <c r="L17" s="18">
        <f t="shared" si="12"/>
        <v>0.388888888888889</v>
      </c>
      <c r="M17" s="18">
        <f t="shared" si="12"/>
        <v>-0.166666666666667</v>
      </c>
      <c r="N17" s="18">
        <f t="shared" si="12"/>
        <v>0.0102880658436213</v>
      </c>
      <c r="O17" s="18">
        <f t="shared" si="12"/>
        <v>-0.0909090909090909</v>
      </c>
      <c r="P17" s="18">
        <f t="shared" si="12"/>
        <v>-0.0490566037735849</v>
      </c>
      <c r="Q17" s="19">
        <f t="shared" si="12"/>
        <v>0.0103926096997691</v>
      </c>
    </row>
    <row r="18" ht="14.25" spans="2:17">
      <c r="B18" s="9">
        <v>45139</v>
      </c>
      <c r="C18" s="10">
        <v>117</v>
      </c>
      <c r="D18" s="10">
        <v>34</v>
      </c>
      <c r="E18" s="10">
        <v>10</v>
      </c>
      <c r="F18" s="10">
        <v>495</v>
      </c>
      <c r="G18" s="10">
        <v>10</v>
      </c>
      <c r="H18" s="10">
        <v>254</v>
      </c>
      <c r="I18" s="17">
        <f t="shared" si="2"/>
        <v>920</v>
      </c>
      <c r="J18" s="9">
        <f t="shared" si="3"/>
        <v>45139</v>
      </c>
      <c r="K18" s="18">
        <f t="shared" ref="K18:Q18" si="13">(C18/C17)-1</f>
        <v>0.271739130434783</v>
      </c>
      <c r="L18" s="18">
        <f t="shared" si="13"/>
        <v>0.36</v>
      </c>
      <c r="M18" s="18">
        <f t="shared" si="13"/>
        <v>1</v>
      </c>
      <c r="N18" s="18">
        <f t="shared" si="13"/>
        <v>0.00814663951120154</v>
      </c>
      <c r="O18" s="18">
        <f t="shared" si="13"/>
        <v>0</v>
      </c>
      <c r="P18" s="18">
        <f t="shared" si="13"/>
        <v>0.00793650793650791</v>
      </c>
      <c r="Q18" s="19">
        <f t="shared" si="13"/>
        <v>0.0514285714285714</v>
      </c>
    </row>
    <row r="19" ht="14.25" spans="2:17">
      <c r="B19" s="9">
        <v>45170</v>
      </c>
      <c r="C19" s="10">
        <v>140</v>
      </c>
      <c r="D19" s="10">
        <v>39</v>
      </c>
      <c r="E19" s="10">
        <v>12</v>
      </c>
      <c r="F19" s="10">
        <v>518</v>
      </c>
      <c r="G19" s="10">
        <v>9</v>
      </c>
      <c r="H19" s="10">
        <v>258</v>
      </c>
      <c r="I19" s="17">
        <f t="shared" si="2"/>
        <v>976</v>
      </c>
      <c r="J19" s="9">
        <f t="shared" si="3"/>
        <v>45170</v>
      </c>
      <c r="K19" s="18">
        <f t="shared" ref="K19:Q19" si="14">(C19/C18)-1</f>
        <v>0.196581196581197</v>
      </c>
      <c r="L19" s="18">
        <f t="shared" si="14"/>
        <v>0.147058823529412</v>
      </c>
      <c r="M19" s="18">
        <f t="shared" si="14"/>
        <v>0.2</v>
      </c>
      <c r="N19" s="18">
        <f t="shared" si="14"/>
        <v>0.0464646464646465</v>
      </c>
      <c r="O19" s="18">
        <f t="shared" si="14"/>
        <v>-0.1</v>
      </c>
      <c r="P19" s="18">
        <f t="shared" si="14"/>
        <v>0.015748031496063</v>
      </c>
      <c r="Q19" s="19">
        <f t="shared" si="14"/>
        <v>0.0608695652173914</v>
      </c>
    </row>
    <row r="20" ht="14.25" spans="2:17">
      <c r="B20" s="9">
        <v>45200</v>
      </c>
      <c r="C20" s="10">
        <v>151</v>
      </c>
      <c r="D20" s="10">
        <v>45</v>
      </c>
      <c r="E20" s="10">
        <v>15</v>
      </c>
      <c r="F20" s="10">
        <v>532</v>
      </c>
      <c r="G20" s="10">
        <v>11</v>
      </c>
      <c r="H20" s="10">
        <v>263</v>
      </c>
      <c r="I20" s="17">
        <f t="shared" si="2"/>
        <v>1017</v>
      </c>
      <c r="J20" s="9">
        <f t="shared" si="3"/>
        <v>45200</v>
      </c>
      <c r="K20" s="18">
        <f t="shared" ref="K20:Q20" si="15">(C20/C19)-1</f>
        <v>0.0785714285714285</v>
      </c>
      <c r="L20" s="18">
        <f t="shared" si="15"/>
        <v>0.153846153846154</v>
      </c>
      <c r="M20" s="18">
        <f t="shared" si="15"/>
        <v>0.25</v>
      </c>
      <c r="N20" s="18">
        <f t="shared" si="15"/>
        <v>0.027027027027027</v>
      </c>
      <c r="O20" s="18">
        <f t="shared" si="15"/>
        <v>0.222222222222222</v>
      </c>
      <c r="P20" s="18">
        <f t="shared" si="15"/>
        <v>0.0193798449612403</v>
      </c>
      <c r="Q20" s="19">
        <f t="shared" si="15"/>
        <v>0.0420081967213115</v>
      </c>
    </row>
    <row r="21" ht="14.25" spans="2:17">
      <c r="B21" s="9">
        <v>45231</v>
      </c>
      <c r="C21" s="10">
        <v>171</v>
      </c>
      <c r="D21" s="10">
        <v>50</v>
      </c>
      <c r="E21" s="10">
        <v>18</v>
      </c>
      <c r="F21" s="10">
        <v>547</v>
      </c>
      <c r="G21" s="10">
        <v>10</v>
      </c>
      <c r="H21" s="10">
        <v>259</v>
      </c>
      <c r="I21" s="17">
        <f t="shared" si="2"/>
        <v>1055</v>
      </c>
      <c r="J21" s="9">
        <f t="shared" si="3"/>
        <v>45231</v>
      </c>
      <c r="K21" s="18">
        <f t="shared" ref="K21:Q21" si="16">(C21/C20)-1</f>
        <v>0.132450331125828</v>
      </c>
      <c r="L21" s="18">
        <f t="shared" si="16"/>
        <v>0.111111111111111</v>
      </c>
      <c r="M21" s="18">
        <f t="shared" si="16"/>
        <v>0.2</v>
      </c>
      <c r="N21" s="18">
        <f t="shared" si="16"/>
        <v>0.0281954887218046</v>
      </c>
      <c r="O21" s="18">
        <f t="shared" si="16"/>
        <v>-0.0909090909090909</v>
      </c>
      <c r="P21" s="18">
        <f t="shared" si="16"/>
        <v>-0.0152091254752852</v>
      </c>
      <c r="Q21" s="19">
        <f t="shared" si="16"/>
        <v>0.0373647984267453</v>
      </c>
    </row>
    <row r="22" ht="14.25" spans="2:17">
      <c r="B22" s="11">
        <v>45261</v>
      </c>
      <c r="C22" s="10">
        <v>180</v>
      </c>
      <c r="D22" s="10">
        <v>55</v>
      </c>
      <c r="E22" s="10">
        <v>19</v>
      </c>
      <c r="F22" s="10">
        <v>541</v>
      </c>
      <c r="G22" s="10">
        <v>10</v>
      </c>
      <c r="H22" s="10">
        <v>254</v>
      </c>
      <c r="I22" s="17">
        <f t="shared" si="2"/>
        <v>1059</v>
      </c>
      <c r="J22" s="9">
        <f t="shared" si="3"/>
        <v>45261</v>
      </c>
      <c r="K22" s="18">
        <f t="shared" ref="K22:Q22" si="17">(C22/C21)-1</f>
        <v>0.0526315789473684</v>
      </c>
      <c r="L22" s="18">
        <f t="shared" si="17"/>
        <v>0.1</v>
      </c>
      <c r="M22" s="18">
        <f t="shared" si="17"/>
        <v>0.0555555555555556</v>
      </c>
      <c r="N22" s="18">
        <f t="shared" si="17"/>
        <v>-0.0109689213893968</v>
      </c>
      <c r="O22" s="18">
        <f t="shared" si="17"/>
        <v>0</v>
      </c>
      <c r="P22" s="18">
        <f t="shared" si="17"/>
        <v>-0.0193050193050193</v>
      </c>
      <c r="Q22" s="19">
        <f t="shared" si="17"/>
        <v>0.00379146919431284</v>
      </c>
    </row>
    <row r="24" ht="14.25" spans="2:2">
      <c r="B24" s="4" t="s">
        <v>64</v>
      </c>
    </row>
    <row r="25" ht="14.25" spans="2:2">
      <c r="B25" s="12" t="s">
        <v>65</v>
      </c>
    </row>
    <row r="26" ht="14.25" spans="2:2">
      <c r="B26" s="13" t="s">
        <v>66</v>
      </c>
    </row>
    <row r="27" ht="14.25" spans="2:2">
      <c r="B27" s="14" t="s">
        <v>34</v>
      </c>
    </row>
    <row r="30" ht="14.25" spans="2:2">
      <c r="B30" s="15"/>
    </row>
    <row r="31" ht="15.75" customHeight="1" spans="2:2">
      <c r="B31" s="15"/>
    </row>
    <row r="32" ht="15.75" customHeight="1" spans="2:2">
      <c r="B32" s="15"/>
    </row>
    <row r="33" ht="15.75" customHeight="1" spans="2:2">
      <c r="B33" s="15"/>
    </row>
    <row r="34" ht="15.75" customHeight="1" spans="2:2">
      <c r="B34" s="15"/>
    </row>
    <row r="35" ht="15.75" customHeight="1" spans="2:2">
      <c r="B35" s="1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2">
    <mergeCell ref="B6:I6"/>
    <mergeCell ref="J6:Q6"/>
  </mergeCells>
  <pageMargins left="0.700787401574803" right="0.700787401574803" top="0.751968503937008" bottom="0.751968503937008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 - Before Migration</vt:lpstr>
      <vt:lpstr>Data - After Migration</vt:lpstr>
      <vt:lpstr>Core Product</vt:lpstr>
      <vt:lpstr>Corporate</vt:lpstr>
      <vt:lpstr>Additional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Anjelito</dc:creator>
  <cp:lastModifiedBy>anj</cp:lastModifiedBy>
  <dcterms:created xsi:type="dcterms:W3CDTF">2015-06-06T01:17:00Z</dcterms:created>
  <dcterms:modified xsi:type="dcterms:W3CDTF">2024-01-04T18:19:01Z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