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- Before Migration" sheetId="1" r:id="rId4"/>
    <sheet state="visible" name="Data - After Migration" sheetId="2" r:id="rId5"/>
    <sheet state="visible" name="Core Product" sheetId="3" r:id="rId6"/>
    <sheet state="visible" name="Corporate" sheetId="4" r:id="rId7"/>
    <sheet state="visible" name="Additional Product" sheetId="5" r:id="rId8"/>
  </sheets>
  <definedNames/>
  <calcPr/>
  <extLst>
    <ext uri="GoogleSheetsCustomDataVersion2">
      <go:sheetsCustomData xmlns:go="http://customooxmlschemas.google.com/" r:id="rId9" roundtripDataChecksum="/lR0mQ5DGKQrvSyShC0Yp36hOOp8ViSVU9GPTMHNuSc="/>
    </ext>
  </extLst>
</workbook>
</file>

<file path=xl/sharedStrings.xml><?xml version="1.0" encoding="utf-8"?>
<sst xmlns="http://schemas.openxmlformats.org/spreadsheetml/2006/main" count="88" uniqueCount="67">
  <si>
    <t>month</t>
  </si>
  <si>
    <t>all</t>
  </si>
  <si>
    <t>vip</t>
  </si>
  <si>
    <t>deluxe</t>
  </si>
  <si>
    <t>go</t>
  </si>
  <si>
    <t>check</t>
  </si>
  <si>
    <t>number member idn and center</t>
  </si>
  <si>
    <t>number member del</t>
  </si>
  <si>
    <t>number member go</t>
  </si>
  <si>
    <t>number member vip</t>
  </si>
  <si>
    <t>total member</t>
  </si>
  <si>
    <t>eoc from coco</t>
  </si>
  <si>
    <t>eoc from erwin</t>
  </si>
  <si>
    <t>number member go cpt</t>
  </si>
  <si>
    <t>number member del cpt</t>
  </si>
  <si>
    <t>number member vip cpt</t>
  </si>
  <si>
    <t>number member del without cpt</t>
  </si>
  <si>
    <t>number member vip without cpt</t>
  </si>
  <si>
    <t>number member go without cpt</t>
  </si>
  <si>
    <t>total member without cpt</t>
  </si>
  <si>
    <t>Member Population</t>
  </si>
  <si>
    <t>Data from Core Course and Erwin</t>
  </si>
  <si>
    <t>Updated 3 January 2024</t>
  </si>
  <si>
    <t>Count</t>
  </si>
  <si>
    <t>Growth</t>
  </si>
  <si>
    <t>Month</t>
  </si>
  <si>
    <t>Deluxe</t>
  </si>
  <si>
    <t>Go</t>
  </si>
  <si>
    <t>VIP</t>
  </si>
  <si>
    <t>Total Member</t>
  </si>
  <si>
    <t>EOC Member</t>
  </si>
  <si>
    <t>*revised for May 2023, data in Core Course changed</t>
  </si>
  <si>
    <t>Number of members obtained from Core Course PowerBI, student progress monthly report.</t>
  </si>
  <si>
    <t>Number of EOC members obtained from Erwin, membership page.</t>
  </si>
  <si>
    <t>Including corporate members.</t>
  </si>
  <si>
    <t>Data from Corporate Department Record</t>
  </si>
  <si>
    <t>No</t>
  </si>
  <si>
    <t>*tiket.com EOC on April and May (+- 150 members)</t>
  </si>
  <si>
    <t>*BTPN, IDX,  Defenxor EOC</t>
  </si>
  <si>
    <t>*Bayan EOC</t>
  </si>
  <si>
    <t>*Siloam 83 new GO</t>
  </si>
  <si>
    <t>GO</t>
  </si>
  <si>
    <t>DLX</t>
  </si>
  <si>
    <t>BRI Agri</t>
  </si>
  <si>
    <t>Bayan</t>
  </si>
  <si>
    <t>Daffa</t>
  </si>
  <si>
    <t>BJ</t>
  </si>
  <si>
    <t>Berau Coal</t>
  </si>
  <si>
    <t>ICAEW</t>
  </si>
  <si>
    <t>Gag Nikel</t>
  </si>
  <si>
    <t>Defenxor</t>
  </si>
  <si>
    <t>IDX</t>
  </si>
  <si>
    <t>BTPN</t>
  </si>
  <si>
    <t>BRI Life</t>
  </si>
  <si>
    <t>Siloam</t>
  </si>
  <si>
    <t>CTI</t>
  </si>
  <si>
    <t>Total</t>
  </si>
  <si>
    <t>Club</t>
  </si>
  <si>
    <t>Club + IELTS</t>
  </si>
  <si>
    <t>Club + Proskill</t>
  </si>
  <si>
    <t>IELTS</t>
  </si>
  <si>
    <t>IELTS + Proskill</t>
  </si>
  <si>
    <t>Proskill</t>
  </si>
  <si>
    <t>Club + Proskill Growth</t>
  </si>
  <si>
    <t>Number of members obtained from Erwin - memberships.</t>
  </si>
  <si>
    <t>The number ignores the member's core product; for instance, Deluxe + IELTS membership is considered as IELTS membership.</t>
  </si>
  <si>
    <t>Members are those who have been active in a given month, even for one day. For example, members who joins on 31 Jan 2023 (last day of Jan 2023) will still be counted as member in Jan 2023.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</si>
</sst>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\-yy"/>
    <numFmt numFmtId="165" formatCode="yyyy-m"/>
    <numFmt numFmtId="166" formatCode="mmm yyyy"/>
    <numFmt numFmtId="167" formatCode="mmm&quot; &quot;yyyy"/>
    <numFmt numFmtId="168" formatCode="0.0%"/>
  </numFmts>
  <fonts count="15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>
      <b/>
      <sz val="15.0"/>
      <color theme="1"/>
      <name val="Calibri"/>
      <scheme val="minor"/>
    </font>
    <font/>
    <font>
      <b/>
      <color rgb="FFFFFFFF"/>
      <name val="Calibri"/>
    </font>
    <font>
      <b/>
      <color theme="1"/>
      <name val="Calibri"/>
    </font>
    <font>
      <b/>
      <color theme="1"/>
      <name val="Calibri"/>
      <scheme val="minor"/>
    </font>
    <font>
      <color rgb="FFFFFFFF"/>
      <name val="Calibri"/>
    </font>
    <font>
      <color rgb="FFFF0000"/>
      <name val="Calibri"/>
    </font>
    <font>
      <color rgb="FFFF000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03864"/>
        <bgColor rgb="FF203864"/>
      </patternFill>
    </fill>
    <fill>
      <patternFill patternType="solid">
        <fgColor rgb="FF666666"/>
        <bgColor rgb="FF666666"/>
      </patternFill>
    </fill>
    <fill>
      <patternFill patternType="solid">
        <fgColor rgb="FFB45F06"/>
        <bgColor rgb="FFB45F06"/>
      </patternFill>
    </fill>
    <fill>
      <patternFill patternType="solid">
        <fgColor rgb="FF980000"/>
        <bgColor rgb="FF980000"/>
      </patternFill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</fills>
  <borders count="6">
    <border/>
    <border>
      <left/>
      <right/>
      <top/>
      <bottom/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164" xfId="0" applyFont="1" applyNumberFormat="1"/>
    <xf borderId="0" fillId="0" fontId="3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5" numFmtId="166" xfId="0" applyAlignment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6" fontId="3" numFmtId="0" xfId="0" applyBorder="1" applyFill="1" applyFont="1"/>
    <xf borderId="0" fillId="0" fontId="6" numFmtId="0" xfId="0" applyFont="1"/>
    <xf borderId="0" fillId="0" fontId="3" numFmtId="0" xfId="0" applyAlignment="1" applyFont="1">
      <alignment readingOrder="0"/>
    </xf>
    <xf borderId="2" fillId="0" fontId="7" numFmtId="0" xfId="0" applyAlignment="1" applyBorder="1" applyFont="1">
      <alignment horizontal="center" readingOrder="0"/>
    </xf>
    <xf borderId="3" fillId="0" fontId="8" numFmtId="0" xfId="0" applyBorder="1" applyFont="1"/>
    <xf borderId="4" fillId="0" fontId="8" numFmtId="0" xfId="0" applyBorder="1" applyFont="1"/>
    <xf borderId="5" fillId="0" fontId="4" numFmtId="0" xfId="0" applyBorder="1" applyFont="1"/>
    <xf borderId="0" fillId="0" fontId="3" numFmtId="0" xfId="0" applyAlignment="1" applyFont="1">
      <alignment vertical="center"/>
    </xf>
    <xf borderId="5" fillId="6" fontId="9" numFmtId="0" xfId="0" applyAlignment="1" applyBorder="1" applyFont="1">
      <alignment horizontal="center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5" fillId="0" fontId="2" numFmtId="167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/>
    </xf>
    <xf borderId="5" fillId="7" fontId="10" numFmtId="0" xfId="0" applyAlignment="1" applyBorder="1" applyFill="1" applyFont="1">
      <alignment horizontal="center"/>
    </xf>
    <xf borderId="5" fillId="7" fontId="10" numFmtId="168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readingOrder="0"/>
    </xf>
    <xf borderId="5" fillId="0" fontId="3" numFmtId="168" xfId="0" applyAlignment="1" applyBorder="1" applyFont="1" applyNumberFormat="1">
      <alignment horizontal="center"/>
    </xf>
    <xf borderId="5" fillId="0" fontId="2" numFmtId="167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4" numFmtId="9" xfId="0" applyFont="1" applyNumberFormat="1"/>
    <xf borderId="0" fillId="0" fontId="4" numFmtId="0" xfId="0" applyAlignment="1" applyFont="1">
      <alignment readingOrder="0"/>
    </xf>
    <xf borderId="5" fillId="0" fontId="5" numFmtId="167" xfId="0" applyAlignment="1" applyBorder="1" applyFont="1" applyNumberFormat="1">
      <alignment horizontal="center" readingOrder="0"/>
    </xf>
    <xf borderId="5" fillId="0" fontId="5" numFmtId="167" xfId="0" applyAlignment="1" applyBorder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5" fillId="0" fontId="2" numFmtId="0" xfId="0" applyAlignment="1" applyBorder="1" applyFont="1">
      <alignment horizontal="center" readingOrder="0"/>
    </xf>
    <xf borderId="5" fillId="0" fontId="3" numFmtId="167" xfId="0" applyAlignment="1" applyBorder="1" applyFont="1" applyNumberFormat="1">
      <alignment horizontal="center"/>
    </xf>
    <xf borderId="5" fillId="0" fontId="3" numFmtId="167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2" fillId="0" fontId="11" numFmtId="166" xfId="0" applyAlignment="1" applyBorder="1" applyFont="1" applyNumberFormat="1">
      <alignment horizontal="center" readingOrder="0"/>
    </xf>
    <xf borderId="5" fillId="0" fontId="11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5" fillId="0" fontId="11" numFmtId="0" xfId="0" applyAlignment="1" applyBorder="1" applyFont="1">
      <alignment readingOrder="0"/>
    </xf>
    <xf borderId="5" fillId="0" fontId="11" numFmtId="0" xfId="0" applyAlignment="1" applyBorder="1" applyFont="1">
      <alignment horizontal="center"/>
    </xf>
    <xf borderId="5" fillId="6" fontId="12" numFmtId="0" xfId="0" applyAlignment="1" applyBorder="1" applyFont="1">
      <alignment horizontal="center" shrinkToFit="0" vertical="center" wrapText="1"/>
    </xf>
    <xf borderId="5" fillId="6" fontId="12" numFmtId="0" xfId="0" applyAlignment="1" applyBorder="1" applyFont="1">
      <alignment horizontal="center" readingOrder="0" shrinkToFit="0" vertical="center" wrapText="1"/>
    </xf>
    <xf borderId="5" fillId="0" fontId="2" numFmtId="166" xfId="0" applyAlignment="1" applyBorder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Member Population - Core Product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'Core Product'!$C$7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Product'!$B$8:$B$22</c:f>
            </c:strRef>
          </c:cat>
          <c:val>
            <c:numRef>
              <c:f>'Core Product'!$C$8:$C$22</c:f>
              <c:numCache/>
            </c:numRef>
          </c:val>
        </c:ser>
        <c:ser>
          <c:idx val="1"/>
          <c:order val="1"/>
          <c:tx>
            <c:strRef>
              <c:f>'Core Product'!$D$7</c:f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Product'!$B$8:$B$22</c:f>
            </c:strRef>
          </c:cat>
          <c:val>
            <c:numRef>
              <c:f>'Core Product'!$D$8:$D$22</c:f>
              <c:numCache/>
            </c:numRef>
          </c:val>
        </c:ser>
        <c:ser>
          <c:idx val="2"/>
          <c:order val="2"/>
          <c:tx>
            <c:strRef>
              <c:f>'Core Product'!$E$7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Product'!$B$8:$B$22</c:f>
            </c:strRef>
          </c:cat>
          <c:val>
            <c:numRef>
              <c:f>'Core Product'!$E$8:$E$22</c:f>
              <c:numCache/>
            </c:numRef>
          </c:val>
        </c:ser>
        <c:overlap val="100"/>
        <c:axId val="1800357968"/>
        <c:axId val="971230764"/>
      </c:barChart>
      <c:catAx>
        <c:axId val="180035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1230764"/>
      </c:catAx>
      <c:valAx>
        <c:axId val="971230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357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'Core Product'!$H$7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Product'!$G$8:$G$22</c:f>
            </c:strRef>
          </c:cat>
          <c:val>
            <c:numRef>
              <c:f>'Core Product'!$H$8:$H$22</c:f>
              <c:numCache/>
            </c:numRef>
          </c:val>
        </c:ser>
        <c:ser>
          <c:idx val="1"/>
          <c:order val="1"/>
          <c:tx>
            <c:strRef>
              <c:f>'Core Product'!$I$7</c:f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Product'!$G$8:$G$22</c:f>
            </c:strRef>
          </c:cat>
          <c:val>
            <c:numRef>
              <c:f>'Core Product'!$I$8:$I$22</c:f>
              <c:numCache/>
            </c:numRef>
          </c:val>
        </c:ser>
        <c:ser>
          <c:idx val="2"/>
          <c:order val="2"/>
          <c:tx>
            <c:strRef>
              <c:f>'Core Product'!$J$7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Product'!$G$8:$G$22</c:f>
            </c:strRef>
          </c:cat>
          <c:val>
            <c:numRef>
              <c:f>'Core Product'!$J$8:$J$22</c:f>
              <c:numCache/>
            </c:numRef>
          </c:val>
        </c:ser>
        <c:axId val="622744148"/>
        <c:axId val="2005815892"/>
      </c:barChart>
      <c:catAx>
        <c:axId val="622744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5815892"/>
      </c:catAx>
      <c:valAx>
        <c:axId val="2005815892"/>
        <c:scaling>
          <c:orientation val="minMax"/>
          <c:max val="0.0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2744148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Member Population - Additional Product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'Additional Product'!$H$7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'Additional Product'!$B$8:$B$22</c:f>
            </c:strRef>
          </c:cat>
          <c:val>
            <c:numRef>
              <c:f>'Additional Product'!$H$8:$H$22</c:f>
              <c:numCache/>
            </c:numRef>
          </c:val>
        </c:ser>
        <c:ser>
          <c:idx val="1"/>
          <c:order val="1"/>
          <c:tx>
            <c:strRef>
              <c:f>'Additional Product'!$F$7</c:f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'Additional Product'!$B$8:$B$22</c:f>
            </c:strRef>
          </c:cat>
          <c:val>
            <c:numRef>
              <c:f>'Additional Product'!$F$8:$F$22</c:f>
              <c:numCache/>
            </c:numRef>
          </c:val>
        </c:ser>
        <c:ser>
          <c:idx val="2"/>
          <c:order val="2"/>
          <c:tx>
            <c:strRef>
              <c:f>'Additional Product'!$C$7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'Additional Product'!$B$8:$B$22</c:f>
            </c:strRef>
          </c:cat>
          <c:val>
            <c:numRef>
              <c:f>'Additional Product'!$C$8:$C$22</c:f>
              <c:numCache/>
            </c:numRef>
          </c:val>
        </c:ser>
        <c:ser>
          <c:idx val="3"/>
          <c:order val="3"/>
          <c:tx>
            <c:strRef>
              <c:f>'Additional Product'!$G$7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'Additional Product'!$B$8:$B$22</c:f>
            </c:strRef>
          </c:cat>
          <c:val>
            <c:numRef>
              <c:f>'Additional Product'!$G$8:$G$22</c:f>
              <c:numCache/>
            </c:numRef>
          </c:val>
        </c:ser>
        <c:ser>
          <c:idx val="4"/>
          <c:order val="4"/>
          <c:tx>
            <c:strRef>
              <c:f>'Additional Product'!$D$7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'Additional Product'!$B$8:$B$22</c:f>
            </c:strRef>
          </c:cat>
          <c:val>
            <c:numRef>
              <c:f>'Additional Product'!$D$8:$D$22</c:f>
              <c:numCache/>
            </c:numRef>
          </c:val>
        </c:ser>
        <c:ser>
          <c:idx val="5"/>
          <c:order val="5"/>
          <c:tx>
            <c:strRef>
              <c:f>'Additional Product'!$E$7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'Additional Product'!$B$8:$B$22</c:f>
            </c:strRef>
          </c:cat>
          <c:val>
            <c:numRef>
              <c:f>'Additional Product'!$E$8:$E$22</c:f>
              <c:numCache/>
            </c:numRef>
          </c:val>
        </c:ser>
        <c:overlap val="100"/>
        <c:axId val="401352809"/>
        <c:axId val="136072548"/>
      </c:barChart>
      <c:catAx>
        <c:axId val="401352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072548"/>
      </c:catAx>
      <c:valAx>
        <c:axId val="136072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1352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'Core Product'!$H$7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Product'!$G$8:$G$22</c:f>
            </c:strRef>
          </c:cat>
          <c:val>
            <c:numRef>
              <c:f>'Core Product'!$H$8:$H$22</c:f>
              <c:numCache/>
            </c:numRef>
          </c:val>
        </c:ser>
        <c:ser>
          <c:idx val="1"/>
          <c:order val="1"/>
          <c:tx>
            <c:strRef>
              <c:f>'Core Product'!$I$7</c:f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Product'!$G$8:$G$22</c:f>
            </c:strRef>
          </c:cat>
          <c:val>
            <c:numRef>
              <c:f>'Core Product'!$I$8:$I$22</c:f>
              <c:numCache/>
            </c:numRef>
          </c:val>
        </c:ser>
        <c:ser>
          <c:idx val="2"/>
          <c:order val="2"/>
          <c:tx>
            <c:strRef>
              <c:f>'Core Product'!$J$7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'Core Product'!$G$8:$G$22</c:f>
            </c:strRef>
          </c:cat>
          <c:val>
            <c:numRef>
              <c:f>'Core Product'!$J$8:$J$22</c:f>
              <c:numCache/>
            </c:numRef>
          </c:val>
        </c:ser>
        <c:axId val="514058491"/>
        <c:axId val="1058046840"/>
      </c:barChart>
      <c:catAx>
        <c:axId val="514058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046840"/>
      </c:catAx>
      <c:valAx>
        <c:axId val="1058046840"/>
        <c:scaling>
          <c:orientation val="minMax"/>
          <c:max val="0.0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058491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19</xdr:row>
      <xdr:rowOff>152400</xdr:rowOff>
    </xdr:from>
    <xdr:ext cx="9058275" cy="4886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30</xdr:row>
      <xdr:rowOff>19050</xdr:rowOff>
    </xdr:from>
    <xdr:ext cx="11249025" cy="3533775"/>
    <xdr:graphicFrame>
      <xdr:nvGraphicFramePr>
        <xdr:cNvPr id="75550113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47</xdr:row>
      <xdr:rowOff>142875</xdr:rowOff>
    </xdr:from>
    <xdr:ext cx="11249025" cy="2800350"/>
    <xdr:graphicFrame>
      <xdr:nvGraphicFramePr>
        <xdr:cNvPr id="172917136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32</xdr:row>
      <xdr:rowOff>19050</xdr:rowOff>
    </xdr:from>
    <xdr:ext cx="8648700" cy="3533775"/>
    <xdr:graphicFrame>
      <xdr:nvGraphicFramePr>
        <xdr:cNvPr id="1104024048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49</xdr:row>
      <xdr:rowOff>180975</xdr:rowOff>
    </xdr:from>
    <xdr:ext cx="8648700" cy="2800350"/>
    <xdr:graphicFrame>
      <xdr:nvGraphicFramePr>
        <xdr:cNvPr id="786083731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44682.0</v>
      </c>
      <c r="B2" s="3">
        <v>3966.0</v>
      </c>
      <c r="C2" s="3">
        <v>477.0</v>
      </c>
      <c r="D2" s="3">
        <v>2621.0</v>
      </c>
      <c r="E2" s="3">
        <v>868.0</v>
      </c>
      <c r="F2" s="3">
        <f t="shared" ref="F2:F4" si="1">SUM(C2:E2)</f>
        <v>3966</v>
      </c>
    </row>
    <row r="3" ht="14.25" customHeight="1">
      <c r="A3" s="2">
        <v>44713.0</v>
      </c>
      <c r="B3" s="3">
        <v>4053.0</v>
      </c>
      <c r="C3" s="3">
        <v>478.0</v>
      </c>
      <c r="D3" s="3">
        <v>2676.0</v>
      </c>
      <c r="E3" s="3">
        <v>899.0</v>
      </c>
      <c r="F3" s="3">
        <f t="shared" si="1"/>
        <v>4053</v>
      </c>
    </row>
    <row r="4" ht="14.25" customHeight="1">
      <c r="A4" s="2">
        <v>44743.0</v>
      </c>
      <c r="B4" s="3">
        <v>4109.0</v>
      </c>
      <c r="C4" s="3">
        <v>468.0</v>
      </c>
      <c r="D4" s="3">
        <v>2720.0</v>
      </c>
      <c r="E4" s="3">
        <v>921.0</v>
      </c>
      <c r="F4" s="3">
        <f t="shared" si="1"/>
        <v>4109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hidden="1" min="2" max="2" width="15.29"/>
    <col customWidth="1" min="3" max="6" width="15.29"/>
    <col customWidth="1" hidden="1" min="7" max="8" width="15.29"/>
    <col customWidth="1" min="9" max="26" width="15.29"/>
  </cols>
  <sheetData>
    <row r="1">
      <c r="A1" s="1" t="s">
        <v>0</v>
      </c>
      <c r="B1" s="1" t="s">
        <v>6</v>
      </c>
      <c r="C1" s="4" t="s">
        <v>7</v>
      </c>
      <c r="D1" s="5" t="s">
        <v>8</v>
      </c>
      <c r="E1" s="4" t="s">
        <v>9</v>
      </c>
      <c r="F1" s="4" t="s">
        <v>10</v>
      </c>
      <c r="G1" s="1" t="s">
        <v>11</v>
      </c>
      <c r="H1" s="1" t="s">
        <v>12</v>
      </c>
      <c r="I1" s="6" t="s">
        <v>13</v>
      </c>
      <c r="J1" s="6" t="s">
        <v>14</v>
      </c>
      <c r="K1" s="6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9">
        <v>44835.0</v>
      </c>
      <c r="B2" s="10">
        <v>3093.0</v>
      </c>
      <c r="C2" s="10">
        <v>2652.0</v>
      </c>
      <c r="D2" s="10">
        <v>1054.0</v>
      </c>
      <c r="E2" s="10">
        <v>441.0</v>
      </c>
      <c r="F2" s="10">
        <f t="shared" ref="F2:F16" si="1">SUM(C2:E2)</f>
        <v>4147</v>
      </c>
      <c r="G2" s="10">
        <v>1056.0</v>
      </c>
      <c r="H2" s="10">
        <v>248.0</v>
      </c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9">
        <v>44866.0</v>
      </c>
      <c r="B3" s="10">
        <v>3034.0</v>
      </c>
      <c r="C3" s="10">
        <v>2621.0</v>
      </c>
      <c r="D3" s="10">
        <v>1068.0</v>
      </c>
      <c r="E3" s="10">
        <v>413.0</v>
      </c>
      <c r="F3" s="10">
        <f t="shared" si="1"/>
        <v>4102</v>
      </c>
      <c r="G3" s="10">
        <v>526.0</v>
      </c>
      <c r="H3" s="10">
        <v>236.0</v>
      </c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9">
        <v>44896.0</v>
      </c>
      <c r="B4" s="10">
        <v>3022.0</v>
      </c>
      <c r="C4" s="10">
        <v>2629.0</v>
      </c>
      <c r="D4" s="10">
        <v>1110.0</v>
      </c>
      <c r="E4" s="10">
        <v>393.0</v>
      </c>
      <c r="F4" s="10">
        <f t="shared" si="1"/>
        <v>4132</v>
      </c>
      <c r="G4" s="10">
        <v>508.0</v>
      </c>
      <c r="H4" s="10">
        <v>220.0</v>
      </c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9">
        <v>44927.0</v>
      </c>
      <c r="B5" s="10">
        <v>3048.0</v>
      </c>
      <c r="C5" s="10">
        <v>2666.0</v>
      </c>
      <c r="D5" s="10">
        <v>1158.0</v>
      </c>
      <c r="E5" s="10">
        <v>382.0</v>
      </c>
      <c r="F5" s="10">
        <f t="shared" si="1"/>
        <v>4206</v>
      </c>
      <c r="G5" s="10">
        <v>616.0</v>
      </c>
      <c r="H5" s="10">
        <v>314.0</v>
      </c>
      <c r="I5" s="12">
        <v>308.0</v>
      </c>
      <c r="J5" s="12">
        <v>15.0</v>
      </c>
      <c r="K5" s="12">
        <v>5.0</v>
      </c>
      <c r="L5" s="10">
        <f t="shared" ref="L5:L16" si="2">C5-J5</f>
        <v>2651</v>
      </c>
      <c r="M5" s="10">
        <f t="shared" ref="M5:M16" si="3">E5-K5</f>
        <v>377</v>
      </c>
      <c r="N5" s="10">
        <f t="shared" ref="N5:N16" si="4">D5-I5</f>
        <v>850</v>
      </c>
      <c r="O5" s="10">
        <f t="shared" ref="O5:O16" si="5">sum(L5:N5)</f>
        <v>3878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9">
        <v>44958.0</v>
      </c>
      <c r="B6" s="10">
        <v>2997.0</v>
      </c>
      <c r="C6" s="10">
        <v>2639.0</v>
      </c>
      <c r="D6" s="10">
        <v>1165.0</v>
      </c>
      <c r="E6" s="10">
        <v>358.0</v>
      </c>
      <c r="F6" s="10">
        <f t="shared" si="1"/>
        <v>4162</v>
      </c>
      <c r="G6" s="10">
        <v>578.0</v>
      </c>
      <c r="H6" s="10">
        <v>270.0</v>
      </c>
      <c r="I6" s="12">
        <v>310.0</v>
      </c>
      <c r="J6" s="12">
        <v>19.0</v>
      </c>
      <c r="K6" s="12">
        <v>5.0</v>
      </c>
      <c r="L6" s="10">
        <f t="shared" si="2"/>
        <v>2620</v>
      </c>
      <c r="M6" s="10">
        <f t="shared" si="3"/>
        <v>353</v>
      </c>
      <c r="N6" s="10">
        <f t="shared" si="4"/>
        <v>855</v>
      </c>
      <c r="O6" s="10">
        <f t="shared" si="5"/>
        <v>3828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9">
        <v>44986.0</v>
      </c>
      <c r="B7" s="13">
        <v>2966.0</v>
      </c>
      <c r="C7" s="14">
        <v>2628.0</v>
      </c>
      <c r="D7" s="14">
        <v>1167.0</v>
      </c>
      <c r="E7" s="14">
        <v>338.0</v>
      </c>
      <c r="F7" s="10">
        <f t="shared" si="1"/>
        <v>4133</v>
      </c>
      <c r="G7" s="13">
        <v>476.0</v>
      </c>
      <c r="H7" s="13">
        <v>238.0</v>
      </c>
      <c r="I7" s="12">
        <v>307.0</v>
      </c>
      <c r="J7" s="12">
        <v>25.0</v>
      </c>
      <c r="K7" s="12">
        <v>5.0</v>
      </c>
      <c r="L7" s="10">
        <f t="shared" si="2"/>
        <v>2603</v>
      </c>
      <c r="M7" s="10">
        <f t="shared" si="3"/>
        <v>333</v>
      </c>
      <c r="N7" s="10">
        <f t="shared" si="4"/>
        <v>860</v>
      </c>
      <c r="O7" s="10">
        <f t="shared" si="5"/>
        <v>3796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5">
        <v>45017.0</v>
      </c>
      <c r="B8" s="13">
        <v>2897.0</v>
      </c>
      <c r="C8" s="13">
        <v>2576.0</v>
      </c>
      <c r="D8" s="13">
        <v>1140.0</v>
      </c>
      <c r="E8" s="13">
        <v>321.0</v>
      </c>
      <c r="F8" s="10">
        <f t="shared" si="1"/>
        <v>4037</v>
      </c>
      <c r="G8" s="13">
        <v>570.0</v>
      </c>
      <c r="H8" s="10"/>
      <c r="I8" s="12">
        <v>295.0</v>
      </c>
      <c r="J8" s="12">
        <v>25.0</v>
      </c>
      <c r="K8" s="12">
        <v>3.0</v>
      </c>
      <c r="L8" s="10">
        <f t="shared" si="2"/>
        <v>2551</v>
      </c>
      <c r="M8" s="10">
        <f t="shared" si="3"/>
        <v>318</v>
      </c>
      <c r="N8" s="10">
        <f t="shared" si="4"/>
        <v>845</v>
      </c>
      <c r="O8" s="10">
        <f t="shared" si="5"/>
        <v>3714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9">
        <v>45047.0</v>
      </c>
      <c r="B9" s="10">
        <f>sum(C9:E9)</f>
        <v>4064</v>
      </c>
      <c r="C9" s="13">
        <v>2603.0</v>
      </c>
      <c r="D9" s="13">
        <v>1147.0</v>
      </c>
      <c r="E9" s="13">
        <v>314.0</v>
      </c>
      <c r="F9" s="10">
        <f t="shared" si="1"/>
        <v>4064</v>
      </c>
      <c r="G9" s="10"/>
      <c r="H9" s="10"/>
      <c r="I9" s="12">
        <v>216.0</v>
      </c>
      <c r="J9" s="12">
        <v>25.0</v>
      </c>
      <c r="K9" s="12">
        <v>3.0</v>
      </c>
      <c r="L9" s="10">
        <f t="shared" si="2"/>
        <v>2578</v>
      </c>
      <c r="M9" s="10">
        <f t="shared" si="3"/>
        <v>311</v>
      </c>
      <c r="N9" s="10">
        <f t="shared" si="4"/>
        <v>931</v>
      </c>
      <c r="O9" s="10">
        <f t="shared" si="5"/>
        <v>3820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5">
        <v>45078.0</v>
      </c>
      <c r="B10" s="10"/>
      <c r="C10" s="16">
        <v>2606.0</v>
      </c>
      <c r="D10" s="16">
        <v>1173.0</v>
      </c>
      <c r="E10" s="16">
        <v>306.0</v>
      </c>
      <c r="F10" s="10">
        <f t="shared" si="1"/>
        <v>4085</v>
      </c>
      <c r="G10" s="10"/>
      <c r="H10" s="10"/>
      <c r="I10" s="13">
        <v>68.0</v>
      </c>
      <c r="J10" s="13">
        <v>43.0</v>
      </c>
      <c r="K10" s="13">
        <v>0.0</v>
      </c>
      <c r="L10" s="10">
        <f t="shared" si="2"/>
        <v>2563</v>
      </c>
      <c r="M10" s="10">
        <f t="shared" si="3"/>
        <v>306</v>
      </c>
      <c r="N10" s="10">
        <f t="shared" si="4"/>
        <v>1105</v>
      </c>
      <c r="O10" s="10">
        <f t="shared" si="5"/>
        <v>3974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7">
        <v>45108.0</v>
      </c>
      <c r="B11" s="10"/>
      <c r="C11" s="13">
        <v>2603.0</v>
      </c>
      <c r="D11" s="13">
        <v>1178.0</v>
      </c>
      <c r="E11" s="13">
        <v>305.0</v>
      </c>
      <c r="F11" s="10">
        <f t="shared" si="1"/>
        <v>4086</v>
      </c>
      <c r="G11" s="10"/>
      <c r="H11" s="10"/>
      <c r="I11" s="13">
        <v>27.0</v>
      </c>
      <c r="J11" s="13">
        <v>28.0</v>
      </c>
      <c r="K11" s="13">
        <v>0.0</v>
      </c>
      <c r="L11" s="10">
        <f t="shared" si="2"/>
        <v>2575</v>
      </c>
      <c r="M11" s="10">
        <f t="shared" si="3"/>
        <v>305</v>
      </c>
      <c r="N11" s="10">
        <f t="shared" si="4"/>
        <v>1151</v>
      </c>
      <c r="O11" s="10">
        <f t="shared" si="5"/>
        <v>4031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7">
        <v>45139.0</v>
      </c>
      <c r="B12" s="10"/>
      <c r="C12" s="13">
        <v>2624.0</v>
      </c>
      <c r="D12" s="13">
        <v>1233.0</v>
      </c>
      <c r="E12" s="13">
        <v>306.0</v>
      </c>
      <c r="F12" s="13">
        <f t="shared" si="1"/>
        <v>4163</v>
      </c>
      <c r="G12" s="10"/>
      <c r="H12" s="10"/>
      <c r="I12" s="18">
        <v>133.0</v>
      </c>
      <c r="J12" s="18">
        <v>1.0</v>
      </c>
      <c r="K12" s="18">
        <v>1.0</v>
      </c>
      <c r="L12" s="10">
        <f t="shared" si="2"/>
        <v>2623</v>
      </c>
      <c r="M12" s="10">
        <f t="shared" si="3"/>
        <v>305</v>
      </c>
      <c r="N12" s="10">
        <f t="shared" si="4"/>
        <v>1100</v>
      </c>
      <c r="O12" s="10">
        <f t="shared" si="5"/>
        <v>4028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7">
        <v>45170.0</v>
      </c>
      <c r="B13" s="10"/>
      <c r="C13" s="13">
        <v>2657.0</v>
      </c>
      <c r="D13" s="13">
        <v>1275.0</v>
      </c>
      <c r="E13" s="13">
        <v>301.0</v>
      </c>
      <c r="F13" s="13">
        <f t="shared" si="1"/>
        <v>4233</v>
      </c>
      <c r="G13" s="10"/>
      <c r="H13" s="10"/>
      <c r="I13" s="13">
        <v>150.0</v>
      </c>
      <c r="J13" s="13">
        <v>5.0</v>
      </c>
      <c r="K13" s="13">
        <v>1.0</v>
      </c>
      <c r="L13" s="10">
        <f t="shared" si="2"/>
        <v>2652</v>
      </c>
      <c r="M13" s="10">
        <f t="shared" si="3"/>
        <v>300</v>
      </c>
      <c r="N13" s="10">
        <f t="shared" si="4"/>
        <v>1125</v>
      </c>
      <c r="O13" s="10">
        <f t="shared" si="5"/>
        <v>4077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9">
        <v>45200.0</v>
      </c>
      <c r="B14" s="20"/>
      <c r="C14" s="21">
        <v>2676.0</v>
      </c>
      <c r="D14" s="21">
        <v>1300.0</v>
      </c>
      <c r="E14" s="21">
        <v>294.0</v>
      </c>
      <c r="F14" s="22">
        <f t="shared" si="1"/>
        <v>4270</v>
      </c>
      <c r="G14" s="23"/>
      <c r="H14" s="23"/>
      <c r="I14" s="13">
        <v>150.0</v>
      </c>
      <c r="J14" s="13">
        <v>5.0</v>
      </c>
      <c r="K14" s="13">
        <v>1.0</v>
      </c>
      <c r="L14" s="10">
        <f t="shared" si="2"/>
        <v>2671</v>
      </c>
      <c r="M14" s="10">
        <f t="shared" si="3"/>
        <v>293</v>
      </c>
      <c r="N14" s="10">
        <f t="shared" si="4"/>
        <v>1150</v>
      </c>
      <c r="O14" s="10">
        <f t="shared" si="5"/>
        <v>4114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9">
        <v>45231.0</v>
      </c>
      <c r="B15" s="20"/>
      <c r="C15" s="21">
        <v>2587.0</v>
      </c>
      <c r="D15" s="21">
        <v>1314.0</v>
      </c>
      <c r="E15" s="21">
        <v>271.0</v>
      </c>
      <c r="F15" s="22">
        <f t="shared" si="1"/>
        <v>4172</v>
      </c>
      <c r="G15" s="23"/>
      <c r="H15" s="23"/>
      <c r="I15" s="13">
        <v>150.0</v>
      </c>
      <c r="J15" s="13">
        <v>5.0</v>
      </c>
      <c r="K15" s="13">
        <v>1.0</v>
      </c>
      <c r="L15" s="10">
        <f t="shared" si="2"/>
        <v>2582</v>
      </c>
      <c r="M15" s="10">
        <f t="shared" si="3"/>
        <v>270</v>
      </c>
      <c r="N15" s="10">
        <f t="shared" si="4"/>
        <v>1164</v>
      </c>
      <c r="O15" s="10">
        <f t="shared" si="5"/>
        <v>4016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7">
        <v>45261.0</v>
      </c>
      <c r="B16" s="10"/>
      <c r="C16" s="13">
        <v>2479.0</v>
      </c>
      <c r="D16" s="13">
        <v>1311.0</v>
      </c>
      <c r="E16" s="13">
        <v>259.0</v>
      </c>
      <c r="F16" s="22">
        <f t="shared" si="1"/>
        <v>4049</v>
      </c>
      <c r="G16" s="10"/>
      <c r="H16" s="10"/>
      <c r="I16" s="13">
        <v>27.0</v>
      </c>
      <c r="J16" s="13">
        <v>5.0</v>
      </c>
      <c r="K16" s="13">
        <v>1.0</v>
      </c>
      <c r="L16" s="10">
        <f t="shared" si="2"/>
        <v>2474</v>
      </c>
      <c r="M16" s="10">
        <f t="shared" si="3"/>
        <v>258</v>
      </c>
      <c r="N16" s="10">
        <f t="shared" si="4"/>
        <v>1284</v>
      </c>
      <c r="O16" s="10">
        <f t="shared" si="5"/>
        <v>4016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>
      <c r="F1000" s="10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1.57"/>
    <col customWidth="1" min="2" max="9" width="14.43"/>
  </cols>
  <sheetData>
    <row r="1">
      <c r="A1" s="24"/>
      <c r="B1" s="25" t="s">
        <v>20</v>
      </c>
    </row>
    <row r="2">
      <c r="A2" s="24"/>
      <c r="B2" s="3" t="s">
        <v>21</v>
      </c>
    </row>
    <row r="3">
      <c r="A3" s="24"/>
      <c r="B3" s="26" t="s">
        <v>22</v>
      </c>
    </row>
    <row r="6">
      <c r="B6" s="27" t="s">
        <v>23</v>
      </c>
      <c r="C6" s="28"/>
      <c r="D6" s="28"/>
      <c r="E6" s="28"/>
      <c r="F6" s="29"/>
      <c r="G6" s="27" t="s">
        <v>24</v>
      </c>
      <c r="H6" s="28"/>
      <c r="I6" s="28"/>
      <c r="J6" s="28"/>
      <c r="K6" s="29"/>
      <c r="L6" s="30"/>
    </row>
    <row r="7">
      <c r="A7" s="31"/>
      <c r="B7" s="32" t="s">
        <v>25</v>
      </c>
      <c r="C7" s="33" t="s">
        <v>26</v>
      </c>
      <c r="D7" s="33" t="s">
        <v>27</v>
      </c>
      <c r="E7" s="33" t="s">
        <v>28</v>
      </c>
      <c r="F7" s="32" t="s">
        <v>29</v>
      </c>
      <c r="G7" s="32" t="s">
        <v>25</v>
      </c>
      <c r="H7" s="33" t="str">
        <f t="shared" ref="H7:K7" si="1">CONCATENATE(C7, " Growth")</f>
        <v>Deluxe Growth</v>
      </c>
      <c r="I7" s="33" t="str">
        <f t="shared" si="1"/>
        <v>Go Growth</v>
      </c>
      <c r="J7" s="33" t="str">
        <f t="shared" si="1"/>
        <v>VIP Growth</v>
      </c>
      <c r="K7" s="33" t="str">
        <f t="shared" si="1"/>
        <v>Total Member Growth</v>
      </c>
      <c r="L7" s="32" t="s">
        <v>30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B8" s="34">
        <v>44835.0</v>
      </c>
      <c r="C8" s="35">
        <v>2652.0</v>
      </c>
      <c r="D8" s="35">
        <v>1054.0</v>
      </c>
      <c r="E8" s="35">
        <v>441.0</v>
      </c>
      <c r="F8" s="36">
        <f t="shared" ref="F8:F22" si="2">SUM(C8:E8)</f>
        <v>4147</v>
      </c>
      <c r="G8" s="34">
        <f t="shared" ref="G8:G22" si="3">B8</f>
        <v>44835</v>
      </c>
      <c r="H8" s="35"/>
      <c r="I8" s="35"/>
      <c r="J8" s="35"/>
      <c r="K8" s="37"/>
      <c r="L8" s="38">
        <v>247.0</v>
      </c>
    </row>
    <row r="9">
      <c r="B9" s="34">
        <v>44866.0</v>
      </c>
      <c r="C9" s="35">
        <v>2621.0</v>
      </c>
      <c r="D9" s="35">
        <v>1068.0</v>
      </c>
      <c r="E9" s="35">
        <v>413.0</v>
      </c>
      <c r="F9" s="36">
        <f t="shared" si="2"/>
        <v>4102</v>
      </c>
      <c r="G9" s="34">
        <f t="shared" si="3"/>
        <v>44866</v>
      </c>
      <c r="H9" s="39">
        <f t="shared" ref="H9:K9" si="4">(C9/C8)-1</f>
        <v>-0.0116892911</v>
      </c>
      <c r="I9" s="39">
        <f t="shared" si="4"/>
        <v>0.01328273245</v>
      </c>
      <c r="J9" s="39">
        <f t="shared" si="4"/>
        <v>-0.06349206349</v>
      </c>
      <c r="K9" s="37">
        <f t="shared" si="4"/>
        <v>-0.01085121775</v>
      </c>
      <c r="L9" s="38">
        <v>235.0</v>
      </c>
    </row>
    <row r="10">
      <c r="B10" s="34">
        <v>44896.0</v>
      </c>
      <c r="C10" s="35">
        <v>2629.0</v>
      </c>
      <c r="D10" s="35">
        <v>1110.0</v>
      </c>
      <c r="E10" s="35">
        <v>393.0</v>
      </c>
      <c r="F10" s="36">
        <f t="shared" si="2"/>
        <v>4132</v>
      </c>
      <c r="G10" s="34">
        <f t="shared" si="3"/>
        <v>44896</v>
      </c>
      <c r="H10" s="39">
        <f t="shared" ref="H10:K10" si="5">(C10/C9)-1</f>
        <v>0.003052270126</v>
      </c>
      <c r="I10" s="39">
        <f t="shared" si="5"/>
        <v>0.0393258427</v>
      </c>
      <c r="J10" s="39">
        <f t="shared" si="5"/>
        <v>-0.04842615012</v>
      </c>
      <c r="K10" s="37">
        <f t="shared" si="5"/>
        <v>0.007313505607</v>
      </c>
      <c r="L10" s="38">
        <v>219.0</v>
      </c>
    </row>
    <row r="11">
      <c r="B11" s="34">
        <v>44927.0</v>
      </c>
      <c r="C11" s="35">
        <v>2666.0</v>
      </c>
      <c r="D11" s="35">
        <v>1158.0</v>
      </c>
      <c r="E11" s="35">
        <v>382.0</v>
      </c>
      <c r="F11" s="36">
        <f t="shared" si="2"/>
        <v>4206</v>
      </c>
      <c r="G11" s="34">
        <f t="shared" si="3"/>
        <v>44927</v>
      </c>
      <c r="H11" s="39">
        <f t="shared" ref="H11:K11" si="6">(C11/C10)-1</f>
        <v>0.01407379232</v>
      </c>
      <c r="I11" s="39">
        <f t="shared" si="6"/>
        <v>0.04324324324</v>
      </c>
      <c r="J11" s="39">
        <f t="shared" si="6"/>
        <v>-0.02798982188</v>
      </c>
      <c r="K11" s="37">
        <f t="shared" si="6"/>
        <v>0.0179090029</v>
      </c>
      <c r="L11" s="38">
        <v>313.0</v>
      </c>
    </row>
    <row r="12">
      <c r="B12" s="34">
        <v>44958.0</v>
      </c>
      <c r="C12" s="35">
        <v>2639.0</v>
      </c>
      <c r="D12" s="35">
        <v>1165.0</v>
      </c>
      <c r="E12" s="35">
        <v>358.0</v>
      </c>
      <c r="F12" s="36">
        <f t="shared" si="2"/>
        <v>4162</v>
      </c>
      <c r="G12" s="34">
        <f t="shared" si="3"/>
        <v>44958</v>
      </c>
      <c r="H12" s="39">
        <f t="shared" ref="H12:K12" si="7">(C12/C11)-1</f>
        <v>-0.01012753188</v>
      </c>
      <c r="I12" s="39">
        <f t="shared" si="7"/>
        <v>0.006044905009</v>
      </c>
      <c r="J12" s="39">
        <f t="shared" si="7"/>
        <v>-0.06282722513</v>
      </c>
      <c r="K12" s="37">
        <f t="shared" si="7"/>
        <v>-0.01046124584</v>
      </c>
      <c r="L12" s="35">
        <f t="array" ref="L12">index('Data - After Migration'!H:H, match($B12, 'Data - After Migration'!$A:$A, 0))</f>
        <v>270</v>
      </c>
    </row>
    <row r="13">
      <c r="B13" s="40">
        <v>44986.0</v>
      </c>
      <c r="C13" s="35">
        <v>2628.0</v>
      </c>
      <c r="D13" s="35">
        <v>1167.0</v>
      </c>
      <c r="E13" s="35">
        <v>338.0</v>
      </c>
      <c r="F13" s="36">
        <f t="shared" si="2"/>
        <v>4133</v>
      </c>
      <c r="G13" s="34">
        <f t="shared" si="3"/>
        <v>44986</v>
      </c>
      <c r="H13" s="39">
        <f t="shared" ref="H13:K13" si="8">(C13/C12)-1</f>
        <v>-0.004168245548</v>
      </c>
      <c r="I13" s="39">
        <f t="shared" si="8"/>
        <v>0.001716738197</v>
      </c>
      <c r="J13" s="39">
        <f t="shared" si="8"/>
        <v>-0.05586592179</v>
      </c>
      <c r="K13" s="37">
        <f t="shared" si="8"/>
        <v>-0.00696780394</v>
      </c>
      <c r="L13" s="38">
        <v>239.0</v>
      </c>
    </row>
    <row r="14">
      <c r="B14" s="40">
        <v>45017.0</v>
      </c>
      <c r="C14" s="41">
        <v>2576.0</v>
      </c>
      <c r="D14" s="41">
        <v>1140.0</v>
      </c>
      <c r="E14" s="41">
        <v>321.0</v>
      </c>
      <c r="F14" s="36">
        <f t="shared" si="2"/>
        <v>4037</v>
      </c>
      <c r="G14" s="34">
        <f t="shared" si="3"/>
        <v>45017</v>
      </c>
      <c r="H14" s="39">
        <f t="shared" ref="H14:K14" si="9">(C14/C13)-1</f>
        <v>-0.0197869102</v>
      </c>
      <c r="I14" s="39">
        <f t="shared" si="9"/>
        <v>-0.02313624679</v>
      </c>
      <c r="J14" s="39">
        <f t="shared" si="9"/>
        <v>-0.05029585799</v>
      </c>
      <c r="K14" s="37">
        <f t="shared" si="9"/>
        <v>-0.02322767965</v>
      </c>
      <c r="L14" s="38">
        <v>287.0</v>
      </c>
      <c r="M14" s="42"/>
    </row>
    <row r="15">
      <c r="B15" s="40">
        <v>45047.0</v>
      </c>
      <c r="C15" s="38">
        <v>2603.0</v>
      </c>
      <c r="D15" s="38">
        <v>1147.0</v>
      </c>
      <c r="E15" s="38">
        <v>314.0</v>
      </c>
      <c r="F15" s="36">
        <f t="shared" si="2"/>
        <v>4064</v>
      </c>
      <c r="G15" s="34">
        <f t="shared" si="3"/>
        <v>45047</v>
      </c>
      <c r="H15" s="39">
        <f t="shared" ref="H15:K15" si="10">(C15/C14)-1</f>
        <v>0.01048136646</v>
      </c>
      <c r="I15" s="39">
        <f t="shared" si="10"/>
        <v>0.006140350877</v>
      </c>
      <c r="J15" s="39">
        <f t="shared" si="10"/>
        <v>-0.02180685358</v>
      </c>
      <c r="K15" s="37">
        <f t="shared" si="10"/>
        <v>0.006688134754</v>
      </c>
      <c r="L15" s="38">
        <v>244.0</v>
      </c>
      <c r="M15" s="43" t="s">
        <v>31</v>
      </c>
    </row>
    <row r="16">
      <c r="B16" s="40">
        <v>45078.0</v>
      </c>
      <c r="C16" s="38">
        <v>2606.0</v>
      </c>
      <c r="D16" s="38">
        <v>1173.0</v>
      </c>
      <c r="E16" s="38">
        <v>306.0</v>
      </c>
      <c r="F16" s="36">
        <f t="shared" si="2"/>
        <v>4085</v>
      </c>
      <c r="G16" s="34">
        <f t="shared" si="3"/>
        <v>45078</v>
      </c>
      <c r="H16" s="39">
        <f t="shared" ref="H16:K16" si="11">(C16/C15)-1</f>
        <v>0.001152516327</v>
      </c>
      <c r="I16" s="39">
        <f t="shared" si="11"/>
        <v>0.02266782912</v>
      </c>
      <c r="J16" s="39">
        <f t="shared" si="11"/>
        <v>-0.02547770701</v>
      </c>
      <c r="K16" s="37">
        <f t="shared" si="11"/>
        <v>0.005167322835</v>
      </c>
      <c r="L16" s="38">
        <v>312.0</v>
      </c>
    </row>
    <row r="17">
      <c r="B17" s="44">
        <v>45108.0</v>
      </c>
      <c r="C17" s="38">
        <v>2603.0</v>
      </c>
      <c r="D17" s="38">
        <v>1178.0</v>
      </c>
      <c r="E17" s="38">
        <v>305.0</v>
      </c>
      <c r="F17" s="36">
        <f t="shared" si="2"/>
        <v>4086</v>
      </c>
      <c r="G17" s="45">
        <f t="shared" si="3"/>
        <v>45108</v>
      </c>
      <c r="H17" s="39">
        <f t="shared" ref="H17:K17" si="12">(C17/C16)-1</f>
        <v>-0.001151189563</v>
      </c>
      <c r="I17" s="39">
        <f t="shared" si="12"/>
        <v>0.004262574595</v>
      </c>
      <c r="J17" s="39">
        <f t="shared" si="12"/>
        <v>-0.003267973856</v>
      </c>
      <c r="K17" s="37">
        <f t="shared" si="12"/>
        <v>0.0002447980416</v>
      </c>
      <c r="L17" s="38">
        <v>237.0</v>
      </c>
    </row>
    <row r="18">
      <c r="B18" s="44">
        <v>45139.0</v>
      </c>
      <c r="C18" s="38">
        <v>2624.0</v>
      </c>
      <c r="D18" s="38">
        <v>1233.0</v>
      </c>
      <c r="E18" s="38">
        <v>306.0</v>
      </c>
      <c r="F18" s="36">
        <f t="shared" si="2"/>
        <v>4163</v>
      </c>
      <c r="G18" s="45">
        <f t="shared" si="3"/>
        <v>45139</v>
      </c>
      <c r="H18" s="39">
        <f t="shared" ref="H18:K18" si="13">(C18/C17)-1</f>
        <v>0.008067614291</v>
      </c>
      <c r="I18" s="39">
        <f t="shared" si="13"/>
        <v>0.0466893039</v>
      </c>
      <c r="J18" s="39">
        <f t="shared" si="13"/>
        <v>0.003278688525</v>
      </c>
      <c r="K18" s="37">
        <f t="shared" si="13"/>
        <v>0.01884483603</v>
      </c>
      <c r="L18" s="38">
        <v>195.0</v>
      </c>
    </row>
    <row r="19">
      <c r="B19" s="44">
        <v>45170.0</v>
      </c>
      <c r="C19" s="38">
        <v>2657.0</v>
      </c>
      <c r="D19" s="38">
        <v>1275.0</v>
      </c>
      <c r="E19" s="38">
        <v>301.0</v>
      </c>
      <c r="F19" s="36">
        <f t="shared" si="2"/>
        <v>4233</v>
      </c>
      <c r="G19" s="45">
        <f t="shared" si="3"/>
        <v>45170</v>
      </c>
      <c r="H19" s="39">
        <f t="shared" ref="H19:K19" si="14">(C19/C18)-1</f>
        <v>0.01257621951</v>
      </c>
      <c r="I19" s="39">
        <f t="shared" si="14"/>
        <v>0.03406326034</v>
      </c>
      <c r="J19" s="39">
        <f t="shared" si="14"/>
        <v>-0.01633986928</v>
      </c>
      <c r="K19" s="37">
        <f t="shared" si="14"/>
        <v>0.01681479702</v>
      </c>
      <c r="L19" s="38"/>
    </row>
    <row r="20">
      <c r="B20" s="44">
        <v>45200.0</v>
      </c>
      <c r="C20" s="38">
        <v>2676.0</v>
      </c>
      <c r="D20" s="38">
        <v>1300.0</v>
      </c>
      <c r="E20" s="38">
        <v>294.0</v>
      </c>
      <c r="F20" s="36">
        <f t="shared" si="2"/>
        <v>4270</v>
      </c>
      <c r="G20" s="45">
        <f t="shared" si="3"/>
        <v>45200</v>
      </c>
      <c r="H20" s="39">
        <f t="shared" ref="H20:K20" si="15">(C20/C19)-1</f>
        <v>0.007150922093</v>
      </c>
      <c r="I20" s="39">
        <f t="shared" si="15"/>
        <v>0.01960784314</v>
      </c>
      <c r="J20" s="39">
        <f t="shared" si="15"/>
        <v>-0.02325581395</v>
      </c>
      <c r="K20" s="37">
        <f t="shared" si="15"/>
        <v>0.008740845736</v>
      </c>
      <c r="L20" s="38"/>
    </row>
    <row r="21">
      <c r="B21" s="44">
        <v>45231.0</v>
      </c>
      <c r="C21" s="38">
        <v>2587.0</v>
      </c>
      <c r="D21" s="38">
        <v>1314.0</v>
      </c>
      <c r="E21" s="38">
        <v>271.0</v>
      </c>
      <c r="F21" s="36">
        <f t="shared" si="2"/>
        <v>4172</v>
      </c>
      <c r="G21" s="45">
        <f t="shared" si="3"/>
        <v>45231</v>
      </c>
      <c r="H21" s="39">
        <f t="shared" ref="H21:K21" si="16">(C21/C20)-1</f>
        <v>-0.03325859492</v>
      </c>
      <c r="I21" s="39">
        <f t="shared" si="16"/>
        <v>0.01076923077</v>
      </c>
      <c r="J21" s="39">
        <f t="shared" si="16"/>
        <v>-0.07823129252</v>
      </c>
      <c r="K21" s="37">
        <f t="shared" si="16"/>
        <v>-0.02295081967</v>
      </c>
      <c r="L21" s="38"/>
    </row>
    <row r="22">
      <c r="B22" s="44">
        <v>45261.0</v>
      </c>
      <c r="C22" s="38">
        <v>2479.0</v>
      </c>
      <c r="D22" s="38">
        <v>1311.0</v>
      </c>
      <c r="E22" s="38">
        <v>259.0</v>
      </c>
      <c r="F22" s="36">
        <f t="shared" si="2"/>
        <v>4049</v>
      </c>
      <c r="G22" s="45">
        <f t="shared" si="3"/>
        <v>45261</v>
      </c>
      <c r="H22" s="39">
        <f t="shared" ref="H22:K22" si="17">(C22/C21)-1</f>
        <v>-0.04174719753</v>
      </c>
      <c r="I22" s="39">
        <f t="shared" si="17"/>
        <v>-0.002283105023</v>
      </c>
      <c r="J22" s="39">
        <f t="shared" si="17"/>
        <v>-0.0442804428</v>
      </c>
      <c r="K22" s="37">
        <f t="shared" si="17"/>
        <v>-0.0294822627</v>
      </c>
      <c r="L22" s="38"/>
    </row>
    <row r="23">
      <c r="B23" s="26"/>
    </row>
    <row r="24">
      <c r="B24" s="26" t="s">
        <v>32</v>
      </c>
    </row>
    <row r="25">
      <c r="B25" s="26" t="s">
        <v>33</v>
      </c>
    </row>
    <row r="26">
      <c r="B26" s="43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B6:F6"/>
    <mergeCell ref="G6:K6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3.0"/>
  </cols>
  <sheetData>
    <row r="1">
      <c r="A1" s="24"/>
      <c r="B1" s="25" t="s">
        <v>20</v>
      </c>
    </row>
    <row r="2">
      <c r="A2" s="24"/>
      <c r="B2" s="26" t="s">
        <v>35</v>
      </c>
    </row>
    <row r="3">
      <c r="A3" s="24"/>
      <c r="B3" s="26" t="str">
        <f>'Core Product'!B3</f>
        <v>Updated 3 January 2024</v>
      </c>
    </row>
    <row r="4">
      <c r="A4" s="46"/>
    </row>
    <row r="5">
      <c r="A5" s="46"/>
    </row>
    <row r="6">
      <c r="A6" s="46"/>
      <c r="B6" s="32" t="s">
        <v>36</v>
      </c>
      <c r="C6" s="33" t="s">
        <v>25</v>
      </c>
      <c r="D6" s="33" t="s">
        <v>27</v>
      </c>
      <c r="E6" s="33" t="s">
        <v>26</v>
      </c>
      <c r="F6" s="33" t="s">
        <v>28</v>
      </c>
    </row>
    <row r="7">
      <c r="A7" s="46"/>
      <c r="B7" s="47">
        <v>1.0</v>
      </c>
      <c r="C7" s="48">
        <v>44927.0</v>
      </c>
      <c r="D7" s="35">
        <v>308.0</v>
      </c>
      <c r="E7" s="35">
        <v>15.0</v>
      </c>
      <c r="F7" s="35">
        <v>5.0</v>
      </c>
    </row>
    <row r="8">
      <c r="A8" s="46"/>
      <c r="B8" s="47">
        <v>2.0</v>
      </c>
      <c r="C8" s="48">
        <v>44958.0</v>
      </c>
      <c r="D8" s="35">
        <v>310.0</v>
      </c>
      <c r="E8" s="35">
        <v>19.0</v>
      </c>
      <c r="F8" s="35">
        <v>5.0</v>
      </c>
    </row>
    <row r="9">
      <c r="A9" s="46"/>
      <c r="B9" s="47">
        <v>3.0</v>
      </c>
      <c r="C9" s="48">
        <v>44986.0</v>
      </c>
      <c r="D9" s="35">
        <v>307.0</v>
      </c>
      <c r="E9" s="35">
        <v>25.0</v>
      </c>
      <c r="F9" s="35">
        <v>5.0</v>
      </c>
    </row>
    <row r="10">
      <c r="A10" s="46"/>
      <c r="B10" s="47">
        <v>4.0</v>
      </c>
      <c r="C10" s="48">
        <v>45017.0</v>
      </c>
      <c r="D10" s="35">
        <v>295.0</v>
      </c>
      <c r="E10" s="35">
        <v>25.0</v>
      </c>
      <c r="F10" s="35">
        <v>3.0</v>
      </c>
      <c r="G10" s="43" t="s">
        <v>37</v>
      </c>
    </row>
    <row r="11">
      <c r="A11" s="46"/>
      <c r="B11" s="47">
        <v>5.0</v>
      </c>
      <c r="C11" s="48">
        <v>45047.0</v>
      </c>
      <c r="D11" s="35">
        <v>216.0</v>
      </c>
      <c r="E11" s="35">
        <v>25.0</v>
      </c>
      <c r="F11" s="35">
        <v>3.0</v>
      </c>
      <c r="G11" s="43" t="s">
        <v>37</v>
      </c>
    </row>
    <row r="12">
      <c r="B12" s="47">
        <v>6.0</v>
      </c>
      <c r="C12" s="49">
        <v>45078.0</v>
      </c>
      <c r="D12" s="38">
        <v>68.0</v>
      </c>
      <c r="E12" s="38">
        <v>43.0</v>
      </c>
      <c r="F12" s="38">
        <v>0.0</v>
      </c>
      <c r="G12" s="43" t="s">
        <v>38</v>
      </c>
    </row>
    <row r="13">
      <c r="B13" s="47">
        <v>7.0</v>
      </c>
      <c r="C13" s="49">
        <v>45078.0</v>
      </c>
      <c r="D13" s="38">
        <v>27.0</v>
      </c>
      <c r="E13" s="38">
        <v>28.0</v>
      </c>
      <c r="F13" s="38">
        <v>0.0</v>
      </c>
      <c r="G13" s="43" t="s">
        <v>39</v>
      </c>
    </row>
    <row r="14">
      <c r="B14" s="47">
        <v>8.0</v>
      </c>
      <c r="C14" s="49">
        <v>45139.0</v>
      </c>
      <c r="D14" s="50">
        <v>133.0</v>
      </c>
      <c r="E14" s="50">
        <v>1.0</v>
      </c>
      <c r="F14" s="50">
        <v>1.0</v>
      </c>
      <c r="G14" s="43" t="s">
        <v>40</v>
      </c>
    </row>
    <row r="15">
      <c r="B15" s="47">
        <v>9.0</v>
      </c>
      <c r="C15" s="49">
        <v>45170.0</v>
      </c>
      <c r="D15" s="38">
        <v>150.0</v>
      </c>
      <c r="E15" s="38">
        <v>5.0</v>
      </c>
      <c r="F15" s="38">
        <v>1.0</v>
      </c>
    </row>
    <row r="16">
      <c r="B16" s="47">
        <v>10.0</v>
      </c>
      <c r="C16" s="49">
        <v>45200.0</v>
      </c>
      <c r="D16" s="38">
        <v>150.0</v>
      </c>
      <c r="E16" s="38">
        <v>5.0</v>
      </c>
      <c r="F16" s="38">
        <v>1.0</v>
      </c>
    </row>
    <row r="17">
      <c r="B17" s="47">
        <v>11.0</v>
      </c>
      <c r="C17" s="49">
        <v>45231.0</v>
      </c>
      <c r="D17" s="38">
        <v>150.0</v>
      </c>
      <c r="E17" s="38">
        <v>5.0</v>
      </c>
      <c r="F17" s="38">
        <v>1.0</v>
      </c>
    </row>
    <row r="18">
      <c r="B18" s="47">
        <v>12.0</v>
      </c>
      <c r="C18" s="49">
        <v>45261.0</v>
      </c>
      <c r="D18" s="38">
        <v>27.0</v>
      </c>
      <c r="E18" s="38">
        <v>5.0</v>
      </c>
      <c r="F18" s="38">
        <v>1.0</v>
      </c>
    </row>
    <row r="26">
      <c r="K26" s="51"/>
      <c r="L26" s="51"/>
      <c r="M26" s="51"/>
      <c r="N26" s="52"/>
      <c r="O26" s="52"/>
    </row>
    <row r="27">
      <c r="B27" s="30"/>
      <c r="C27" s="53">
        <v>45078.0</v>
      </c>
      <c r="D27" s="29"/>
      <c r="E27" s="53">
        <v>45108.0</v>
      </c>
      <c r="F27" s="29"/>
      <c r="G27" s="53">
        <v>45139.0</v>
      </c>
      <c r="H27" s="28"/>
      <c r="I27" s="29"/>
      <c r="K27" s="52"/>
      <c r="L27" s="52"/>
      <c r="M27" s="51"/>
      <c r="N27" s="51"/>
      <c r="O27" s="51"/>
    </row>
    <row r="28">
      <c r="B28" s="30"/>
      <c r="C28" s="54" t="s">
        <v>41</v>
      </c>
      <c r="D28" s="54" t="s">
        <v>42</v>
      </c>
      <c r="E28" s="54" t="s">
        <v>41</v>
      </c>
      <c r="F28" s="54" t="s">
        <v>42</v>
      </c>
      <c r="G28" s="54" t="s">
        <v>41</v>
      </c>
      <c r="H28" s="54" t="s">
        <v>42</v>
      </c>
      <c r="I28" s="54" t="s">
        <v>28</v>
      </c>
      <c r="K28" s="51"/>
      <c r="L28" s="51"/>
      <c r="M28" s="52"/>
      <c r="N28" s="52"/>
      <c r="O28" s="51"/>
    </row>
    <row r="29">
      <c r="B29" s="55" t="s">
        <v>43</v>
      </c>
      <c r="C29" s="56">
        <v>20.0</v>
      </c>
      <c r="D29" s="57"/>
      <c r="E29" s="56">
        <v>20.0</v>
      </c>
      <c r="F29" s="57"/>
      <c r="G29" s="56">
        <v>20.0</v>
      </c>
      <c r="H29" s="57"/>
      <c r="I29" s="57"/>
      <c r="K29" s="51"/>
      <c r="L29" s="51"/>
      <c r="M29" s="51"/>
      <c r="N29" s="52"/>
      <c r="O29" s="52"/>
    </row>
    <row r="30">
      <c r="B30" s="55" t="s">
        <v>44</v>
      </c>
      <c r="C30" s="57"/>
      <c r="D30" s="56">
        <v>18.0</v>
      </c>
      <c r="E30" s="57"/>
      <c r="F30" s="56">
        <v>18.0</v>
      </c>
      <c r="G30" s="57"/>
      <c r="H30" s="56"/>
      <c r="I30" s="56"/>
      <c r="K30" s="51"/>
      <c r="L30" s="51"/>
      <c r="M30" s="51"/>
      <c r="N30" s="52"/>
      <c r="O30" s="52"/>
    </row>
    <row r="31">
      <c r="B31" s="55" t="s">
        <v>45</v>
      </c>
      <c r="C31" s="56">
        <v>1.0</v>
      </c>
      <c r="D31" s="57"/>
      <c r="E31" s="56">
        <v>1.0</v>
      </c>
      <c r="F31" s="57"/>
      <c r="G31" s="56"/>
      <c r="H31" s="57"/>
      <c r="I31" s="57"/>
      <c r="K31" s="51"/>
      <c r="L31" s="51"/>
      <c r="M31" s="51"/>
      <c r="N31" s="52"/>
      <c r="O31" s="52"/>
    </row>
    <row r="32">
      <c r="B32" s="55" t="s">
        <v>46</v>
      </c>
      <c r="C32" s="56">
        <v>2.0</v>
      </c>
      <c r="D32" s="57"/>
      <c r="E32" s="56">
        <v>2.0</v>
      </c>
      <c r="F32" s="57"/>
      <c r="G32" s="56">
        <v>2.0</v>
      </c>
      <c r="H32" s="57"/>
      <c r="I32" s="57"/>
      <c r="K32" s="51"/>
      <c r="L32" s="51"/>
      <c r="M32" s="51"/>
      <c r="N32" s="52"/>
      <c r="O32" s="52"/>
    </row>
    <row r="33">
      <c r="B33" s="55" t="s">
        <v>47</v>
      </c>
      <c r="C33" s="57"/>
      <c r="D33" s="56">
        <v>4.0</v>
      </c>
      <c r="E33" s="57"/>
      <c r="F33" s="56">
        <v>4.0</v>
      </c>
      <c r="G33" s="56">
        <v>4.0</v>
      </c>
      <c r="H33" s="56"/>
      <c r="I33" s="56"/>
      <c r="K33" s="51"/>
      <c r="L33" s="51"/>
      <c r="M33" s="51"/>
      <c r="N33" s="52"/>
      <c r="O33" s="52"/>
    </row>
    <row r="34">
      <c r="B34" s="55" t="s">
        <v>48</v>
      </c>
      <c r="C34" s="56">
        <v>4.0</v>
      </c>
      <c r="D34" s="56">
        <v>1.0</v>
      </c>
      <c r="E34" s="56">
        <v>4.0</v>
      </c>
      <c r="F34" s="56">
        <v>1.0</v>
      </c>
      <c r="G34" s="56">
        <v>4.0</v>
      </c>
      <c r="H34" s="56">
        <v>1.0</v>
      </c>
      <c r="I34" s="56"/>
      <c r="K34" s="51"/>
      <c r="L34" s="51"/>
      <c r="M34" s="51"/>
      <c r="N34" s="52"/>
      <c r="O34" s="52"/>
    </row>
    <row r="35">
      <c r="B35" s="55" t="s">
        <v>49</v>
      </c>
      <c r="C35" s="57"/>
      <c r="D35" s="56">
        <v>5.0</v>
      </c>
      <c r="E35" s="57"/>
      <c r="F35" s="56">
        <v>5.0</v>
      </c>
      <c r="G35" s="56">
        <v>5.0</v>
      </c>
      <c r="H35" s="56"/>
      <c r="I35" s="56"/>
      <c r="K35" s="51"/>
      <c r="L35" s="51"/>
      <c r="M35" s="51"/>
      <c r="N35" s="51"/>
      <c r="O35" s="52"/>
    </row>
    <row r="36">
      <c r="B36" s="55" t="s">
        <v>50</v>
      </c>
      <c r="C36" s="56">
        <v>7.0</v>
      </c>
      <c r="D36" s="57"/>
      <c r="E36" s="57"/>
      <c r="F36" s="57"/>
      <c r="G36" s="57"/>
      <c r="H36" s="57"/>
      <c r="I36" s="57"/>
    </row>
    <row r="37">
      <c r="B37" s="55" t="s">
        <v>51</v>
      </c>
      <c r="C37" s="57"/>
      <c r="D37" s="56">
        <v>15.0</v>
      </c>
      <c r="E37" s="57"/>
      <c r="F37" s="57"/>
      <c r="G37" s="57"/>
      <c r="H37" s="57"/>
      <c r="I37" s="57"/>
    </row>
    <row r="38">
      <c r="B38" s="55" t="s">
        <v>52</v>
      </c>
      <c r="C38" s="56">
        <v>34.0</v>
      </c>
      <c r="D38" s="57"/>
      <c r="E38" s="57"/>
      <c r="F38" s="57"/>
      <c r="G38" s="57"/>
      <c r="H38" s="57"/>
      <c r="I38" s="57"/>
    </row>
    <row r="39">
      <c r="B39" s="55" t="s">
        <v>53</v>
      </c>
      <c r="C39" s="56"/>
      <c r="D39" s="57"/>
      <c r="E39" s="57"/>
      <c r="F39" s="57"/>
      <c r="G39" s="57"/>
      <c r="H39" s="57"/>
      <c r="I39" s="56">
        <v>1.0</v>
      </c>
    </row>
    <row r="40">
      <c r="B40" s="55" t="s">
        <v>54</v>
      </c>
      <c r="C40" s="56"/>
      <c r="D40" s="57"/>
      <c r="E40" s="57"/>
      <c r="F40" s="57"/>
      <c r="G40" s="56">
        <v>83.0</v>
      </c>
      <c r="H40" s="57"/>
      <c r="I40" s="56"/>
    </row>
    <row r="41">
      <c r="B41" s="55" t="s">
        <v>55</v>
      </c>
      <c r="C41" s="56"/>
      <c r="D41" s="57"/>
      <c r="E41" s="57"/>
      <c r="F41" s="57"/>
      <c r="G41" s="56">
        <v>15.0</v>
      </c>
      <c r="H41" s="57"/>
      <c r="I41" s="56"/>
    </row>
    <row r="42">
      <c r="B42" s="58" t="s">
        <v>56</v>
      </c>
      <c r="C42" s="59">
        <f t="shared" ref="C42:I42" si="1">SUM(C29:C41)</f>
        <v>68</v>
      </c>
      <c r="D42" s="59">
        <f t="shared" si="1"/>
        <v>43</v>
      </c>
      <c r="E42" s="59">
        <f t="shared" si="1"/>
        <v>27</v>
      </c>
      <c r="F42" s="59">
        <f t="shared" si="1"/>
        <v>28</v>
      </c>
      <c r="G42" s="59">
        <f t="shared" si="1"/>
        <v>133</v>
      </c>
      <c r="H42" s="59">
        <f t="shared" si="1"/>
        <v>1</v>
      </c>
      <c r="I42" s="59">
        <f t="shared" si="1"/>
        <v>1</v>
      </c>
    </row>
  </sheetData>
  <mergeCells count="3">
    <mergeCell ref="C27:D27"/>
    <mergeCell ref="E27:F27"/>
    <mergeCell ref="G27:I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2.0"/>
    <col customWidth="1" min="2" max="12" width="14.43"/>
  </cols>
  <sheetData>
    <row r="1">
      <c r="A1" s="24"/>
      <c r="B1" s="25" t="s">
        <v>20</v>
      </c>
    </row>
    <row r="2">
      <c r="A2" s="24"/>
      <c r="B2" s="3" t="s">
        <v>21</v>
      </c>
    </row>
    <row r="3">
      <c r="A3" s="24"/>
      <c r="B3" s="26" t="str">
        <f>'Core Product'!B3</f>
        <v>Updated 3 January 2024</v>
      </c>
    </row>
    <row r="6">
      <c r="B6" s="27" t="s">
        <v>23</v>
      </c>
      <c r="C6" s="28"/>
      <c r="D6" s="28"/>
      <c r="E6" s="28"/>
      <c r="F6" s="28"/>
      <c r="G6" s="28"/>
      <c r="H6" s="28"/>
      <c r="I6" s="29"/>
      <c r="J6" s="27" t="s">
        <v>24</v>
      </c>
      <c r="K6" s="28"/>
      <c r="L6" s="28"/>
      <c r="M6" s="28"/>
      <c r="N6" s="28"/>
      <c r="O6" s="28"/>
      <c r="P6" s="28"/>
      <c r="Q6" s="29"/>
    </row>
    <row r="7">
      <c r="A7" s="31"/>
      <c r="B7" s="60" t="s">
        <v>25</v>
      </c>
      <c r="C7" s="61" t="s">
        <v>57</v>
      </c>
      <c r="D7" s="61" t="s">
        <v>58</v>
      </c>
      <c r="E7" s="61" t="s">
        <v>59</v>
      </c>
      <c r="F7" s="61" t="s">
        <v>60</v>
      </c>
      <c r="G7" s="61" t="s">
        <v>61</v>
      </c>
      <c r="H7" s="61" t="s">
        <v>62</v>
      </c>
      <c r="I7" s="60" t="s">
        <v>29</v>
      </c>
      <c r="J7" s="60" t="s">
        <v>25</v>
      </c>
      <c r="K7" s="61" t="str">
        <f t="shared" ref="K7:L7" si="1">CONCATENATE(C7, " Growth")</f>
        <v>Club Growth</v>
      </c>
      <c r="L7" s="61" t="str">
        <f t="shared" si="1"/>
        <v>Club + IELTS Growth</v>
      </c>
      <c r="M7" s="61" t="s">
        <v>63</v>
      </c>
      <c r="N7" s="61" t="str">
        <f t="shared" ref="N7:Q7" si="2">CONCATENATE(F7, " Growth")</f>
        <v>IELTS Growth</v>
      </c>
      <c r="O7" s="61" t="str">
        <f t="shared" si="2"/>
        <v>IELTS + Proskill Growth</v>
      </c>
      <c r="P7" s="61" t="str">
        <f t="shared" si="2"/>
        <v>Proskill Growth</v>
      </c>
      <c r="Q7" s="61" t="str">
        <f t="shared" si="2"/>
        <v>Total Member Growth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>
      <c r="B8" s="40">
        <v>44835.0</v>
      </c>
      <c r="C8" s="38">
        <v>37.0</v>
      </c>
      <c r="D8" s="38">
        <v>4.0</v>
      </c>
      <c r="E8" s="38">
        <v>1.0</v>
      </c>
      <c r="F8" s="38">
        <v>393.0</v>
      </c>
      <c r="G8" s="38">
        <v>12.0</v>
      </c>
      <c r="H8" s="38">
        <v>253.0</v>
      </c>
      <c r="I8" s="36">
        <f t="shared" ref="I8:I22" si="3">SUM(C8:H8)</f>
        <v>700</v>
      </c>
      <c r="J8" s="34">
        <f t="shared" ref="J8:J22" si="4">B8</f>
        <v>44835</v>
      </c>
      <c r="K8" s="35"/>
      <c r="L8" s="35"/>
      <c r="M8" s="35"/>
      <c r="N8" s="35"/>
      <c r="O8" s="35"/>
      <c r="P8" s="35"/>
      <c r="Q8" s="37"/>
    </row>
    <row r="9">
      <c r="B9" s="40">
        <v>44866.0</v>
      </c>
      <c r="C9" s="38">
        <v>42.0</v>
      </c>
      <c r="D9" s="38">
        <v>6.0</v>
      </c>
      <c r="E9" s="38">
        <v>1.0</v>
      </c>
      <c r="F9" s="38">
        <v>378.0</v>
      </c>
      <c r="G9" s="38">
        <v>12.0</v>
      </c>
      <c r="H9" s="38">
        <v>243.0</v>
      </c>
      <c r="I9" s="36">
        <f t="shared" si="3"/>
        <v>682</v>
      </c>
      <c r="J9" s="34">
        <f t="shared" si="4"/>
        <v>44866</v>
      </c>
      <c r="K9" s="39">
        <f t="shared" ref="K9:Q9" si="5">(C9/C8)-1</f>
        <v>0.1351351351</v>
      </c>
      <c r="L9" s="39">
        <f t="shared" si="5"/>
        <v>0.5</v>
      </c>
      <c r="M9" s="39">
        <f t="shared" si="5"/>
        <v>0</v>
      </c>
      <c r="N9" s="39">
        <f t="shared" si="5"/>
        <v>-0.03816793893</v>
      </c>
      <c r="O9" s="39">
        <f t="shared" si="5"/>
        <v>0</v>
      </c>
      <c r="P9" s="39">
        <f t="shared" si="5"/>
        <v>-0.0395256917</v>
      </c>
      <c r="Q9" s="37">
        <f t="shared" si="5"/>
        <v>-0.02571428571</v>
      </c>
    </row>
    <row r="10">
      <c r="B10" s="40">
        <v>44896.0</v>
      </c>
      <c r="C10" s="38">
        <v>48.0</v>
      </c>
      <c r="D10" s="38">
        <v>6.0</v>
      </c>
      <c r="E10" s="38">
        <v>2.0</v>
      </c>
      <c r="F10" s="38">
        <v>375.0</v>
      </c>
      <c r="G10" s="38">
        <v>12.0</v>
      </c>
      <c r="H10" s="38">
        <v>254.0</v>
      </c>
      <c r="I10" s="36">
        <f t="shared" si="3"/>
        <v>697</v>
      </c>
      <c r="J10" s="34">
        <f t="shared" si="4"/>
        <v>44896</v>
      </c>
      <c r="K10" s="39">
        <f t="shared" ref="K10:Q10" si="6">(C10/C9)-1</f>
        <v>0.1428571429</v>
      </c>
      <c r="L10" s="39">
        <f t="shared" si="6"/>
        <v>0</v>
      </c>
      <c r="M10" s="39">
        <f t="shared" si="6"/>
        <v>1</v>
      </c>
      <c r="N10" s="39">
        <f t="shared" si="6"/>
        <v>-0.007936507937</v>
      </c>
      <c r="O10" s="39">
        <f t="shared" si="6"/>
        <v>0</v>
      </c>
      <c r="P10" s="39">
        <f t="shared" si="6"/>
        <v>0.04526748971</v>
      </c>
      <c r="Q10" s="37">
        <f t="shared" si="6"/>
        <v>0.0219941349</v>
      </c>
    </row>
    <row r="11">
      <c r="B11" s="40">
        <v>44927.0</v>
      </c>
      <c r="C11" s="38">
        <v>56.0</v>
      </c>
      <c r="D11" s="38">
        <v>8.0</v>
      </c>
      <c r="E11" s="38">
        <v>3.0</v>
      </c>
      <c r="F11" s="38">
        <v>395.0</v>
      </c>
      <c r="G11" s="38">
        <v>10.0</v>
      </c>
      <c r="H11" s="38">
        <v>245.0</v>
      </c>
      <c r="I11" s="36">
        <f t="shared" si="3"/>
        <v>717</v>
      </c>
      <c r="J11" s="34">
        <f t="shared" si="4"/>
        <v>44927</v>
      </c>
      <c r="K11" s="39">
        <f t="shared" ref="K11:Q11" si="7">(C11/C10)-1</f>
        <v>0.1666666667</v>
      </c>
      <c r="L11" s="39">
        <f t="shared" si="7"/>
        <v>0.3333333333</v>
      </c>
      <c r="M11" s="39">
        <f t="shared" si="7"/>
        <v>0.5</v>
      </c>
      <c r="N11" s="39">
        <f t="shared" si="7"/>
        <v>0.05333333333</v>
      </c>
      <c r="O11" s="39">
        <f t="shared" si="7"/>
        <v>-0.1666666667</v>
      </c>
      <c r="P11" s="39">
        <f t="shared" si="7"/>
        <v>-0.03543307087</v>
      </c>
      <c r="Q11" s="37">
        <f t="shared" si="7"/>
        <v>0.02869440459</v>
      </c>
    </row>
    <row r="12">
      <c r="B12" s="40">
        <v>44958.0</v>
      </c>
      <c r="C12" s="38">
        <v>66.0</v>
      </c>
      <c r="D12" s="38">
        <v>14.0</v>
      </c>
      <c r="E12" s="38">
        <v>3.0</v>
      </c>
      <c r="F12" s="38">
        <v>397.0</v>
      </c>
      <c r="G12" s="38">
        <v>9.0</v>
      </c>
      <c r="H12" s="38">
        <v>236.0</v>
      </c>
      <c r="I12" s="36">
        <f t="shared" si="3"/>
        <v>725</v>
      </c>
      <c r="J12" s="34">
        <f t="shared" si="4"/>
        <v>44958</v>
      </c>
      <c r="K12" s="39">
        <f t="shared" ref="K12:Q12" si="8">(C12/C11)-1</f>
        <v>0.1785714286</v>
      </c>
      <c r="L12" s="39">
        <f t="shared" si="8"/>
        <v>0.75</v>
      </c>
      <c r="M12" s="39">
        <f t="shared" si="8"/>
        <v>0</v>
      </c>
      <c r="N12" s="39">
        <f t="shared" si="8"/>
        <v>0.005063291139</v>
      </c>
      <c r="O12" s="39">
        <f t="shared" si="8"/>
        <v>-0.1</v>
      </c>
      <c r="P12" s="39">
        <f t="shared" si="8"/>
        <v>-0.03673469388</v>
      </c>
      <c r="Q12" s="37">
        <f t="shared" si="8"/>
        <v>0.01115760112</v>
      </c>
    </row>
    <row r="13">
      <c r="B13" s="40">
        <v>44986.0</v>
      </c>
      <c r="C13" s="38">
        <v>74.0</v>
      </c>
      <c r="D13" s="38">
        <v>17.0</v>
      </c>
      <c r="E13" s="38">
        <v>4.0</v>
      </c>
      <c r="F13" s="38">
        <v>407.0</v>
      </c>
      <c r="G13" s="38">
        <v>10.0</v>
      </c>
      <c r="H13" s="38">
        <v>228.0</v>
      </c>
      <c r="I13" s="36">
        <f t="shared" si="3"/>
        <v>740</v>
      </c>
      <c r="J13" s="34">
        <f t="shared" si="4"/>
        <v>44986</v>
      </c>
      <c r="K13" s="39">
        <f t="shared" ref="K13:Q13" si="9">(C13/C12)-1</f>
        <v>0.1212121212</v>
      </c>
      <c r="L13" s="39">
        <f t="shared" si="9"/>
        <v>0.2142857143</v>
      </c>
      <c r="M13" s="39">
        <f t="shared" si="9"/>
        <v>0.3333333333</v>
      </c>
      <c r="N13" s="39">
        <f t="shared" si="9"/>
        <v>0.02518891688</v>
      </c>
      <c r="O13" s="39">
        <f t="shared" si="9"/>
        <v>0.1111111111</v>
      </c>
      <c r="P13" s="39">
        <f t="shared" si="9"/>
        <v>-0.03389830508</v>
      </c>
      <c r="Q13" s="37">
        <f t="shared" si="9"/>
        <v>0.02068965517</v>
      </c>
    </row>
    <row r="14">
      <c r="B14" s="40">
        <v>45017.0</v>
      </c>
      <c r="C14" s="38">
        <v>67.0</v>
      </c>
      <c r="D14" s="38">
        <v>17.0</v>
      </c>
      <c r="E14" s="38">
        <v>4.0</v>
      </c>
      <c r="F14" s="38">
        <v>412.0</v>
      </c>
      <c r="G14" s="38">
        <v>10.0</v>
      </c>
      <c r="H14" s="38">
        <v>245.0</v>
      </c>
      <c r="I14" s="36">
        <f t="shared" si="3"/>
        <v>755</v>
      </c>
      <c r="J14" s="34">
        <f t="shared" si="4"/>
        <v>45017</v>
      </c>
      <c r="K14" s="39">
        <f t="shared" ref="K14:Q14" si="10">(C14/C13)-1</f>
        <v>-0.09459459459</v>
      </c>
      <c r="L14" s="39">
        <f t="shared" si="10"/>
        <v>0</v>
      </c>
      <c r="M14" s="39">
        <f t="shared" si="10"/>
        <v>0</v>
      </c>
      <c r="N14" s="39">
        <f t="shared" si="10"/>
        <v>0.01228501229</v>
      </c>
      <c r="O14" s="39">
        <f t="shared" si="10"/>
        <v>0</v>
      </c>
      <c r="P14" s="39">
        <f t="shared" si="10"/>
        <v>0.07456140351</v>
      </c>
      <c r="Q14" s="37">
        <f t="shared" si="10"/>
        <v>0.02027027027</v>
      </c>
    </row>
    <row r="15">
      <c r="B15" s="40">
        <v>45047.0</v>
      </c>
      <c r="C15" s="38">
        <v>73.0</v>
      </c>
      <c r="D15" s="38">
        <v>18.0</v>
      </c>
      <c r="E15" s="38">
        <v>4.0</v>
      </c>
      <c r="F15" s="38">
        <v>473.0</v>
      </c>
      <c r="G15" s="38">
        <v>11.0</v>
      </c>
      <c r="H15" s="38">
        <v>279.0</v>
      </c>
      <c r="I15" s="36">
        <f t="shared" si="3"/>
        <v>858</v>
      </c>
      <c r="J15" s="34">
        <f t="shared" si="4"/>
        <v>45047</v>
      </c>
      <c r="K15" s="39">
        <f t="shared" ref="K15:Q15" si="11">(C15/C14)-1</f>
        <v>0.08955223881</v>
      </c>
      <c r="L15" s="39">
        <f t="shared" si="11"/>
        <v>0.05882352941</v>
      </c>
      <c r="M15" s="39">
        <f t="shared" si="11"/>
        <v>0</v>
      </c>
      <c r="N15" s="39">
        <f t="shared" si="11"/>
        <v>0.1480582524</v>
      </c>
      <c r="O15" s="39">
        <f t="shared" si="11"/>
        <v>0.1</v>
      </c>
      <c r="P15" s="39">
        <f t="shared" si="11"/>
        <v>0.1387755102</v>
      </c>
      <c r="Q15" s="37">
        <f t="shared" si="11"/>
        <v>0.1364238411</v>
      </c>
    </row>
    <row r="16">
      <c r="B16" s="40">
        <v>45078.0</v>
      </c>
      <c r="C16" s="38">
        <v>80.0</v>
      </c>
      <c r="D16" s="38">
        <v>18.0</v>
      </c>
      <c r="E16" s="38">
        <v>6.0</v>
      </c>
      <c r="F16" s="38">
        <v>486.0</v>
      </c>
      <c r="G16" s="38">
        <v>11.0</v>
      </c>
      <c r="H16" s="38">
        <v>265.0</v>
      </c>
      <c r="I16" s="36">
        <f t="shared" si="3"/>
        <v>866</v>
      </c>
      <c r="J16" s="34">
        <f t="shared" si="4"/>
        <v>45078</v>
      </c>
      <c r="K16" s="39">
        <f t="shared" ref="K16:Q16" si="12">(C16/C15)-1</f>
        <v>0.09589041096</v>
      </c>
      <c r="L16" s="39">
        <f t="shared" si="12"/>
        <v>0</v>
      </c>
      <c r="M16" s="39">
        <f t="shared" si="12"/>
        <v>0.5</v>
      </c>
      <c r="N16" s="39">
        <f t="shared" si="12"/>
        <v>0.02748414376</v>
      </c>
      <c r="O16" s="39">
        <f t="shared" si="12"/>
        <v>0</v>
      </c>
      <c r="P16" s="39">
        <f t="shared" si="12"/>
        <v>-0.05017921147</v>
      </c>
      <c r="Q16" s="37">
        <f t="shared" si="12"/>
        <v>0.009324009324</v>
      </c>
    </row>
    <row r="17">
      <c r="B17" s="40">
        <v>45108.0</v>
      </c>
      <c r="C17" s="38">
        <v>92.0</v>
      </c>
      <c r="D17" s="38">
        <v>25.0</v>
      </c>
      <c r="E17" s="38">
        <v>5.0</v>
      </c>
      <c r="F17" s="38">
        <v>491.0</v>
      </c>
      <c r="G17" s="38">
        <v>10.0</v>
      </c>
      <c r="H17" s="38">
        <v>252.0</v>
      </c>
      <c r="I17" s="36">
        <f t="shared" si="3"/>
        <v>875</v>
      </c>
      <c r="J17" s="34">
        <f t="shared" si="4"/>
        <v>45108</v>
      </c>
      <c r="K17" s="39">
        <f t="shared" ref="K17:Q17" si="13">(C17/C16)-1</f>
        <v>0.15</v>
      </c>
      <c r="L17" s="39">
        <f t="shared" si="13"/>
        <v>0.3888888889</v>
      </c>
      <c r="M17" s="39">
        <f t="shared" si="13"/>
        <v>-0.1666666667</v>
      </c>
      <c r="N17" s="39">
        <f t="shared" si="13"/>
        <v>0.01028806584</v>
      </c>
      <c r="O17" s="39">
        <f t="shared" si="13"/>
        <v>-0.09090909091</v>
      </c>
      <c r="P17" s="39">
        <f t="shared" si="13"/>
        <v>-0.04905660377</v>
      </c>
      <c r="Q17" s="37">
        <f t="shared" si="13"/>
        <v>0.0103926097</v>
      </c>
    </row>
    <row r="18">
      <c r="B18" s="40">
        <v>45139.0</v>
      </c>
      <c r="C18" s="38">
        <v>117.0</v>
      </c>
      <c r="D18" s="38">
        <v>34.0</v>
      </c>
      <c r="E18" s="38">
        <v>10.0</v>
      </c>
      <c r="F18" s="38">
        <v>495.0</v>
      </c>
      <c r="G18" s="38">
        <v>10.0</v>
      </c>
      <c r="H18" s="38">
        <v>254.0</v>
      </c>
      <c r="I18" s="36">
        <f t="shared" si="3"/>
        <v>920</v>
      </c>
      <c r="J18" s="34">
        <f t="shared" si="4"/>
        <v>45139</v>
      </c>
      <c r="K18" s="39">
        <f t="shared" ref="K18:Q18" si="14">(C18/C17)-1</f>
        <v>0.2717391304</v>
      </c>
      <c r="L18" s="39">
        <f t="shared" si="14"/>
        <v>0.36</v>
      </c>
      <c r="M18" s="39">
        <f t="shared" si="14"/>
        <v>1</v>
      </c>
      <c r="N18" s="39">
        <f t="shared" si="14"/>
        <v>0.008146639511</v>
      </c>
      <c r="O18" s="39">
        <f t="shared" si="14"/>
        <v>0</v>
      </c>
      <c r="P18" s="39">
        <f t="shared" si="14"/>
        <v>0.007936507937</v>
      </c>
      <c r="Q18" s="37">
        <f t="shared" si="14"/>
        <v>0.05142857143</v>
      </c>
    </row>
    <row r="19">
      <c r="B19" s="40">
        <v>45170.0</v>
      </c>
      <c r="C19" s="38">
        <v>140.0</v>
      </c>
      <c r="D19" s="38">
        <v>39.0</v>
      </c>
      <c r="E19" s="38">
        <v>12.0</v>
      </c>
      <c r="F19" s="38">
        <v>518.0</v>
      </c>
      <c r="G19" s="38">
        <v>9.0</v>
      </c>
      <c r="H19" s="38">
        <v>258.0</v>
      </c>
      <c r="I19" s="36">
        <f t="shared" si="3"/>
        <v>976</v>
      </c>
      <c r="J19" s="34">
        <f t="shared" si="4"/>
        <v>45170</v>
      </c>
      <c r="K19" s="39">
        <f t="shared" ref="K19:Q19" si="15">(C19/C18)-1</f>
        <v>0.1965811966</v>
      </c>
      <c r="L19" s="39">
        <f t="shared" si="15"/>
        <v>0.1470588235</v>
      </c>
      <c r="M19" s="39">
        <f t="shared" si="15"/>
        <v>0.2</v>
      </c>
      <c r="N19" s="39">
        <f t="shared" si="15"/>
        <v>0.04646464646</v>
      </c>
      <c r="O19" s="39">
        <f t="shared" si="15"/>
        <v>-0.1</v>
      </c>
      <c r="P19" s="39">
        <f t="shared" si="15"/>
        <v>0.0157480315</v>
      </c>
      <c r="Q19" s="37">
        <f t="shared" si="15"/>
        <v>0.06086956522</v>
      </c>
    </row>
    <row r="20">
      <c r="B20" s="40">
        <v>45200.0</v>
      </c>
      <c r="C20" s="38">
        <v>151.0</v>
      </c>
      <c r="D20" s="38">
        <v>45.0</v>
      </c>
      <c r="E20" s="38">
        <v>15.0</v>
      </c>
      <c r="F20" s="38">
        <v>532.0</v>
      </c>
      <c r="G20" s="38">
        <v>11.0</v>
      </c>
      <c r="H20" s="38">
        <v>263.0</v>
      </c>
      <c r="I20" s="36">
        <f t="shared" si="3"/>
        <v>1017</v>
      </c>
      <c r="J20" s="34">
        <f t="shared" si="4"/>
        <v>45200</v>
      </c>
      <c r="K20" s="39">
        <f t="shared" ref="K20:Q20" si="16">(C20/C19)-1</f>
        <v>0.07857142857</v>
      </c>
      <c r="L20" s="39">
        <f t="shared" si="16"/>
        <v>0.1538461538</v>
      </c>
      <c r="M20" s="39">
        <f t="shared" si="16"/>
        <v>0.25</v>
      </c>
      <c r="N20" s="39">
        <f t="shared" si="16"/>
        <v>0.02702702703</v>
      </c>
      <c r="O20" s="39">
        <f t="shared" si="16"/>
        <v>0.2222222222</v>
      </c>
      <c r="P20" s="39">
        <f t="shared" si="16"/>
        <v>0.01937984496</v>
      </c>
      <c r="Q20" s="37">
        <f t="shared" si="16"/>
        <v>0.04200819672</v>
      </c>
    </row>
    <row r="21">
      <c r="B21" s="40">
        <v>45231.0</v>
      </c>
      <c r="C21" s="38">
        <v>171.0</v>
      </c>
      <c r="D21" s="38">
        <v>50.0</v>
      </c>
      <c r="E21" s="38">
        <v>18.0</v>
      </c>
      <c r="F21" s="38">
        <v>547.0</v>
      </c>
      <c r="G21" s="38">
        <v>10.0</v>
      </c>
      <c r="H21" s="38">
        <v>259.0</v>
      </c>
      <c r="I21" s="36">
        <f t="shared" si="3"/>
        <v>1055</v>
      </c>
      <c r="J21" s="34">
        <f t="shared" si="4"/>
        <v>45231</v>
      </c>
      <c r="K21" s="39">
        <f t="shared" ref="K21:Q21" si="17">(C21/C20)-1</f>
        <v>0.1324503311</v>
      </c>
      <c r="L21" s="39">
        <f t="shared" si="17"/>
        <v>0.1111111111</v>
      </c>
      <c r="M21" s="39">
        <f t="shared" si="17"/>
        <v>0.2</v>
      </c>
      <c r="N21" s="39">
        <f t="shared" si="17"/>
        <v>0.02819548872</v>
      </c>
      <c r="O21" s="39">
        <f t="shared" si="17"/>
        <v>-0.09090909091</v>
      </c>
      <c r="P21" s="39">
        <f t="shared" si="17"/>
        <v>-0.01520912548</v>
      </c>
      <c r="Q21" s="37">
        <f t="shared" si="17"/>
        <v>0.03736479843</v>
      </c>
    </row>
    <row r="22">
      <c r="B22" s="62">
        <v>45261.0</v>
      </c>
      <c r="C22" s="38">
        <v>180.0</v>
      </c>
      <c r="D22" s="38">
        <v>55.0</v>
      </c>
      <c r="E22" s="38">
        <v>19.0</v>
      </c>
      <c r="F22" s="38">
        <v>541.0</v>
      </c>
      <c r="G22" s="38">
        <v>10.0</v>
      </c>
      <c r="H22" s="38">
        <v>254.0</v>
      </c>
      <c r="I22" s="36">
        <f t="shared" si="3"/>
        <v>1059</v>
      </c>
      <c r="J22" s="34">
        <f t="shared" si="4"/>
        <v>45261</v>
      </c>
      <c r="K22" s="39">
        <f t="shared" ref="K22:Q22" si="18">(C22/C21)-1</f>
        <v>0.05263157895</v>
      </c>
      <c r="L22" s="39">
        <f t="shared" si="18"/>
        <v>0.1</v>
      </c>
      <c r="M22" s="39">
        <f t="shared" si="18"/>
        <v>0.05555555556</v>
      </c>
      <c r="N22" s="39">
        <f t="shared" si="18"/>
        <v>-0.01096892139</v>
      </c>
      <c r="O22" s="39">
        <f t="shared" si="18"/>
        <v>0</v>
      </c>
      <c r="P22" s="39">
        <f t="shared" si="18"/>
        <v>-0.01930501931</v>
      </c>
      <c r="Q22" s="37">
        <f t="shared" si="18"/>
        <v>0.003791469194</v>
      </c>
    </row>
    <row r="24">
      <c r="B24" s="26" t="s">
        <v>64</v>
      </c>
    </row>
    <row r="25">
      <c r="B25" s="63" t="s">
        <v>65</v>
      </c>
    </row>
    <row r="26">
      <c r="B26" s="64" t="s">
        <v>66</v>
      </c>
    </row>
    <row r="27">
      <c r="B27" s="43" t="s">
        <v>34</v>
      </c>
    </row>
    <row r="30">
      <c r="B30" s="65"/>
    </row>
    <row r="31" ht="15.75" customHeight="1">
      <c r="B31" s="65"/>
    </row>
    <row r="32" ht="15.75" customHeight="1">
      <c r="B32" s="65"/>
    </row>
    <row r="33" ht="15.75" customHeight="1">
      <c r="B33" s="65"/>
    </row>
    <row r="34" ht="15.75" customHeight="1">
      <c r="B34" s="65"/>
    </row>
    <row r="35" ht="15.75" customHeight="1">
      <c r="B35" s="6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B6:I6"/>
    <mergeCell ref="J6:Q6"/>
  </mergeCells>
  <printOptions/>
  <pageMargins bottom="0.7519685039370079" footer="0.0" header="0.0" left="0.7007874015748032" right="0.7007874015748032" top="0.7519685039370079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Anjelito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