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fmannd\Dropbox\Covid19\Data\"/>
    </mc:Choice>
  </mc:AlternateContent>
  <bookViews>
    <workbookView xWindow="-90" yWindow="-90" windowWidth="23235" windowHeight="12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" i="1" l="1"/>
  <c r="F38" i="1"/>
  <c r="L34" i="1"/>
  <c r="F37" i="1"/>
  <c r="F36" i="1" l="1"/>
  <c r="I34" i="1"/>
  <c r="D36" i="1" l="1"/>
  <c r="D35" i="1"/>
  <c r="K34" i="1" l="1"/>
  <c r="E29" i="1"/>
  <c r="C6" i="1"/>
  <c r="C7" i="1" s="1"/>
  <c r="B19" i="1" s="1"/>
  <c r="B20" i="1" s="1"/>
  <c r="B7" i="1"/>
  <c r="F35" i="1" l="1"/>
  <c r="D34" i="1"/>
  <c r="B10" i="1"/>
  <c r="F34" i="1"/>
  <c r="B30" i="1"/>
  <c r="B9" i="1"/>
  <c r="C10" i="1"/>
  <c r="C9" i="1"/>
  <c r="B11" i="1"/>
</calcChain>
</file>

<file path=xl/sharedStrings.xml><?xml version="1.0" encoding="utf-8"?>
<sst xmlns="http://schemas.openxmlformats.org/spreadsheetml/2006/main" count="35" uniqueCount="32">
  <si>
    <t>Quelle: https://covid19.easygov.swiss/fuer-medien/</t>
  </si>
  <si>
    <t>Covid-19-Kreditvereinbarungen</t>
  </si>
  <si>
    <t>Covid-19-Kredit-Plus-Anträge</t>
  </si>
  <si>
    <t>Total</t>
  </si>
  <si>
    <t>Share</t>
  </si>
  <si>
    <t>Average Total</t>
  </si>
  <si>
    <t>Sare Plus</t>
  </si>
  <si>
    <t>Quelle: https://data.snb.ch/de/topics/snb#!/cube/snbbipo?fromDate=2019-05&amp;toDate=2020-05&amp;dimSel=D0(GD)</t>
  </si>
  <si>
    <t>CRF</t>
  </si>
  <si>
    <t>Covid-19</t>
  </si>
  <si>
    <t>Missbrauchsarten (alle Art. gemäss Verordnung)</t>
  </si>
  <si>
    <t>In Abklärung</t>
  </si>
  <si>
    <t>Missbrauch nicht bestätigt</t>
  </si>
  <si>
    <t>Berichtigung oder Wiedergutmachung ohne Anzeige</t>
  </si>
  <si>
    <t>Anzeige durch Bürgschafts­organisation erstattet</t>
  </si>
  <si>
    <t>Share of decided cases</t>
  </si>
  <si>
    <t>Share of open cases in all credits</t>
  </si>
  <si>
    <t>Percent not repaid in a year</t>
  </si>
  <si>
    <t>P(Closure|Covid19 Credit) = P(Closure)/P(Covid19 Credit); see calcs in paper</t>
  </si>
  <si>
    <t>P(Covid19 Credit=No Credit/No Firms)</t>
  </si>
  <si>
    <t>My own calc</t>
  </si>
  <si>
    <t>Bundesrato</t>
  </si>
  <si>
    <t>Cost 1 post</t>
  </si>
  <si>
    <t>P(Share Konkursverfahren|Covid19 Credit) = P(Share Konkursverfahren)/P(Covid19 Credit); see calcs in paper</t>
  </si>
  <si>
    <t>P(Cum. Share Konkursverfahren|Covid19 Credit) = P(Share Konkursverfahren)/P(Covid19 Credit); see calcs in paper</t>
  </si>
  <si>
    <t>P(Closure/Konkursverfahren av. 13-15)</t>
  </si>
  <si>
    <t xml:space="preserve">Quelle: </t>
  </si>
  <si>
    <t>Konkursverfahren und Betreibungshandlungen</t>
  </si>
  <si>
    <t>T 06.02.03.01</t>
  </si>
  <si>
    <t>2019-2018</t>
  </si>
  <si>
    <t>Kumuliert</t>
  </si>
  <si>
    <t>Direkte Schätzung ohne Firmenzahl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</si>
</sst>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0.00000000000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54546"/>
      <name val="Arial"/>
      <family val="2"/>
    </font>
    <font>
      <b/>
      <sz val="11"/>
      <color rgb="FF454546"/>
      <name val="Arial"/>
      <family val="2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43" fontId="0" fillId="0" borderId="0" xfId="1" applyFont="1"/>
    <xf numFmtId="9" fontId="0" fillId="0" borderId="0" xfId="2" applyFont="1"/>
    <xf numFmtId="43" fontId="2" fillId="2" borderId="1" xfId="1" applyFont="1" applyFill="1" applyBorder="1" applyAlignment="1">
      <alignment horizontal="right" vertical="center" wrapText="1"/>
    </xf>
    <xf numFmtId="43" fontId="2" fillId="2" borderId="1" xfId="1" applyFont="1" applyFill="1" applyBorder="1" applyAlignment="1">
      <alignment horizontal="right" vertical="center"/>
    </xf>
    <xf numFmtId="164" fontId="0" fillId="0" borderId="0" xfId="2" applyNumberFormat="1" applyFont="1"/>
    <xf numFmtId="10" fontId="0" fillId="0" borderId="0" xfId="2" applyNumberFormat="1" applyFont="1"/>
    <xf numFmtId="43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4" fillId="2" borderId="1" xfId="3" applyFill="1" applyBorder="1" applyAlignment="1">
      <alignment horizontal="center" vertical="center" wrapText="1"/>
    </xf>
    <xf numFmtId="10" fontId="0" fillId="0" borderId="0" xfId="0" applyNumberFormat="1"/>
    <xf numFmtId="9" fontId="0" fillId="3" borderId="0" xfId="2" applyFont="1" applyFill="1"/>
    <xf numFmtId="9" fontId="0" fillId="0" borderId="0" xfId="0" applyNumberFormat="1"/>
    <xf numFmtId="164" fontId="0" fillId="0" borderId="0" xfId="0" applyNumberFormat="1"/>
    <xf numFmtId="0" fontId="5" fillId="4" borderId="0" xfId="0" applyFont="1" applyFill="1" applyBorder="1" applyAlignment="1">
      <alignment vertical="center"/>
    </xf>
    <xf numFmtId="0" fontId="6" fillId="4" borderId="0" xfId="0" applyFont="1" applyFill="1" applyBorder="1"/>
    <xf numFmtId="0" fontId="7" fillId="4" borderId="0" xfId="0" applyFont="1" applyFill="1" applyBorder="1" applyAlignment="1">
      <alignment horizontal="right"/>
    </xf>
    <xf numFmtId="165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dmin.ch/opc/de/classified-compilation/20200869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0"/>
  <sheetViews>
    <sheetView tabSelected="1" topLeftCell="A19" workbookViewId="0">
      <selection activeCell="F38" sqref="F38"/>
    </sheetView>
  </sheetViews>
  <sheetFormatPr defaultRowHeight="15" x14ac:dyDescent="0.25"/>
  <cols>
    <col min="1" max="1" width="48.85546875" bestFit="1" customWidth="1"/>
    <col min="2" max="2" width="12.42578125" bestFit="1" customWidth="1"/>
    <col min="3" max="3" width="19.85546875" bestFit="1" customWidth="1"/>
    <col min="4" max="4" width="19.5703125" bestFit="1" customWidth="1"/>
    <col min="6" max="6" width="20.42578125" bestFit="1" customWidth="1"/>
    <col min="9" max="9" width="11.5703125" bestFit="1" customWidth="1"/>
    <col min="11" max="11" width="11.5703125" bestFit="1" customWidth="1"/>
    <col min="12" max="12" width="10.5703125" bestFit="1" customWidth="1"/>
  </cols>
  <sheetData>
    <row r="1" spans="1:3" x14ac:dyDescent="0.25">
      <c r="A1" t="s">
        <v>0</v>
      </c>
    </row>
    <row r="4" spans="1:3" ht="15.75" thickBot="1" x14ac:dyDescent="0.3"/>
    <row r="5" spans="1:3" ht="15.75" thickBot="1" x14ac:dyDescent="0.3">
      <c r="A5" s="1" t="s">
        <v>1</v>
      </c>
      <c r="B5" s="5">
        <v>130000</v>
      </c>
      <c r="C5" s="6">
        <v>13400000000</v>
      </c>
    </row>
    <row r="6" spans="1:3" ht="15.75" thickBot="1" x14ac:dyDescent="0.3">
      <c r="A6" s="1" t="s">
        <v>2</v>
      </c>
      <c r="B6" s="5">
        <v>776</v>
      </c>
      <c r="C6" s="6">
        <f>2201.6*1000000</f>
        <v>2201600000</v>
      </c>
    </row>
    <row r="7" spans="1:3" ht="15.75" thickBot="1" x14ac:dyDescent="0.3">
      <c r="A7" s="1" t="s">
        <v>3</v>
      </c>
      <c r="B7" s="5">
        <f>SUM(B5:B6)</f>
        <v>130776</v>
      </c>
      <c r="C7" s="5">
        <f>SUM(C5:C6)</f>
        <v>15601600000</v>
      </c>
    </row>
    <row r="9" spans="1:3" x14ac:dyDescent="0.25">
      <c r="A9" s="2" t="s">
        <v>4</v>
      </c>
      <c r="B9" s="8">
        <f>B5/B7</f>
        <v>0.99406618951489567</v>
      </c>
      <c r="C9" s="8">
        <f>C5/C7</f>
        <v>0.85888626807506918</v>
      </c>
    </row>
    <row r="10" spans="1:3" x14ac:dyDescent="0.25">
      <c r="A10" s="2" t="s">
        <v>6</v>
      </c>
      <c r="B10" s="8">
        <f>B6/B7</f>
        <v>5.9338104851043008E-3</v>
      </c>
      <c r="C10" s="8">
        <f>C6/C7</f>
        <v>0.14111373192493076</v>
      </c>
    </row>
    <row r="11" spans="1:3" x14ac:dyDescent="0.25">
      <c r="A11" s="2" t="s">
        <v>5</v>
      </c>
      <c r="B11" s="3">
        <f>C7/B7</f>
        <v>119300.17740258151</v>
      </c>
    </row>
    <row r="16" spans="1:3" x14ac:dyDescent="0.25">
      <c r="A16" t="s">
        <v>7</v>
      </c>
    </row>
    <row r="18" spans="1:42" x14ac:dyDescent="0.25">
      <c r="A18" t="s">
        <v>8</v>
      </c>
      <c r="B18">
        <v>9.5</v>
      </c>
    </row>
    <row r="19" spans="1:42" x14ac:dyDescent="0.25">
      <c r="A19" t="s">
        <v>9</v>
      </c>
      <c r="B19" s="9">
        <f>C7/1000000000</f>
        <v>15.601599999999999</v>
      </c>
    </row>
    <row r="20" spans="1:42" x14ac:dyDescent="0.25">
      <c r="A20" t="s">
        <v>4</v>
      </c>
      <c r="B20" s="4">
        <f>B18/B19</f>
        <v>0.60891190647113114</v>
      </c>
    </row>
    <row r="22" spans="1:42" x14ac:dyDescent="0.25">
      <c r="A22" t="s">
        <v>26</v>
      </c>
      <c r="B22" s="16" t="s">
        <v>27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8"/>
      <c r="AO22" s="18"/>
      <c r="AP22" s="18" t="s">
        <v>28</v>
      </c>
    </row>
    <row r="23" spans="1:42" x14ac:dyDescent="0.25">
      <c r="A23" t="s">
        <v>29</v>
      </c>
      <c r="B23">
        <v>15865</v>
      </c>
    </row>
    <row r="25" spans="1:42" ht="15.75" thickBot="1" x14ac:dyDescent="0.3">
      <c r="A25" t="s">
        <v>0</v>
      </c>
    </row>
    <row r="26" spans="1:42" ht="120.75" thickBot="1" x14ac:dyDescent="0.3">
      <c r="A26" s="11" t="s">
        <v>10</v>
      </c>
      <c r="B26" s="10" t="s">
        <v>11</v>
      </c>
      <c r="C26" s="10" t="s">
        <v>12</v>
      </c>
      <c r="D26" s="10" t="s">
        <v>13</v>
      </c>
      <c r="E26" s="10" t="s">
        <v>14</v>
      </c>
    </row>
    <row r="27" spans="1:42" ht="15.75" thickBot="1" x14ac:dyDescent="0.3">
      <c r="A27" s="10" t="s">
        <v>3</v>
      </c>
      <c r="B27" s="10">
        <v>730</v>
      </c>
      <c r="C27" s="10">
        <v>77</v>
      </c>
      <c r="D27" s="10">
        <v>87</v>
      </c>
      <c r="E27" s="10">
        <v>6</v>
      </c>
    </row>
    <row r="29" spans="1:42" x14ac:dyDescent="0.25">
      <c r="A29" t="s">
        <v>15</v>
      </c>
      <c r="E29" s="7">
        <f>E27/SUM(C27:D27)</f>
        <v>3.6585365853658534E-2</v>
      </c>
    </row>
    <row r="30" spans="1:42" x14ac:dyDescent="0.25">
      <c r="A30" t="s">
        <v>16</v>
      </c>
      <c r="B30" s="8">
        <f>B27/B7</f>
        <v>5.5820639872759528E-3</v>
      </c>
    </row>
    <row r="33" spans="1:12" x14ac:dyDescent="0.25">
      <c r="A33" t="s">
        <v>17</v>
      </c>
      <c r="C33" t="s">
        <v>25</v>
      </c>
      <c r="D33" t="s">
        <v>19</v>
      </c>
      <c r="F33" t="s">
        <v>20</v>
      </c>
      <c r="G33" t="s">
        <v>21</v>
      </c>
      <c r="I33" t="s">
        <v>22</v>
      </c>
      <c r="K33" s="14">
        <v>0.3</v>
      </c>
      <c r="L33" s="14">
        <v>0.12</v>
      </c>
    </row>
    <row r="34" spans="1:12" x14ac:dyDescent="0.25">
      <c r="A34" t="s">
        <v>18</v>
      </c>
      <c r="C34" s="12">
        <v>6.3E-2</v>
      </c>
      <c r="D34" s="13">
        <f>B7/606333.692773437</f>
        <v>0.21568321463683832</v>
      </c>
      <c r="F34" s="14">
        <f>C34/D34</f>
        <v>0.29209505295105015</v>
      </c>
      <c r="G34" s="14">
        <v>0.1</v>
      </c>
      <c r="I34" s="3">
        <f>1/0.251*100000</f>
        <v>398406.37450199202</v>
      </c>
      <c r="K34" s="9">
        <f>I34*30%</f>
        <v>119521.9123505976</v>
      </c>
      <c r="L34" s="9">
        <f>I34*12%</f>
        <v>47808.764940239038</v>
      </c>
    </row>
    <row r="35" spans="1:12" x14ac:dyDescent="0.25">
      <c r="A35" t="s">
        <v>23</v>
      </c>
      <c r="C35" s="12">
        <v>2.7E-2</v>
      </c>
      <c r="D35" s="13">
        <f>B7/606333.692773437</f>
        <v>0.21568321463683832</v>
      </c>
      <c r="F35" s="14">
        <f>C35/D35</f>
        <v>0.12518359412187863</v>
      </c>
    </row>
    <row r="36" spans="1:12" x14ac:dyDescent="0.25">
      <c r="A36" t="s">
        <v>24</v>
      </c>
      <c r="B36">
        <v>2020</v>
      </c>
      <c r="C36" s="12">
        <v>2.7E-2</v>
      </c>
      <c r="D36" s="13">
        <f>B7/606333.692773437</f>
        <v>0.21568321463683832</v>
      </c>
      <c r="F36" s="14">
        <f>C36/D36</f>
        <v>0.12518359412187863</v>
      </c>
    </row>
    <row r="37" spans="1:12" x14ac:dyDescent="0.25">
      <c r="A37" t="s">
        <v>31</v>
      </c>
      <c r="C37" s="12"/>
      <c r="D37" s="15"/>
      <c r="F37" s="14">
        <f>B23/B7</f>
        <v>0.12131430843579862</v>
      </c>
    </row>
    <row r="38" spans="1:12" x14ac:dyDescent="0.25">
      <c r="A38" t="s">
        <v>30</v>
      </c>
      <c r="C38" s="12"/>
      <c r="D38" s="15"/>
      <c r="F38" s="19">
        <f>F37+(1-F37)*F37+(1-F37)^2*F37+(1-F37)^3*F37+(1-F37)^4*F37+(1-F37)^5*F37</f>
        <v>0.53974202041901265</v>
      </c>
    </row>
    <row r="40" spans="1:12" x14ac:dyDescent="0.25">
      <c r="F40">
        <f>(1-F37)*F37</f>
        <v>0.10659714700454254</v>
      </c>
    </row>
  </sheetData>
  <hyperlinks>
    <hyperlink ref="A26" r:id="rId1" display="https://www.admin.ch/opc/de/classified-compilation/20200869/index.html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Université de Neuchâtel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KAUFMANN Daniel</dc:creator>
  <cp:lastModifiedBy>KAUFMANN Daniel</cp:lastModifiedBy>
  <dcterms:created xsi:type="dcterms:W3CDTF">2020-07-06T09:38:06Z</dcterms:created>
  <dcterms:modified xsi:type="dcterms:W3CDTF">2020-07-07T10:43:55Z</dcterms:modified>
</cp:coreProperties>
</file>