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F024CFA2-DC6A-4799-B2D8-1541B817B3F2}" xr6:coauthVersionLast="44" xr6:coauthVersionMax="44" xr10:uidLastSave="{00000000-0000-0000-0000-000000000000}"/>
  <bookViews>
    <workbookView xWindow="-98" yWindow="-98" windowWidth="20715" windowHeight="13276"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IMAGES!$A$1:$I$116</definedName>
    <definedName name="_xlnm._FilterDatabase" localSheetId="3" hidden="1">REFERANCES!$A$1:$C$43</definedName>
  </definedNames>
  <calcPr calcId="181029" iterateDelta="0"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94" i="3" l="1"/>
  <c r="AF34" i="1"/>
  <c r="I93" i="3"/>
  <c r="C34" i="8"/>
  <c r="D34" i="8"/>
  <c r="E34" i="8"/>
  <c r="F34" i="8"/>
  <c r="G34" i="8"/>
  <c r="H34" i="8"/>
  <c r="I34" i="8"/>
  <c r="J34" i="8"/>
  <c r="K34" i="8"/>
  <c r="L34" i="8"/>
  <c r="C35" i="8"/>
  <c r="D35" i="8"/>
  <c r="E35" i="8"/>
  <c r="F35" i="8"/>
  <c r="G35" i="8"/>
  <c r="H35" i="8"/>
  <c r="I35" i="8"/>
  <c r="J35" i="8"/>
  <c r="K35" i="8"/>
  <c r="L35" i="8"/>
  <c r="J32" i="8"/>
  <c r="G32" i="8"/>
  <c r="F32" i="8"/>
  <c r="K32" i="8"/>
  <c r="H32" i="8"/>
  <c r="I32" i="8"/>
  <c r="L32" i="8"/>
  <c r="J33" i="8"/>
  <c r="G33" i="8"/>
  <c r="F33" i="8"/>
  <c r="K33" i="8"/>
  <c r="E33" i="8"/>
  <c r="H33" i="8"/>
  <c r="I33" i="8"/>
  <c r="L33" i="8"/>
  <c r="A34" i="8"/>
  <c r="A35" i="8"/>
  <c r="I92" i="3"/>
  <c r="AF25" i="1"/>
  <c r="AF26" i="1"/>
  <c r="AF17" i="1"/>
  <c r="AF30" i="1"/>
  <c r="AF2" i="1"/>
  <c r="AF31" i="1"/>
  <c r="AF3" i="1"/>
  <c r="AF33" i="1"/>
  <c r="AF21" i="1"/>
  <c r="AF5" i="1"/>
  <c r="I91" i="3"/>
  <c r="I90" i="3"/>
  <c r="I89" i="3"/>
  <c r="I87" i="3"/>
  <c r="I88" i="3"/>
  <c r="P4" i="8"/>
  <c r="P5" i="8"/>
  <c r="P6" i="8"/>
  <c r="P7" i="8"/>
  <c r="P8" i="8"/>
  <c r="P9" i="8"/>
  <c r="P3" i="8"/>
  <c r="A33" i="8"/>
  <c r="C33" i="8"/>
  <c r="D33"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113" i="3"/>
  <c r="I114" i="3"/>
  <c r="I115" i="3"/>
  <c r="I116" i="3"/>
  <c r="A31" i="8"/>
  <c r="C31" i="8"/>
  <c r="D31" i="8"/>
  <c r="E31" i="8"/>
  <c r="F31" i="8"/>
  <c r="G31" i="8"/>
  <c r="H31" i="8"/>
  <c r="I31" i="8"/>
  <c r="J31" i="8"/>
  <c r="K31" i="8"/>
  <c r="L31" i="8"/>
  <c r="A32" i="8"/>
  <c r="C32" i="8"/>
  <c r="D32" i="8"/>
  <c r="E32" i="8"/>
  <c r="I30" i="8"/>
  <c r="B18" i="8"/>
  <c r="I18" i="8"/>
  <c r="K18" i="8"/>
  <c r="J18" i="8"/>
  <c r="G18" i="8"/>
  <c r="F18" i="8"/>
  <c r="D18" i="8"/>
  <c r="E18" i="8"/>
  <c r="H18" i="8"/>
  <c r="L18" i="8"/>
  <c r="I19" i="8"/>
  <c r="K19" i="8"/>
  <c r="J19" i="8"/>
  <c r="G19" i="8"/>
  <c r="F19" i="8"/>
  <c r="D19" i="8"/>
  <c r="E19" i="8"/>
  <c r="H19" i="8"/>
  <c r="L19" i="8"/>
  <c r="I20" i="8"/>
  <c r="K20" i="8"/>
  <c r="J20" i="8"/>
  <c r="G20" i="8"/>
  <c r="F20" i="8"/>
  <c r="D20" i="8"/>
  <c r="E20" i="8"/>
  <c r="H20" i="8"/>
  <c r="L20" i="8"/>
  <c r="I21" i="8"/>
  <c r="K21" i="8"/>
  <c r="J21" i="8"/>
  <c r="G21" i="8"/>
  <c r="F21" i="8"/>
  <c r="D21" i="8"/>
  <c r="E21" i="8"/>
  <c r="H21" i="8"/>
  <c r="L21" i="8"/>
  <c r="I22" i="8"/>
  <c r="K22" i="8"/>
  <c r="J22" i="8"/>
  <c r="G22" i="8"/>
  <c r="F22" i="8"/>
  <c r="D22" i="8"/>
  <c r="E22" i="8"/>
  <c r="H22" i="8"/>
  <c r="L22" i="8"/>
  <c r="I23" i="8"/>
  <c r="K23" i="8"/>
  <c r="J23" i="8"/>
  <c r="G23" i="8"/>
  <c r="F23" i="8"/>
  <c r="D23" i="8"/>
  <c r="E23" i="8"/>
  <c r="H23" i="8"/>
  <c r="L23" i="8"/>
  <c r="I24" i="8"/>
  <c r="K24" i="8"/>
  <c r="J24" i="8"/>
  <c r="G24" i="8"/>
  <c r="F24" i="8"/>
  <c r="D24" i="8"/>
  <c r="E24" i="8"/>
  <c r="H24" i="8"/>
  <c r="L24" i="8"/>
  <c r="I25" i="8"/>
  <c r="K25" i="8"/>
  <c r="J25" i="8"/>
  <c r="G25" i="8"/>
  <c r="F25" i="8"/>
  <c r="D25" i="8"/>
  <c r="E25" i="8"/>
  <c r="H25" i="8"/>
  <c r="L25" i="8"/>
  <c r="I26" i="8"/>
  <c r="K26" i="8"/>
  <c r="J26" i="8"/>
  <c r="G26" i="8"/>
  <c r="F26" i="8"/>
  <c r="D26" i="8"/>
  <c r="E26" i="8"/>
  <c r="H26" i="8"/>
  <c r="L26" i="8"/>
  <c r="I27" i="8"/>
  <c r="K27" i="8"/>
  <c r="J27" i="8"/>
  <c r="G27" i="8"/>
  <c r="F27" i="8"/>
  <c r="D27" i="8"/>
  <c r="E27" i="8"/>
  <c r="H27" i="8"/>
  <c r="L27" i="8"/>
  <c r="I28" i="8"/>
  <c r="K28" i="8"/>
  <c r="J28" i="8"/>
  <c r="G28" i="8"/>
  <c r="F28" i="8"/>
  <c r="D28" i="8"/>
  <c r="E28" i="8"/>
  <c r="H28" i="8"/>
  <c r="L28" i="8"/>
  <c r="I29" i="8"/>
  <c r="K29" i="8"/>
  <c r="J29" i="8"/>
  <c r="E29" i="8"/>
  <c r="G29" i="8"/>
  <c r="F29" i="8"/>
  <c r="D29" i="8"/>
  <c r="H29" i="8"/>
  <c r="L29" i="8"/>
  <c r="D30" i="8"/>
  <c r="K30" i="8"/>
  <c r="E30" i="8"/>
  <c r="J30" i="8"/>
  <c r="G30" i="8"/>
  <c r="F30" i="8"/>
  <c r="H30" i="8"/>
  <c r="L30" i="8"/>
  <c r="C30" i="8"/>
  <c r="A30" i="8"/>
  <c r="B12" i="8"/>
  <c r="J12" i="8"/>
  <c r="G12" i="8"/>
  <c r="F12" i="8"/>
  <c r="K12" i="8"/>
  <c r="D12" i="8"/>
  <c r="E12" i="8"/>
  <c r="H12" i="8"/>
  <c r="I12" i="8"/>
  <c r="L12" i="8"/>
  <c r="B13" i="8"/>
  <c r="J13" i="8"/>
  <c r="G13" i="8"/>
  <c r="F13" i="8"/>
  <c r="K13" i="8"/>
  <c r="E13" i="8"/>
  <c r="D13" i="8"/>
  <c r="H13" i="8"/>
  <c r="I13" i="8"/>
  <c r="L13" i="8"/>
  <c r="B14" i="8"/>
  <c r="J14" i="8"/>
  <c r="G14" i="8"/>
  <c r="F14" i="8"/>
  <c r="K14" i="8"/>
  <c r="D14" i="8"/>
  <c r="E14" i="8"/>
  <c r="H14" i="8"/>
  <c r="I14" i="8"/>
  <c r="L14" i="8"/>
  <c r="B15" i="8"/>
  <c r="J15" i="8"/>
  <c r="G15" i="8"/>
  <c r="F15" i="8"/>
  <c r="K15" i="8"/>
  <c r="D15" i="8"/>
  <c r="E15" i="8"/>
  <c r="H15" i="8"/>
  <c r="I15" i="8"/>
  <c r="L15" i="8"/>
  <c r="B16" i="8"/>
  <c r="J16" i="8"/>
  <c r="G16" i="8"/>
  <c r="F16" i="8"/>
  <c r="K16" i="8"/>
  <c r="D16" i="8"/>
  <c r="E16" i="8"/>
  <c r="H16" i="8"/>
  <c r="I16" i="8"/>
  <c r="L16" i="8"/>
  <c r="B17" i="8"/>
  <c r="J17" i="8"/>
  <c r="G17" i="8"/>
  <c r="F17" i="8"/>
  <c r="K17" i="8"/>
  <c r="D17" i="8"/>
  <c r="E17" i="8"/>
  <c r="H17" i="8"/>
  <c r="I17" i="8"/>
  <c r="L17" i="8"/>
  <c r="B2" i="8"/>
  <c r="J2" i="8"/>
  <c r="G2" i="8"/>
  <c r="F2" i="8"/>
  <c r="K2" i="8"/>
  <c r="D2" i="8"/>
  <c r="E2" i="8"/>
  <c r="H2" i="8"/>
  <c r="I2" i="8"/>
  <c r="L2" i="8"/>
  <c r="B3" i="8"/>
  <c r="J3" i="8"/>
  <c r="G3" i="8"/>
  <c r="F3" i="8"/>
  <c r="K3" i="8"/>
  <c r="D3" i="8"/>
  <c r="E3" i="8"/>
  <c r="H3" i="8"/>
  <c r="I3" i="8"/>
  <c r="L3" i="8"/>
  <c r="B4" i="8"/>
  <c r="J4" i="8"/>
  <c r="G4" i="8"/>
  <c r="F4" i="8"/>
  <c r="K4" i="8"/>
  <c r="D4" i="8"/>
  <c r="E4" i="8"/>
  <c r="H4" i="8"/>
  <c r="I4" i="8"/>
  <c r="L4" i="8"/>
  <c r="B5" i="8"/>
  <c r="J5" i="8"/>
  <c r="G5" i="8"/>
  <c r="F5" i="8"/>
  <c r="K5" i="8"/>
  <c r="D5" i="8"/>
  <c r="E5" i="8"/>
  <c r="H5" i="8"/>
  <c r="I5" i="8"/>
  <c r="L5" i="8"/>
  <c r="B6" i="8"/>
  <c r="J6" i="8"/>
  <c r="G6" i="8"/>
  <c r="F6" i="8"/>
  <c r="K6" i="8"/>
  <c r="D6" i="8"/>
  <c r="E6" i="8"/>
  <c r="H6" i="8"/>
  <c r="I6" i="8"/>
  <c r="L6" i="8"/>
  <c r="B7" i="8"/>
  <c r="J7" i="8"/>
  <c r="G7" i="8"/>
  <c r="F7" i="8"/>
  <c r="K7" i="8"/>
  <c r="D7" i="8"/>
  <c r="E7" i="8"/>
  <c r="H7" i="8"/>
  <c r="I7" i="8"/>
  <c r="L7" i="8"/>
  <c r="B8" i="8"/>
  <c r="J8" i="8"/>
  <c r="G8" i="8"/>
  <c r="F8" i="8"/>
  <c r="K8" i="8"/>
  <c r="D8" i="8"/>
  <c r="E8" i="8"/>
  <c r="H8" i="8"/>
  <c r="I8" i="8"/>
  <c r="L8" i="8"/>
  <c r="B9" i="8"/>
  <c r="J9" i="8"/>
  <c r="G9" i="8"/>
  <c r="F9" i="8"/>
  <c r="K9" i="8"/>
  <c r="D9" i="8"/>
  <c r="E9" i="8"/>
  <c r="H9" i="8"/>
  <c r="I9" i="8"/>
  <c r="L9" i="8"/>
  <c r="B10" i="8"/>
  <c r="J10" i="8"/>
  <c r="G10" i="8"/>
  <c r="F10" i="8"/>
  <c r="K10" i="8"/>
  <c r="D10" i="8"/>
  <c r="E10" i="8"/>
  <c r="H10" i="8"/>
  <c r="I10" i="8"/>
  <c r="L10" i="8"/>
  <c r="B11" i="8"/>
  <c r="J11" i="8"/>
  <c r="G11" i="8"/>
  <c r="F11" i="8"/>
  <c r="K11" i="8"/>
  <c r="D11" i="8"/>
  <c r="E11" i="8"/>
  <c r="H11" i="8"/>
  <c r="I11" i="8"/>
  <c r="L11" i="8"/>
  <c r="C29" i="8"/>
  <c r="A29" i="8"/>
  <c r="C28" i="8"/>
  <c r="A28" i="8"/>
  <c r="A26" i="8"/>
  <c r="C26" i="8"/>
  <c r="A27" i="8"/>
  <c r="C27" i="8"/>
  <c r="C25" i="8"/>
  <c r="A25" i="8"/>
  <c r="C24" i="8"/>
  <c r="A24" i="8"/>
  <c r="A23" i="8"/>
  <c r="C23" i="8"/>
  <c r="A22" i="8"/>
  <c r="C22" i="8"/>
  <c r="C21" i="8"/>
  <c r="A9" i="8"/>
  <c r="A10" i="8"/>
  <c r="A11" i="8"/>
  <c r="A12" i="8"/>
  <c r="A13" i="8"/>
  <c r="A14" i="8"/>
  <c r="A15" i="8"/>
  <c r="A16" i="8"/>
  <c r="A17" i="8"/>
  <c r="A18" i="8"/>
  <c r="A19" i="8"/>
  <c r="A20" i="8"/>
  <c r="A21" i="8"/>
  <c r="C20" i="8"/>
  <c r="C19" i="8"/>
  <c r="C18" i="8"/>
  <c r="C3" i="8"/>
  <c r="C4" i="8"/>
  <c r="C5" i="8"/>
  <c r="C6" i="8"/>
  <c r="C7" i="8"/>
  <c r="C8" i="8"/>
  <c r="C9" i="8"/>
  <c r="C10" i="8"/>
  <c r="C11" i="8"/>
  <c r="C12" i="8"/>
  <c r="C13" i="8"/>
  <c r="C14" i="8"/>
  <c r="C15" i="8"/>
  <c r="C16" i="8"/>
  <c r="C17" i="8"/>
  <c r="C2" i="8"/>
  <c r="A3" i="8"/>
  <c r="A4" i="8"/>
  <c r="A5" i="8"/>
  <c r="A6" i="8"/>
  <c r="A7" i="8"/>
  <c r="A8" i="8"/>
  <c r="A2" i="8"/>
</calcChain>
</file>

<file path=xl/sharedStrings.xml><?xml version="1.0" encoding="utf-8"?>
<sst xmlns="http://schemas.openxmlformats.org/spreadsheetml/2006/main" count="1423" uniqueCount="822">
  <si>
    <t>cliff</t>
  </si>
  <si>
    <t>id</t>
  </si>
  <si>
    <t>country</t>
  </si>
  <si>
    <t>county</t>
  </si>
  <si>
    <t>routeName</t>
  </si>
  <si>
    <t>length</t>
  </si>
  <si>
    <t>pitches</t>
  </si>
  <si>
    <t>dataGrade</t>
  </si>
  <si>
    <t>tradGrade</t>
  </si>
  <si>
    <t>techGrade</t>
  </si>
  <si>
    <t>uiaaGrade</t>
  </si>
  <si>
    <t>flag</t>
  </si>
  <si>
    <t>geoLocation</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</si>
  <si>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</si>
  <si>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</si>
  <si>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</si>
  <si>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</si>
  <si>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</si>
  <si>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</si>
  <si>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</si>
  <si>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</si>
  <si>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</si>
  <si>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</si>
  <si>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</si>
  <si>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</si>
  <si>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</si>
  <si>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</si>
  <si>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</si>
  <si>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</si>
  <si>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</si>
  <si>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</si>
  <si>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</si>
  <si>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</si>
  <si>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</si>
  <si>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</si>
  <si>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</si>
  <si>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</si>
  <si>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</si>
  <si>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</si>
  <si>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</si>
  <si>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Vertical</t>
  </si>
  <si>
    <t>W</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</si>
  <si>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</si>
  <si>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</si>
  <si>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</si>
  <si>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</si>
  <si>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</si>
  <si>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</si>
  <si>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</si>
  <si>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</si>
  <si>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</si>
  <si>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</si>
  <si>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</si>
  <si>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</si>
  <si>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</si>
  <si>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</si>
  <si>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</si>
  <si>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</si>
  <si>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</si>
  <si>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</si>
  <si>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</si>
  <si>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</si>
  <si>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</si>
  <si>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</si>
  <si>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</si>
  <si>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</si>
  <si>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</si>
  <si>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</si>
  <si>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</si>
  <si>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</si>
  <si>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</si>
  <si>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</si>
  <si>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</si>
  <si>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</si>
  <si>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</si>
  <si>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</si>
  <si>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</si>
  <si>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</si>
  <si>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</si>
  <si>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</si>
  <si>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</si>
  <si>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</si>
  <si>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</si>
  <si>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</si>
  <si>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</si>
  <si>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</si>
  <si>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</si>
  <si>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</si>
  <si>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</si>
  <si>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</si>
  <si>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</si>
  <si>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</si>
  <si>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</si>
  <si>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</si>
  <si>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</si>
  <si>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</si>
  <si>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</si>
  <si>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</si>
  <si>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</si>
  <si>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</si>
  <si>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</si>
  <si>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</si>
  <si>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</si>
  <si>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</si>
  <si>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</si>
  <si>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</si>
  <si>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</si>
  <si>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</si>
  <si>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</si>
  <si>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</si>
  <si>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</si>
  <si>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</si>
  <si>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</si>
  <si>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</si>
  <si>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</si>
  <si>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</si>
  <si>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</si>
  <si>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</si>
  <si>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</si>
  <si>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</si>
  <si>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https://www.thebmc.co.uk/zoomtopo/cloggy/</t>
  </si>
  <si>
    <t>view BMC super zoom</t>
  </si>
  <si>
    <t>img/topos/cloggy/cloggy-topo-for-great-slab.jpg</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</si>
  <si>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</si>
  <si>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</si>
  <si>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</si>
  <si>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</si>
  <si>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</si>
  <si>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</si>
  <si>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</si>
  <si>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</si>
  <si>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</si>
  <si>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</si>
  <si>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</si>
  <si>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</si>
  <si>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</si>
  <si>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</si>
  <si>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</si>
  <si>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</si>
  <si>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</si>
  <si>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</si>
  <si>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Map showing Cwm Idwal in Wales</t>
  </si>
  <si>
    <t>The Devils slide On Lundy</t>
  </si>
  <si>
    <t>The Devils Slide Route Topography</t>
  </si>
  <si>
    <t>our own image</t>
  </si>
  <si>
    <t>Wreakers Slab Topo on Cornakey Cliff</t>
  </si>
  <si>
    <t>Map showing Wreakers Slab on Cornakey Cliff</t>
  </si>
  <si>
    <t>tile</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</si>
  <si>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</si>
  <si>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</si>
  <si>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</si>
  <si>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</si>
  <si>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</si>
  <si>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</si>
  <si>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</si>
  <si>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</si>
  <si>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</si>
  <si>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</si>
  <si>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</si>
  <si>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</si>
  <si>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</si>
  <si>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</si>
  <si>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</si>
  <si>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</si>
  <si>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</si>
  <si>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</si>
  <si>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</si>
  <si>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</si>
  <si>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</si>
  <si>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</si>
  <si>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</si>
  <si>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</si>
  <si>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</si>
  <si>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</si>
  <si>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</si>
  <si>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</si>
  <si>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</si>
  <si>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</si>
  <si>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</si>
  <si>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</si>
  <si>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</si>
  <si>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</si>
  <si>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</si>
  <si>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</si>
  <si>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</si>
  <si>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</si>
  <si>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</si>
  <si>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</si>
  <si>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</si>
  <si>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</si>
  <si>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</si>
  <si>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</si>
  <si>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</si>
  <si>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</si>
  <si>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</si>
  <si>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</si>
  <si>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</si>
  <si>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</si>
  <si>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</si>
  <si>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</si>
  <si>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</si>
  <si>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</si>
  <si>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</si>
  <si>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</si>
  <si>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</si>
  <si>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</si>
  <si>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</si>
  <si>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</si>
  <si>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</si>
  <si>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</si>
  <si>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</si>
  <si>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isbn</t>
  </si>
  <si>
    <t>title</t>
  </si>
  <si>
    <t>pg</t>
  </si>
  <si>
    <t>West Country Climbs</t>
  </si>
  <si>
    <t>guidebook</t>
  </si>
  <si>
    <t>Scottish Rock, Volume 2, North</t>
  </si>
  <si>
    <t>9781906095468</t>
  </si>
  <si>
    <t>9781873341377</t>
  </si>
  <si>
    <t>North Wales Climbs</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</si>
  <si>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</si>
  <si>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</si>
  <si>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</si>
  <si>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</si>
  <si>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</si>
  <si>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</si>
  <si>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</si>
  <si>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</si>
  <si>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</si>
  <si>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</si>
  <si>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</si>
  <si>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</si>
  <si>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</si>
  <si>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</si>
  <si>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</si>
  <si>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</si>
  <si>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</si>
  <si>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</si>
  <si>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</si>
  <si>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</si>
  <si>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</si>
  <si>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</si>
  <si>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</si>
  <si>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</si>
  <si>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</si>
  <si>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</si>
  <si>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</si>
  <si>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</si>
  <si>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</si>
  <si>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</si>
  <si>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</si>
  <si>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</si>
  <si>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</si>
  <si>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</si>
  <si>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</si>
  <si>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</si>
  <si>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</si>
  <si>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</si>
  <si>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</si>
  <si>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</si>
  <si>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</si>
  <si>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</si>
  <si>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</si>
  <si>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</si>
  <si>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</si>
  <si>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</si>
  <si>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</si>
  <si>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</si>
  <si>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</si>
  <si>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</si>
  <si>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</si>
  <si>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</si>
  <si>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</si>
  <si>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</si>
  <si>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</si>
  <si>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</si>
  <si>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</si>
  <si>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</si>
  <si>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</si>
  <si>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</si>
  <si>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</si>
  <si>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</si>
  <si>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</si>
  <si>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</si>
  <si>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</si>
  <si>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</si>
  <si>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</si>
  <si>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</si>
  <si>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</si>
  <si>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</si>
  <si>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</si>
  <si>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</si>
  <si>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Topo for Avalanch to Red Wall to Longlands Continuation</t>
  </si>
  <si>
    <t>A brilliant guidebok with a good section on Lliwedd. Overall this book covers a good selection of climbs from a good selection of cliffs, including the 300m routes up Lliwedd</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</si>
  <si>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</si>
  <si>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</si>
  <si>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</si>
  <si>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</si>
  <si>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</si>
  <si>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</si>
  <si>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</si>
  <si>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</si>
  <si>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</si>
  <si>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</si>
  <si>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</si>
  <si>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</si>
  <si>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</si>
  <si>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</si>
  <si>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</si>
  <si>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</si>
  <si>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</si>
  <si>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</si>
  <si>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</si>
  <si>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</si>
  <si>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</si>
  <si>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</si>
  <si>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</si>
  <si>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</si>
  <si>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</si>
  <si>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</si>
  <si>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</si>
  <si>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</si>
  <si>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</si>
  <si>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</si>
  <si>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</si>
  <si>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</si>
  <si>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</si>
  <si>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</si>
  <si>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</si>
  <si>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</si>
  <si>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</si>
  <si>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</si>
  <si>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</si>
  <si>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</si>
  <si>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</si>
  <si>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</si>
  <si>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</si>
  <si>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</si>
  <si>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</si>
  <si>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</si>
  <si>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</si>
  <si>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</si>
  <si>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</si>
  <si>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</si>
  <si>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</si>
  <si>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</si>
  <si>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</si>
  <si>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</si>
  <si>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</si>
  <si>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</si>
  <si>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</si>
  <si>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</si>
  <si>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</si>
  <si>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</si>
  <si>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</si>
  <si>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</si>
  <si>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</si>
  <si>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</si>
  <si>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</si>
  <si>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</si>
  <si>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</si>
  <si>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</si>
  <si>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</si>
  <si>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</si>
  <si>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</si>
  <si>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</si>
  <si>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</si>
  <si>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</si>
  <si>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</si>
  <si>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</si>
  <si>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</si>
  <si>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</si>
  <si>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</si>
  <si>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</si>
  <si>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</si>
  <si>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</si>
  <si>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</si>
  <si>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</si>
  <si>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</si>
  <si>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</si>
  <si>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</si>
  <si>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</si>
  <si>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</si>
  <si>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</si>
  <si>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</si>
  <si>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</si>
  <si>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</si>
  <si>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</si>
  <si>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</si>
  <si>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</si>
  <si>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</si>
  <si>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</si>
  <si>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</si>
  <si>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</si>
  <si>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</si>
  <si>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Poetic Justice on Slieve Beg in the mournes</t>
  </si>
  <si>
    <t>Slieve Beg in the Mourne Mountains</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</si>
  <si>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</si>
  <si>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</si>
  <si>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</si>
  <si>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</si>
  <si>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</si>
  <si>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</si>
  <si>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</si>
  <si>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</si>
  <si>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</si>
  <si>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</si>
  <si>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</si>
  <si>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</si>
  <si>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</si>
  <si>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</si>
  <si>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</si>
  <si>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</si>
  <si>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</si>
  <si>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</si>
  <si>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</si>
  <si>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</si>
  <si>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</si>
  <si>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</si>
  <si>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</si>
  <si>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</si>
  <si>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</si>
  <si>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</si>
  <si>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</si>
  <si>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</si>
  <si>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</si>
  <si>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</si>
  <si>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</si>
  <si>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</si>
  <si>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</si>
  <si>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</si>
  <si>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</si>
  <si>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</si>
  <si>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</si>
  <si>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</si>
  <si>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</si>
  <si>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</si>
  <si>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</si>
  <si>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</si>
  <si>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</si>
  <si>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</si>
  <si>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</si>
  <si>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</si>
  <si>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</si>
  <si>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</si>
  <si>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</si>
  <si>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</si>
  <si>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</si>
  <si>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</si>
  <si>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</si>
  <si>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</si>
  <si>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</si>
  <si>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</si>
  <si>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</si>
  <si>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</si>
  <si>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</si>
  <si>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</si>
  <si>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</si>
  <si>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</si>
  <si>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</si>
  <si>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</si>
  <si>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</si>
  <si>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</si>
  <si>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</si>
  <si>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</si>
  <si>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</si>
  <si>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</si>
  <si>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</si>
  <si>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</si>
  <si>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</si>
  <si>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</si>
  <si>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</si>
  <si>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</si>
  <si>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</si>
  <si>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</si>
  <si>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</si>
  <si>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</si>
  <si>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</si>
  <si>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</si>
  <si>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</si>
  <si>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</si>
  <si>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</si>
  <si>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</si>
  <si>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</si>
  <si>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</si>
  <si>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</si>
  <si>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</si>
  <si>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</si>
  <si>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</si>
  <si>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</si>
  <si>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</si>
  <si>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</si>
  <si>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</si>
  <si>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</si>
  <si>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</si>
  <si>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</si>
  <si>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</si>
  <si>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</si>
  <si>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</si>
  <si>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</si>
  <si>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</si>
  <si>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</si>
  <si>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</si>
  <si>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</si>
  <si>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</si>
  <si>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</si>
  <si>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</si>
  <si>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</si>
  <si>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</si>
  <si>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</si>
  <si>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</si>
  <si>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</si>
  <si>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</si>
  <si>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</si>
  <si>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</si>
  <si>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</si>
  <si>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</si>
  <si>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</si>
  <si>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</si>
  <si>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</si>
  <si>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</si>
  <si>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</si>
  <si>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</si>
  <si>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</si>
  <si>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</si>
  <si>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</si>
  <si>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</si>
  <si>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</si>
  <si>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</si>
  <si>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</si>
  <si>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</si>
  <si>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</si>
  <si>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</si>
  <si>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</si>
  <si>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</si>
  <si>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</si>
  <si>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</si>
  <si>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</si>
  <si>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</si>
  <si>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</si>
  <si>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</si>
  <si>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</si>
  <si>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</si>
  <si>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</si>
  <si>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</si>
  <si>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</si>
  <si>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</si>
  <si>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</si>
  <si>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</si>
  <si>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</si>
  <si>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</si>
  <si>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</si>
  <si>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</si>
  <si>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</si>
  <si>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</si>
  <si>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</si>
  <si>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img/topos/vejolet/piaz-arete-delagokante-topo.jpg</t>
  </si>
  <si>
    <t>The Vejolet Towers topo for Piaz Arete</t>
  </si>
  <si>
    <t>VI+ &amp; (f6b)</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</si>
  <si>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</si>
  <si>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</si>
  <si>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</si>
  <si>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</si>
  <si>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</si>
  <si>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</si>
  <si>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</si>
  <si>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</si>
  <si>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</si>
  <si>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</si>
  <si>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</si>
  <si>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</si>
  <si>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</si>
  <si>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</si>
  <si>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</si>
  <si>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</si>
  <si>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</si>
  <si>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</si>
  <si>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</si>
  <si>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</si>
  <si>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</si>
  <si>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</si>
  <si>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</si>
  <si>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</si>
  <si>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</si>
  <si>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</si>
  <si>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</si>
  <si>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</si>
  <si>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absail</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</si>
  <si>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</si>
  <si>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</si>
  <si>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</si>
  <si>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</si>
  <si>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</si>
  <si>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</si>
  <si>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</si>
  <si>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</si>
  <si>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</si>
  <si>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</si>
  <si>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</si>
  <si>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</si>
  <si>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</si>
  <si>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</si>
  <si>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</si>
  <si>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</si>
  <si>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</si>
  <si>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</si>
  <si>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</si>
  <si>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</si>
  <si>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</si>
  <si>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</si>
  <si>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</si>
  <si>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</si>
  <si>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</si>
  <si>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</si>
  <si>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</si>
  <si>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</si>
  <si>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</si>
  <si>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</si>
  <si>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</si>
  <si>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</si>
  <si>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</si>
  <si>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</si>
  <si>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</si>
  <si>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</si>
  <si>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</si>
  <si>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</si>
  <si>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</si>
  <si>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</si>
  <si>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</si>
  <si>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Catherderal Rock Climbing in the national park Tenerife</t>
  </si>
  <si>
    <t>img/topos/tenerife/maps/</t>
  </si>
  <si>
    <t>dataFile</t>
  </si>
  <si>
    <t>Cathederal Rock in Tenerife offers great climbing</t>
  </si>
  <si>
    <t>topo data</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</si>
  <si>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</si>
  <si>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</si>
  <si>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</si>
  <si>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</si>
  <si>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</si>
  <si>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</si>
  <si>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</si>
  <si>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</si>
  <si>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</si>
  <si>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</si>
  <si>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</si>
  <si>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</si>
  <si>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</si>
  <si>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</si>
  <si>
    <t>Mendez and Guillermo</t>
  </si>
  <si>
    <t>img/topos/lliwedd/longlands-continuation-climb-on-lliwedd.jpg</t>
  </si>
  <si>
    <t>https://www.flickr.com/photos/arg_flickr/14442887130/</t>
  </si>
  <si>
    <t>https://www.rockfax.com/wp-content/uploads/intros/north-wales-climbs-preview.pdf</t>
  </si>
  <si>
    <t>Rockfax preview covering the Great Slab climb on Cloggy</t>
  </si>
  <si>
    <t>Rockfax preview covering  key climbs up Lliwedd</t>
  </si>
  <si>
    <t>originl image: BMC super zoom</t>
  </si>
  <si>
    <t>https://www.mountainproject.com/route/106636010/the-old-man-of-stoer</t>
  </si>
  <si>
    <t>This route is a stunning mixed protection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with additional gear to protect the run out sections on the 1st, 4th and 5th pitches and protection for the &lt;em&gt;entire&lt;/em&gt;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avoid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feel easy to someone comfortable with bouldering, or particularly tough if you normally stick to slabs.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</si>
  <si>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&lt;strong&gt;Parking&lt;/strong&gt;: If you arrive very early (due to limited spaced) and don’t mind the parking fees, Parking in Pen Y Pass is easiest. Otherwise there is some roadside parking just after the turn off away from Llanberis Pass, but this will increase the hike by up to 30mins each way. Alternatively, you can park in the Nant Perris car park and take a shuttle taxi up to Pen Y Pass (£2 each way per person in 2019). For this follow the signs for park and ride. &lt;br /&gt;
&lt;strong&gt;Approach&lt;/strong&gt;: From Pen Y Pass, take the Miners track to the first lake and the green pump house. Turn left here towards Mount Y Lliwedd. Follow the path briefly then cut right and away from the main tracks towards the base of the mountain. &lt;br /&gt;
&lt;strong&gt;Descent&lt;/strong&gt;: If you head left after completing the climb (with the route behind you), this will take you to a path that leads off the summit and back to the main track. Allow up to 2 hours to get back to Pen Y Pass from the top of Lliwedd as the path weaves around the back of the mountain and you may well be pretty tired after the climb.</t>
  </si>
  <si>
    <t>A true mountain classic that features in all major North Wales guidebooks and the iconic Classic Rock book by Ken Wilson. Allow plenty of time for route finding on the 12 pitches. Most of the climbing is technically straightforward with an reasonably exposed 4a pitch on the Red Wall section that’s very memorable and a crux 4b pitch right at the end which is a delicate slab with good but smaller spaced holds. 2 pitches are a short walk along a ledge so some time can be saved there. Allowing 12 hours for a round trip from Pen Y Pass would be sensible. It can be done much quicker, especially if you know the route, however it could also take much longer if you get lost so bringing a decent headtorch is a good idea. The route is North facing, so will be in the shade most of the day, this means it can take a couple of good days to dry out. Climbing it damp will be much harder and less enjoyable. The route has been given the grade Hard Very Difficult or HVD in older guides and Severe in the newer rockFax. Protection is mostly good, but being able to confidently and easily climb severe 4b is essential as there are not many easy escape options. J. Longland added his continuation to the Redwall in 1929. Where grades are shown as 3c I’m simply marking that it’s rock climbing of low technical difficulty by modern standards. This is simply to distinguish between climbing pitches and walking or scrambling pitches. 
&lt;br /&gt;
&lt;strong class="pitch-title"&gt;Pitch 1 –&lt;span class="length"&gt;25m&lt;/span&gt; &lt;span class="pitchGrade brit"&gt;3c&lt;/span&gt;&lt;/strong&gt;&lt;br /&gt;
The first pitch goes up to the heather shelf from the base. Follow a steep curving groove to the right hand side of the shelf. If you are worried about timing you can scramble up the side and essentially skip this pitch. 
&lt;br /&gt;
&lt;strong class="pitch-title"&gt;Pitch 2 –&lt;span class="length"&gt;30m&lt;/span&gt; &lt;span class="pitchGrade brit"&gt;3c&lt;/span&gt;&lt;/strong&gt;&lt;br /&gt;
Not an obvious line and one it’s easy to get lost on. The key is to move diagonally right below a heather bush and over 2 ribs of rock, then climb up just under 5m to belay left of a spike. Moving over only one rib will lead you up a steeper gully with some harder moves. You can climb out of this at the top and back down into the correct path if you do get lost. 
&lt;br /&gt;
&lt;strong class="pitch-title"&gt;Pitch 3 –&lt;span class="length"&gt;15m&lt;/span&gt; &lt;span class="pitchGrade brit"&gt;3c&lt;/span&gt;&lt;/strong&gt;&lt;br /&gt;
Climb up a short pitch to belay on a ledge just left of a quartz band running though some rock to your right. 
&lt;br /&gt;
&lt;strong class="pitch-title"&gt;Pitch 4 –&lt;span class="length"&gt;25m&lt;/span&gt; &lt;span class="pitchGrade brit"&gt;3c&lt;/span&gt;&lt;/strong&gt;&lt;br /&gt;
Climb up and diagonally right via the quartz band to get over the buldge. Climb the right hand side of the rib to a spike belay.
&lt;br /&gt;
&lt;strong class="pitch-title"&gt;Pitch 5 –&lt;span class="length"&gt;35m&lt;/span&gt; &lt;span class="pitchGrade brit"&gt;3c&lt;/span&gt;&lt;/strong&gt;&lt;br /&gt;
A straightforward pitch that goes broadly straight up to a ledge that marks the end of climbing for the route Avalance. You can belay on a reasonably square spike or move further right to a slightly higher ledge to belay from cracks in the wall.
&lt;br /&gt;
&lt;strong class="pitch-title"&gt;Pitch 6 –&lt;span class="length"&gt;32m&lt;/span&gt; &lt;span class="pitchGrade brit"&gt;&lt;/span&gt;&lt;/strong&gt;&lt;br /&gt;
Walk / Scramble up and right keeping reasonably close to the main wall, until you get to the redwall with RW etched into it in big letters. You can create a belay here before taking on the magical redwall pitch. Alternatively, there is an escape option leftwards to the terminal arete which will be easier climbing / scrambling to the top (so guidebooks say).
&lt;br /&gt;
&lt;strong class="pitch-title"&gt;Pitch 7 –&lt;span class="length"&gt;25m&lt;/span&gt; &lt;span class="pitchGrade brit"&gt;4a&lt;/span&gt;&lt;/strong&gt;&lt;br /&gt;
To lead the redwall you take a beautiful rising traverse on delicate holds. Cams and some nuts can be used to protect the moves in a few places. The exposed moves take you onto a rib which you can move up though to some ledges and eventually a belay in a groove leaning towards the terminal arete (up and left). 
&lt;br /&gt;
&lt;strong class="pitch-title"&gt;Pitch 8 –&lt;span class="length"&gt;30m&lt;/span&gt; &lt;span class="pitchGrade brit"&gt;4a&lt;/span&gt;&lt;/strong&gt;&lt;br /&gt;
Continue up passing a pinnacle on the right. From the ledge you want to use a short wall to climb on to the grassy ledge called the Green Gallery. There are some belay options either on the left or on the centre of this ledge. 
&lt;br /&gt;
&lt;strong class="pitch-title"&gt;Pitch 9 –&lt;span class="length"&gt;10m&lt;/span&gt; &lt;span class="pitchGrade brit"&gt;&lt;/span&gt;&lt;/strong&gt;&lt;br /&gt;
Walk towards the edge of the ledge at the right. You can either create a new belay here or link this into the next pitch as one. If you are linking these up then make sure you use a long runner and ideally a carabineer with a wheel like the DMM Revolver. If in doubt don’t run them together or the rope drag will take the fun out of the climb and you risk a ground / ledge fall.
&lt;br /&gt;
&lt;strong class="pitch-title"&gt;Pitch 10 –&lt;span class="length"&gt;25m&lt;/span&gt; &lt;span class="pitchGrade brit"&gt;3c&lt;/span&gt;&lt;/strong&gt;&lt;br /&gt;
If you end up climbing an awkward but enjoyable chimney, chances are you left the ledge in the wrong place and may find the route slightly more difficult. The route is supposed to climb the left arete off of the right side of the Green Gallery, heading up and leftwards to some ledges and a slab. Move up past a broken block and create a belay in a pocket further up.
&lt;br /&gt;
&lt;strong class="pitch-title"&gt;Pitch 11 –&lt;span class="length"&gt;30m&lt;/span&gt; &lt;span class="pitchGrade brit"&gt;3c&lt;/span&gt;&lt;/strong&gt;&lt;br /&gt;
Move up and rightwards directly towards the final slab of Longlands continuation. You should see or at least hear walkers on the summit by this point. A belay can be created on the ledge directly below the final slab. The multi-pitch climb is coming to an end but the hardest pitch remains.
&lt;br /&gt;
&lt;strong class="pitch-title"&gt;Pitch 12 –&lt;span class="length"&gt;30m&lt;/span&gt; &lt;span class="pitchGrade brit"&gt;4b&lt;/span&gt;&lt;/strong&gt;&lt;br /&gt;
The final pitch moves up and trends slightly left in before going straight to the summit of Lliwedd’s Eastern Buttress. The gear is good if you take the time to find it and delicate footwork will help see you thought. The rock is clean and generally solid. There are a number of belay options on the summit.</t>
  </si>
  <si>
    <t>https://www.mountainproject.com/route/108164049/red-wall</t>
  </si>
  <si>
    <t>Red Wall details on Mountain Project</t>
  </si>
  <si>
    <t>Wintours Leap</t>
  </si>
  <si>
    <t>Gloucestershire</t>
  </si>
  <si>
    <t>Right Hand Route</t>
  </si>
  <si>
    <t>Limestone Outcrop Wintours Leap in the Wye Valley</t>
  </si>
  <si>
    <t>Right Hand Route Climb at Wintours Leap in the Wye Valley</t>
  </si>
  <si>
    <t>51.664827,-2.664312</t>
  </si>
  <si>
    <t>img/topos/wye-valley/maps/</t>
  </si>
  <si>
    <t>Location of Wintours Leap Climbing in the Wye Valley</t>
  </si>
  <si>
    <t xml:space="preserve">&lt;strong&gt;Approach:&lt;/strong&gt; There is a grassy parking space for several cars above the outcrop at 51.666565, -2.665006. From there, continue on the road you came in on and take the first obvious path left not long after leaving the parking area. Follow the path and take the next obvious left after the old stone arches. After following this path until you come to the old chapel near the river. Pass it and turn left at h the river. Follow this path for a short distance until you near the outcrop then take a left up a climbers path to the base of the cliff. &lt;br /&gt;&lt;br /&gt;
&lt;strong&gt;Descent:&lt;/strong&gt; following a change of ownership of the house above this section of crag, the previous arrangement to exit through it’s garden is not longer possible. Please do not top out on any North Wall routes - only abseil descent from below the top of the crag is allowed. For those who don't wan't to climb above the Great Ledge, an abseil descent can be made from one of the two bolted abseil stations above The Tap or Joe’s Route. Two further abseil stations have been established just below the top of North Wall (using rope slings and rings around trees) allowing the last pitch of the more popular routes to be climbed and an abseil descent to the Great Ledge be made. 
</t>
  </si>
  <si>
    <t>https://www.thebmc.co.uk/modules/RAD/View.aspx?id=744</t>
  </si>
  <si>
    <t>BMC RAD database Page</t>
  </si>
  <si>
    <t>img/tiles/wintours-leap-wye-valley-climbs.jpg</t>
  </si>
  <si>
    <t>img/topos/wye-valley/wye-valley-wintours-leap-right-hand-route.jpg</t>
  </si>
  <si>
    <t xml:space="preserve">The right hand route is in many ways the opposite twin to the left hand route (also a Hard Severe climb). It has better pitches at the top where the left-hand route has better pitches at the bottom. While the right hand route looks heavily vegetated from the bottom it’s surprisingly clean. That’s not to say its perfect, just better than it looks. It has good variety and is more sustained in grade when compared to the left-hand route, which has a hard start and then eases off. It’s a classic limestone route with a small crack section, and exposed thin ledge system and a steeper juggy section at the end. Check the BMC RAD Database for route exit information (see references), but at the time of writing abseiling off is required (see descent info). </t>
  </si>
  <si>
    <t>https://amzn.to/2XxjnCx</t>
  </si>
  <si>
    <t>9780901601797</t>
  </si>
  <si>
    <t xml:space="preserve">Lower Wye Valley </t>
  </si>
  <si>
    <t>img/guidebooks/lower-wye-valley-climbing-guidebook.jpg</t>
  </si>
  <si>
    <t xml:space="preserve">The guidebook &lt;em&gt;Lower Wye Valley: Climbers' Club Guides to the Wye Valley and Forest of Dean&lt;/em&gt; has a good amount of information and climbs. The photos are, for the most part very clear. However, the way the book is organised makes it difficult to use. In true climber’s club style, there are no route numbers on the descriptions or page references on the photo topos, making it slow to find the details. When you do find the climb details, they use complex language and terminology, making it hard to understand. Unfortunately, there are not any other guidebook options for Wintour’s Leap. All things said, the guidebook is not too expensive a must for getting the most out of the area. </t>
  </si>
  <si>
    <t xml:space="preserve">The Right Hand Route takes a line up good rock, weaving around trees and foliage and makes good use of ledges for belay points. 
&lt;br /&gt;
&lt;strong class="pitch-title"&gt;Pitch 1 –&lt;span class="length"&gt;18m&lt;/span&gt; &lt;span class="pitchGrade brit"&gt;3c&lt;/span&gt;&lt;/strong&gt;&lt;br /&gt;
Climb the cracked gully diagonally right to get around some bushes then cut back left above them. There is a small stance and a decent tree belay just above the main ledge. The tree can be backed up with some protection in the rock. &lt;br /&gt;
&lt;strong class="pitch-title"&gt;Pitch 2 –&lt;span class="length"&gt;21m&lt;/span&gt; &lt;span class="pitchGrade brit"&gt;4b&lt;/span&gt;&lt;/strong&gt;&lt;br /&gt;
The second pitch ups the grade after an easy start. Climb straight up behind the belay past some vegetation. Keep moving up until you’re below a left leaning thin crack that leads to another small ledge with a tree belay (again back it up with the rock). The crack offers good holds and protection but can feel a bit exposed and is a slight step up in the grade, especially if you can’t find the good holds.&lt;br /&gt;
&lt;strong class="pitch-title"&gt;Pitch 3 –&lt;span class="length"&gt;17m&lt;/span&gt; &lt;span class="pitchGrade brit"&gt;4b&lt;/span&gt;&lt;/strong&gt;&lt;br /&gt;
Climb up and slightly right onto some ledges. Take the left of two groves, this should have a peg you could use for additional protection. After that there should be a short neat slab and easier ground up onto the great ledge where there is a peg and tree belay at the back. Traversing left on a thin finger ledge before the great ledge offers a lovely if exposed climb with a big mantle move up. &lt;br/&gt;
&lt;strong class="pitch-title"&gt;Pitch 4 –&lt;span class="length"&gt;30m&lt;/span&gt; &lt;span class="pitchGrade brit"&gt;4a&lt;/span&gt;&lt;/strong&gt;&lt;br /&gt;
A brilliant and rewarding pitch with great protection. Essentially you are looking to head though the broken V shape in the headwall above the ledge. The route has good holds, making it easer than it looks. After the broken V, climb the short wall above and then keep heading up to slings and an abseil ring set up on a tree. You can climb the chimney or the wall directly below the abseil and anchor point. Both are short but fun. </t>
  </si>
  <si>
    <t>seepage</t>
  </si>
  <si>
    <t>UKC Page</t>
  </si>
  <si>
    <t>https://www.ukclimbing.com/logbook/crag.php?id=17495#overview</t>
  </si>
  <si>
    <t>http://anuestraputabolacroquis.blogspot.com/search/label/P.N.%20DEL%20TEIDE</t>
  </si>
  <si>
    <t>Good Local trad climbing info for the area including this route</t>
  </si>
  <si>
    <t>https://pixabay.com/photos/sass-pordoi-sella-massif-2738856/</t>
  </si>
  <si>
    <t>https://www.ukclimbing.com/logbook/crag.php?id=300</t>
  </si>
  <si>
    <t>https://www.worldtides.info/</t>
  </si>
  <si>
    <t>Tidal Information (lon/lat = 58.26094,-5.38266)</t>
  </si>
  <si>
    <t>https://www.youtube.com/watch?v=pgrfVtOotb8</t>
  </si>
  <si>
    <t>Video of the swim &amp; climb</t>
  </si>
  <si>
    <t>Bristol</t>
  </si>
  <si>
    <t>Setdastal</t>
  </si>
  <si>
    <t>img/topos/stoer/old-man-of-stoer-climbing-topo.jpg</t>
  </si>
  <si>
    <t xml:space="preserve">Morpheus </t>
  </si>
  <si>
    <t>51.468490,-2.633171</t>
  </si>
  <si>
    <t>img/topos/avon/morpheus-climb-on-the-sea-walls.jpg</t>
  </si>
  <si>
    <t>Morpheus route on the Sea Walls in Avon</t>
  </si>
  <si>
    <t>img/tiles/sea-walls-avon-gorge.jpg</t>
  </si>
  <si>
    <t>The Sea Walls City Multi-pitch Climbing in Bristol</t>
  </si>
  <si>
    <t>https://www.ukclimbing.com/logbook/c.php?i=29806</t>
  </si>
  <si>
    <t>UKC Page for Morpheus</t>
  </si>
  <si>
    <t>img/topos/avon/maps/</t>
  </si>
  <si>
    <t>Location of Sea Walls climbing in Avon Gorge</t>
  </si>
  <si>
    <t xml:space="preserve">Morpheus is an enjoyable and varied multi-pitch climb originally graded Hard Very Difficult. The climb starts at the same point as Gronk on the left-hand part of the Sea Walls main area in Avon Gorge. Because it’s partially quarried limestone, the route offers and mix of climbing styles including moves on large crimps, laybacks on a flake, some delicate sloping moves and no doubt at least one mantle onto one of the many ledges. Protection is good and requires mostly wires, but some cams are also useful. Whilst the crux was originally the moves off the ground at the start, recent ecperiance suggest the corner crack on the 3rd pitch is now much harder. This is because the limited footholds have been polished to a glass like texture by the feet of many thousand climbers. The rest of the route is mostly not too polished. The Sea Walls at Avon Gorge are a real city crag and some of the most accessible multi-pitch rock climbing in the UK because you can park right at the cliff. However the disadvantage is the main road that runs below the crag is very noisy and can make verbal communication difficult on this climb. </t>
  </si>
  <si>
    <t xml:space="preserve">
The climb Morpheus takes a diagonal but weaving line up some of the easiest rock on the Sea Walls.  It makes for a great introduction to multipitch climbing due to plentiful ledge systems and a reasonably amenable grade (Hard Very Difficult / Severe). It’s possible to link the first two pitches into one long pitch providing you manage rope drag by extending runners and have a good level of confidence on the rock.
&lt;br /&gt;
&lt;strong class="pitch-title"&gt;Pitch 1 –&lt;span class="length"&gt;28m&lt;/span&gt; &lt;span class="pitchGrade brit"&gt;4a&lt;/span&gt;&lt;/strong&gt;&lt;br /&gt;
Climb the short wall to a ledge with some better gear options. The initial wall does have some good holds, but they are well disguised in the limestone. Once on the first ledge, carefully walk right to a blocky corner. Place gear and move up this a little, before cutting back left. The next belay is a crack on the left side of the white stained block. It allows good protection behind it. 
&lt;br /&gt;&lt;strong class="pitch-title"&gt;Pitch 2 –&lt;span class="length"&gt;16m&lt;/span&gt; &lt;span class="pitchGrade brit"&gt;3c&lt;/span&gt;&lt;/strong&gt;&lt;br /&gt;
Climb the block either by layback or reaching up and over while moving the feet up. From above the block move slightly right to good holds and climb onto one smaller ledge before moving up to a large ledge with some broken blocks below a corners system with a crack running through it. A belay can be created in the crack below the corner. 
&lt;br /&gt;&lt;strong class="pitch-title"&gt;Pitch 3 –&lt;span class="length"&gt;10m&lt;/span&gt; &lt;span class="pitchGrade brit"&gt;4a&lt;/span&gt;&lt;/strong&gt;&lt;br /&gt;
Originally not a graded pitch, years of climber’s feet have polished the stone here to make it arguably the hardest part of Morpheus whichever way you climb it. The original route suggests moving up the corner to the piton then moving out to the right before going up to the next belay. Whilst arguably still the easiest option, the move requires the climber to trust their feet on a highly polished hold where the foot slipping mid move could lead to an awkward fall. The alternative is to climb the corner directly. This means harder moves, especially for the shorter climber, however it feels much less exposed in the corner. Once this section is dealt with there are a couple of easy moves up onto a ledge with a stone seat and decent options for an anchor in the wall behind.
&lt;br /&gt;&lt;strong class="pitch-title"&gt;Pitch 4 –&lt;span class="length"&gt;12m&lt;/span&gt; &lt;span class="pitchGrade brit"&gt;3b&lt;/span&gt;&lt;/strong&gt;&lt;br /&gt;
This pitch is much easier than it looks. Take good holds diagonally right, initially passing a under a small bush. A belay can be made at the end of the climbing. Alternatively, there is a good tree belay around the corner, however verbal communication with your partner here will be impossible. &lt;br /&gt;
It’s a short scramble up the back wall and a walk off after the tree belay point. </t>
  </si>
  <si>
    <t>Avon Gorge</t>
  </si>
  <si>
    <t xml:space="preserve">Doorpost is a classic Bosigran route and one of the best Hard Severe multi-pitch climbs in the south of England. It’s easy to approach and offers interesting but easy to protect climbing on solid granite. Although it dries quickly after rain, part of the first pitch suffers some seepage in the middle. All things considered it’s one of the best climbs in it’s category. 
&lt;br&gt;
&lt;strong class="pitch-title"&gt;Pitch 1 –&lt;span class="length"&gt;27m&lt;/span&gt; &lt;span class="pitchGrade brit"&gt;4a&lt;/span&gt;&lt;/strong&gt;&lt;br&gt;
The first pitch starts with easy holds up into a corner before following the striking crack line across and up. There is some delicate footwork required but the hand holds are good and the crack will happily take one to two finger width cams. As the crack ends the climber can climb good holds to a ledge with an option for a sitting belay on the left hand side of the ledge (back to the sea) or you can move further right (back to the sea) for a standing  belay that is shared with the first pitch of the popular little brown jug.
&lt;br&gt;
&lt;strong class="pitch-title"&gt;Pitch 2 –&lt;span class="length"&gt;15m&lt;/span&gt; &lt;span class="pitchGrade brit"&gt;4b&lt;/span&gt;&lt;/strong&gt;&lt;br&gt;
This is a short and interesting pitch. The goal is to climb the twin cracks to a ledge above. The pitch starts with moves out to the left crack. This is climbed up to the crux of the route which sits at the point where the climber has to move from the left crack, to the right crack. Once in the right crack move up to a good ledge with a belay in the corner.
&lt;br&gt;
&lt;strong class="pitch-title"&gt;Pitch 3 –&lt;span class="length"&gt;25m&lt;/span&gt; &lt;span class="pitchGrade brit"&gt;4a&lt;/span&gt;&lt;/strong&gt;&lt;br&gt;
A glorious and easy part of the climb with good protection and incredible exposure as the climb moves onto one of the highest points of the cliff at Bosigran. Follow a reasonably obvious path up good holds to the top, where a belay can be made by slinging a boulder and backed up by large gear if desired. 
</t>
  </si>
  <si>
    <t xml:space="preserve">&lt;strong&gt;Approach&lt;/strong&gt;: Park in the National Trust Carpark by Carn Galver ruined tin mine building. This is a free car park with a donation box to support the national trust. Follow the path out towards the sea for less than 10 minutes. As you reach the first part of the top of Bosigran cliff you will be able to find a steep but good path down. Take this to the base of the crag then walk along another good path to the Bow Wall area. The black “coal face” wall makes an obvious feature to find the route. From the top you can follow a path back to parking. </t>
  </si>
  <si>
    <t xml:space="preserve">Doorpost is a classic climb on the justifiably popular Bow Wall area of Bosigran. It has an easy approach and accessible grade. The climbing is interesting and varied but easy to protect. The route is on a part of the cliff surrounded by both harder and easier climbs. Check out the incredible Ledge Climb if you want easier or Little Brown Jug if you want to go harder. That said the crux of Ledge climb is arguably as hard as the crux of Doorpost. The granite here is solid and happily takes cams throughout the route. The route dries quickly after rain but the first pitch suffers some minor seepage. </t>
  </si>
  <si>
    <t>https://www.ukclimbing.com/photos/item.php?nstart=24&amp;crag=199&amp;route=doorpost</t>
  </si>
  <si>
    <t>UKC photo gallery</t>
  </si>
  <si>
    <t>https://www.thebmc.co.uk/modules/rad/view.aspx?id=1878</t>
  </si>
  <si>
    <t>BMC Regional Access Database Page for Bosigran</t>
  </si>
  <si>
    <t>http://www.climbers-club.co.uk/cms/wp-content/uploads/2013/07/West-Cornwall-North-sampler.pdf</t>
  </si>
  <si>
    <t>Climbers Climb Guide, Sample for Bosigran</t>
  </si>
  <si>
    <t xml:space="preserve">&lt;strong&gt;Approach&lt;/strong&gt;: There is paid parking in Porthgwarra by the café and sea cove. From there a path that leads past the cottages to the coastguard lookout which is directly above the sea cliff. There is an option to abseil in on the east side of the crag. Alternatively or you can scramble down via the west side of Zwarn Rinny (Furthers side from the lookout). This scramble down is not for the faint of heart and can be tricky to find the best way from above. The scrabble approach should be avoided at high tide. In the event you try to go down the east side (closes to the lookout) you will come to a significant drop off that can’t / shouldn’t be down climbed. You can however set up an abseil around a block on this side to access the tidal ledge. </t>
  </si>
  <si>
    <t xml:space="preserve">Pegasus on Chair Ladder takes an incredible line up the bulging wall end of the cliff. The first two pitches offer exceptional climbing on the granite and the last pitch starts with the crux which is an awkward move onto a small ledge, at which point the exceptional granite climbing resumes. 
&lt;br/&gt;
&lt;strong class="pitch-title"&gt;Pitch 1 –&lt;span class="length"&gt;32m&lt;/span&gt; &lt;span class="pitchGrade brit"&gt;4b&lt;/span&gt;&lt;/strong&gt;&lt;br&gt;
Climb the wide and obvious crack to the top. The climber can choose their preferred style including layback, crack climbing or bridging. At the top of the crack move up and slightly right to reach a good ledge and belay. 
&lt;br/&gt;
&lt;strong class="pitch-title"&gt;Pitch 2 –&lt;span class="length"&gt;20m&lt;/span&gt; &lt;span class="pitchGrade brit"&gt;4a&lt;/span&gt;&lt;/strong&gt;&lt;br&gt;
Move out right from the stance and then follow the corner and striking obvious swooping crack that leads up then right. Once the crack ends, follow the ledge all the way to the end and step over a small crevasse to create a belay on the opposite ledge where there are better options for building an anchor. &lt;br /&gt;
&lt;strong class="pitch-title"&gt;Pitch 3 –&lt;span class="length"&gt;18m&lt;/span&gt; &lt;span class="pitchGrade brit"&gt;4b&lt;/span&gt;&lt;/strong&gt;&lt;br&gt;
Move back left, reversing the last few meters of pitch two. Then make some steep awkward moves up onto a small ledge. Move left on this and up to another ledge with a slab and a crack that sweeps up and right. This leads to large ledge where a belay can be created before the final walk off.  
</t>
  </si>
  <si>
    <t>lastUpdate</t>
  </si>
  <si>
    <t>updateTimestamp</t>
  </si>
  <si>
    <t>loose</t>
  </si>
  <si>
    <t>Belgium</t>
  </si>
  <si>
    <t>Freÿr</t>
  </si>
  <si>
    <t>Wallonia</t>
  </si>
  <si>
    <t>Le Merinos</t>
  </si>
  <si>
    <t>belgium</t>
  </si>
  <si>
    <t xml:space="preserve">This guide covers a huge mix of regions in the south west with clear images and good topography. The section on Avon Gouge rock climbing area only spans around a dozen pages, but covers the main routes on the main areas. It has very clear images for the Sea Walls climbing area where this route is located. Many of the routes covered in here are easy to mid-level multi-pitch climbs, although there are single pitch and higher E grade trad climbs as well. </t>
  </si>
  <si>
    <t>50.226199,4.891323</t>
  </si>
  <si>
    <t>f4c</t>
  </si>
  <si>
    <t>MIX</t>
  </si>
  <si>
    <t>https://commons.wikimedia.org/wiki/File:Hasti%C3%A8re_Rochers_de_Freyr_08.jpg</t>
  </si>
  <si>
    <t>Original img: Zairon</t>
  </si>
  <si>
    <t>img/tiles/le-merinos-climbing-outcrop-at-freyr.jpg</t>
  </si>
  <si>
    <t>Le Merinos Climbing Outcrop At Freyr</t>
  </si>
  <si>
    <t>img/topos/freyr/classic-multi-pitch-le-merinos-at-freyr.jpg</t>
  </si>
  <si>
    <t>Classic multi-pitch climb Le Merinos at Freyr, Belgium</t>
  </si>
  <si>
    <t>https://commons.wikimedia.org/wiki/File:Hasti%C3%A8re_Rochers_de_Freyr_14.jpg</t>
  </si>
  <si>
    <t>Climbing location for Freyr in Wallonia in Belgium</t>
  </si>
  <si>
    <t>img/topos/freyr/maps/</t>
  </si>
  <si>
    <r>
      <t>Le Merinos (graded at least British 3c) makes up the first 3 pitches with an optional addition of the harder La Savonnette (4b). The route takes the west facing arete up the most northern of the Limestone outcrops at Freÿr. Overlooking the Meuse river in Wallonia, this is a classic 70m route which, due to its popularity is highly polished in places, especially the start. Adding La Savonnette as a 4</t>
    </r>
    <r>
      <rPr>
        <vertAlign val="superscript"/>
        <sz val="11"/>
        <color theme="1"/>
        <rFont val="Calibri"/>
        <family val="2"/>
        <scheme val="minor"/>
      </rPr>
      <t>th</t>
    </r>
    <r>
      <rPr>
        <sz val="11"/>
        <color theme="1"/>
        <rFont val="Calibri"/>
        <family val="2"/>
        <scheme val="minor"/>
      </rPr>
      <t xml:space="preserve"> pitch take the route over 100m. The area is mixed climbing with old bolts and pitons that are best supplemented with a rack of nuts at a minimum.</t>
    </r>
  </si>
  <si>
    <t>https://creativecommons.org/licenses/by-sa/4.0/</t>
  </si>
  <si>
    <t>https://www.sawthisdidthat.ca/2016/08/day-hike-from-vratsa-bulgaria.html</t>
  </si>
  <si>
    <t xml:space="preserve">Hiking in Vratsa, Bulgaria </t>
  </si>
  <si>
    <t>Original: climbing-bulgaria.com</t>
  </si>
  <si>
    <t>http://climbing-in-bulgaria.blogspot.com/2011/04/</t>
  </si>
  <si>
    <t>Blogpost guide to Vratsa</t>
  </si>
  <si>
    <t>multi-pitch rock climbing on vratsa's main face via Bulgaria 1300</t>
  </si>
  <si>
    <t>img/topos/vratsa/multi-pitch-rock-climbing-on-vratsas-main-face.jpg</t>
  </si>
  <si>
    <t>The guidebook is in Bulgarian and in English and coves more than 500 sport and trad climbing routes in Vratsa. This edition comprises all information, expanded and updated from the previously published guidebook Vratsa Rocks, Alpine Routes (Petkov &amp; Maslarov, 1987) as well as recently developed areas and routes. 
&lt;/p&gt;&lt;p&gt;For each sector, routes are traced out on photographs. For trad/alpine routes including the Bulgaria 1300 route, you will also find short pitch-by-pitch descriptions on a drawn topo.</t>
  </si>
  <si>
    <t>Vratsa Climbing</t>
  </si>
  <si>
    <t>https://amzn.to/349atQ6</t>
  </si>
  <si>
    <t>img/guidebooks/vratsa-climbing-guidebook-for-bulgaria.jpg</t>
  </si>
  <si>
    <t>img/topos/vratsa/maps/</t>
  </si>
  <si>
    <t>Location of multi-pitch climbing in Vratsa, Bulgaria</t>
  </si>
  <si>
    <t xml:space="preserve">The climb Bulgaria 1300 was named after Bulgaria's first artificial satellite, which in turn was named after the 1300th anniversary of the foundation of the Bulgarian state. The route takes one of the easier lines up the main face of Vratsa, however with around 400 meters of limestone the route is challenging in places with a number of pitches grade UIAA VI+ which is at least E1 5c in UK grades. The route also calls for some basic aid in sections. That said its one of the easier lines up the main face of Vratsa. The route has some pitons and bolts in sections but will require a full rack of nuts and cams. </t>
  </si>
  <si>
    <t>Approach via P8 (path 8) and leave via P19 (path 19)</t>
  </si>
  <si>
    <t>https://climbing-bulgaria.com/2017/09/13/vratsa-region/</t>
  </si>
  <si>
    <t>https://amzn.to/2ZiZPHr</t>
  </si>
  <si>
    <t>9781852841553</t>
  </si>
  <si>
    <t>Selected Rock Climbs in Belgium and Luxembourg</t>
  </si>
  <si>
    <t>img/guidebooks/selected-rock-climbs-in-belgium-and-luxembourg.jpg</t>
  </si>
  <si>
    <t>Published in 1995 this climbing guidebook is best described as classic. It covers a number of climbs at Freyr including Le Merinos and La Savonnette. It’s written in English and is one of the early guidebooks from Chris Craggs probably better known for his more recent work with Rockfax. The guide has decent route descriptions and uses British grades. There are pictures for some climbs but not this one on the Merinos face. Whilst it can be picked up cheaply there are newer guides to the area, although most are sadly not in English.</t>
  </si>
  <si>
    <r>
      <t>Referred to as PJ, it is a classic Mourne Mountain “expedition” and a must climb, thanks to sustained interest, exposure and great belays assuming you reach the 1&lt;sup&gt;</t>
    </r>
    <r>
      <rPr>
        <vertAlign val="superscript"/>
        <sz val="11"/>
        <color theme="1"/>
        <rFont val="Calibri"/>
        <family val="2"/>
        <scheme val="minor"/>
      </rPr>
      <t>st&lt;/sup&gt;</t>
    </r>
    <r>
      <rPr>
        <sz val="11"/>
        <color theme="1"/>
        <rFont val="Calibri"/>
        <family val="2"/>
        <scheme val="minor"/>
      </rPr>
      <t xml:space="preserve"> belay before the rope drag gets too much. It can be done in 3 or 4 pitches. Pitch one can and should be broken up unless you have a high tolerance for rope drag or you do a perfect job extending runners. Whilst listed as 90m climb here there is a 10m scramble over, what is often a heavily vegetated ledge. If it wasn’t for the vegetation here you could make a case this was one of the best climbs in the British Isles. Start the route left of the gully on the right-hand end of the Main Face. The first pitch takes a crack line up the crest of the lower buttress (two pitches if you create a belay before the grass ledge). True crack climbing skills are not essential. However, any climber not able to do a layback might have a bad time on the last pitch.</t>
    </r>
  </si>
  <si>
    <t>img/topos/mournes/poetic-justice-climb-on-slieve-beg-in-the-mournes.jpg</t>
  </si>
  <si>
    <t>img/tiles/slieve-beg-crag-in-the-mourne-mountains.jpg</t>
  </si>
  <si>
    <t>grassLegdes</t>
  </si>
  <si>
    <t>boat</t>
  </si>
  <si>
    <t>approachDifficulty</t>
  </si>
  <si>
    <t>approachTime</t>
  </si>
  <si>
    <t>Approach</t>
  </si>
  <si>
    <t>polished</t>
  </si>
  <si>
    <t xml:space="preserve">Corse Granite with a series of cracks and ledges make this an interesting but sustained climb with a number of British 4b graded moves. The route is reasonably easy to protect with the exception of the grass ledge at the end of pitch one. Cams, tri-cams as well as offset nuts seemed to work very well. The last short pitch is able to consume a significant number of 1-3 finger width cams.
&lt;br/&gt;
&lt;strong class="pitch-title"&gt;Pitch 1 –&lt;span class="length"&gt;45m&lt;/span&gt; &lt;span class="pitchGrade brit"&gt;4b&lt;/span&gt;&lt;/strong&gt;&lt;br&gt;
Starting 3m left of the right hand edge of the main face, climb up and left moving towards a corner with good holds. Climb up over the corner and onto the thin slab with a significant crack running up the middle. Keep climbing more or less straight up, and at one point around the halfway mark you veer a little right to a good ledge that’s very exposed. The route then continues up and over the broken ledge covered in grass, bilberry bushes and heather. This section is both hard to climb and hard to protect. It’s possible to use an ice axe to help climb the turf, however the small benefit and safety gained by taking an ice axe is outweighed but the inconvenience of carrying it on the following pitches. After the ledge, you can make a move up onto a ledge in the corner to build an anchor. This will be at more or less a full 50m rope length. The rope drag can be significant over the grass which is exactly where you don’t want it. Therefore, it’s recommended to break up pitch one at one of the reasonable ledges in the middle of the first pitch. 
&lt;br/&gt;
&lt;strong class="pitch-title"&gt;Pitch 2 –&lt;span class="length"&gt;25m&lt;/span&gt; &lt;span class="pitchGrade brit"&gt;4b&lt;/span&gt;&lt;/strong&gt;&lt;br&gt;
A beautiful pitch which takes a reasonable obvious line from ledge to ledge following the corners. The protection is good but some of the moves and mantles onto the small ledges can be quite challenging. Near the end of the pitch there are two similar sized blocks in a corner, the left is loose. A Belay can be made on significant ledge below the final steep corner cracks.
&lt;br/&gt;
&lt;strong class="pitch-title"&gt;Pitch 3 –&lt;span class="length"&gt;12m&lt;/span&gt; &lt;span class="pitchGrade brit"&gt;4b&lt;/span&gt;&lt;/strong&gt;&lt;br&gt;
A short steep pitch that requires a mix of bridging and laybacks on what are, for the most part very good holds, all the way up to the summit. An anchor can be built from the rocks just back from the crag edge. 
</t>
  </si>
  <si>
    <t>Old man of Hoy</t>
  </si>
  <si>
    <t>img: Silvia Mazzani</t>
  </si>
  <si>
    <t>https://www.summitpost.org/alpe-di-cisles-walls-line-up/916260/c-781834</t>
  </si>
  <si>
    <t>img/tiles/multi-pitch-climbing-on-grende-fermeda-in-the-alpes.jpg</t>
  </si>
  <si>
    <t>multi-pitch rock climbing on Grende Fermeda in the Alps</t>
  </si>
  <si>
    <t>46.600878,11.754687</t>
  </si>
  <si>
    <t>IV-</t>
  </si>
  <si>
    <t>Normal Route</t>
  </si>
  <si>
    <t>Grande Fermeda</t>
  </si>
  <si>
    <t>https://www.ramellasergio.it/Testo/VIE_FUTURE/ODLE/schizzo_normale_grande_fermeda.html</t>
  </si>
  <si>
    <t>Brilliant drawn topo</t>
  </si>
  <si>
    <t>img/topos/fermeda/grande-fermeda-via-normal-route-alpine-climbing.jpg</t>
  </si>
  <si>
    <t>grande fermeda via normal route in the Alps</t>
  </si>
  <si>
    <t>https://commons.wikimedia.org/wiki/File:Fermeda.JPG</t>
  </si>
  <si>
    <t xml:space="preserve">Grande Fermeda via the original route is a very long climb but at an amenable grade. There is only one pitch (pitch 15) that is graded UIAA IV-. This means around 700 meters of grade II and grade III climbing. As such it’s common for parties to scramble while roped together, pitching only the harder sections. Techniques like simul climbing or scrambling allow parties to move much faster, reducing the risk of benightment, but increasing the type and impact of potential falls. Plan according to the parties strengths &amp; weaknesses. The route was first climbed in 1887 by a party of climbers Bettega, Compton, Martin, Schulz. Parts of the climb are delicate, exposed and in places quite steep. </t>
  </si>
  <si>
    <t>http://www.enrosadira.it/rifugi/firenze.htm</t>
  </si>
  <si>
    <t>Mountain Hut - Rifugio Firenze in Cisles</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</si>
  <si>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descent requires 3 abseils of 40m, 40m and just under 60m. </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</si>
  <si>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descent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</si>
  <si>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descent in the dark with headtorches.  </t>
  </si>
  <si>
    <t>&lt;strong&gt;Approch&lt;/strong&gt;: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&lt;/p&gt;&lt;p&gt;
&lt;strong&gt;Descent&lt;/strong&gt;: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</si>
  <si>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 xml:space="preserve">&lt;strong&gt;Approach:&lt;/strong&gt; Approaching from the Slieve Donard Car park in the town of Newcastle in Norther Ireland is probably easiest.  From the car park follow the beautiful Glen river track all the way up into the mountains as if climbing Slieve Donard. Eventually the path reaches the obvious Mourne wall. Cross the wall and keep heading forwards and slightly right. You will soon be able to see Slieve Beg in the distance. The path forks right and drops down under the Castles outcrop. Side note: The Castles Outcrop offers very short, but clean trad rock climbing on the Mournes granite. Follow this clearly marked path and either, cut across country directly towards Slieve Beg after the stream, or alternatively, a much better option is to walk around the back to the summit of Slieve Beg and then scramble down the Devils Coach road to the base of the climb. &lt;/p&gt;&lt;p&gt;
&lt;strong&gt;Descent:&lt;/strong&gt; The best option is to continue back off the mountain to reach the summit of Slieve Beg. Then follow the path back around to the track that runs under the Castles and back to the Mourne wall, reversing the rest of the approach. 
</t>
  </si>
  <si>
    <t xml:space="preserve">Descent: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</si>
  <si>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t>&lt;strong&gt;Approach&lt;/strong&gt;: Allow a few hours for the approach which can be made from Les Etages. There is mountain hut at the base of the mountain, Ref du Soreiller.&lt;/p&gt;&lt;p&gt;
&lt;strong&gt;Descent&lt;/strong&gt;: This is done via a couple of assails off the back followed by a climbers path off the back of the mountain that weaves around to the front bringing climbers back to the hut.</t>
  </si>
  <si>
    <t xml:space="preserve">&lt;strong&gt;Approach&lt;/strong&gt;: The route is best approached from Stattboden.&lt;/p&gt;&lt;p&gt;
&lt;strong&gt;Descent&lt;/strong&gt;: Carefully move along the summit to the cross  on the left after the final pitch. From there a path can be followed to walk off the cliff. </t>
  </si>
  <si>
    <t>&lt;strong&gt;Approach&lt;/strong&gt;: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ledge.&lt;/p&gt;&lt;p&gt;
&lt;strong&gt;Descent&lt;/strong&gt;: From the east edge of Delago, make a 40m absail to a notch between the two larger towers (Stabeler and Delago). Make another 40 then 45m abseil to the base of the gully between the towers to the ledge the route started on. From here you can hike back.</t>
  </si>
  <si>
    <t>&lt;strong&gt;Approach&lt;/strong&gt;: There is limited parking at Parador del Teide which is a short walk away. Alternatively, there are coach services up to here in the national park. The Cathedral rock climbing is south West past Roques de García.
&lt;/p&gt;&lt;p&gt;
&lt;strong&gt;Descent&lt;/strong&gt;: The Decent requires 2 two abseils. Once from the top of the route, the other off to the side which can be tricky to find.  See route topo above.</t>
  </si>
  <si>
    <t xml:space="preserve">&lt;strong&gt;Approach&lt;/strong&gt;: The easiest option is to park in the Sea Walls free car park directly below the cliff (51.468013, -2.632912). There is space for a dozen cars but it can fill up quickly at weekends. It’s also possible to park above the cliff and climb the fence to gain the path down.&lt;/p&gt;&lt;p&gt;
&lt;strong&gt;Descent&lt;/strong&gt;: To descend you can follow the path back down (assuming you parked at the bottom) to the car. The path is obvious and leads to the main road just right of the Sea Walls climbing area in Avon Gorge, Bristol. 
</t>
  </si>
  <si>
    <t>&lt;strong&gt;Approach&lt;/strong&gt;: Parking at Freyr can be found next to the Alpine club huts at 50.220310, 4.894960. From here follow the path down into the forest and go North at the river Meuse. At the Tête du Lion (The Lions Head) outcrop the path goes out onto the river as it hugs the rock face. The Merinos cliff is the last outcrop to the north in the Freyr region. &lt;/p&gt;&lt;p&gt;
&lt;strong&gt;Descent&lt;/strong&gt;: If stopping after Le Merinos, you can scramble North off the crag. If climbing La Savonnette, then there is a scramble off the top. See the climbing topo above.</t>
  </si>
  <si>
    <t xml:space="preserve">&lt;strong&gt;Approach&lt;/strong&gt;: Approaches start in Val Gardena Many parties will go to the Fermeda Hütte or the nearby Rifugio Firenze in Cisles, which can be reached from the Col Raiser (chair-lift from St. Christina). From the huts follow the path to the Mittags-Scharte / Sass Rigais (marked) until you can reach the base of the Grosse/Gran Fermeda easily. From there it's a short walk to the beginning of the different routes.  &lt;br /&gt;
An excellent approach for doing the climbs in one day is to take the Furnes - Seceda lift from St. Ulrich.
&lt;/p&gt;&lt;p&gt;
&lt;strong&gt;Descent A&lt;/strong&gt;: The way down requires the climbers to revers the entire normal route, abseiling the harder sections. First climb down to the belay at the top of pitch 15, then make a short abseil past the 20m crux of the route. Keep descending to just below the short chimney of pitch 7, for here descend directly below the bolt to an anchor. Make a 25m abseil into the initial gully. Make a final 25m abseil down the gully then continue scrambling down the easier sections of the route to the base. &lt;br /&gt;&lt;br /&gt;
&lt;strong&gt;Descent B&lt;/strong&gt;: The alternative way down does more abseiling and less scrambling. Start by reversing the route to the saddle below the summit (~2 pitches), this is where the normal route joins the Southeast Ridge route. From this abseil station you can make 9 abseils of 20 to 25m each. Less if you have a 60m rope and skip stations. These go down the Northe East side of Grande Fermeda towards Odla de Cidles. From here decend the gully rightwards to a large chockstone, and make a 30m abseil (or a 10m and 20m abseil if using a single rope) move right and make one final 40m abseil (again 15m and 25m if using single ropes). This brings climbers to the base.   
</t>
  </si>
  <si>
    <t>img/topos/fermeda/maps/</t>
  </si>
  <si>
    <t>Location of Grand Fermeda in the Alps</t>
  </si>
  <si>
    <t xml:space="preserve">This guide covers everything you need for a multi-pitch climbing trip regardless of ability, it also has sport, trad and via ferrata routes. It features all the major areas and has very clear topos and route descriptions including Grande Femeda and the sourounding shark fin Alps of delle Odle group. The guide covers a really good mix of grades from easy to very hard providing lots of options for climbing adventure. </t>
  </si>
  <si>
    <t>The Great Slab Topo on Clogwyn Dur Arddu</t>
  </si>
  <si>
    <t>The crag at Clogwyn Dur Arddu or Cloggy</t>
  </si>
  <si>
    <t>Clogwyn Dur Arddu</t>
  </si>
  <si>
    <t>https://medium.com/@tommyoswin/lundy-island-circumsummit-3a1577bb7738</t>
  </si>
  <si>
    <t>https://www.youtube.com/watch?v=OuTOnNwLUbk</t>
  </si>
  <si>
    <t>Video: Jonny Dawes cimbs the Devils Slide with only his feet</t>
  </si>
  <si>
    <t>Article: Lundy Island CircumSummit</t>
  </si>
  <si>
    <t>img/topos/lundy/the-devils-slide-lundy-topo.jpg</t>
  </si>
  <si>
    <t>https://shadthecat.com/tag/lundy-island/</t>
  </si>
  <si>
    <t>Original img: Shadthecat</t>
  </si>
  <si>
    <t>Info: National Trust Page</t>
  </si>
  <si>
    <t>https://www.nationaltrust.org.uk/lundy/features/facilities-and-access-on-lundy</t>
  </si>
  <si>
    <t>https://www.landmarktrust.org.uk/lundyisland/Timetable/</t>
  </si>
  <si>
    <t>Travel: Lundy Ferry Timetable &amp; Prices</t>
  </si>
  <si>
    <t xml:space="preserve">From the top of the cliff descend down the southern gully. One short absail is required to pass an outcrop. The Blocks at the bottom of the slide can be reached mid-tide and below. </t>
  </si>
  <si>
    <t xml:space="preserve">The Devils slide was first climbed in the early 1960's. The face has been claimed to be the tallest granite slab in Europe. Whilst untrue, it is one of the tallest slab climbs in England and certainly a must climb classic.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right-hand side of the slab following the groove. For the last pitch take the obvious traverse left under the headwall. Whilst originally 5 pitches of climbing, it can be done in as few as three with long ropes and careful runner placments. See references below for more info.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</si>
</sst>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
      <sz val="10"/>
      <color rgb="FF000000"/>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43">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xf numFmtId="1" fontId="0" fillId="35" borderId="0" xfId="0" applyNumberFormat="1" applyFill="1"/>
    <xf numFmtId="1" fontId="0" fillId="37" borderId="0" xfId="0" applyNumberFormat="1" applyFill="1"/>
    <xf numFmtId="0" fontId="24" fillId="0" borderId="0" xfId="0" applyFont="1"/>
    <xf numFmtId="0" fontId="17" fillId="33" borderId="0" xfId="0" applyFont="1" applyFill="1" applyAlignment="1">
      <alignment horizontal="center"/>
    </xf>
    <xf numFmtId="0" fontId="0" fillId="0" borderId="0" xfId="0" applyAlignment="1">
      <alignment horizontal="center"/>
    </xf>
    <xf numFmtId="22" fontId="0" fillId="0" borderId="0" xfId="0" applyNumberFormat="1"/>
    <xf numFmtId="0" fontId="0" fillId="38" borderId="0" xfId="0" applyFill="1"/>
    <xf numFmtId="0" fontId="0" fillId="38" borderId="0" xfId="0" applyFill="1" applyAlignment="1">
      <alignment wrapText="1"/>
    </xf>
    <xf numFmtId="0" fontId="0" fillId="38" borderId="0" xfId="0" applyFill="1" applyAlignment="1">
      <alignment horizontal="center"/>
    </xf>
    <xf numFmtId="0" fontId="0" fillId="38" borderId="0" xfId="0" applyFill="1" applyAlignment="1">
      <alignment vertical="center"/>
    </xf>
    <xf numFmtId="0" fontId="0" fillId="38" borderId="0" xfId="0" applyFill="1" applyAlignment="1">
      <alignment vertical="center" wrapText="1"/>
    </xf>
    <xf numFmtId="0" fontId="18" fillId="38" borderId="0" xfId="0" applyFont="1" applyFill="1" applyAlignment="1">
      <alignment vertical="center"/>
    </xf>
    <xf numFmtId="1" fontId="0" fillId="38" borderId="0" xfId="0" applyNumberFormat="1" applyFill="1"/>
    <xf numFmtId="14" fontId="0" fillId="38" borderId="0" xfId="0" applyNumberFormat="1" applyFill="1"/>
    <xf numFmtId="14" fontId="0" fillId="0" borderId="0" xfId="0" applyNumberFormat="1"/>
    <xf numFmtId="1" fontId="0" fillId="34" borderId="0" xfId="0" applyNumberFormat="1" applyFill="1"/>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'to-do-score-card'!$O$3:$O$9</c:f>
              <c:strCache>
                <c:ptCount val="7"/>
                <c:pt idx="0">
                  <c:v>D</c:v>
                </c:pt>
                <c:pt idx="1">
                  <c:v>VD</c:v>
                </c:pt>
                <c:pt idx="2">
                  <c:v>S</c:v>
                </c:pt>
                <c:pt idx="3">
                  <c:v>HS</c:v>
                </c:pt>
                <c:pt idx="4">
                  <c:v>VS</c:v>
                </c:pt>
                <c:pt idx="5">
                  <c:v>HVS</c:v>
                </c:pt>
                <c:pt idx="6">
                  <c:v>E1</c:v>
                </c:pt>
              </c:strCache>
            </c:strRef>
          </c:cat>
          <c:val>
            <c:numRef>
              <c:f>'to-do-score-card'!$P$3:$P$9</c:f>
              <c:numCache>
                <c:formatCode>General</c:formatCode>
                <c:ptCount val="7"/>
                <c:pt idx="0">
                  <c:v>1</c:v>
                </c:pt>
                <c:pt idx="1">
                  <c:v>2</c:v>
                </c:pt>
                <c:pt idx="2">
                  <c:v>4</c:v>
                </c:pt>
                <c:pt idx="3">
                  <c:v>7</c:v>
                </c:pt>
                <c:pt idx="4">
                  <c:v>12</c:v>
                </c:pt>
                <c:pt idx="5">
                  <c:v>2</c:v>
                </c:pt>
                <c:pt idx="6">
                  <c:v>4</c:v>
                </c:pt>
              </c:numCache>
            </c:numRef>
          </c:val>
          <c:extLst>
            <c:ext xmlns:c16="http://schemas.microsoft.com/office/drawing/2014/chart" uri="{C3380CC4-5D6E-409C-BE32-E72D297353CC}">
              <c16:uniqueId val="{00000000-B232-4E71-9913-34CB5907838A}"/>
            </c:ext>
          </c:extLst>
        </c:ser>
        <c:dLbls>
          <c:showLegendKey val="0"/>
          <c:showVal val="0"/>
          <c:showCatName val="0"/>
          <c:showSerName val="0"/>
          <c:showPercent val="0"/>
          <c:showBubbleSize val="0"/>
        </c:dLbls>
        <c:gapWidth val="219"/>
        <c:overlap val="-27"/>
        <c:axId val="35707440"/>
        <c:axId val="139291968"/>
      </c:barChart>
      <c:catAx>
        <c:axId val="357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91968"/>
        <c:crosses val="autoZero"/>
        <c:auto val="1"/>
        <c:lblAlgn val="ctr"/>
        <c:lblOffset val="100"/>
        <c:noMultiLvlLbl val="0"/>
      </c:catAx>
      <c:valAx>
        <c:axId val="13929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10400</xdr:colOff>
      <xdr:row>1</xdr:row>
      <xdr:rowOff>5474</xdr:rowOff>
    </xdr:from>
    <xdr:to>
      <xdr:col>16</xdr:col>
      <xdr:colOff>366767</xdr:colOff>
      <xdr:row>13</xdr:row>
      <xdr:rowOff>33172</xdr:rowOff>
    </xdr:to>
    <xdr:graphicFrame macro="">
      <xdr:nvGraphicFramePr>
        <xdr:cNvPr id="2" name="Chart 1">
          <a:extLst>
            <a:ext uri="{FF2B5EF4-FFF2-40B4-BE49-F238E27FC236}">
              <a16:creationId xmlns:a16="http://schemas.microsoft.com/office/drawing/2014/main" id="{D6800C79-A157-4055-BC1C-2BFF02314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lakelandpilgrimage.blogspot.com/p/the-cathedrals.html" TargetMode="External"/><Relationship Id="rId7" Type="http://schemas.openxmlformats.org/officeDocument/2006/relationships/hyperlink" Target="https://shadthecat.com/tag/lundy-island/" TargetMode="External"/><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6" Type="http://schemas.openxmlformats.org/officeDocument/2006/relationships/hyperlink" Target="https://www.summitpost.org/alpe-di-cisles-walls-line-up/916260/c-781834" TargetMode="External"/><Relationship Id="rId5" Type="http://schemas.openxmlformats.org/officeDocument/2006/relationships/hyperlink" Target="https://climbing-bulgaria.com/2017/09/13/vratsa-region/" TargetMode="External"/><Relationship Id="rId4" Type="http://schemas.openxmlformats.org/officeDocument/2006/relationships/hyperlink" Target="https://creativecommons.org/licenses/by-sa/4.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worldtides.info/" TargetMode="External"/><Relationship Id="rId2" Type="http://schemas.openxmlformats.org/officeDocument/2006/relationships/hyperlink" Target="https://www.ukclimbing.com/logbook/crag.php?id=17495" TargetMode="External"/><Relationship Id="rId1" Type="http://schemas.openxmlformats.org/officeDocument/2006/relationships/hyperlink" Target="https://www.cornwalls.co.uk/weather/bude-tide-times.htm"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5"/>
  <sheetViews>
    <sheetView tabSelected="1" zoomScale="83" zoomScaleNormal="83" workbookViewId="0">
      <pane xSplit="1" topLeftCell="C1" activePane="topRight" state="frozen"/>
      <selection pane="topRight" activeCell="R9" sqref="R9"/>
    </sheetView>
  </sheetViews>
  <sheetFormatPr defaultRowHeight="15.4" customHeight="1" x14ac:dyDescent="0.45"/>
  <cols>
    <col min="1" max="1" width="21.1328125" customWidth="1"/>
    <col min="2" max="2" width="7.73046875" customWidth="1"/>
    <col min="3" max="3" width="4.73046875" customWidth="1"/>
    <col min="4" max="4" width="9.73046875" customWidth="1"/>
    <col min="5" max="5" width="12.265625" customWidth="1"/>
    <col min="6" max="6" width="14.59765625" customWidth="1"/>
    <col min="7" max="7" width="6.86328125" customWidth="1"/>
    <col min="8" max="8" width="6.3984375" customWidth="1"/>
    <col min="9" max="9" width="9.73046875" customWidth="1"/>
    <col min="10" max="10" width="9.86328125" customWidth="1"/>
    <col min="11" max="12" width="9.3984375" customWidth="1"/>
    <col min="13" max="13" width="9.59765625" customWidth="1"/>
    <col min="14" max="14" width="12.73046875" customWidth="1"/>
    <col min="15" max="15" width="11.265625" customWidth="1"/>
    <col min="16" max="16" width="15.1328125" customWidth="1"/>
    <col min="17" max="21" width="15.265625" customWidth="1"/>
    <col min="22" max="29" width="7.265625" style="30" customWidth="1"/>
    <col min="30" max="30" width="10.796875" style="30" customWidth="1"/>
    <col min="31" max="31" width="10.06640625" customWidth="1"/>
    <col min="32" max="32" width="17.06640625" customWidth="1"/>
  </cols>
  <sheetData>
    <row r="1" spans="1:32" ht="15.4" customHeight="1" x14ac:dyDescent="0.45">
      <c r="A1" s="1" t="s">
        <v>0</v>
      </c>
      <c r="B1" s="1" t="s">
        <v>100</v>
      </c>
      <c r="C1" s="1" t="s">
        <v>1</v>
      </c>
      <c r="D1" s="1" t="s">
        <v>2</v>
      </c>
      <c r="E1" s="1" t="s">
        <v>3</v>
      </c>
      <c r="F1" s="1" t="s">
        <v>4</v>
      </c>
      <c r="G1" s="1" t="s">
        <v>5</v>
      </c>
      <c r="H1" s="1" t="s">
        <v>6</v>
      </c>
      <c r="I1" s="1" t="s">
        <v>7</v>
      </c>
      <c r="J1" s="1" t="s">
        <v>8</v>
      </c>
      <c r="K1" s="1" t="s">
        <v>9</v>
      </c>
      <c r="L1" s="1" t="s">
        <v>10</v>
      </c>
      <c r="M1" s="1" t="s">
        <v>11</v>
      </c>
      <c r="N1" s="1" t="s">
        <v>12</v>
      </c>
      <c r="O1" s="1" t="s">
        <v>769</v>
      </c>
      <c r="P1" s="1" t="s">
        <v>768</v>
      </c>
      <c r="Q1" s="1" t="s">
        <v>13</v>
      </c>
      <c r="R1" s="1" t="s">
        <v>14</v>
      </c>
      <c r="S1" s="1" t="s">
        <v>15</v>
      </c>
      <c r="T1" s="1" t="s">
        <v>600</v>
      </c>
      <c r="U1" s="1" t="s">
        <v>16</v>
      </c>
      <c r="V1" s="29" t="s">
        <v>17</v>
      </c>
      <c r="W1" s="29" t="s">
        <v>587</v>
      </c>
      <c r="X1" s="29" t="s">
        <v>588</v>
      </c>
      <c r="Y1" s="29" t="s">
        <v>767</v>
      </c>
      <c r="Z1" s="29" t="s">
        <v>594</v>
      </c>
      <c r="AA1" s="29" t="s">
        <v>771</v>
      </c>
      <c r="AB1" s="29" t="s">
        <v>721</v>
      </c>
      <c r="AC1" s="29" t="s">
        <v>681</v>
      </c>
      <c r="AD1" s="29" t="s">
        <v>766</v>
      </c>
      <c r="AE1" s="1" t="s">
        <v>719</v>
      </c>
      <c r="AF1" s="1" t="s">
        <v>720</v>
      </c>
    </row>
    <row r="2" spans="1:32" ht="15.4" customHeight="1" x14ac:dyDescent="0.45">
      <c r="A2" t="s">
        <v>18</v>
      </c>
      <c r="B2" t="s">
        <v>101</v>
      </c>
      <c r="C2">
        <v>1</v>
      </c>
      <c r="D2" t="s">
        <v>19</v>
      </c>
      <c r="E2" t="s">
        <v>20</v>
      </c>
      <c r="F2" t="s">
        <v>21</v>
      </c>
      <c r="G2">
        <v>67</v>
      </c>
      <c r="H2">
        <v>5</v>
      </c>
      <c r="I2">
        <v>5</v>
      </c>
      <c r="J2" t="s">
        <v>23</v>
      </c>
      <c r="K2" t="s">
        <v>24</v>
      </c>
      <c r="M2" t="s">
        <v>25</v>
      </c>
      <c r="N2" t="s">
        <v>26</v>
      </c>
      <c r="O2">
        <v>50</v>
      </c>
      <c r="P2">
        <v>3</v>
      </c>
      <c r="Q2" t="s">
        <v>27</v>
      </c>
      <c r="R2" t="s">
        <v>487</v>
      </c>
      <c r="S2" t="s">
        <v>28</v>
      </c>
      <c r="U2" t="s">
        <v>40</v>
      </c>
      <c r="W2" s="30">
        <v>1</v>
      </c>
      <c r="X2" s="30">
        <v>1</v>
      </c>
      <c r="Z2" s="30">
        <v>1</v>
      </c>
      <c r="AE2" s="40">
        <v>43668</v>
      </c>
      <c r="AF2" s="38">
        <f>(AE2-DATE(1970,1,1))*86400</f>
        <v>1563753600</v>
      </c>
    </row>
    <row r="3" spans="1:32" s="32" customFormat="1" ht="15.4" customHeight="1" x14ac:dyDescent="0.45">
      <c r="A3" s="32" t="s">
        <v>29</v>
      </c>
      <c r="B3" s="32" t="s">
        <v>101</v>
      </c>
      <c r="C3" s="32">
        <v>2</v>
      </c>
      <c r="D3" s="32" t="s">
        <v>30</v>
      </c>
      <c r="E3" s="32" t="s">
        <v>31</v>
      </c>
      <c r="F3" s="32" t="s">
        <v>32</v>
      </c>
      <c r="G3" s="32">
        <v>67</v>
      </c>
      <c r="H3" s="32">
        <v>3</v>
      </c>
      <c r="I3" s="32">
        <v>4</v>
      </c>
      <c r="J3" s="32" t="s">
        <v>35</v>
      </c>
      <c r="K3" s="32" t="s">
        <v>36</v>
      </c>
      <c r="M3" s="32" t="s">
        <v>37</v>
      </c>
      <c r="N3" s="32" t="s">
        <v>38</v>
      </c>
      <c r="O3" s="32">
        <v>10</v>
      </c>
      <c r="P3" s="32">
        <v>1</v>
      </c>
      <c r="Q3" s="32" t="s">
        <v>39</v>
      </c>
      <c r="R3" s="32" t="s">
        <v>710</v>
      </c>
      <c r="S3" s="32" t="s">
        <v>709</v>
      </c>
      <c r="T3" s="33" t="s">
        <v>708</v>
      </c>
      <c r="U3" s="32" t="s">
        <v>40</v>
      </c>
      <c r="V3" s="34" t="s">
        <v>41</v>
      </c>
      <c r="W3" s="34"/>
      <c r="X3" s="34"/>
      <c r="Y3" s="34"/>
      <c r="Z3" s="34"/>
      <c r="AA3" s="34"/>
      <c r="AB3" s="34"/>
      <c r="AC3" s="34">
        <v>1</v>
      </c>
      <c r="AD3" s="34"/>
      <c r="AE3" s="39">
        <v>43685</v>
      </c>
      <c r="AF3" s="38">
        <f>(AE3-DATE(1970,1,1))*86400</f>
        <v>1565222400</v>
      </c>
    </row>
    <row r="4" spans="1:32" ht="15.4" customHeight="1" x14ac:dyDescent="0.45">
      <c r="A4" t="s">
        <v>808</v>
      </c>
      <c r="B4" t="s">
        <v>101</v>
      </c>
      <c r="C4">
        <v>3</v>
      </c>
      <c r="D4" t="s">
        <v>42</v>
      </c>
      <c r="E4" t="s">
        <v>43</v>
      </c>
      <c r="F4" t="s">
        <v>44</v>
      </c>
      <c r="G4">
        <v>162</v>
      </c>
      <c r="H4">
        <v>5</v>
      </c>
      <c r="I4">
        <v>5</v>
      </c>
      <c r="J4" t="s">
        <v>23</v>
      </c>
      <c r="K4" t="s">
        <v>187</v>
      </c>
      <c r="M4" t="s">
        <v>46</v>
      </c>
      <c r="N4" t="s">
        <v>47</v>
      </c>
      <c r="O4">
        <v>120</v>
      </c>
      <c r="P4">
        <v>2</v>
      </c>
      <c r="Q4" t="s">
        <v>48</v>
      </c>
      <c r="R4" t="s">
        <v>49</v>
      </c>
      <c r="S4" t="s">
        <v>250</v>
      </c>
      <c r="U4" t="s">
        <v>159</v>
      </c>
      <c r="V4" s="30" t="s">
        <v>258</v>
      </c>
      <c r="AC4" s="30">
        <v>1</v>
      </c>
    </row>
    <row r="5" spans="1:32" s="32" customFormat="1" ht="15.4" customHeight="1" x14ac:dyDescent="0.45">
      <c r="A5" s="32" t="s">
        <v>50</v>
      </c>
      <c r="B5" s="32" t="s">
        <v>101</v>
      </c>
      <c r="C5" s="32">
        <v>4</v>
      </c>
      <c r="D5" s="32" t="s">
        <v>51</v>
      </c>
      <c r="E5" s="32" t="s">
        <v>50</v>
      </c>
      <c r="F5" s="32" t="s">
        <v>52</v>
      </c>
      <c r="G5" s="32">
        <v>400</v>
      </c>
      <c r="H5" s="32">
        <v>11</v>
      </c>
      <c r="I5" s="32">
        <v>7</v>
      </c>
      <c r="J5" s="32" t="s">
        <v>370</v>
      </c>
      <c r="K5" s="32" t="s">
        <v>55</v>
      </c>
      <c r="L5" s="32" t="s">
        <v>56</v>
      </c>
      <c r="M5" s="32" t="s">
        <v>57</v>
      </c>
      <c r="N5" s="32" t="s">
        <v>58</v>
      </c>
      <c r="O5" s="32">
        <v>40</v>
      </c>
      <c r="P5" s="32">
        <v>2</v>
      </c>
      <c r="Q5" s="32" t="s">
        <v>59</v>
      </c>
      <c r="R5" s="32" t="s">
        <v>755</v>
      </c>
      <c r="S5" s="35" t="s">
        <v>756</v>
      </c>
      <c r="U5" s="32" t="s">
        <v>40</v>
      </c>
      <c r="V5" s="34" t="s">
        <v>160</v>
      </c>
      <c r="W5" s="34"/>
      <c r="X5" s="34"/>
      <c r="Y5" s="34"/>
      <c r="Z5" s="34"/>
      <c r="AA5" s="34"/>
      <c r="AB5" s="34"/>
      <c r="AC5" s="34"/>
      <c r="AD5" s="34"/>
      <c r="AE5" s="39">
        <v>43703</v>
      </c>
      <c r="AF5" s="38">
        <f>(AE5-DATE(1970,1,1))*86400</f>
        <v>1566777600</v>
      </c>
    </row>
    <row r="6" spans="1:32" ht="15.4" customHeight="1" x14ac:dyDescent="0.45">
      <c r="A6" t="s">
        <v>60</v>
      </c>
      <c r="B6" t="s">
        <v>101</v>
      </c>
      <c r="C6">
        <v>5</v>
      </c>
      <c r="D6" t="s">
        <v>61</v>
      </c>
      <c r="E6" t="s">
        <v>62</v>
      </c>
      <c r="F6" t="s">
        <v>63</v>
      </c>
      <c r="G6">
        <v>152</v>
      </c>
      <c r="H6">
        <v>4</v>
      </c>
      <c r="I6">
        <v>5</v>
      </c>
      <c r="J6" t="s">
        <v>23</v>
      </c>
      <c r="K6" t="s">
        <v>36</v>
      </c>
      <c r="M6" t="s">
        <v>65</v>
      </c>
      <c r="N6" t="s">
        <v>66</v>
      </c>
      <c r="O6">
        <v>90</v>
      </c>
      <c r="P6">
        <v>3</v>
      </c>
      <c r="Q6" t="s">
        <v>189</v>
      </c>
      <c r="R6" t="s">
        <v>68</v>
      </c>
      <c r="S6" t="s">
        <v>281</v>
      </c>
      <c r="U6" t="s">
        <v>159</v>
      </c>
      <c r="V6" s="30" t="s">
        <v>282</v>
      </c>
      <c r="W6" s="30">
        <v>1</v>
      </c>
      <c r="Y6" s="30">
        <v>1</v>
      </c>
      <c r="Z6" s="30">
        <v>1</v>
      </c>
      <c r="AB6" s="30">
        <v>1</v>
      </c>
    </row>
    <row r="7" spans="1:32" s="32" customFormat="1" ht="15.4" customHeight="1" x14ac:dyDescent="0.45">
      <c r="A7" s="32" t="s">
        <v>69</v>
      </c>
      <c r="B7" s="32" t="s">
        <v>101</v>
      </c>
      <c r="C7" s="32">
        <v>6</v>
      </c>
      <c r="D7" s="32" t="s">
        <v>70</v>
      </c>
      <c r="E7" s="32" t="s">
        <v>71</v>
      </c>
      <c r="F7" s="32" t="s">
        <v>72</v>
      </c>
      <c r="G7" s="32">
        <v>555</v>
      </c>
      <c r="H7" s="32">
        <v>16</v>
      </c>
      <c r="I7" s="32">
        <v>4</v>
      </c>
      <c r="J7" s="32" t="s">
        <v>35</v>
      </c>
      <c r="K7" s="32" t="s">
        <v>74</v>
      </c>
      <c r="L7" s="32" t="s">
        <v>75</v>
      </c>
      <c r="M7" s="32" t="s">
        <v>76</v>
      </c>
      <c r="N7" s="32" t="s">
        <v>77</v>
      </c>
      <c r="O7" s="32">
        <v>45</v>
      </c>
      <c r="P7" s="32">
        <v>2</v>
      </c>
      <c r="Q7" s="32" t="s">
        <v>78</v>
      </c>
      <c r="R7" s="32" t="s">
        <v>79</v>
      </c>
      <c r="S7" s="32" t="s">
        <v>80</v>
      </c>
      <c r="U7" s="32" t="s">
        <v>40</v>
      </c>
      <c r="V7" s="34"/>
      <c r="W7" s="34"/>
      <c r="X7" s="34"/>
      <c r="Y7" s="34"/>
      <c r="Z7" s="34"/>
      <c r="AA7" s="34"/>
      <c r="AB7" s="34"/>
      <c r="AC7" s="34"/>
      <c r="AD7" s="34"/>
    </row>
    <row r="8" spans="1:32" ht="15.4" customHeight="1" x14ac:dyDescent="0.45">
      <c r="A8" t="s">
        <v>81</v>
      </c>
      <c r="B8" t="s">
        <v>101</v>
      </c>
      <c r="C8">
        <v>7</v>
      </c>
      <c r="D8" t="s">
        <v>42</v>
      </c>
      <c r="E8" t="s">
        <v>43</v>
      </c>
      <c r="F8" t="s">
        <v>82</v>
      </c>
      <c r="G8">
        <v>140</v>
      </c>
      <c r="H8">
        <v>4</v>
      </c>
      <c r="I8">
        <v>1</v>
      </c>
      <c r="J8" t="s">
        <v>84</v>
      </c>
      <c r="K8" t="s">
        <v>615</v>
      </c>
      <c r="M8" t="s">
        <v>46</v>
      </c>
      <c r="N8" t="s">
        <v>169</v>
      </c>
      <c r="O8">
        <v>30</v>
      </c>
      <c r="P8">
        <v>1</v>
      </c>
      <c r="Q8" t="s">
        <v>48</v>
      </c>
      <c r="R8" t="s">
        <v>85</v>
      </c>
      <c r="S8" t="s">
        <v>86</v>
      </c>
      <c r="U8" t="s">
        <v>159</v>
      </c>
    </row>
    <row r="9" spans="1:32" s="32" customFormat="1" ht="15.4" customHeight="1" x14ac:dyDescent="0.45">
      <c r="A9" s="32" t="s">
        <v>87</v>
      </c>
      <c r="B9" s="32" t="s">
        <v>101</v>
      </c>
      <c r="C9" s="32">
        <v>8</v>
      </c>
      <c r="D9" s="32" t="s">
        <v>30</v>
      </c>
      <c r="E9" s="32" t="s">
        <v>87</v>
      </c>
      <c r="F9" s="32" t="s">
        <v>88</v>
      </c>
      <c r="G9" s="32">
        <v>117</v>
      </c>
      <c r="H9" s="32">
        <v>5</v>
      </c>
      <c r="I9" s="32">
        <v>4</v>
      </c>
      <c r="J9" s="32" t="s">
        <v>35</v>
      </c>
      <c r="K9" s="32" t="s">
        <v>74</v>
      </c>
      <c r="M9" s="32" t="s">
        <v>37</v>
      </c>
      <c r="N9" s="32" t="s">
        <v>168</v>
      </c>
      <c r="O9" s="32">
        <v>120</v>
      </c>
      <c r="P9" s="32">
        <v>3</v>
      </c>
      <c r="Q9" s="32" t="s">
        <v>39</v>
      </c>
      <c r="R9" s="32" t="s">
        <v>821</v>
      </c>
      <c r="S9" s="32" t="s">
        <v>820</v>
      </c>
      <c r="U9" s="32" t="s">
        <v>159</v>
      </c>
      <c r="V9" s="34" t="s">
        <v>41</v>
      </c>
      <c r="W9" s="34">
        <v>1</v>
      </c>
      <c r="X9" s="34"/>
      <c r="Y9" s="34"/>
      <c r="Z9" s="34"/>
      <c r="AA9" s="34"/>
      <c r="AB9" s="34"/>
      <c r="AC9" s="34"/>
      <c r="AD9" s="34"/>
    </row>
    <row r="10" spans="1:32" ht="15.4" customHeight="1" x14ac:dyDescent="0.45">
      <c r="A10" t="s">
        <v>90</v>
      </c>
      <c r="B10" t="s">
        <v>101</v>
      </c>
      <c r="C10">
        <v>9</v>
      </c>
      <c r="D10" t="s">
        <v>91</v>
      </c>
      <c r="E10" t="s">
        <v>441</v>
      </c>
      <c r="F10" t="s">
        <v>92</v>
      </c>
      <c r="G10">
        <v>60</v>
      </c>
      <c r="H10">
        <v>2</v>
      </c>
      <c r="I10">
        <v>7</v>
      </c>
      <c r="J10" t="s">
        <v>370</v>
      </c>
      <c r="K10" t="s">
        <v>55</v>
      </c>
      <c r="L10" t="s">
        <v>558</v>
      </c>
      <c r="M10" t="s">
        <v>455</v>
      </c>
      <c r="N10" t="s">
        <v>167</v>
      </c>
      <c r="O10">
        <v>10</v>
      </c>
      <c r="P10">
        <v>1</v>
      </c>
      <c r="Q10" t="s">
        <v>39</v>
      </c>
      <c r="R10" t="s">
        <v>442</v>
      </c>
      <c r="S10" s="2" t="s">
        <v>450</v>
      </c>
      <c r="T10" s="2"/>
      <c r="U10" t="s">
        <v>40</v>
      </c>
    </row>
    <row r="11" spans="1:32" s="32" customFormat="1" ht="15.4" customHeight="1" x14ac:dyDescent="0.45">
      <c r="A11" s="32" t="s">
        <v>94</v>
      </c>
      <c r="B11" s="32" t="s">
        <v>101</v>
      </c>
      <c r="C11" s="32">
        <v>10</v>
      </c>
      <c r="D11" s="32" t="s">
        <v>30</v>
      </c>
      <c r="E11" s="32" t="s">
        <v>31</v>
      </c>
      <c r="F11" s="32" t="s">
        <v>95</v>
      </c>
      <c r="G11" s="32">
        <v>130</v>
      </c>
      <c r="H11" s="32">
        <v>3</v>
      </c>
      <c r="I11" s="32">
        <v>5</v>
      </c>
      <c r="J11" s="32" t="s">
        <v>23</v>
      </c>
      <c r="K11" s="32" t="s">
        <v>36</v>
      </c>
      <c r="M11" s="32" t="s">
        <v>37</v>
      </c>
      <c r="N11" s="32" t="s">
        <v>166</v>
      </c>
      <c r="O11" s="32">
        <v>50</v>
      </c>
      <c r="P11" s="32">
        <v>2</v>
      </c>
      <c r="Q11" s="32" t="s">
        <v>97</v>
      </c>
      <c r="R11" s="32" t="s">
        <v>98</v>
      </c>
      <c r="S11" s="32" t="s">
        <v>99</v>
      </c>
      <c r="T11" s="32" t="s">
        <v>601</v>
      </c>
      <c r="U11" s="32" t="s">
        <v>159</v>
      </c>
      <c r="V11" s="34"/>
      <c r="W11" s="34"/>
      <c r="X11" s="34"/>
      <c r="Y11" s="34"/>
      <c r="Z11" s="34">
        <v>1</v>
      </c>
      <c r="AA11" s="34"/>
      <c r="AB11" s="34">
        <v>1</v>
      </c>
      <c r="AC11" s="34"/>
      <c r="AD11" s="34"/>
    </row>
    <row r="12" spans="1:32" ht="15.4" customHeight="1" x14ac:dyDescent="0.45">
      <c r="A12" t="s">
        <v>154</v>
      </c>
      <c r="B12" t="s">
        <v>101</v>
      </c>
      <c r="C12">
        <v>11</v>
      </c>
      <c r="D12" t="s">
        <v>19</v>
      </c>
      <c r="E12" t="s">
        <v>156</v>
      </c>
      <c r="F12" t="s">
        <v>155</v>
      </c>
      <c r="G12">
        <v>330</v>
      </c>
      <c r="H12">
        <v>11</v>
      </c>
      <c r="I12">
        <v>5</v>
      </c>
      <c r="J12" t="s">
        <v>23</v>
      </c>
      <c r="K12" t="s">
        <v>24</v>
      </c>
      <c r="M12" t="s">
        <v>25</v>
      </c>
      <c r="N12" t="s">
        <v>165</v>
      </c>
      <c r="O12">
        <v>140</v>
      </c>
      <c r="P12">
        <v>1</v>
      </c>
      <c r="Q12" t="s">
        <v>39</v>
      </c>
      <c r="R12" s="2" t="s">
        <v>162</v>
      </c>
      <c r="S12" t="s">
        <v>171</v>
      </c>
      <c r="U12" t="s">
        <v>159</v>
      </c>
      <c r="V12" s="30" t="s">
        <v>160</v>
      </c>
    </row>
    <row r="13" spans="1:32" s="32" customFormat="1" ht="15.4" customHeight="1" x14ac:dyDescent="0.45">
      <c r="A13" s="32" t="s">
        <v>172</v>
      </c>
      <c r="B13" s="32" t="s">
        <v>101</v>
      </c>
      <c r="C13" s="32">
        <v>12</v>
      </c>
      <c r="D13" s="32" t="s">
        <v>173</v>
      </c>
      <c r="E13" s="32" t="s">
        <v>174</v>
      </c>
      <c r="F13" s="32" t="s">
        <v>175</v>
      </c>
      <c r="G13" s="32">
        <v>190</v>
      </c>
      <c r="H13" s="32">
        <v>6</v>
      </c>
      <c r="I13" s="32">
        <v>5</v>
      </c>
      <c r="J13" s="32" t="s">
        <v>23</v>
      </c>
      <c r="K13" s="32" t="s">
        <v>24</v>
      </c>
      <c r="L13" s="32" t="s">
        <v>177</v>
      </c>
      <c r="M13" s="32" t="s">
        <v>176</v>
      </c>
      <c r="N13" s="32" t="s">
        <v>178</v>
      </c>
      <c r="O13" s="32">
        <v>35</v>
      </c>
      <c r="P13" s="32">
        <v>1</v>
      </c>
      <c r="Q13" s="32" t="s">
        <v>179</v>
      </c>
      <c r="R13" s="35" t="s">
        <v>790</v>
      </c>
      <c r="S13" s="36" t="s">
        <v>791</v>
      </c>
      <c r="T13" s="36" t="s">
        <v>656</v>
      </c>
      <c r="V13" s="34" t="s">
        <v>160</v>
      </c>
      <c r="W13" s="34">
        <v>1</v>
      </c>
      <c r="X13" s="34">
        <v>1</v>
      </c>
      <c r="Y13" s="34"/>
      <c r="Z13" s="34"/>
      <c r="AA13" s="34"/>
      <c r="AB13" s="34">
        <v>1</v>
      </c>
      <c r="AC13" s="34"/>
      <c r="AD13" s="34"/>
    </row>
    <row r="14" spans="1:32" ht="15.4" customHeight="1" x14ac:dyDescent="0.45">
      <c r="A14" t="s">
        <v>184</v>
      </c>
      <c r="B14" t="s">
        <v>101</v>
      </c>
      <c r="C14">
        <v>13</v>
      </c>
      <c r="D14" t="s">
        <v>61</v>
      </c>
      <c r="E14" t="s">
        <v>185</v>
      </c>
      <c r="F14" t="s">
        <v>186</v>
      </c>
      <c r="G14">
        <v>81</v>
      </c>
      <c r="H14">
        <v>3</v>
      </c>
      <c r="I14">
        <v>5</v>
      </c>
      <c r="J14" t="s">
        <v>23</v>
      </c>
      <c r="K14" t="s">
        <v>187</v>
      </c>
      <c r="M14" t="s">
        <v>65</v>
      </c>
      <c r="N14" t="s">
        <v>567</v>
      </c>
      <c r="O14">
        <v>20</v>
      </c>
      <c r="P14">
        <v>2</v>
      </c>
      <c r="Q14" t="s">
        <v>189</v>
      </c>
      <c r="R14" t="s">
        <v>188</v>
      </c>
      <c r="S14" t="s">
        <v>194</v>
      </c>
      <c r="U14" t="s">
        <v>195</v>
      </c>
      <c r="W14" s="30">
        <v>1</v>
      </c>
    </row>
    <row r="15" spans="1:32" s="32" customFormat="1" ht="15.4" customHeight="1" x14ac:dyDescent="0.45">
      <c r="A15" s="32" t="s">
        <v>200</v>
      </c>
      <c r="B15" s="32" t="s">
        <v>101</v>
      </c>
      <c r="C15" s="32">
        <v>14</v>
      </c>
      <c r="D15" s="32" t="s">
        <v>30</v>
      </c>
      <c r="E15" s="32" t="s">
        <v>31</v>
      </c>
      <c r="F15" s="32" t="s">
        <v>201</v>
      </c>
      <c r="G15" s="32">
        <v>70</v>
      </c>
      <c r="H15" s="32">
        <v>3</v>
      </c>
      <c r="I15" s="32">
        <v>4</v>
      </c>
      <c r="J15" s="32" t="s">
        <v>35</v>
      </c>
      <c r="K15" s="32" t="s">
        <v>36</v>
      </c>
      <c r="M15" s="32" t="s">
        <v>37</v>
      </c>
      <c r="N15" s="32" t="s">
        <v>202</v>
      </c>
      <c r="O15" s="32">
        <v>25</v>
      </c>
      <c r="P15" s="32">
        <v>1</v>
      </c>
      <c r="Q15" s="32" t="s">
        <v>39</v>
      </c>
      <c r="R15" s="35" t="s">
        <v>210</v>
      </c>
      <c r="S15" s="35" t="s">
        <v>717</v>
      </c>
      <c r="T15" s="36" t="s">
        <v>718</v>
      </c>
      <c r="U15" s="32" t="s">
        <v>195</v>
      </c>
      <c r="V15" s="34" t="s">
        <v>203</v>
      </c>
      <c r="W15" s="34"/>
      <c r="X15" s="34"/>
      <c r="Y15" s="34"/>
      <c r="Z15" s="34">
        <v>1</v>
      </c>
      <c r="AA15" s="34"/>
      <c r="AB15" s="34"/>
      <c r="AC15" s="34"/>
      <c r="AD15" s="34"/>
    </row>
    <row r="16" spans="1:32" ht="15.4" customHeight="1" x14ac:dyDescent="0.45">
      <c r="A16" t="s">
        <v>227</v>
      </c>
      <c r="B16" t="s">
        <v>101</v>
      </c>
      <c r="C16">
        <v>15</v>
      </c>
      <c r="D16" t="s">
        <v>228</v>
      </c>
      <c r="E16" t="s">
        <v>229</v>
      </c>
      <c r="F16" t="s">
        <v>230</v>
      </c>
      <c r="G16">
        <v>152</v>
      </c>
      <c r="H16">
        <v>6</v>
      </c>
      <c r="I16">
        <v>5</v>
      </c>
      <c r="J16" t="s">
        <v>23</v>
      </c>
      <c r="K16" t="s">
        <v>187</v>
      </c>
      <c r="L16" t="s">
        <v>380</v>
      </c>
      <c r="M16" t="s">
        <v>233</v>
      </c>
      <c r="N16" t="s">
        <v>566</v>
      </c>
      <c r="O16">
        <v>5</v>
      </c>
      <c r="P16">
        <v>1</v>
      </c>
      <c r="Q16" t="s">
        <v>234</v>
      </c>
      <c r="R16" t="s">
        <v>792</v>
      </c>
      <c r="S16" s="3" t="s">
        <v>793</v>
      </c>
      <c r="U16" t="s">
        <v>40</v>
      </c>
      <c r="V16" s="30" t="s">
        <v>160</v>
      </c>
      <c r="W16" s="30">
        <v>1</v>
      </c>
    </row>
    <row r="17" spans="1:32" s="32" customFormat="1" ht="15.4" customHeight="1" x14ac:dyDescent="0.45">
      <c r="A17" s="32" t="s">
        <v>289</v>
      </c>
      <c r="B17" s="32" t="s">
        <v>101</v>
      </c>
      <c r="C17" s="32">
        <v>16</v>
      </c>
      <c r="D17" s="32" t="s">
        <v>42</v>
      </c>
      <c r="E17" s="32" t="s">
        <v>43</v>
      </c>
      <c r="F17" s="32" t="s">
        <v>294</v>
      </c>
      <c r="G17" s="32">
        <v>280</v>
      </c>
      <c r="H17" s="32">
        <v>12</v>
      </c>
      <c r="I17" s="32">
        <v>3</v>
      </c>
      <c r="J17" s="32" t="s">
        <v>160</v>
      </c>
      <c r="K17" s="32" t="s">
        <v>36</v>
      </c>
      <c r="M17" s="32" t="s">
        <v>46</v>
      </c>
      <c r="N17" s="32" t="s">
        <v>290</v>
      </c>
      <c r="O17" s="32">
        <v>70</v>
      </c>
      <c r="P17" s="32">
        <v>2</v>
      </c>
      <c r="Q17" s="32" t="s">
        <v>48</v>
      </c>
      <c r="R17" s="35" t="s">
        <v>303</v>
      </c>
      <c r="S17" s="36" t="s">
        <v>657</v>
      </c>
      <c r="T17" s="36" t="s">
        <v>658</v>
      </c>
      <c r="U17" s="32" t="s">
        <v>159</v>
      </c>
      <c r="V17" s="34" t="s">
        <v>258</v>
      </c>
      <c r="W17" s="34"/>
      <c r="X17" s="34"/>
      <c r="Y17" s="34"/>
      <c r="Z17" s="34"/>
      <c r="AA17" s="34"/>
      <c r="AB17" s="34"/>
      <c r="AC17" s="34">
        <v>1</v>
      </c>
      <c r="AD17" s="34"/>
      <c r="AE17" s="39">
        <v>43591</v>
      </c>
      <c r="AF17" s="38">
        <f>(AE17-DATE(1970,1,1))*86400</f>
        <v>1557100800</v>
      </c>
    </row>
    <row r="18" spans="1:32" ht="15.4" customHeight="1" x14ac:dyDescent="0.45">
      <c r="A18" t="s">
        <v>328</v>
      </c>
      <c r="B18" t="s">
        <v>101</v>
      </c>
      <c r="C18">
        <v>17</v>
      </c>
      <c r="D18" t="s">
        <v>326</v>
      </c>
      <c r="E18" t="s">
        <v>327</v>
      </c>
      <c r="F18" t="s">
        <v>329</v>
      </c>
      <c r="G18">
        <v>575</v>
      </c>
      <c r="H18">
        <v>13</v>
      </c>
      <c r="I18">
        <v>7</v>
      </c>
      <c r="J18" t="s">
        <v>370</v>
      </c>
      <c r="K18" t="s">
        <v>331</v>
      </c>
      <c r="L18" t="s">
        <v>330</v>
      </c>
      <c r="M18" t="s">
        <v>332</v>
      </c>
      <c r="N18" t="s">
        <v>335</v>
      </c>
      <c r="O18">
        <v>90</v>
      </c>
      <c r="P18">
        <v>2</v>
      </c>
      <c r="Q18" t="s">
        <v>39</v>
      </c>
      <c r="R18" s="2" t="s">
        <v>349</v>
      </c>
      <c r="S18" t="s">
        <v>340</v>
      </c>
      <c r="U18" t="s">
        <v>195</v>
      </c>
      <c r="W18" s="30">
        <v>1</v>
      </c>
    </row>
    <row r="19" spans="1:32" s="32" customFormat="1" ht="15.4" customHeight="1" x14ac:dyDescent="0.45">
      <c r="A19" s="32" t="s">
        <v>357</v>
      </c>
      <c r="B19" s="32" t="s">
        <v>101</v>
      </c>
      <c r="C19" s="32">
        <v>18</v>
      </c>
      <c r="D19" s="32" t="s">
        <v>30</v>
      </c>
      <c r="E19" s="32" t="s">
        <v>358</v>
      </c>
      <c r="F19" s="32" t="s">
        <v>359</v>
      </c>
      <c r="G19" s="32">
        <v>74</v>
      </c>
      <c r="H19" s="32">
        <v>3</v>
      </c>
      <c r="I19" s="32">
        <v>2</v>
      </c>
      <c r="J19" s="32" t="s">
        <v>361</v>
      </c>
      <c r="K19" s="32" t="s">
        <v>407</v>
      </c>
      <c r="M19" s="32" t="s">
        <v>37</v>
      </c>
      <c r="N19" s="32" t="s">
        <v>360</v>
      </c>
      <c r="O19" s="32">
        <v>70</v>
      </c>
      <c r="P19" s="32">
        <v>2</v>
      </c>
      <c r="Q19" s="32" t="s">
        <v>48</v>
      </c>
      <c r="R19" s="35" t="s">
        <v>368</v>
      </c>
      <c r="S19" s="35" t="s">
        <v>362</v>
      </c>
      <c r="T19" s="35"/>
      <c r="V19" s="34"/>
      <c r="W19" s="34"/>
      <c r="X19" s="34"/>
      <c r="Y19" s="34"/>
      <c r="Z19" s="34"/>
      <c r="AA19" s="34"/>
      <c r="AB19" s="34"/>
      <c r="AC19" s="34">
        <v>1</v>
      </c>
      <c r="AD19" s="34"/>
    </row>
    <row r="20" spans="1:32" ht="15.4" customHeight="1" x14ac:dyDescent="0.45">
      <c r="A20" t="s">
        <v>385</v>
      </c>
      <c r="B20" t="s">
        <v>101</v>
      </c>
      <c r="C20">
        <v>19</v>
      </c>
      <c r="D20" t="s">
        <v>384</v>
      </c>
      <c r="E20" t="s">
        <v>383</v>
      </c>
      <c r="F20" t="s">
        <v>382</v>
      </c>
      <c r="G20">
        <v>300</v>
      </c>
      <c r="H20">
        <v>10</v>
      </c>
      <c r="I20">
        <v>3</v>
      </c>
      <c r="J20" t="s">
        <v>160</v>
      </c>
      <c r="K20" t="s">
        <v>74</v>
      </c>
      <c r="L20" t="s">
        <v>406</v>
      </c>
      <c r="M20" t="s">
        <v>381</v>
      </c>
      <c r="N20" t="s">
        <v>565</v>
      </c>
      <c r="O20">
        <v>40</v>
      </c>
      <c r="P20">
        <v>1</v>
      </c>
      <c r="Q20" t="s">
        <v>59</v>
      </c>
      <c r="R20" t="s">
        <v>408</v>
      </c>
      <c r="S20" t="s">
        <v>386</v>
      </c>
      <c r="U20" t="s">
        <v>159</v>
      </c>
      <c r="AE20" s="31"/>
    </row>
    <row r="21" spans="1:32" s="32" customFormat="1" ht="15.4" customHeight="1" x14ac:dyDescent="0.45">
      <c r="A21" s="32" t="s">
        <v>389</v>
      </c>
      <c r="B21" s="32" t="s">
        <v>101</v>
      </c>
      <c r="C21" s="32">
        <v>20</v>
      </c>
      <c r="D21" s="32" t="s">
        <v>61</v>
      </c>
      <c r="E21" s="32" t="s">
        <v>390</v>
      </c>
      <c r="F21" s="32" t="s">
        <v>388</v>
      </c>
      <c r="G21" s="32">
        <v>80</v>
      </c>
      <c r="H21" s="32">
        <v>4</v>
      </c>
      <c r="I21" s="32">
        <v>5</v>
      </c>
      <c r="J21" s="32" t="s">
        <v>23</v>
      </c>
      <c r="K21" s="32" t="s">
        <v>36</v>
      </c>
      <c r="M21" s="32" t="s">
        <v>65</v>
      </c>
      <c r="N21" s="32" t="s">
        <v>391</v>
      </c>
      <c r="O21" s="32">
        <v>90</v>
      </c>
      <c r="P21" s="32">
        <v>1</v>
      </c>
      <c r="Q21" s="32" t="s">
        <v>39</v>
      </c>
      <c r="R21" s="35" t="s">
        <v>763</v>
      </c>
      <c r="S21" s="33" t="s">
        <v>794</v>
      </c>
      <c r="T21" s="33" t="s">
        <v>772</v>
      </c>
      <c r="V21" s="34" t="s">
        <v>203</v>
      </c>
      <c r="W21" s="34"/>
      <c r="X21" s="34"/>
      <c r="Y21" s="34"/>
      <c r="Z21" s="34"/>
      <c r="AA21" s="34"/>
      <c r="AB21" s="34"/>
      <c r="AC21" s="34">
        <v>1</v>
      </c>
      <c r="AD21" s="34"/>
      <c r="AE21" s="39">
        <v>43720</v>
      </c>
      <c r="AF21" s="38">
        <f>(AE21-DATE(1970,1,1))*86400</f>
        <v>1568246400</v>
      </c>
    </row>
    <row r="22" spans="1:32" ht="15.4" customHeight="1" x14ac:dyDescent="0.45">
      <c r="A22" t="s">
        <v>418</v>
      </c>
      <c r="B22" t="s">
        <v>101</v>
      </c>
      <c r="C22">
        <v>21</v>
      </c>
      <c r="D22" t="s">
        <v>420</v>
      </c>
      <c r="E22" t="s">
        <v>421</v>
      </c>
      <c r="F22" t="s">
        <v>423</v>
      </c>
      <c r="G22">
        <v>80</v>
      </c>
      <c r="H22">
        <v>4</v>
      </c>
      <c r="I22">
        <v>6</v>
      </c>
      <c r="J22" t="s">
        <v>54</v>
      </c>
      <c r="K22" t="s">
        <v>331</v>
      </c>
      <c r="M22" t="s">
        <v>424</v>
      </c>
      <c r="N22" t="s">
        <v>425</v>
      </c>
      <c r="O22">
        <v>40</v>
      </c>
      <c r="P22">
        <v>2</v>
      </c>
      <c r="Q22" t="s">
        <v>39</v>
      </c>
      <c r="R22" t="s">
        <v>428</v>
      </c>
      <c r="S22" t="s">
        <v>426</v>
      </c>
      <c r="U22" t="s">
        <v>427</v>
      </c>
      <c r="V22" s="30" t="s">
        <v>41</v>
      </c>
    </row>
    <row r="23" spans="1:32" s="32" customFormat="1" ht="15.4" customHeight="1" x14ac:dyDescent="0.45">
      <c r="A23" s="32" t="s">
        <v>419</v>
      </c>
      <c r="B23" s="32" t="s">
        <v>101</v>
      </c>
      <c r="C23" s="32">
        <v>22</v>
      </c>
      <c r="D23" s="32" t="s">
        <v>173</v>
      </c>
      <c r="E23" s="32" t="s">
        <v>422</v>
      </c>
      <c r="F23" s="32" t="s">
        <v>458</v>
      </c>
      <c r="G23" s="32">
        <v>228</v>
      </c>
      <c r="H23" s="32">
        <v>9</v>
      </c>
      <c r="I23" s="32">
        <v>6</v>
      </c>
      <c r="J23" s="32" t="s">
        <v>54</v>
      </c>
      <c r="K23" s="32" t="s">
        <v>55</v>
      </c>
      <c r="M23" s="32" t="s">
        <v>176</v>
      </c>
      <c r="N23" s="32" t="s">
        <v>462</v>
      </c>
      <c r="O23" s="32">
        <v>20</v>
      </c>
      <c r="P23" s="32">
        <v>1</v>
      </c>
      <c r="Q23" s="32" t="s">
        <v>59</v>
      </c>
      <c r="R23" s="32" t="s">
        <v>461</v>
      </c>
      <c r="S23" s="32" t="s">
        <v>463</v>
      </c>
      <c r="U23" s="32" t="s">
        <v>195</v>
      </c>
      <c r="V23" s="34" t="s">
        <v>160</v>
      </c>
      <c r="W23" s="34">
        <v>1</v>
      </c>
      <c r="X23" s="34"/>
      <c r="Y23" s="34"/>
      <c r="Z23" s="34"/>
      <c r="AA23" s="34"/>
      <c r="AB23" s="34"/>
      <c r="AC23" s="34"/>
      <c r="AD23" s="34"/>
    </row>
    <row r="24" spans="1:32" ht="15.4" customHeight="1" x14ac:dyDescent="0.45">
      <c r="A24" t="s">
        <v>477</v>
      </c>
      <c r="B24" t="s">
        <v>101</v>
      </c>
      <c r="C24">
        <v>23</v>
      </c>
      <c r="D24" t="s">
        <v>474</v>
      </c>
      <c r="E24" t="s">
        <v>476</v>
      </c>
      <c r="F24" t="s">
        <v>473</v>
      </c>
      <c r="G24">
        <v>250</v>
      </c>
      <c r="H24">
        <v>9</v>
      </c>
      <c r="I24">
        <v>5</v>
      </c>
      <c r="J24" t="s">
        <v>23</v>
      </c>
      <c r="K24" t="s">
        <v>24</v>
      </c>
      <c r="L24" t="s">
        <v>479</v>
      </c>
      <c r="M24" t="s">
        <v>475</v>
      </c>
      <c r="N24" t="s">
        <v>478</v>
      </c>
      <c r="O24">
        <v>21</v>
      </c>
      <c r="P24">
        <v>1</v>
      </c>
      <c r="Q24" t="s">
        <v>179</v>
      </c>
      <c r="R24" t="s">
        <v>480</v>
      </c>
      <c r="S24" t="s">
        <v>795</v>
      </c>
      <c r="U24" t="s">
        <v>195</v>
      </c>
      <c r="V24" s="30" t="s">
        <v>282</v>
      </c>
      <c r="W24" s="30">
        <v>1</v>
      </c>
    </row>
    <row r="25" spans="1:32" s="32" customFormat="1" ht="15.4" customHeight="1" x14ac:dyDescent="0.45">
      <c r="A25" s="32" t="s">
        <v>493</v>
      </c>
      <c r="B25" s="32" t="s">
        <v>101</v>
      </c>
      <c r="C25" s="32">
        <v>24</v>
      </c>
      <c r="D25" s="32" t="s">
        <v>492</v>
      </c>
      <c r="E25" s="32" t="s">
        <v>494</v>
      </c>
      <c r="F25" s="32" t="s">
        <v>497</v>
      </c>
      <c r="G25" s="32">
        <v>350</v>
      </c>
      <c r="H25" s="32">
        <v>13</v>
      </c>
      <c r="I25" s="32">
        <v>7</v>
      </c>
      <c r="J25" s="32" t="s">
        <v>370</v>
      </c>
      <c r="K25" s="32" t="s">
        <v>55</v>
      </c>
      <c r="L25" s="32" t="s">
        <v>495</v>
      </c>
      <c r="M25" s="32" t="s">
        <v>496</v>
      </c>
      <c r="N25" s="32" t="s">
        <v>498</v>
      </c>
      <c r="O25" s="32">
        <v>190</v>
      </c>
      <c r="P25" s="32">
        <v>2</v>
      </c>
      <c r="Q25" s="32" t="s">
        <v>39</v>
      </c>
      <c r="R25" s="32" t="s">
        <v>505</v>
      </c>
      <c r="S25" s="36" t="s">
        <v>796</v>
      </c>
      <c r="T25" s="35"/>
      <c r="U25" s="32" t="s">
        <v>195</v>
      </c>
      <c r="V25" s="34" t="s">
        <v>160</v>
      </c>
      <c r="W25" s="34">
        <v>1</v>
      </c>
      <c r="X25" s="34"/>
      <c r="Y25" s="34"/>
      <c r="Z25" s="34"/>
      <c r="AA25" s="34"/>
      <c r="AB25" s="34"/>
      <c r="AC25" s="34"/>
      <c r="AD25" s="34"/>
      <c r="AE25" s="39">
        <v>43449</v>
      </c>
      <c r="AF25" s="38">
        <f>(AE25-DATE(1970,1,1))*86400</f>
        <v>1544832000</v>
      </c>
    </row>
    <row r="26" spans="1:32" ht="15.4" customHeight="1" x14ac:dyDescent="0.45">
      <c r="A26" t="s">
        <v>530</v>
      </c>
      <c r="B26" t="s">
        <v>101</v>
      </c>
      <c r="C26">
        <v>25</v>
      </c>
      <c r="D26" t="s">
        <v>528</v>
      </c>
      <c r="E26" t="s">
        <v>532</v>
      </c>
      <c r="F26" t="s">
        <v>531</v>
      </c>
      <c r="G26">
        <v>230</v>
      </c>
      <c r="H26">
        <v>8</v>
      </c>
      <c r="I26">
        <v>5</v>
      </c>
      <c r="J26" t="s">
        <v>23</v>
      </c>
      <c r="K26" t="s">
        <v>187</v>
      </c>
      <c r="L26" t="s">
        <v>533</v>
      </c>
      <c r="M26" t="s">
        <v>534</v>
      </c>
      <c r="N26" t="s">
        <v>529</v>
      </c>
      <c r="O26">
        <v>70</v>
      </c>
      <c r="P26">
        <v>1</v>
      </c>
      <c r="Q26" t="s">
        <v>59</v>
      </c>
      <c r="R26" s="2" t="s">
        <v>544</v>
      </c>
      <c r="S26" s="14" t="s">
        <v>797</v>
      </c>
      <c r="T26" s="2"/>
      <c r="U26" t="s">
        <v>159</v>
      </c>
      <c r="V26" s="30" t="s">
        <v>160</v>
      </c>
      <c r="AE26" s="40">
        <v>43450</v>
      </c>
      <c r="AF26" s="41">
        <f>(AE26-DATE(1970,1,1))*86400</f>
        <v>1544918400</v>
      </c>
    </row>
    <row r="27" spans="1:32" s="32" customFormat="1" ht="15.4" customHeight="1" x14ac:dyDescent="0.45">
      <c r="A27" s="32" t="s">
        <v>545</v>
      </c>
      <c r="B27" s="32" t="s">
        <v>101</v>
      </c>
      <c r="C27" s="32">
        <v>26</v>
      </c>
      <c r="D27" s="32" t="s">
        <v>70</v>
      </c>
      <c r="E27" s="32" t="s">
        <v>547</v>
      </c>
      <c r="F27" s="32" t="s">
        <v>559</v>
      </c>
      <c r="G27" s="32">
        <v>160</v>
      </c>
      <c r="H27" s="32">
        <v>6</v>
      </c>
      <c r="I27" s="32">
        <v>4</v>
      </c>
      <c r="J27" s="32" t="s">
        <v>35</v>
      </c>
      <c r="K27" s="32" t="s">
        <v>548</v>
      </c>
      <c r="L27" s="32" t="s">
        <v>75</v>
      </c>
      <c r="M27" s="32" t="s">
        <v>76</v>
      </c>
      <c r="N27" s="32" t="s">
        <v>546</v>
      </c>
      <c r="O27" s="32">
        <v>80</v>
      </c>
      <c r="P27" s="32">
        <v>3</v>
      </c>
      <c r="Q27" s="32" t="s">
        <v>78</v>
      </c>
      <c r="R27" s="37" t="s">
        <v>549</v>
      </c>
      <c r="S27" s="36" t="s">
        <v>798</v>
      </c>
      <c r="T27" s="35"/>
      <c r="U27" s="32" t="s">
        <v>195</v>
      </c>
      <c r="V27" s="34" t="s">
        <v>203</v>
      </c>
      <c r="W27" s="34">
        <v>1</v>
      </c>
      <c r="X27" s="34"/>
      <c r="Y27" s="34"/>
      <c r="Z27" s="34"/>
      <c r="AA27" s="34"/>
      <c r="AB27" s="34"/>
      <c r="AC27" s="34"/>
      <c r="AD27" s="34"/>
    </row>
    <row r="28" spans="1:32" ht="15.4" customHeight="1" x14ac:dyDescent="0.45">
      <c r="A28" t="s">
        <v>609</v>
      </c>
      <c r="B28" t="s">
        <v>102</v>
      </c>
      <c r="C28">
        <v>27</v>
      </c>
      <c r="D28" t="s">
        <v>605</v>
      </c>
      <c r="E28" t="s">
        <v>606</v>
      </c>
      <c r="F28" t="s">
        <v>607</v>
      </c>
      <c r="G28">
        <v>250</v>
      </c>
      <c r="H28">
        <v>9</v>
      </c>
      <c r="I28">
        <v>4</v>
      </c>
      <c r="J28" t="s">
        <v>35</v>
      </c>
      <c r="K28" t="s">
        <v>36</v>
      </c>
      <c r="L28" t="s">
        <v>608</v>
      </c>
      <c r="M28" t="s">
        <v>603</v>
      </c>
      <c r="N28" t="s">
        <v>610</v>
      </c>
      <c r="O28">
        <v>30</v>
      </c>
      <c r="P28">
        <v>1</v>
      </c>
      <c r="Q28" t="s">
        <v>604</v>
      </c>
      <c r="S28" s="2"/>
      <c r="T28" s="2"/>
    </row>
    <row r="29" spans="1:32" s="32" customFormat="1" ht="15.4" customHeight="1" x14ac:dyDescent="0.45">
      <c r="A29" s="32" t="s">
        <v>611</v>
      </c>
      <c r="B29" s="32" t="s">
        <v>101</v>
      </c>
      <c r="C29" s="32">
        <v>28</v>
      </c>
      <c r="D29" s="32" t="s">
        <v>612</v>
      </c>
      <c r="E29" s="32" t="s">
        <v>612</v>
      </c>
      <c r="F29" s="32" t="s">
        <v>648</v>
      </c>
      <c r="G29" s="32">
        <v>115</v>
      </c>
      <c r="H29" s="32">
        <v>3</v>
      </c>
      <c r="I29" s="32">
        <v>5</v>
      </c>
      <c r="J29" s="32" t="s">
        <v>23</v>
      </c>
      <c r="K29" s="32" t="s">
        <v>187</v>
      </c>
      <c r="L29" s="32" t="s">
        <v>479</v>
      </c>
      <c r="M29" s="32" t="s">
        <v>176</v>
      </c>
      <c r="N29" s="32" t="s">
        <v>613</v>
      </c>
      <c r="O29" s="32">
        <v>15</v>
      </c>
      <c r="P29" s="32">
        <v>1</v>
      </c>
      <c r="Q29" s="32" t="s">
        <v>39</v>
      </c>
      <c r="R29" s="35" t="s">
        <v>628</v>
      </c>
      <c r="S29" s="36" t="s">
        <v>799</v>
      </c>
      <c r="V29" s="34"/>
      <c r="W29" s="34">
        <v>1</v>
      </c>
      <c r="X29" s="34"/>
      <c r="Y29" s="34"/>
      <c r="Z29" s="34"/>
      <c r="AA29" s="34"/>
      <c r="AB29" s="34"/>
      <c r="AC29" s="34"/>
      <c r="AD29" s="34"/>
    </row>
    <row r="30" spans="1:32" ht="15.4" customHeight="1" x14ac:dyDescent="0.45">
      <c r="A30" t="s">
        <v>661</v>
      </c>
      <c r="B30" t="s">
        <v>101</v>
      </c>
      <c r="C30">
        <v>29</v>
      </c>
      <c r="D30" t="s">
        <v>30</v>
      </c>
      <c r="E30" t="s">
        <v>662</v>
      </c>
      <c r="F30" t="s">
        <v>663</v>
      </c>
      <c r="G30">
        <v>87</v>
      </c>
      <c r="H30">
        <v>4</v>
      </c>
      <c r="I30">
        <v>4</v>
      </c>
      <c r="J30" t="s">
        <v>35</v>
      </c>
      <c r="K30" t="s">
        <v>36</v>
      </c>
      <c r="M30" t="s">
        <v>37</v>
      </c>
      <c r="N30" t="s">
        <v>666</v>
      </c>
      <c r="O30">
        <v>20</v>
      </c>
      <c r="P30">
        <v>1</v>
      </c>
      <c r="Q30" t="s">
        <v>59</v>
      </c>
      <c r="R30" t="s">
        <v>674</v>
      </c>
      <c r="S30" s="14" t="s">
        <v>669</v>
      </c>
      <c r="T30" s="3" t="s">
        <v>680</v>
      </c>
      <c r="U30" t="s">
        <v>195</v>
      </c>
      <c r="W30" s="30">
        <v>1</v>
      </c>
      <c r="AE30" s="40">
        <v>43652</v>
      </c>
      <c r="AF30" s="41">
        <f>(AE30-DATE(1970,1,1))*86400</f>
        <v>1562371200</v>
      </c>
    </row>
    <row r="31" spans="1:32" s="32" customFormat="1" ht="15.4" customHeight="1" x14ac:dyDescent="0.45">
      <c r="A31" s="32" t="s">
        <v>707</v>
      </c>
      <c r="B31" s="32" t="s">
        <v>101</v>
      </c>
      <c r="C31" s="32">
        <v>30</v>
      </c>
      <c r="D31" s="32" t="s">
        <v>30</v>
      </c>
      <c r="E31" s="32" t="s">
        <v>692</v>
      </c>
      <c r="F31" s="32" t="s">
        <v>695</v>
      </c>
      <c r="G31" s="32">
        <v>67</v>
      </c>
      <c r="H31" s="32">
        <v>4</v>
      </c>
      <c r="I31" s="32">
        <v>3</v>
      </c>
      <c r="J31" s="32" t="s">
        <v>160</v>
      </c>
      <c r="K31" s="32" t="s">
        <v>74</v>
      </c>
      <c r="M31" s="32" t="s">
        <v>37</v>
      </c>
      <c r="N31" s="32" t="s">
        <v>696</v>
      </c>
      <c r="O31" s="32">
        <v>1</v>
      </c>
      <c r="P31" s="32">
        <v>1</v>
      </c>
      <c r="Q31" s="32" t="s">
        <v>59</v>
      </c>
      <c r="R31" s="32" t="s">
        <v>705</v>
      </c>
      <c r="S31" s="33" t="s">
        <v>800</v>
      </c>
      <c r="T31" s="33" t="s">
        <v>706</v>
      </c>
      <c r="U31" s="32" t="s">
        <v>159</v>
      </c>
      <c r="V31" s="34"/>
      <c r="W31" s="34"/>
      <c r="X31" s="34"/>
      <c r="Y31" s="34"/>
      <c r="Z31" s="34"/>
      <c r="AA31" s="34">
        <v>1</v>
      </c>
      <c r="AB31" s="34"/>
      <c r="AC31" s="34"/>
      <c r="AD31" s="34"/>
      <c r="AE31" s="39">
        <v>43675</v>
      </c>
      <c r="AF31" s="38">
        <f>(AE31-DATE(1970,1,1))*86400</f>
        <v>1564358400</v>
      </c>
    </row>
    <row r="32" spans="1:32" ht="15.4" customHeight="1" x14ac:dyDescent="0.45">
      <c r="A32" t="s">
        <v>693</v>
      </c>
      <c r="B32" t="s">
        <v>102</v>
      </c>
      <c r="C32">
        <v>31</v>
      </c>
      <c r="D32" t="s">
        <v>326</v>
      </c>
    </row>
    <row r="33" spans="1:32" s="32" customFormat="1" ht="15.4" customHeight="1" x14ac:dyDescent="0.45">
      <c r="A33" s="32" t="s">
        <v>723</v>
      </c>
      <c r="B33" s="32" t="s">
        <v>101</v>
      </c>
      <c r="C33" s="32">
        <v>32</v>
      </c>
      <c r="D33" s="32" t="s">
        <v>722</v>
      </c>
      <c r="E33" s="32" t="s">
        <v>724</v>
      </c>
      <c r="F33" s="32" t="s">
        <v>725</v>
      </c>
      <c r="G33" s="32">
        <v>100</v>
      </c>
      <c r="H33" s="32">
        <v>4</v>
      </c>
      <c r="I33" s="32">
        <v>3</v>
      </c>
      <c r="J33" s="32" t="s">
        <v>160</v>
      </c>
      <c r="K33" s="32" t="s">
        <v>36</v>
      </c>
      <c r="L33" s="32" t="s">
        <v>729</v>
      </c>
      <c r="M33" s="32" t="s">
        <v>726</v>
      </c>
      <c r="N33" s="32" t="s">
        <v>728</v>
      </c>
      <c r="O33" s="32">
        <v>20</v>
      </c>
      <c r="P33" s="32">
        <v>1</v>
      </c>
      <c r="Q33" s="32" t="s">
        <v>59</v>
      </c>
      <c r="R33" s="35" t="s">
        <v>740</v>
      </c>
      <c r="S33" s="33" t="s">
        <v>801</v>
      </c>
      <c r="V33" s="34" t="s">
        <v>41</v>
      </c>
      <c r="W33" s="34"/>
      <c r="X33" s="34"/>
      <c r="Y33" s="34"/>
      <c r="Z33" s="34"/>
      <c r="AA33" s="34">
        <v>1</v>
      </c>
      <c r="AB33" s="34"/>
      <c r="AC33" s="34"/>
      <c r="AD33" s="34"/>
      <c r="AE33" s="39">
        <v>43702</v>
      </c>
      <c r="AF33" s="38">
        <f>(AE33-DATE(1970,1,1))*86400</f>
        <v>1566691200</v>
      </c>
    </row>
    <row r="34" spans="1:32" ht="15.4" customHeight="1" x14ac:dyDescent="0.45">
      <c r="A34" t="s">
        <v>781</v>
      </c>
      <c r="B34" t="s">
        <v>101</v>
      </c>
      <c r="C34">
        <v>33</v>
      </c>
      <c r="D34" t="s">
        <v>70</v>
      </c>
      <c r="E34" s="42" t="s">
        <v>547</v>
      </c>
      <c r="F34" t="s">
        <v>780</v>
      </c>
      <c r="G34">
        <v>720</v>
      </c>
      <c r="H34">
        <v>19</v>
      </c>
      <c r="I34">
        <v>2</v>
      </c>
      <c r="J34" t="s">
        <v>361</v>
      </c>
      <c r="K34" t="s">
        <v>407</v>
      </c>
      <c r="L34" t="s">
        <v>779</v>
      </c>
      <c r="M34" t="s">
        <v>76</v>
      </c>
      <c r="N34" t="s">
        <v>778</v>
      </c>
      <c r="O34">
        <v>60</v>
      </c>
      <c r="P34">
        <v>1</v>
      </c>
      <c r="Q34" t="s">
        <v>78</v>
      </c>
      <c r="R34" t="s">
        <v>787</v>
      </c>
      <c r="S34" s="3" t="s">
        <v>802</v>
      </c>
      <c r="V34" s="30" t="s">
        <v>160</v>
      </c>
      <c r="W34" s="30">
        <v>1</v>
      </c>
      <c r="AE34" s="40">
        <v>43723</v>
      </c>
      <c r="AF34" s="41">
        <f>(AE34-DATE(1970,1,1))*86400</f>
        <v>1568505600</v>
      </c>
    </row>
    <row r="35" spans="1:32" s="32" customFormat="1" ht="15" customHeight="1" x14ac:dyDescent="0.45">
      <c r="A35" s="32" t="s">
        <v>773</v>
      </c>
      <c r="B35" s="32" t="s">
        <v>102</v>
      </c>
      <c r="C35" s="32">
        <v>34</v>
      </c>
      <c r="D35" s="32" t="s">
        <v>19</v>
      </c>
      <c r="V35" s="34"/>
      <c r="W35" s="34"/>
      <c r="X35" s="34"/>
      <c r="Y35" s="34"/>
      <c r="Z35" s="34"/>
      <c r="AA35" s="34"/>
      <c r="AB35" s="34"/>
      <c r="AC35" s="34"/>
      <c r="AD35" s="3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zoomScale="87" zoomScaleNormal="100" workbookViewId="0">
      <pane ySplit="1" topLeftCell="A5" activePane="bottomLeft" state="frozen"/>
      <selection pane="bottomLeft" activeCell="G17" sqref="G17"/>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11.1328125" customWidth="1"/>
    <col min="8" max="8" width="4" customWidth="1"/>
    <col min="9" max="9" width="11" customWidth="1"/>
  </cols>
  <sheetData>
    <row r="1" spans="1:9" x14ac:dyDescent="0.45">
      <c r="A1" s="1" t="s">
        <v>116</v>
      </c>
      <c r="B1" s="1" t="s">
        <v>115</v>
      </c>
      <c r="C1" s="1" t="s">
        <v>114</v>
      </c>
      <c r="D1" s="1" t="s">
        <v>113</v>
      </c>
      <c r="E1" s="1" t="s">
        <v>112</v>
      </c>
      <c r="F1" s="1" t="s">
        <v>111</v>
      </c>
      <c r="G1" s="1" t="s">
        <v>631</v>
      </c>
      <c r="I1" s="1" t="s">
        <v>312</v>
      </c>
    </row>
    <row r="2" spans="1:9" x14ac:dyDescent="0.45">
      <c r="A2">
        <v>1</v>
      </c>
      <c r="B2" t="s">
        <v>108</v>
      </c>
      <c r="C2" t="s">
        <v>694</v>
      </c>
      <c r="D2" t="s">
        <v>107</v>
      </c>
      <c r="E2" t="s">
        <v>106</v>
      </c>
      <c r="F2" t="s">
        <v>105</v>
      </c>
      <c r="G2">
        <v>5</v>
      </c>
      <c r="I2" t="str">
        <f t="shared" ref="I2:I33" si="0">CONCATENATE(A2,B2)</f>
        <v>1topo</v>
      </c>
    </row>
    <row r="3" spans="1:9" x14ac:dyDescent="0.45">
      <c r="A3">
        <v>1</v>
      </c>
      <c r="B3" t="s">
        <v>147</v>
      </c>
      <c r="C3" t="s">
        <v>22</v>
      </c>
      <c r="D3" t="s">
        <v>110</v>
      </c>
      <c r="I3" t="str">
        <f t="shared" si="0"/>
        <v>1tile</v>
      </c>
    </row>
    <row r="4" spans="1:9" x14ac:dyDescent="0.45">
      <c r="A4">
        <v>1</v>
      </c>
      <c r="B4" t="s">
        <v>104</v>
      </c>
      <c r="C4" t="s">
        <v>573</v>
      </c>
      <c r="D4" t="s">
        <v>103</v>
      </c>
      <c r="E4" t="s">
        <v>592</v>
      </c>
      <c r="F4" t="s">
        <v>593</v>
      </c>
      <c r="I4" t="str">
        <f t="shared" si="0"/>
        <v>1map</v>
      </c>
    </row>
    <row r="5" spans="1:9" x14ac:dyDescent="0.45">
      <c r="A5">
        <v>2</v>
      </c>
      <c r="B5" t="s">
        <v>108</v>
      </c>
      <c r="C5" t="s">
        <v>645</v>
      </c>
      <c r="D5" t="s">
        <v>117</v>
      </c>
      <c r="E5" t="s">
        <v>741</v>
      </c>
      <c r="F5" t="s">
        <v>144</v>
      </c>
      <c r="G5">
        <v>5</v>
      </c>
      <c r="I5" t="str">
        <f t="shared" si="0"/>
        <v>2topo</v>
      </c>
    </row>
    <row r="6" spans="1:9" x14ac:dyDescent="0.45">
      <c r="A6">
        <v>2</v>
      </c>
      <c r="B6" t="s">
        <v>147</v>
      </c>
      <c r="C6" t="s">
        <v>33</v>
      </c>
      <c r="D6" t="s">
        <v>34</v>
      </c>
      <c r="E6" t="s">
        <v>741</v>
      </c>
      <c r="F6" t="s">
        <v>144</v>
      </c>
      <c r="I6" t="str">
        <f t="shared" si="0"/>
        <v>2tile</v>
      </c>
    </row>
    <row r="7" spans="1:9" x14ac:dyDescent="0.45">
      <c r="A7">
        <v>2</v>
      </c>
      <c r="B7" t="s">
        <v>104</v>
      </c>
      <c r="C7" t="s">
        <v>574</v>
      </c>
      <c r="D7" t="s">
        <v>119</v>
      </c>
      <c r="E7" t="s">
        <v>592</v>
      </c>
      <c r="F7" t="s">
        <v>593</v>
      </c>
      <c r="I7" t="str">
        <f t="shared" si="0"/>
        <v>2map</v>
      </c>
    </row>
    <row r="8" spans="1:9" x14ac:dyDescent="0.45">
      <c r="A8">
        <v>3</v>
      </c>
      <c r="B8" t="s">
        <v>108</v>
      </c>
      <c r="C8" t="s">
        <v>122</v>
      </c>
      <c r="D8" t="s">
        <v>806</v>
      </c>
      <c r="E8" t="s">
        <v>120</v>
      </c>
      <c r="F8" t="s">
        <v>654</v>
      </c>
      <c r="G8">
        <v>5</v>
      </c>
      <c r="I8" t="str">
        <f t="shared" si="0"/>
        <v>3topo</v>
      </c>
    </row>
    <row r="9" spans="1:9" x14ac:dyDescent="0.45">
      <c r="A9">
        <v>3</v>
      </c>
      <c r="B9" t="s">
        <v>147</v>
      </c>
      <c r="C9" t="s">
        <v>45</v>
      </c>
      <c r="D9" t="s">
        <v>807</v>
      </c>
      <c r="I9" t="str">
        <f t="shared" si="0"/>
        <v>3tile</v>
      </c>
    </row>
    <row r="10" spans="1:9" x14ac:dyDescent="0.45">
      <c r="A10">
        <v>3</v>
      </c>
      <c r="B10" t="s">
        <v>104</v>
      </c>
      <c r="C10" t="s">
        <v>575</v>
      </c>
      <c r="D10" t="s">
        <v>123</v>
      </c>
      <c r="E10" t="s">
        <v>592</v>
      </c>
      <c r="F10" t="s">
        <v>593</v>
      </c>
      <c r="I10" t="str">
        <f t="shared" si="0"/>
        <v>3map</v>
      </c>
    </row>
    <row r="11" spans="1:9" x14ac:dyDescent="0.45">
      <c r="A11">
        <v>4</v>
      </c>
      <c r="B11" t="s">
        <v>147</v>
      </c>
      <c r="C11" t="s">
        <v>53</v>
      </c>
      <c r="D11" t="s">
        <v>150</v>
      </c>
      <c r="E11" t="s">
        <v>742</v>
      </c>
      <c r="I11" t="str">
        <f t="shared" si="0"/>
        <v>4tile</v>
      </c>
    </row>
    <row r="12" spans="1:9" x14ac:dyDescent="0.45">
      <c r="A12">
        <v>5</v>
      </c>
      <c r="B12" t="s">
        <v>108</v>
      </c>
      <c r="C12" t="s">
        <v>127</v>
      </c>
      <c r="D12" t="s">
        <v>128</v>
      </c>
      <c r="E12" t="s">
        <v>125</v>
      </c>
      <c r="F12" t="s">
        <v>126</v>
      </c>
      <c r="I12" t="str">
        <f t="shared" si="0"/>
        <v>5topo</v>
      </c>
    </row>
    <row r="13" spans="1:9" x14ac:dyDescent="0.45">
      <c r="A13">
        <v>5</v>
      </c>
      <c r="B13" t="s">
        <v>147</v>
      </c>
      <c r="C13" t="s">
        <v>64</v>
      </c>
      <c r="D13" t="s">
        <v>124</v>
      </c>
      <c r="E13" t="s">
        <v>125</v>
      </c>
      <c r="I13" t="str">
        <f t="shared" si="0"/>
        <v>5tile</v>
      </c>
    </row>
    <row r="14" spans="1:9" x14ac:dyDescent="0.45">
      <c r="A14">
        <v>5</v>
      </c>
      <c r="B14" t="s">
        <v>104</v>
      </c>
      <c r="C14" t="s">
        <v>576</v>
      </c>
      <c r="D14" t="s">
        <v>129</v>
      </c>
      <c r="E14" t="s">
        <v>592</v>
      </c>
      <c r="F14" t="s">
        <v>593</v>
      </c>
      <c r="I14" t="str">
        <f t="shared" si="0"/>
        <v>5map</v>
      </c>
    </row>
    <row r="15" spans="1:9" x14ac:dyDescent="0.45">
      <c r="A15">
        <v>6</v>
      </c>
      <c r="B15" t="s">
        <v>108</v>
      </c>
      <c r="C15" t="s">
        <v>132</v>
      </c>
      <c r="D15" t="s">
        <v>133</v>
      </c>
      <c r="E15" t="s">
        <v>134</v>
      </c>
      <c r="F15" t="s">
        <v>118</v>
      </c>
      <c r="I15" t="str">
        <f t="shared" si="0"/>
        <v>6topo</v>
      </c>
    </row>
    <row r="16" spans="1:9" x14ac:dyDescent="0.45">
      <c r="A16">
        <v>6</v>
      </c>
      <c r="B16" t="s">
        <v>147</v>
      </c>
      <c r="C16" t="s">
        <v>73</v>
      </c>
      <c r="D16" t="s">
        <v>130</v>
      </c>
      <c r="E16" t="s">
        <v>686</v>
      </c>
      <c r="I16" t="str">
        <f t="shared" si="0"/>
        <v>6tile</v>
      </c>
    </row>
    <row r="17" spans="1:9" x14ac:dyDescent="0.45">
      <c r="A17">
        <v>6</v>
      </c>
      <c r="B17" t="s">
        <v>104</v>
      </c>
      <c r="C17" t="s">
        <v>563</v>
      </c>
      <c r="D17" t="s">
        <v>135</v>
      </c>
      <c r="E17" t="s">
        <v>592</v>
      </c>
      <c r="F17" t="s">
        <v>593</v>
      </c>
      <c r="I17" t="str">
        <f t="shared" si="0"/>
        <v>6map</v>
      </c>
    </row>
    <row r="18" spans="1:9" x14ac:dyDescent="0.45">
      <c r="A18">
        <v>7</v>
      </c>
      <c r="B18" t="s">
        <v>108</v>
      </c>
      <c r="C18" t="s">
        <v>137</v>
      </c>
      <c r="D18" t="s">
        <v>138</v>
      </c>
      <c r="E18" t="s">
        <v>139</v>
      </c>
      <c r="F18" t="s">
        <v>140</v>
      </c>
      <c r="I18" t="str">
        <f t="shared" si="0"/>
        <v>7topo</v>
      </c>
    </row>
    <row r="19" spans="1:9" x14ac:dyDescent="0.45">
      <c r="A19">
        <v>7</v>
      </c>
      <c r="B19" t="s">
        <v>147</v>
      </c>
      <c r="C19" t="s">
        <v>83</v>
      </c>
      <c r="D19" t="s">
        <v>151</v>
      </c>
      <c r="E19" t="s">
        <v>136</v>
      </c>
      <c r="F19" t="s">
        <v>131</v>
      </c>
      <c r="I19" t="str">
        <f t="shared" si="0"/>
        <v>7tile</v>
      </c>
    </row>
    <row r="20" spans="1:9" x14ac:dyDescent="0.45">
      <c r="A20">
        <v>7</v>
      </c>
      <c r="B20" t="s">
        <v>104</v>
      </c>
      <c r="C20" t="s">
        <v>577</v>
      </c>
      <c r="D20" t="s">
        <v>141</v>
      </c>
      <c r="E20" t="s">
        <v>592</v>
      </c>
      <c r="F20" t="s">
        <v>593</v>
      </c>
      <c r="I20" t="str">
        <f t="shared" si="0"/>
        <v>7map</v>
      </c>
    </row>
    <row r="21" spans="1:9" x14ac:dyDescent="0.45">
      <c r="A21">
        <v>8</v>
      </c>
      <c r="B21" t="s">
        <v>108</v>
      </c>
      <c r="C21" t="s">
        <v>813</v>
      </c>
      <c r="D21" t="s">
        <v>143</v>
      </c>
      <c r="E21" s="10" t="s">
        <v>814</v>
      </c>
      <c r="F21" t="s">
        <v>815</v>
      </c>
      <c r="G21">
        <v>5</v>
      </c>
      <c r="I21" t="str">
        <f t="shared" si="0"/>
        <v>8topo</v>
      </c>
    </row>
    <row r="22" spans="1:9" x14ac:dyDescent="0.45">
      <c r="A22">
        <v>8</v>
      </c>
      <c r="B22" t="s">
        <v>147</v>
      </c>
      <c r="C22" t="s">
        <v>89</v>
      </c>
      <c r="D22" t="s">
        <v>142</v>
      </c>
      <c r="E22" t="s">
        <v>148</v>
      </c>
      <c r="I22" t="str">
        <f t="shared" si="0"/>
        <v>8tile</v>
      </c>
    </row>
    <row r="23" spans="1:9" x14ac:dyDescent="0.45">
      <c r="A23">
        <v>8</v>
      </c>
      <c r="B23" t="s">
        <v>104</v>
      </c>
      <c r="C23" t="s">
        <v>578</v>
      </c>
      <c r="D23" t="s">
        <v>129</v>
      </c>
      <c r="E23" t="s">
        <v>592</v>
      </c>
      <c r="F23" t="s">
        <v>593</v>
      </c>
      <c r="I23" t="str">
        <f t="shared" si="0"/>
        <v>8map</v>
      </c>
    </row>
    <row r="24" spans="1:9" x14ac:dyDescent="0.45">
      <c r="A24">
        <v>9</v>
      </c>
      <c r="B24" t="s">
        <v>108</v>
      </c>
      <c r="C24" t="s">
        <v>454</v>
      </c>
      <c r="D24" t="s">
        <v>445</v>
      </c>
      <c r="E24" t="s">
        <v>444</v>
      </c>
      <c r="F24" t="s">
        <v>443</v>
      </c>
      <c r="I24" t="str">
        <f t="shared" si="0"/>
        <v>9topo</v>
      </c>
    </row>
    <row r="25" spans="1:9" x14ac:dyDescent="0.45">
      <c r="A25">
        <v>9</v>
      </c>
      <c r="B25" t="s">
        <v>147</v>
      </c>
      <c r="C25" t="s">
        <v>93</v>
      </c>
      <c r="D25" t="s">
        <v>153</v>
      </c>
      <c r="E25" t="s">
        <v>149</v>
      </c>
      <c r="F25" t="s">
        <v>241</v>
      </c>
      <c r="I25" t="str">
        <f t="shared" si="0"/>
        <v>9tile</v>
      </c>
    </row>
    <row r="26" spans="1:9" x14ac:dyDescent="0.45">
      <c r="A26">
        <v>9</v>
      </c>
      <c r="B26" t="s">
        <v>104</v>
      </c>
      <c r="C26" t="s">
        <v>580</v>
      </c>
      <c r="D26" t="s">
        <v>446</v>
      </c>
      <c r="E26" t="s">
        <v>592</v>
      </c>
      <c r="F26" t="s">
        <v>593</v>
      </c>
      <c r="I26" t="str">
        <f t="shared" si="0"/>
        <v>9map</v>
      </c>
    </row>
    <row r="27" spans="1:9" x14ac:dyDescent="0.45">
      <c r="A27">
        <v>10</v>
      </c>
      <c r="B27" t="s">
        <v>108</v>
      </c>
      <c r="C27" t="s">
        <v>641</v>
      </c>
      <c r="D27" t="s">
        <v>145</v>
      </c>
      <c r="E27" s="10" t="s">
        <v>741</v>
      </c>
      <c r="F27" t="s">
        <v>144</v>
      </c>
      <c r="G27">
        <v>5</v>
      </c>
      <c r="I27" t="str">
        <f t="shared" si="0"/>
        <v>10topo</v>
      </c>
    </row>
    <row r="28" spans="1:9" x14ac:dyDescent="0.45">
      <c r="A28">
        <v>10</v>
      </c>
      <c r="B28" t="s">
        <v>147</v>
      </c>
      <c r="C28" t="s">
        <v>96</v>
      </c>
      <c r="D28" t="s">
        <v>152</v>
      </c>
      <c r="I28" t="str">
        <f t="shared" si="0"/>
        <v>10tile</v>
      </c>
    </row>
    <row r="29" spans="1:9" x14ac:dyDescent="0.45">
      <c r="A29">
        <v>10</v>
      </c>
      <c r="B29" t="s">
        <v>104</v>
      </c>
      <c r="C29" t="s">
        <v>579</v>
      </c>
      <c r="D29" t="s">
        <v>146</v>
      </c>
      <c r="E29" t="s">
        <v>592</v>
      </c>
      <c r="F29" t="s">
        <v>593</v>
      </c>
      <c r="I29" t="str">
        <f t="shared" si="0"/>
        <v>10map</v>
      </c>
    </row>
    <row r="30" spans="1:9" x14ac:dyDescent="0.45">
      <c r="A30">
        <v>11</v>
      </c>
      <c r="B30" t="s">
        <v>108</v>
      </c>
      <c r="C30" t="s">
        <v>164</v>
      </c>
      <c r="D30" t="s">
        <v>170</v>
      </c>
      <c r="E30" t="s">
        <v>161</v>
      </c>
      <c r="F30" t="s">
        <v>105</v>
      </c>
      <c r="I30" t="str">
        <f t="shared" si="0"/>
        <v>11topo</v>
      </c>
    </row>
    <row r="31" spans="1:9" x14ac:dyDescent="0.45">
      <c r="A31">
        <v>11</v>
      </c>
      <c r="B31" t="s">
        <v>147</v>
      </c>
      <c r="C31" t="s">
        <v>163</v>
      </c>
      <c r="D31" t="s">
        <v>170</v>
      </c>
      <c r="E31" t="s">
        <v>157</v>
      </c>
      <c r="F31" t="s">
        <v>158</v>
      </c>
      <c r="I31" t="str">
        <f t="shared" si="0"/>
        <v>11tile</v>
      </c>
    </row>
    <row r="32" spans="1:9" x14ac:dyDescent="0.45">
      <c r="A32">
        <v>11</v>
      </c>
      <c r="B32" t="s">
        <v>104</v>
      </c>
      <c r="C32" t="s">
        <v>564</v>
      </c>
      <c r="D32" t="s">
        <v>313</v>
      </c>
      <c r="E32" t="s">
        <v>592</v>
      </c>
      <c r="F32" t="s">
        <v>593</v>
      </c>
      <c r="I32" t="str">
        <f t="shared" si="0"/>
        <v>11map</v>
      </c>
    </row>
    <row r="33" spans="1:9" x14ac:dyDescent="0.45">
      <c r="A33">
        <v>12</v>
      </c>
      <c r="B33" t="s">
        <v>108</v>
      </c>
      <c r="C33" t="s">
        <v>183</v>
      </c>
      <c r="D33" t="s">
        <v>181</v>
      </c>
      <c r="E33" s="10" t="s">
        <v>646</v>
      </c>
      <c r="F33" t="s">
        <v>144</v>
      </c>
      <c r="G33">
        <v>5</v>
      </c>
      <c r="I33" t="str">
        <f t="shared" si="0"/>
        <v>12topo</v>
      </c>
    </row>
    <row r="34" spans="1:9" x14ac:dyDescent="0.45">
      <c r="A34">
        <v>12</v>
      </c>
      <c r="B34" t="s">
        <v>147</v>
      </c>
      <c r="C34" t="s">
        <v>304</v>
      </c>
      <c r="D34" t="s">
        <v>182</v>
      </c>
      <c r="E34" t="s">
        <v>305</v>
      </c>
      <c r="F34" t="s">
        <v>105</v>
      </c>
      <c r="I34" t="str">
        <f t="shared" ref="I34:I64" si="1">CONCATENATE(A34,B34)</f>
        <v>12tile</v>
      </c>
    </row>
    <row r="35" spans="1:9" x14ac:dyDescent="0.45">
      <c r="A35">
        <v>12</v>
      </c>
      <c r="B35" t="s">
        <v>104</v>
      </c>
      <c r="C35" t="s">
        <v>572</v>
      </c>
      <c r="D35" t="s">
        <v>321</v>
      </c>
      <c r="E35" t="s">
        <v>592</v>
      </c>
      <c r="F35" t="s">
        <v>593</v>
      </c>
      <c r="I35" t="str">
        <f t="shared" si="1"/>
        <v>12map</v>
      </c>
    </row>
    <row r="36" spans="1:9" x14ac:dyDescent="0.45">
      <c r="A36">
        <v>13</v>
      </c>
      <c r="B36" t="s">
        <v>108</v>
      </c>
      <c r="C36" t="s">
        <v>196</v>
      </c>
      <c r="D36" t="s">
        <v>197</v>
      </c>
      <c r="E36" t="s">
        <v>198</v>
      </c>
      <c r="F36" t="s">
        <v>199</v>
      </c>
      <c r="I36" t="str">
        <f t="shared" si="1"/>
        <v>13topo</v>
      </c>
    </row>
    <row r="37" spans="1:9" x14ac:dyDescent="0.45">
      <c r="A37">
        <v>13</v>
      </c>
      <c r="B37" t="s">
        <v>147</v>
      </c>
      <c r="C37" t="s">
        <v>191</v>
      </c>
      <c r="D37" t="s">
        <v>192</v>
      </c>
      <c r="E37" t="s">
        <v>193</v>
      </c>
      <c r="F37" t="s">
        <v>190</v>
      </c>
      <c r="I37" t="str">
        <f t="shared" si="1"/>
        <v>13tile</v>
      </c>
    </row>
    <row r="38" spans="1:9" x14ac:dyDescent="0.45">
      <c r="A38">
        <v>13</v>
      </c>
      <c r="B38" t="s">
        <v>104</v>
      </c>
      <c r="C38" t="s">
        <v>581</v>
      </c>
      <c r="D38" t="s">
        <v>348</v>
      </c>
      <c r="E38" t="s">
        <v>592</v>
      </c>
      <c r="F38" t="s">
        <v>593</v>
      </c>
      <c r="I38" t="str">
        <f t="shared" si="1"/>
        <v>13map</v>
      </c>
    </row>
    <row r="39" spans="1:9" x14ac:dyDescent="0.45">
      <c r="A39">
        <v>14</v>
      </c>
      <c r="B39" t="s">
        <v>108</v>
      </c>
      <c r="C39" t="s">
        <v>208</v>
      </c>
      <c r="D39" t="s">
        <v>206</v>
      </c>
      <c r="E39" t="s">
        <v>204</v>
      </c>
      <c r="F39" t="s">
        <v>205</v>
      </c>
      <c r="I39" t="str">
        <f t="shared" si="1"/>
        <v>14topo</v>
      </c>
    </row>
    <row r="40" spans="1:9" x14ac:dyDescent="0.45">
      <c r="A40">
        <v>14</v>
      </c>
      <c r="B40" t="s">
        <v>147</v>
      </c>
      <c r="C40" t="s">
        <v>209</v>
      </c>
      <c r="D40" t="s">
        <v>207</v>
      </c>
      <c r="E40" t="s">
        <v>204</v>
      </c>
      <c r="F40" t="s">
        <v>205</v>
      </c>
      <c r="I40" t="str">
        <f t="shared" si="1"/>
        <v>14tile</v>
      </c>
    </row>
    <row r="41" spans="1:9" x14ac:dyDescent="0.45">
      <c r="A41">
        <v>14</v>
      </c>
      <c r="B41" t="s">
        <v>104</v>
      </c>
      <c r="C41" t="s">
        <v>582</v>
      </c>
      <c r="D41" t="s">
        <v>319</v>
      </c>
      <c r="E41" t="s">
        <v>592</v>
      </c>
      <c r="F41" t="s">
        <v>593</v>
      </c>
      <c r="I41" t="str">
        <f t="shared" si="1"/>
        <v>14map</v>
      </c>
    </row>
    <row r="42" spans="1:9" x14ac:dyDescent="0.45">
      <c r="A42">
        <v>15</v>
      </c>
      <c r="B42" t="s">
        <v>108</v>
      </c>
      <c r="C42" t="s">
        <v>242</v>
      </c>
      <c r="D42" t="s">
        <v>231</v>
      </c>
      <c r="E42" t="s">
        <v>232</v>
      </c>
      <c r="F42" t="s">
        <v>240</v>
      </c>
      <c r="I42" t="str">
        <f t="shared" si="1"/>
        <v>15topo</v>
      </c>
    </row>
    <row r="43" spans="1:9" x14ac:dyDescent="0.45">
      <c r="A43">
        <v>15</v>
      </c>
      <c r="B43" t="s">
        <v>147</v>
      </c>
      <c r="C43" t="s">
        <v>237</v>
      </c>
      <c r="D43" t="s">
        <v>238</v>
      </c>
      <c r="E43" t="s">
        <v>239</v>
      </c>
      <c r="F43" t="s">
        <v>240</v>
      </c>
      <c r="I43" t="str">
        <f t="shared" si="1"/>
        <v>15tile</v>
      </c>
    </row>
    <row r="44" spans="1:9" x14ac:dyDescent="0.45">
      <c r="A44">
        <v>15</v>
      </c>
      <c r="B44" t="s">
        <v>104</v>
      </c>
      <c r="C44" t="s">
        <v>583</v>
      </c>
      <c r="D44" t="s">
        <v>277</v>
      </c>
      <c r="E44" t="s">
        <v>592</v>
      </c>
      <c r="F44" t="s">
        <v>593</v>
      </c>
      <c r="I44" t="str">
        <f t="shared" si="1"/>
        <v>15map</v>
      </c>
    </row>
    <row r="45" spans="1:9" x14ac:dyDescent="0.45">
      <c r="A45">
        <v>16</v>
      </c>
      <c r="B45" t="s">
        <v>108</v>
      </c>
      <c r="C45" t="s">
        <v>649</v>
      </c>
      <c r="D45" t="s">
        <v>292</v>
      </c>
      <c r="E45" t="s">
        <v>650</v>
      </c>
      <c r="F45" t="s">
        <v>644</v>
      </c>
      <c r="G45">
        <v>5</v>
      </c>
      <c r="I45" t="str">
        <f t="shared" si="1"/>
        <v>16topo</v>
      </c>
    </row>
    <row r="46" spans="1:9" x14ac:dyDescent="0.45">
      <c r="A46">
        <v>16</v>
      </c>
      <c r="B46" t="s">
        <v>147</v>
      </c>
      <c r="C46" t="s">
        <v>306</v>
      </c>
      <c r="D46" t="s">
        <v>288</v>
      </c>
      <c r="E46" t="s">
        <v>295</v>
      </c>
      <c r="F46" t="s">
        <v>105</v>
      </c>
      <c r="I46" t="str">
        <f t="shared" si="1"/>
        <v>16tile</v>
      </c>
    </row>
    <row r="47" spans="1:9" x14ac:dyDescent="0.45">
      <c r="A47">
        <v>16</v>
      </c>
      <c r="B47" t="s">
        <v>104</v>
      </c>
      <c r="C47" t="s">
        <v>568</v>
      </c>
      <c r="D47" t="s">
        <v>320</v>
      </c>
      <c r="E47" t="s">
        <v>592</v>
      </c>
      <c r="F47" t="s">
        <v>593</v>
      </c>
      <c r="I47" t="str">
        <f t="shared" si="1"/>
        <v>16map</v>
      </c>
    </row>
    <row r="48" spans="1:9" x14ac:dyDescent="0.45">
      <c r="A48">
        <v>17</v>
      </c>
      <c r="B48" t="s">
        <v>108</v>
      </c>
      <c r="C48" t="s">
        <v>346</v>
      </c>
      <c r="D48" t="s">
        <v>342</v>
      </c>
      <c r="E48" t="s">
        <v>333</v>
      </c>
      <c r="F48" t="s">
        <v>334</v>
      </c>
      <c r="I48" t="str">
        <f t="shared" si="1"/>
        <v>17topo</v>
      </c>
    </row>
    <row r="49" spans="1:9" x14ac:dyDescent="0.45">
      <c r="A49">
        <v>17</v>
      </c>
      <c r="B49" t="s">
        <v>147</v>
      </c>
      <c r="C49" t="s">
        <v>344</v>
      </c>
      <c r="D49" t="s">
        <v>345</v>
      </c>
      <c r="E49" t="s">
        <v>343</v>
      </c>
      <c r="F49" t="s">
        <v>109</v>
      </c>
      <c r="I49" t="str">
        <f t="shared" si="1"/>
        <v>17tile</v>
      </c>
    </row>
    <row r="50" spans="1:9" x14ac:dyDescent="0.45">
      <c r="A50">
        <v>17</v>
      </c>
      <c r="B50" t="s">
        <v>104</v>
      </c>
      <c r="C50" t="s">
        <v>561</v>
      </c>
      <c r="D50" t="s">
        <v>347</v>
      </c>
      <c r="E50" t="s">
        <v>592</v>
      </c>
      <c r="F50" t="s">
        <v>593</v>
      </c>
      <c r="I50" t="str">
        <f t="shared" si="1"/>
        <v>17map</v>
      </c>
    </row>
    <row r="51" spans="1:9" x14ac:dyDescent="0.45">
      <c r="A51">
        <v>18</v>
      </c>
      <c r="B51" t="s">
        <v>108</v>
      </c>
      <c r="C51" t="s">
        <v>363</v>
      </c>
      <c r="D51" t="s">
        <v>364</v>
      </c>
      <c r="E51" s="10" t="s">
        <v>638</v>
      </c>
      <c r="F51" t="s">
        <v>105</v>
      </c>
      <c r="I51" t="str">
        <f t="shared" si="1"/>
        <v>18topo</v>
      </c>
    </row>
    <row r="52" spans="1:9" x14ac:dyDescent="0.45">
      <c r="A52">
        <v>18</v>
      </c>
      <c r="B52" t="s">
        <v>147</v>
      </c>
      <c r="C52" t="s">
        <v>365</v>
      </c>
      <c r="D52" t="s">
        <v>366</v>
      </c>
      <c r="E52" t="s">
        <v>367</v>
      </c>
      <c r="F52" t="s">
        <v>121</v>
      </c>
      <c r="I52" t="str">
        <f t="shared" si="1"/>
        <v>18tile</v>
      </c>
    </row>
    <row r="53" spans="1:9" x14ac:dyDescent="0.45">
      <c r="A53">
        <v>18</v>
      </c>
      <c r="B53" t="s">
        <v>104</v>
      </c>
      <c r="C53" t="s">
        <v>586</v>
      </c>
      <c r="D53" t="s">
        <v>369</v>
      </c>
      <c r="E53" t="s">
        <v>592</v>
      </c>
      <c r="F53" t="s">
        <v>593</v>
      </c>
      <c r="I53" t="str">
        <f t="shared" si="1"/>
        <v>18map</v>
      </c>
    </row>
    <row r="54" spans="1:9" x14ac:dyDescent="0.45">
      <c r="A54">
        <v>19</v>
      </c>
      <c r="B54" t="s">
        <v>108</v>
      </c>
      <c r="C54" t="s">
        <v>405</v>
      </c>
      <c r="D54" t="s">
        <v>404</v>
      </c>
      <c r="E54" t="s">
        <v>401</v>
      </c>
      <c r="F54" t="s">
        <v>403</v>
      </c>
      <c r="I54" t="str">
        <f t="shared" si="1"/>
        <v>19topo</v>
      </c>
    </row>
    <row r="55" spans="1:9" x14ac:dyDescent="0.45">
      <c r="A55">
        <v>19</v>
      </c>
      <c r="B55" t="s">
        <v>147</v>
      </c>
      <c r="C55" t="s">
        <v>399</v>
      </c>
      <c r="D55" t="s">
        <v>400</v>
      </c>
      <c r="E55" t="s">
        <v>401</v>
      </c>
      <c r="F55" t="s">
        <v>402</v>
      </c>
      <c r="I55" t="str">
        <f t="shared" si="1"/>
        <v>19tile</v>
      </c>
    </row>
    <row r="56" spans="1:9" x14ac:dyDescent="0.45">
      <c r="A56">
        <v>19</v>
      </c>
      <c r="B56" t="s">
        <v>104</v>
      </c>
      <c r="C56" t="s">
        <v>562</v>
      </c>
      <c r="D56" t="s">
        <v>409</v>
      </c>
      <c r="E56" t="s">
        <v>592</v>
      </c>
      <c r="F56" t="s">
        <v>593</v>
      </c>
      <c r="I56" t="str">
        <f t="shared" si="1"/>
        <v>19map</v>
      </c>
    </row>
    <row r="57" spans="1:9" x14ac:dyDescent="0.45">
      <c r="A57">
        <v>20</v>
      </c>
      <c r="B57" t="s">
        <v>108</v>
      </c>
      <c r="C57" t="s">
        <v>764</v>
      </c>
      <c r="D57" t="s">
        <v>395</v>
      </c>
      <c r="E57" t="s">
        <v>741</v>
      </c>
      <c r="F57" t="s">
        <v>144</v>
      </c>
      <c r="G57">
        <v>5</v>
      </c>
      <c r="I57" t="str">
        <f t="shared" si="1"/>
        <v>20topo</v>
      </c>
    </row>
    <row r="58" spans="1:9" x14ac:dyDescent="0.45">
      <c r="A58">
        <v>20</v>
      </c>
      <c r="B58" t="s">
        <v>147</v>
      </c>
      <c r="C58" t="s">
        <v>765</v>
      </c>
      <c r="D58" t="s">
        <v>394</v>
      </c>
      <c r="E58" t="s">
        <v>741</v>
      </c>
      <c r="F58" t="s">
        <v>144</v>
      </c>
      <c r="I58" t="str">
        <f t="shared" si="1"/>
        <v>20tile</v>
      </c>
    </row>
    <row r="59" spans="1:9" x14ac:dyDescent="0.45">
      <c r="A59">
        <v>20</v>
      </c>
      <c r="B59" t="s">
        <v>104</v>
      </c>
      <c r="C59" t="s">
        <v>584</v>
      </c>
      <c r="D59" t="s">
        <v>396</v>
      </c>
      <c r="E59" t="s">
        <v>592</v>
      </c>
      <c r="F59" t="s">
        <v>593</v>
      </c>
      <c r="I59" t="str">
        <f t="shared" si="1"/>
        <v>20map</v>
      </c>
    </row>
    <row r="60" spans="1:9" x14ac:dyDescent="0.45">
      <c r="A60">
        <v>21</v>
      </c>
      <c r="B60" t="s">
        <v>108</v>
      </c>
      <c r="C60" t="s">
        <v>433</v>
      </c>
      <c r="D60" t="s">
        <v>434</v>
      </c>
      <c r="E60" t="s">
        <v>435</v>
      </c>
      <c r="F60" t="s">
        <v>436</v>
      </c>
      <c r="I60" t="str">
        <f t="shared" si="1"/>
        <v>21topo</v>
      </c>
    </row>
    <row r="61" spans="1:9" x14ac:dyDescent="0.45">
      <c r="A61">
        <v>21</v>
      </c>
      <c r="B61" t="s">
        <v>147</v>
      </c>
      <c r="C61" t="s">
        <v>429</v>
      </c>
      <c r="D61" t="s">
        <v>430</v>
      </c>
      <c r="E61" t="s">
        <v>431</v>
      </c>
      <c r="F61" t="s">
        <v>432</v>
      </c>
      <c r="I61" t="str">
        <f t="shared" si="1"/>
        <v>21tile</v>
      </c>
    </row>
    <row r="62" spans="1:9" x14ac:dyDescent="0.45">
      <c r="A62">
        <v>21</v>
      </c>
      <c r="B62" t="s">
        <v>104</v>
      </c>
      <c r="C62" t="s">
        <v>585</v>
      </c>
      <c r="D62" t="s">
        <v>439</v>
      </c>
      <c r="E62" t="s">
        <v>592</v>
      </c>
      <c r="F62" t="s">
        <v>593</v>
      </c>
      <c r="I62" t="str">
        <f t="shared" si="1"/>
        <v>21map</v>
      </c>
    </row>
    <row r="63" spans="1:9" x14ac:dyDescent="0.45">
      <c r="A63">
        <v>22</v>
      </c>
      <c r="B63" t="s">
        <v>108</v>
      </c>
      <c r="C63" t="s">
        <v>471</v>
      </c>
      <c r="D63" t="s">
        <v>467</v>
      </c>
      <c r="E63" t="s">
        <v>465</v>
      </c>
      <c r="F63" t="s">
        <v>466</v>
      </c>
      <c r="I63" t="str">
        <f t="shared" si="1"/>
        <v>22topo</v>
      </c>
    </row>
    <row r="64" spans="1:9" x14ac:dyDescent="0.45">
      <c r="A64">
        <v>22</v>
      </c>
      <c r="B64" t="s">
        <v>147</v>
      </c>
      <c r="C64" t="s">
        <v>459</v>
      </c>
      <c r="D64" t="s">
        <v>460</v>
      </c>
      <c r="E64" t="s">
        <v>464</v>
      </c>
      <c r="F64" t="s">
        <v>241</v>
      </c>
      <c r="I64" t="str">
        <f t="shared" si="1"/>
        <v>22tile</v>
      </c>
    </row>
    <row r="65" spans="1:9" x14ac:dyDescent="0.45">
      <c r="A65">
        <v>22</v>
      </c>
      <c r="B65" t="s">
        <v>104</v>
      </c>
      <c r="C65" t="s">
        <v>571</v>
      </c>
      <c r="D65" t="s">
        <v>472</v>
      </c>
      <c r="E65" t="s">
        <v>592</v>
      </c>
      <c r="F65" t="s">
        <v>593</v>
      </c>
      <c r="I65" t="str">
        <f t="shared" ref="I65:I94" si="2">CONCATENATE(A65,B65)</f>
        <v>22map</v>
      </c>
    </row>
    <row r="66" spans="1:9" x14ac:dyDescent="0.45">
      <c r="A66">
        <v>23</v>
      </c>
      <c r="B66" t="s">
        <v>108</v>
      </c>
      <c r="C66" t="s">
        <v>485</v>
      </c>
      <c r="D66" t="s">
        <v>484</v>
      </c>
      <c r="E66" t="s">
        <v>483</v>
      </c>
      <c r="F66" t="s">
        <v>443</v>
      </c>
      <c r="I66" t="str">
        <f t="shared" si="2"/>
        <v>23topo</v>
      </c>
    </row>
    <row r="67" spans="1:9" x14ac:dyDescent="0.45">
      <c r="A67">
        <v>23</v>
      </c>
      <c r="B67" t="s">
        <v>147</v>
      </c>
      <c r="C67" t="s">
        <v>482</v>
      </c>
      <c r="D67" t="s">
        <v>481</v>
      </c>
      <c r="E67" t="s">
        <v>483</v>
      </c>
      <c r="F67" t="s">
        <v>109</v>
      </c>
      <c r="I67" t="str">
        <f t="shared" si="2"/>
        <v>23tile</v>
      </c>
    </row>
    <row r="68" spans="1:9" x14ac:dyDescent="0.45">
      <c r="A68">
        <v>23</v>
      </c>
      <c r="B68" t="s">
        <v>104</v>
      </c>
      <c r="C68" t="s">
        <v>569</v>
      </c>
      <c r="D68" t="s">
        <v>486</v>
      </c>
      <c r="E68" t="s">
        <v>592</v>
      </c>
      <c r="F68" t="s">
        <v>593</v>
      </c>
      <c r="I68" t="str">
        <f t="shared" si="2"/>
        <v>23map</v>
      </c>
    </row>
    <row r="69" spans="1:9" x14ac:dyDescent="0.45">
      <c r="A69">
        <v>24</v>
      </c>
      <c r="B69" t="s">
        <v>108</v>
      </c>
      <c r="C69" t="s">
        <v>503</v>
      </c>
      <c r="D69" t="s">
        <v>502</v>
      </c>
      <c r="E69" t="s">
        <v>499</v>
      </c>
      <c r="F69" t="s">
        <v>500</v>
      </c>
      <c r="I69" t="str">
        <f t="shared" si="2"/>
        <v>24topo</v>
      </c>
    </row>
    <row r="70" spans="1:9" x14ac:dyDescent="0.45">
      <c r="A70">
        <v>24</v>
      </c>
      <c r="B70" t="s">
        <v>147</v>
      </c>
      <c r="C70" t="s">
        <v>504</v>
      </c>
      <c r="D70" t="s">
        <v>501</v>
      </c>
      <c r="E70" t="s">
        <v>499</v>
      </c>
      <c r="F70" t="s">
        <v>500</v>
      </c>
      <c r="I70" t="str">
        <f t="shared" si="2"/>
        <v>24tile</v>
      </c>
    </row>
    <row r="71" spans="1:9" x14ac:dyDescent="0.45">
      <c r="A71">
        <v>24</v>
      </c>
      <c r="B71" t="s">
        <v>104</v>
      </c>
      <c r="C71" t="s">
        <v>560</v>
      </c>
      <c r="D71" t="s">
        <v>506</v>
      </c>
      <c r="E71" t="s">
        <v>592</v>
      </c>
      <c r="F71" t="s">
        <v>593</v>
      </c>
      <c r="I71" t="str">
        <f t="shared" si="2"/>
        <v>24map</v>
      </c>
    </row>
    <row r="72" spans="1:9" x14ac:dyDescent="0.45">
      <c r="A72">
        <v>25</v>
      </c>
      <c r="B72" t="s">
        <v>108</v>
      </c>
      <c r="C72" t="s">
        <v>540</v>
      </c>
      <c r="D72" t="s">
        <v>541</v>
      </c>
      <c r="E72" t="s">
        <v>542</v>
      </c>
      <c r="F72" t="s">
        <v>543</v>
      </c>
      <c r="I72" t="str">
        <f t="shared" si="2"/>
        <v>25topo</v>
      </c>
    </row>
    <row r="73" spans="1:9" x14ac:dyDescent="0.45">
      <c r="A73">
        <v>25</v>
      </c>
      <c r="B73" t="s">
        <v>147</v>
      </c>
      <c r="C73" t="s">
        <v>538</v>
      </c>
      <c r="D73" t="s">
        <v>535</v>
      </c>
      <c r="E73" t="s">
        <v>536</v>
      </c>
      <c r="F73" t="s">
        <v>537</v>
      </c>
      <c r="I73" t="str">
        <f t="shared" si="2"/>
        <v>25tile</v>
      </c>
    </row>
    <row r="74" spans="1:9" x14ac:dyDescent="0.45">
      <c r="A74">
        <v>25</v>
      </c>
      <c r="B74" t="s">
        <v>104</v>
      </c>
      <c r="C74" t="s">
        <v>570</v>
      </c>
      <c r="D74" t="s">
        <v>539</v>
      </c>
      <c r="E74" t="s">
        <v>592</v>
      </c>
      <c r="F74" t="s">
        <v>593</v>
      </c>
      <c r="I74" t="str">
        <f t="shared" si="2"/>
        <v>25map</v>
      </c>
    </row>
    <row r="75" spans="1:9" x14ac:dyDescent="0.45">
      <c r="A75">
        <v>26</v>
      </c>
      <c r="B75" t="s">
        <v>108</v>
      </c>
      <c r="C75" t="s">
        <v>556</v>
      </c>
      <c r="D75" t="s">
        <v>557</v>
      </c>
      <c r="E75" t="s">
        <v>554</v>
      </c>
      <c r="F75" t="s">
        <v>555</v>
      </c>
      <c r="I75" t="str">
        <f t="shared" si="2"/>
        <v>26topo</v>
      </c>
    </row>
    <row r="76" spans="1:9" x14ac:dyDescent="0.45">
      <c r="A76">
        <v>26</v>
      </c>
      <c r="B76" t="s">
        <v>147</v>
      </c>
      <c r="C76" t="s">
        <v>553</v>
      </c>
      <c r="D76" t="s">
        <v>550</v>
      </c>
      <c r="E76" t="s">
        <v>551</v>
      </c>
      <c r="F76" t="s">
        <v>552</v>
      </c>
      <c r="I76" t="str">
        <f t="shared" si="2"/>
        <v>26tile</v>
      </c>
    </row>
    <row r="77" spans="1:9" x14ac:dyDescent="0.45">
      <c r="A77">
        <v>26</v>
      </c>
      <c r="B77" t="s">
        <v>104</v>
      </c>
      <c r="C77" t="s">
        <v>590</v>
      </c>
      <c r="D77" t="s">
        <v>591</v>
      </c>
      <c r="E77" t="s">
        <v>592</v>
      </c>
      <c r="F77" t="s">
        <v>593</v>
      </c>
      <c r="I77" t="str">
        <f t="shared" si="2"/>
        <v>26map</v>
      </c>
    </row>
    <row r="78" spans="1:9" x14ac:dyDescent="0.45">
      <c r="A78">
        <v>28</v>
      </c>
      <c r="B78" t="s">
        <v>108</v>
      </c>
      <c r="C78" t="s">
        <v>619</v>
      </c>
      <c r="D78" t="s">
        <v>620</v>
      </c>
      <c r="E78" s="10" t="s">
        <v>621</v>
      </c>
      <c r="F78" s="14" t="s">
        <v>622</v>
      </c>
      <c r="G78" s="14">
        <v>2</v>
      </c>
      <c r="I78" t="str">
        <f t="shared" si="2"/>
        <v>28topo</v>
      </c>
    </row>
    <row r="79" spans="1:9" x14ac:dyDescent="0.45">
      <c r="A79">
        <v>28</v>
      </c>
      <c r="B79" t="s">
        <v>147</v>
      </c>
      <c r="C79" t="s">
        <v>623</v>
      </c>
      <c r="D79" t="s">
        <v>632</v>
      </c>
      <c r="E79" t="s">
        <v>625</v>
      </c>
      <c r="F79" t="s">
        <v>624</v>
      </c>
      <c r="I79" t="str">
        <f t="shared" si="2"/>
        <v>28tile</v>
      </c>
    </row>
    <row r="80" spans="1:9" x14ac:dyDescent="0.45">
      <c r="A80">
        <v>28</v>
      </c>
      <c r="B80" t="s">
        <v>104</v>
      </c>
      <c r="C80" t="s">
        <v>630</v>
      </c>
      <c r="D80" t="s">
        <v>629</v>
      </c>
      <c r="E80" t="s">
        <v>592</v>
      </c>
      <c r="F80" t="s">
        <v>593</v>
      </c>
      <c r="I80" t="str">
        <f t="shared" si="2"/>
        <v>28map</v>
      </c>
    </row>
    <row r="81" spans="1:9" x14ac:dyDescent="0.45">
      <c r="A81">
        <v>29</v>
      </c>
      <c r="B81" t="s">
        <v>147</v>
      </c>
      <c r="C81" t="s">
        <v>672</v>
      </c>
      <c r="D81" t="s">
        <v>664</v>
      </c>
      <c r="E81" t="s">
        <v>741</v>
      </c>
      <c r="F81" t="s">
        <v>144</v>
      </c>
      <c r="I81" t="str">
        <f t="shared" si="2"/>
        <v>29tile</v>
      </c>
    </row>
    <row r="82" spans="1:9" x14ac:dyDescent="0.45">
      <c r="A82">
        <v>29</v>
      </c>
      <c r="B82" t="s">
        <v>108</v>
      </c>
      <c r="C82" t="s">
        <v>673</v>
      </c>
      <c r="D82" t="s">
        <v>665</v>
      </c>
      <c r="E82" t="s">
        <v>741</v>
      </c>
      <c r="F82" t="s">
        <v>144</v>
      </c>
      <c r="G82">
        <v>5</v>
      </c>
      <c r="I82" t="str">
        <f t="shared" si="2"/>
        <v>29topo</v>
      </c>
    </row>
    <row r="83" spans="1:9" x14ac:dyDescent="0.45">
      <c r="A83">
        <v>29</v>
      </c>
      <c r="B83" t="s">
        <v>104</v>
      </c>
      <c r="C83" t="s">
        <v>667</v>
      </c>
      <c r="D83" t="s">
        <v>668</v>
      </c>
      <c r="E83" t="s">
        <v>592</v>
      </c>
      <c r="F83" t="s">
        <v>593</v>
      </c>
      <c r="I83" t="str">
        <f t="shared" si="2"/>
        <v>29map</v>
      </c>
    </row>
    <row r="84" spans="1:9" x14ac:dyDescent="0.45">
      <c r="A84">
        <v>30</v>
      </c>
      <c r="B84" t="s">
        <v>108</v>
      </c>
      <c r="C84" t="s">
        <v>697</v>
      </c>
      <c r="D84" t="s">
        <v>698</v>
      </c>
      <c r="E84" t="s">
        <v>741</v>
      </c>
      <c r="F84" t="s">
        <v>144</v>
      </c>
      <c r="G84">
        <v>5</v>
      </c>
      <c r="I84" t="str">
        <f t="shared" si="2"/>
        <v>30topo</v>
      </c>
    </row>
    <row r="85" spans="1:9" x14ac:dyDescent="0.45">
      <c r="A85">
        <v>30</v>
      </c>
      <c r="B85" t="s">
        <v>147</v>
      </c>
      <c r="C85" t="s">
        <v>699</v>
      </c>
      <c r="D85" t="s">
        <v>700</v>
      </c>
      <c r="E85" t="s">
        <v>741</v>
      </c>
      <c r="F85" t="s">
        <v>144</v>
      </c>
      <c r="I85" t="str">
        <f t="shared" si="2"/>
        <v>30tile</v>
      </c>
    </row>
    <row r="86" spans="1:9" x14ac:dyDescent="0.45">
      <c r="A86">
        <v>30</v>
      </c>
      <c r="B86" t="s">
        <v>104</v>
      </c>
      <c r="C86" t="s">
        <v>703</v>
      </c>
      <c r="D86" t="s">
        <v>704</v>
      </c>
      <c r="E86" t="s">
        <v>592</v>
      </c>
      <c r="F86" t="s">
        <v>593</v>
      </c>
      <c r="I86" t="str">
        <f t="shared" si="2"/>
        <v>30map</v>
      </c>
    </row>
    <row r="87" spans="1:9" x14ac:dyDescent="0.45">
      <c r="A87">
        <v>32</v>
      </c>
      <c r="B87" t="s">
        <v>147</v>
      </c>
      <c r="C87" t="s">
        <v>733</v>
      </c>
      <c r="D87" t="s">
        <v>734</v>
      </c>
      <c r="E87" t="s">
        <v>731</v>
      </c>
      <c r="F87" t="s">
        <v>732</v>
      </c>
      <c r="I87" t="str">
        <f t="shared" si="2"/>
        <v>32tile</v>
      </c>
    </row>
    <row r="88" spans="1:9" x14ac:dyDescent="0.45">
      <c r="A88">
        <v>32</v>
      </c>
      <c r="B88" t="s">
        <v>108</v>
      </c>
      <c r="C88" t="s">
        <v>735</v>
      </c>
      <c r="D88" t="s">
        <v>736</v>
      </c>
      <c r="E88" t="s">
        <v>737</v>
      </c>
      <c r="F88" t="s">
        <v>732</v>
      </c>
      <c r="G88">
        <v>5</v>
      </c>
      <c r="I88" t="str">
        <f t="shared" si="2"/>
        <v>32topo</v>
      </c>
    </row>
    <row r="89" spans="1:9" x14ac:dyDescent="0.45">
      <c r="A89">
        <v>32</v>
      </c>
      <c r="B89" t="s">
        <v>104</v>
      </c>
      <c r="C89" t="s">
        <v>739</v>
      </c>
      <c r="D89" t="s">
        <v>738</v>
      </c>
      <c r="E89" t="s">
        <v>592</v>
      </c>
      <c r="F89" t="s">
        <v>593</v>
      </c>
      <c r="I89" t="str">
        <f t="shared" si="2"/>
        <v>32map</v>
      </c>
    </row>
    <row r="90" spans="1:9" x14ac:dyDescent="0.45">
      <c r="A90">
        <v>4</v>
      </c>
      <c r="B90" t="s">
        <v>108</v>
      </c>
      <c r="C90" t="s">
        <v>748</v>
      </c>
      <c r="D90" t="s">
        <v>747</v>
      </c>
      <c r="E90" s="10" t="s">
        <v>757</v>
      </c>
      <c r="F90" t="s">
        <v>744</v>
      </c>
      <c r="G90">
        <v>5</v>
      </c>
      <c r="I90" t="str">
        <f t="shared" si="2"/>
        <v>4topo</v>
      </c>
    </row>
    <row r="91" spans="1:9" x14ac:dyDescent="0.45">
      <c r="A91">
        <v>4</v>
      </c>
      <c r="B91" t="s">
        <v>104</v>
      </c>
      <c r="C91" t="s">
        <v>753</v>
      </c>
      <c r="D91" t="s">
        <v>754</v>
      </c>
      <c r="E91" t="s">
        <v>592</v>
      </c>
      <c r="F91" t="s">
        <v>593</v>
      </c>
      <c r="I91" t="str">
        <f t="shared" si="2"/>
        <v>4map</v>
      </c>
    </row>
    <row r="92" spans="1:9" x14ac:dyDescent="0.45">
      <c r="A92">
        <v>33</v>
      </c>
      <c r="B92" t="s">
        <v>147</v>
      </c>
      <c r="C92" t="s">
        <v>776</v>
      </c>
      <c r="D92" t="s">
        <v>777</v>
      </c>
      <c r="E92" s="10" t="s">
        <v>775</v>
      </c>
      <c r="F92" t="s">
        <v>774</v>
      </c>
      <c r="I92" t="str">
        <f t="shared" si="2"/>
        <v>33tile</v>
      </c>
    </row>
    <row r="93" spans="1:9" x14ac:dyDescent="0.45">
      <c r="A93">
        <v>33</v>
      </c>
      <c r="B93" t="s">
        <v>108</v>
      </c>
      <c r="C93" t="s">
        <v>784</v>
      </c>
      <c r="D93" t="s">
        <v>785</v>
      </c>
      <c r="E93" t="s">
        <v>786</v>
      </c>
      <c r="F93" t="s">
        <v>555</v>
      </c>
      <c r="G93">
        <v>5</v>
      </c>
      <c r="I93" t="str">
        <f t="shared" si="2"/>
        <v>33topo</v>
      </c>
    </row>
    <row r="94" spans="1:9" x14ac:dyDescent="0.45">
      <c r="A94">
        <v>33</v>
      </c>
      <c r="B94" t="s">
        <v>104</v>
      </c>
      <c r="C94" t="s">
        <v>803</v>
      </c>
      <c r="D94" t="s">
        <v>804</v>
      </c>
      <c r="E94" t="s">
        <v>592</v>
      </c>
      <c r="F94" t="s">
        <v>593</v>
      </c>
      <c r="I94" t="str">
        <f t="shared" si="2"/>
        <v>33map</v>
      </c>
    </row>
    <row r="113" spans="9:9" x14ac:dyDescent="0.45">
      <c r="I113" t="str">
        <f>CONCATENATE(A113,B113)</f>
        <v/>
      </c>
    </row>
    <row r="114" spans="9:9" x14ac:dyDescent="0.45">
      <c r="I114" t="str">
        <f>CONCATENATE(A114,B114)</f>
        <v/>
      </c>
    </row>
    <row r="115" spans="9:9" x14ac:dyDescent="0.45">
      <c r="I115" t="str">
        <f>CONCATENATE(A115,B115)</f>
        <v/>
      </c>
    </row>
    <row r="116" spans="9:9" x14ac:dyDescent="0.45">
      <c r="I116" t="str">
        <f>CONCATENATE(A116,B116)</f>
        <v/>
      </c>
    </row>
  </sheetData>
  <autoFilter ref="A1:I116" xr:uid="{8A9CCE92-9934-4A85-9799-3C2EFD57E833}">
    <sortState ref="A2:H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 ref="E27" r:id="rId4" xr:uid="{B1D27D45-019B-44A2-9B4E-EDD167338409}"/>
    <hyperlink ref="E90" r:id="rId5" xr:uid="{59D28AFE-420C-4CA0-BD5D-FC1A4D3B4F21}"/>
    <hyperlink ref="E92" r:id="rId6" xr:uid="{6FFA1984-FD0B-4900-A07C-DD63BA0DAF12}"/>
    <hyperlink ref="E21" r:id="rId7" xr:uid="{13D796E4-2DCC-423A-8465-6FBC7F8F9F51}"/>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33"/>
  <sheetViews>
    <sheetView topLeftCell="A4" zoomScale="70" zoomScaleNormal="70" workbookViewId="0">
      <selection activeCell="E33" sqref="E33"/>
    </sheetView>
  </sheetViews>
  <sheetFormatPr defaultRowHeight="14.25" x14ac:dyDescent="0.45"/>
  <cols>
    <col min="1" max="1" width="10.265625" customWidth="1"/>
    <col min="2" max="2" width="20.265625" customWidth="1"/>
    <col min="3" max="3" width="34.1328125" customWidth="1"/>
    <col min="4" max="4" width="10.3984375" bestFit="1" customWidth="1"/>
    <col min="6" max="6" width="33.265625" customWidth="1"/>
    <col min="7" max="7" width="45" customWidth="1"/>
    <col min="8" max="8" width="7.1328125" customWidth="1"/>
  </cols>
  <sheetData>
    <row r="1" spans="1:9" x14ac:dyDescent="0.45">
      <c r="A1" t="s">
        <v>116</v>
      </c>
      <c r="B1" t="s">
        <v>211</v>
      </c>
      <c r="C1" t="s">
        <v>212</v>
      </c>
      <c r="D1" t="s">
        <v>115</v>
      </c>
      <c r="E1" t="s">
        <v>213</v>
      </c>
      <c r="F1" t="s">
        <v>244</v>
      </c>
      <c r="G1" t="s">
        <v>243</v>
      </c>
      <c r="H1" t="s">
        <v>287</v>
      </c>
      <c r="I1" t="s">
        <v>236</v>
      </c>
    </row>
    <row r="2" spans="1:9" x14ac:dyDescent="0.45">
      <c r="A2" s="3">
        <v>2</v>
      </c>
      <c r="B2" s="5" t="s">
        <v>218</v>
      </c>
      <c r="C2" t="s">
        <v>214</v>
      </c>
      <c r="D2" t="s">
        <v>215</v>
      </c>
      <c r="E2">
        <v>206</v>
      </c>
      <c r="F2" s="6" t="s">
        <v>245</v>
      </c>
      <c r="G2" t="s">
        <v>246</v>
      </c>
      <c r="H2" t="s">
        <v>488</v>
      </c>
      <c r="I2">
        <v>24.99</v>
      </c>
    </row>
    <row r="3" spans="1:9" x14ac:dyDescent="0.45">
      <c r="A3" s="3">
        <v>1</v>
      </c>
      <c r="B3" s="5" t="s">
        <v>217</v>
      </c>
      <c r="C3" t="s">
        <v>216</v>
      </c>
      <c r="D3" t="s">
        <v>215</v>
      </c>
      <c r="E3">
        <v>266</v>
      </c>
      <c r="F3" t="s">
        <v>252</v>
      </c>
      <c r="G3" t="s">
        <v>251</v>
      </c>
      <c r="H3" t="s">
        <v>489</v>
      </c>
      <c r="I3">
        <v>25</v>
      </c>
    </row>
    <row r="4" spans="1:9" x14ac:dyDescent="0.45">
      <c r="A4" s="3">
        <v>3</v>
      </c>
      <c r="B4" s="5" t="s">
        <v>224</v>
      </c>
      <c r="C4" t="s">
        <v>219</v>
      </c>
      <c r="D4" t="s">
        <v>215</v>
      </c>
      <c r="E4">
        <v>149</v>
      </c>
      <c r="F4" t="s">
        <v>256</v>
      </c>
      <c r="G4" t="s">
        <v>255</v>
      </c>
      <c r="H4" s="10" t="s">
        <v>490</v>
      </c>
      <c r="I4">
        <v>24.99</v>
      </c>
    </row>
    <row r="5" spans="1:9" x14ac:dyDescent="0.45">
      <c r="A5" s="3">
        <v>5</v>
      </c>
      <c r="B5" t="s">
        <v>235</v>
      </c>
      <c r="C5" t="s">
        <v>220</v>
      </c>
      <c r="D5" t="s">
        <v>215</v>
      </c>
      <c r="E5">
        <v>80</v>
      </c>
      <c r="F5" t="s">
        <v>279</v>
      </c>
      <c r="G5" t="s">
        <v>278</v>
      </c>
      <c r="H5" t="s">
        <v>491</v>
      </c>
      <c r="I5">
        <v>20</v>
      </c>
    </row>
    <row r="6" spans="1:9" x14ac:dyDescent="0.45">
      <c r="A6" s="3">
        <v>6</v>
      </c>
      <c r="B6" s="5" t="s">
        <v>225</v>
      </c>
      <c r="C6" t="s">
        <v>221</v>
      </c>
      <c r="D6" t="s">
        <v>215</v>
      </c>
      <c r="E6">
        <v>175</v>
      </c>
      <c r="F6" t="s">
        <v>285</v>
      </c>
      <c r="G6" s="9" t="s">
        <v>284</v>
      </c>
      <c r="H6" t="s">
        <v>286</v>
      </c>
      <c r="I6">
        <v>29.95</v>
      </c>
    </row>
    <row r="7" spans="1:9" x14ac:dyDescent="0.45">
      <c r="A7" s="3">
        <v>7</v>
      </c>
      <c r="B7" s="5" t="s">
        <v>224</v>
      </c>
      <c r="C7" t="s">
        <v>219</v>
      </c>
      <c r="D7" t="s">
        <v>215</v>
      </c>
      <c r="E7">
        <v>191</v>
      </c>
      <c r="F7" t="s">
        <v>257</v>
      </c>
      <c r="G7" t="s">
        <v>255</v>
      </c>
      <c r="H7" s="10" t="s">
        <v>490</v>
      </c>
      <c r="I7">
        <v>24.99</v>
      </c>
    </row>
    <row r="8" spans="1:9" x14ac:dyDescent="0.45">
      <c r="A8" s="3">
        <v>8</v>
      </c>
      <c r="B8" s="5" t="s">
        <v>218</v>
      </c>
      <c r="C8" t="s">
        <v>214</v>
      </c>
      <c r="D8" t="s">
        <v>215</v>
      </c>
      <c r="E8">
        <v>104</v>
      </c>
      <c r="F8" t="s">
        <v>253</v>
      </c>
      <c r="G8" t="s">
        <v>246</v>
      </c>
      <c r="H8" t="s">
        <v>488</v>
      </c>
      <c r="I8">
        <v>24.99</v>
      </c>
    </row>
    <row r="9" spans="1:9" x14ac:dyDescent="0.45">
      <c r="A9" s="3">
        <v>9</v>
      </c>
      <c r="B9" s="5" t="s">
        <v>223</v>
      </c>
      <c r="C9" t="s">
        <v>222</v>
      </c>
      <c r="D9" t="s">
        <v>215</v>
      </c>
      <c r="E9">
        <v>34</v>
      </c>
      <c r="F9" s="2" t="s">
        <v>456</v>
      </c>
      <c r="G9" t="s">
        <v>449</v>
      </c>
      <c r="H9" t="s">
        <v>519</v>
      </c>
      <c r="I9">
        <v>34.950000000000003</v>
      </c>
    </row>
    <row r="10" spans="1:9" x14ac:dyDescent="0.45">
      <c r="A10" s="4">
        <v>10</v>
      </c>
      <c r="B10" s="5" t="s">
        <v>218</v>
      </c>
      <c r="C10" t="s">
        <v>214</v>
      </c>
      <c r="D10" t="s">
        <v>215</v>
      </c>
      <c r="E10">
        <v>128</v>
      </c>
      <c r="F10" s="6" t="s">
        <v>254</v>
      </c>
      <c r="G10" t="s">
        <v>246</v>
      </c>
      <c r="H10" t="s">
        <v>488</v>
      </c>
      <c r="I10">
        <v>24.99</v>
      </c>
    </row>
    <row r="11" spans="1:9" x14ac:dyDescent="0.45">
      <c r="A11" s="3">
        <v>13</v>
      </c>
      <c r="B11" t="s">
        <v>235</v>
      </c>
      <c r="C11" t="s">
        <v>220</v>
      </c>
      <c r="D11" t="s">
        <v>215</v>
      </c>
      <c r="E11">
        <v>80</v>
      </c>
      <c r="F11" s="2" t="s">
        <v>280</v>
      </c>
      <c r="G11" t="s">
        <v>278</v>
      </c>
      <c r="H11" t="s">
        <v>491</v>
      </c>
      <c r="I11">
        <v>20</v>
      </c>
    </row>
    <row r="12" spans="1:9" x14ac:dyDescent="0.45">
      <c r="A12" s="3">
        <v>16</v>
      </c>
      <c r="B12" s="5" t="s">
        <v>224</v>
      </c>
      <c r="C12" t="s">
        <v>219</v>
      </c>
      <c r="D12" t="s">
        <v>215</v>
      </c>
      <c r="E12">
        <v>156</v>
      </c>
      <c r="F12" t="s">
        <v>293</v>
      </c>
      <c r="G12" t="s">
        <v>255</v>
      </c>
      <c r="H12" s="10" t="s">
        <v>490</v>
      </c>
      <c r="I12">
        <v>24.99</v>
      </c>
    </row>
    <row r="13" spans="1:9" x14ac:dyDescent="0.45">
      <c r="A13" s="3">
        <v>11</v>
      </c>
      <c r="B13" s="5" t="s">
        <v>317</v>
      </c>
      <c r="C13" t="s">
        <v>314</v>
      </c>
      <c r="D13" t="s">
        <v>215</v>
      </c>
      <c r="E13">
        <v>32</v>
      </c>
      <c r="F13" s="2" t="s">
        <v>315</v>
      </c>
      <c r="G13" t="s">
        <v>316</v>
      </c>
      <c r="H13" t="s">
        <v>520</v>
      </c>
      <c r="I13">
        <v>25</v>
      </c>
    </row>
    <row r="14" spans="1:9" x14ac:dyDescent="0.45">
      <c r="A14" s="3">
        <v>14</v>
      </c>
      <c r="B14" s="5" t="s">
        <v>218</v>
      </c>
      <c r="C14" t="s">
        <v>214</v>
      </c>
      <c r="D14" t="s">
        <v>215</v>
      </c>
      <c r="E14">
        <v>258</v>
      </c>
      <c r="F14" s="6" t="s">
        <v>318</v>
      </c>
      <c r="G14" t="s">
        <v>246</v>
      </c>
      <c r="H14" t="s">
        <v>488</v>
      </c>
      <c r="I14">
        <v>24.99</v>
      </c>
    </row>
    <row r="15" spans="1:9" x14ac:dyDescent="0.45">
      <c r="A15" s="3">
        <v>12</v>
      </c>
      <c r="B15" t="s">
        <v>325</v>
      </c>
      <c r="C15" t="s">
        <v>322</v>
      </c>
      <c r="D15" t="s">
        <v>215</v>
      </c>
      <c r="E15">
        <v>162</v>
      </c>
      <c r="F15" t="s">
        <v>323</v>
      </c>
      <c r="G15" t="s">
        <v>324</v>
      </c>
      <c r="H15" t="s">
        <v>521</v>
      </c>
      <c r="I15">
        <v>34</v>
      </c>
    </row>
    <row r="16" spans="1:9" x14ac:dyDescent="0.45">
      <c r="A16" s="3">
        <v>17</v>
      </c>
      <c r="B16" s="5" t="s">
        <v>339</v>
      </c>
      <c r="C16" t="s">
        <v>336</v>
      </c>
      <c r="D16" t="s">
        <v>215</v>
      </c>
      <c r="E16">
        <v>354</v>
      </c>
      <c r="F16" s="2" t="s">
        <v>338</v>
      </c>
      <c r="G16" t="s">
        <v>337</v>
      </c>
      <c r="H16" t="s">
        <v>522</v>
      </c>
      <c r="I16">
        <v>34.99</v>
      </c>
    </row>
    <row r="17" spans="1:9" x14ac:dyDescent="0.45">
      <c r="A17" s="3">
        <v>18</v>
      </c>
      <c r="B17" s="5" t="s">
        <v>371</v>
      </c>
      <c r="C17" t="s">
        <v>372</v>
      </c>
      <c r="D17" t="s">
        <v>215</v>
      </c>
      <c r="E17" t="s">
        <v>373</v>
      </c>
      <c r="F17" t="s">
        <v>374</v>
      </c>
      <c r="G17" t="s">
        <v>375</v>
      </c>
      <c r="H17" t="s">
        <v>523</v>
      </c>
      <c r="I17">
        <v>25</v>
      </c>
    </row>
    <row r="18" spans="1:9" x14ac:dyDescent="0.45">
      <c r="A18" s="3">
        <v>15</v>
      </c>
      <c r="B18" s="5" t="s">
        <v>377</v>
      </c>
      <c r="C18" t="s">
        <v>376</v>
      </c>
      <c r="D18" t="s">
        <v>215</v>
      </c>
      <c r="E18" t="s">
        <v>373</v>
      </c>
      <c r="F18" t="s">
        <v>647</v>
      </c>
      <c r="G18" t="s">
        <v>378</v>
      </c>
      <c r="H18" t="s">
        <v>524</v>
      </c>
      <c r="I18">
        <v>20</v>
      </c>
    </row>
    <row r="19" spans="1:9" x14ac:dyDescent="0.45">
      <c r="A19" s="3">
        <v>19</v>
      </c>
      <c r="B19" s="5" t="s">
        <v>411</v>
      </c>
      <c r="C19" t="s">
        <v>410</v>
      </c>
      <c r="D19" t="s">
        <v>215</v>
      </c>
      <c r="E19" t="s">
        <v>373</v>
      </c>
      <c r="F19" t="s">
        <v>412</v>
      </c>
      <c r="G19" t="s">
        <v>413</v>
      </c>
      <c r="H19" t="s">
        <v>525</v>
      </c>
      <c r="I19">
        <v>34.99</v>
      </c>
    </row>
    <row r="20" spans="1:9" x14ac:dyDescent="0.45">
      <c r="A20" s="3">
        <v>20</v>
      </c>
      <c r="B20" s="5" t="s">
        <v>417</v>
      </c>
      <c r="C20" t="s">
        <v>415</v>
      </c>
      <c r="D20" t="s">
        <v>215</v>
      </c>
      <c r="E20">
        <v>129</v>
      </c>
      <c r="F20" t="s">
        <v>416</v>
      </c>
      <c r="G20" t="s">
        <v>414</v>
      </c>
      <c r="H20" t="s">
        <v>526</v>
      </c>
      <c r="I20">
        <v>19.95</v>
      </c>
    </row>
    <row r="21" spans="1:9" x14ac:dyDescent="0.45">
      <c r="A21" s="3">
        <v>21</v>
      </c>
      <c r="B21" t="s">
        <v>325</v>
      </c>
      <c r="C21" t="s">
        <v>418</v>
      </c>
      <c r="D21" t="s">
        <v>452</v>
      </c>
      <c r="E21">
        <v>4</v>
      </c>
      <c r="F21" t="s">
        <v>453</v>
      </c>
      <c r="G21" t="s">
        <v>457</v>
      </c>
      <c r="H21" t="s">
        <v>437</v>
      </c>
      <c r="I21" t="s">
        <v>451</v>
      </c>
    </row>
    <row r="22" spans="1:9" x14ac:dyDescent="0.45">
      <c r="A22" s="3">
        <v>22</v>
      </c>
      <c r="B22" s="5" t="s">
        <v>468</v>
      </c>
      <c r="C22" t="s">
        <v>422</v>
      </c>
      <c r="D22" t="s">
        <v>215</v>
      </c>
      <c r="E22">
        <v>267</v>
      </c>
      <c r="F22" s="2" t="s">
        <v>470</v>
      </c>
      <c r="G22" t="s">
        <v>469</v>
      </c>
      <c r="H22" t="s">
        <v>527</v>
      </c>
      <c r="I22">
        <v>29.95</v>
      </c>
    </row>
    <row r="23" spans="1:9" x14ac:dyDescent="0.45">
      <c r="A23" s="3">
        <v>24</v>
      </c>
      <c r="B23" s="5" t="s">
        <v>509</v>
      </c>
      <c r="C23" t="s">
        <v>510</v>
      </c>
      <c r="D23" t="s">
        <v>215</v>
      </c>
      <c r="E23">
        <v>34</v>
      </c>
      <c r="F23" t="s">
        <v>511</v>
      </c>
      <c r="G23" t="s">
        <v>508</v>
      </c>
      <c r="H23" t="s">
        <v>507</v>
      </c>
      <c r="I23">
        <v>38</v>
      </c>
    </row>
    <row r="24" spans="1:9" x14ac:dyDescent="0.45">
      <c r="A24" s="3">
        <v>23</v>
      </c>
      <c r="B24" s="5" t="s">
        <v>518</v>
      </c>
      <c r="C24" t="s">
        <v>514</v>
      </c>
      <c r="D24" t="s">
        <v>215</v>
      </c>
      <c r="E24">
        <v>410</v>
      </c>
      <c r="F24" s="2" t="s">
        <v>515</v>
      </c>
      <c r="G24" t="s">
        <v>517</v>
      </c>
      <c r="H24" t="s">
        <v>516</v>
      </c>
      <c r="I24">
        <v>10</v>
      </c>
    </row>
    <row r="25" spans="1:9" x14ac:dyDescent="0.45">
      <c r="A25" s="3">
        <v>25</v>
      </c>
      <c r="B25" s="5" t="s">
        <v>509</v>
      </c>
      <c r="C25" t="s">
        <v>510</v>
      </c>
      <c r="D25" t="s">
        <v>215</v>
      </c>
      <c r="E25">
        <v>300</v>
      </c>
      <c r="F25" t="s">
        <v>511</v>
      </c>
      <c r="G25" t="s">
        <v>508</v>
      </c>
      <c r="H25" t="s">
        <v>507</v>
      </c>
      <c r="I25">
        <v>38</v>
      </c>
    </row>
    <row r="26" spans="1:9" x14ac:dyDescent="0.45">
      <c r="A26" s="3">
        <v>26</v>
      </c>
      <c r="B26" s="5" t="s">
        <v>225</v>
      </c>
      <c r="C26" t="s">
        <v>221</v>
      </c>
      <c r="D26" t="s">
        <v>215</v>
      </c>
      <c r="E26">
        <v>86</v>
      </c>
      <c r="F26" t="s">
        <v>589</v>
      </c>
      <c r="G26" s="9" t="s">
        <v>284</v>
      </c>
      <c r="H26" t="s">
        <v>286</v>
      </c>
      <c r="I26">
        <v>29.95</v>
      </c>
    </row>
    <row r="27" spans="1:9" x14ac:dyDescent="0.45">
      <c r="A27" s="3">
        <v>23</v>
      </c>
      <c r="B27" s="5" t="s">
        <v>598</v>
      </c>
      <c r="C27" t="s">
        <v>595</v>
      </c>
      <c r="D27" t="s">
        <v>215</v>
      </c>
      <c r="E27">
        <v>157</v>
      </c>
      <c r="F27" t="s">
        <v>602</v>
      </c>
      <c r="G27" s="9" t="s">
        <v>596</v>
      </c>
      <c r="H27" t="s">
        <v>597</v>
      </c>
      <c r="I27">
        <v>35</v>
      </c>
    </row>
    <row r="28" spans="1:9" ht="15.75" x14ac:dyDescent="0.45">
      <c r="A28" s="3">
        <v>16</v>
      </c>
      <c r="B28" s="5" t="s">
        <v>634</v>
      </c>
      <c r="C28" t="s">
        <v>289</v>
      </c>
      <c r="D28" t="s">
        <v>215</v>
      </c>
      <c r="E28">
        <v>34</v>
      </c>
      <c r="F28" s="2" t="s">
        <v>635</v>
      </c>
      <c r="G28" t="s">
        <v>637</v>
      </c>
      <c r="H28" t="s">
        <v>636</v>
      </c>
      <c r="I28">
        <v>10</v>
      </c>
    </row>
    <row r="29" spans="1:9" x14ac:dyDescent="0.45">
      <c r="A29" s="3">
        <v>29</v>
      </c>
      <c r="B29" s="5" t="s">
        <v>676</v>
      </c>
      <c r="C29" t="s">
        <v>677</v>
      </c>
      <c r="D29" t="s">
        <v>215</v>
      </c>
      <c r="E29">
        <v>101</v>
      </c>
      <c r="F29" t="s">
        <v>679</v>
      </c>
      <c r="G29" t="s">
        <v>678</v>
      </c>
      <c r="H29" t="s">
        <v>675</v>
      </c>
      <c r="I29">
        <v>25</v>
      </c>
    </row>
    <row r="30" spans="1:9" x14ac:dyDescent="0.45">
      <c r="A30" s="3">
        <v>30</v>
      </c>
      <c r="B30" s="5" t="s">
        <v>218</v>
      </c>
      <c r="C30" t="s">
        <v>214</v>
      </c>
      <c r="D30" t="s">
        <v>215</v>
      </c>
      <c r="E30">
        <v>53</v>
      </c>
      <c r="F30" s="6" t="s">
        <v>727</v>
      </c>
      <c r="G30" t="s">
        <v>246</v>
      </c>
      <c r="H30" t="s">
        <v>488</v>
      </c>
      <c r="I30">
        <v>24.99</v>
      </c>
    </row>
    <row r="31" spans="1:9" ht="19.5" customHeight="1" x14ac:dyDescent="0.45">
      <c r="A31" s="3">
        <v>4</v>
      </c>
      <c r="B31" s="5" t="s">
        <v>226</v>
      </c>
      <c r="C31" t="s">
        <v>750</v>
      </c>
      <c r="D31" t="s">
        <v>215</v>
      </c>
      <c r="E31">
        <v>169</v>
      </c>
      <c r="F31" s="3" t="s">
        <v>749</v>
      </c>
      <c r="G31" t="s">
        <v>752</v>
      </c>
      <c r="H31" t="s">
        <v>751</v>
      </c>
      <c r="I31">
        <v>24.99</v>
      </c>
    </row>
    <row r="32" spans="1:9" x14ac:dyDescent="0.45">
      <c r="A32" s="3">
        <v>32</v>
      </c>
      <c r="B32" s="5" t="s">
        <v>759</v>
      </c>
      <c r="C32" t="s">
        <v>760</v>
      </c>
      <c r="D32" t="s">
        <v>215</v>
      </c>
      <c r="E32">
        <v>20</v>
      </c>
      <c r="F32" s="2" t="s">
        <v>762</v>
      </c>
      <c r="G32" t="s">
        <v>761</v>
      </c>
      <c r="H32" t="s">
        <v>758</v>
      </c>
      <c r="I32">
        <v>10</v>
      </c>
    </row>
    <row r="33" spans="1:9" x14ac:dyDescent="0.45">
      <c r="A33" s="3">
        <v>33</v>
      </c>
      <c r="B33" s="5" t="s">
        <v>225</v>
      </c>
      <c r="C33" t="s">
        <v>221</v>
      </c>
      <c r="D33" t="s">
        <v>215</v>
      </c>
      <c r="E33">
        <v>240</v>
      </c>
      <c r="F33" t="s">
        <v>805</v>
      </c>
      <c r="G33" s="9" t="s">
        <v>284</v>
      </c>
      <c r="H33" t="s">
        <v>286</v>
      </c>
      <c r="I33">
        <v>29.95</v>
      </c>
    </row>
  </sheetData>
  <hyperlinks>
    <hyperlink ref="H4" r:id="rId1" xr:uid="{14007672-E4E3-4A8F-8DD0-45E59BDCCEDC}"/>
    <hyperlink ref="H7" r:id="rId2" xr:uid="{B67B1897-7EEF-4BFD-B837-658E489AF517}"/>
    <hyperlink ref="H12" r:id="rId3" xr:uid="{6357674A-8282-416E-BCEF-A2B394B14AEA}"/>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43"/>
  <sheetViews>
    <sheetView topLeftCell="A37" workbookViewId="0">
      <selection activeCell="B48" sqref="B48"/>
    </sheetView>
  </sheetViews>
  <sheetFormatPr defaultRowHeight="14.25" x14ac:dyDescent="0.45"/>
  <cols>
    <col min="1" max="1" width="9.3984375" customWidth="1"/>
    <col min="2" max="2" width="51.73046875" bestFit="1" customWidth="1"/>
    <col min="3" max="3" width="43.59765625" customWidth="1"/>
  </cols>
  <sheetData>
    <row r="1" spans="1:4" x14ac:dyDescent="0.45">
      <c r="A1" t="s">
        <v>116</v>
      </c>
      <c r="B1" t="s">
        <v>114</v>
      </c>
      <c r="C1" t="s">
        <v>259</v>
      </c>
      <c r="D1" t="s">
        <v>244</v>
      </c>
    </row>
    <row r="2" spans="1:4" x14ac:dyDescent="0.45">
      <c r="A2">
        <v>3</v>
      </c>
      <c r="B2" t="s">
        <v>260</v>
      </c>
      <c r="C2" t="s">
        <v>261</v>
      </c>
    </row>
    <row r="3" spans="1:4" x14ac:dyDescent="0.45">
      <c r="A3">
        <v>3</v>
      </c>
      <c r="B3" t="s">
        <v>120</v>
      </c>
      <c r="C3" t="s">
        <v>262</v>
      </c>
    </row>
    <row r="4" spans="1:4" x14ac:dyDescent="0.45">
      <c r="A4">
        <v>5</v>
      </c>
      <c r="B4" t="s">
        <v>125</v>
      </c>
      <c r="C4" t="s">
        <v>283</v>
      </c>
    </row>
    <row r="5" spans="1:4" x14ac:dyDescent="0.45">
      <c r="A5">
        <v>16</v>
      </c>
      <c r="B5" t="s">
        <v>291</v>
      </c>
      <c r="C5" t="s">
        <v>352</v>
      </c>
    </row>
    <row r="6" spans="1:4" x14ac:dyDescent="0.45">
      <c r="A6">
        <v>17</v>
      </c>
      <c r="B6" t="s">
        <v>440</v>
      </c>
      <c r="C6" t="s">
        <v>341</v>
      </c>
    </row>
    <row r="7" spans="1:4" x14ac:dyDescent="0.45">
      <c r="A7">
        <v>8</v>
      </c>
      <c r="B7" t="s">
        <v>350</v>
      </c>
      <c r="C7" t="s">
        <v>351</v>
      </c>
    </row>
    <row r="8" spans="1:4" x14ac:dyDescent="0.45">
      <c r="A8">
        <v>12</v>
      </c>
      <c r="B8" t="s">
        <v>353</v>
      </c>
      <c r="C8" t="s">
        <v>354</v>
      </c>
    </row>
    <row r="9" spans="1:4" x14ac:dyDescent="0.45">
      <c r="A9">
        <v>12</v>
      </c>
      <c r="B9" t="s">
        <v>355</v>
      </c>
      <c r="C9" t="s">
        <v>356</v>
      </c>
    </row>
    <row r="10" spans="1:4" x14ac:dyDescent="0.45">
      <c r="A10">
        <v>15</v>
      </c>
      <c r="B10" t="s">
        <v>379</v>
      </c>
      <c r="C10" t="s">
        <v>351</v>
      </c>
    </row>
    <row r="11" spans="1:4" x14ac:dyDescent="0.45">
      <c r="A11">
        <v>19</v>
      </c>
      <c r="B11" t="s">
        <v>387</v>
      </c>
      <c r="C11" t="s">
        <v>351</v>
      </c>
    </row>
    <row r="12" spans="1:4" x14ac:dyDescent="0.45">
      <c r="A12">
        <v>20</v>
      </c>
      <c r="B12" t="s">
        <v>392</v>
      </c>
      <c r="C12" t="s">
        <v>393</v>
      </c>
    </row>
    <row r="13" spans="1:4" x14ac:dyDescent="0.45">
      <c r="A13">
        <v>20</v>
      </c>
      <c r="B13" t="s">
        <v>397</v>
      </c>
      <c r="C13" t="s">
        <v>398</v>
      </c>
    </row>
    <row r="14" spans="1:4" x14ac:dyDescent="0.45">
      <c r="A14">
        <v>21</v>
      </c>
      <c r="B14" t="s">
        <v>437</v>
      </c>
      <c r="C14" t="s">
        <v>438</v>
      </c>
    </row>
    <row r="15" spans="1:4" x14ac:dyDescent="0.45">
      <c r="A15">
        <v>9</v>
      </c>
      <c r="B15" t="s">
        <v>447</v>
      </c>
      <c r="C15" t="s">
        <v>448</v>
      </c>
    </row>
    <row r="16" spans="1:4" x14ac:dyDescent="0.45">
      <c r="A16">
        <v>24</v>
      </c>
      <c r="B16" t="s">
        <v>512</v>
      </c>
      <c r="C16" t="s">
        <v>513</v>
      </c>
    </row>
    <row r="17" spans="1:3" x14ac:dyDescent="0.45">
      <c r="A17">
        <v>31</v>
      </c>
      <c r="B17" t="s">
        <v>616</v>
      </c>
      <c r="C17" t="s">
        <v>617</v>
      </c>
    </row>
    <row r="18" spans="1:3" x14ac:dyDescent="0.45">
      <c r="A18">
        <v>12</v>
      </c>
      <c r="B18" t="s">
        <v>180</v>
      </c>
      <c r="C18" t="s">
        <v>618</v>
      </c>
    </row>
    <row r="19" spans="1:3" x14ac:dyDescent="0.45">
      <c r="A19">
        <v>28</v>
      </c>
      <c r="B19" t="s">
        <v>626</v>
      </c>
      <c r="C19" t="s">
        <v>627</v>
      </c>
    </row>
    <row r="20" spans="1:3" x14ac:dyDescent="0.45">
      <c r="A20">
        <v>10</v>
      </c>
      <c r="B20" s="10" t="s">
        <v>642</v>
      </c>
      <c r="C20" t="s">
        <v>643</v>
      </c>
    </row>
    <row r="21" spans="1:3" x14ac:dyDescent="0.45">
      <c r="A21">
        <v>10</v>
      </c>
      <c r="B21" t="s">
        <v>639</v>
      </c>
      <c r="C21" t="s">
        <v>640</v>
      </c>
    </row>
    <row r="22" spans="1:3" x14ac:dyDescent="0.45">
      <c r="A22">
        <v>3</v>
      </c>
      <c r="B22" t="s">
        <v>651</v>
      </c>
      <c r="C22" t="s">
        <v>652</v>
      </c>
    </row>
    <row r="23" spans="1:3" x14ac:dyDescent="0.45">
      <c r="A23">
        <v>16</v>
      </c>
      <c r="B23" t="s">
        <v>651</v>
      </c>
      <c r="C23" t="s">
        <v>653</v>
      </c>
    </row>
    <row r="24" spans="1:3" x14ac:dyDescent="0.45">
      <c r="A24">
        <v>1</v>
      </c>
      <c r="B24" t="s">
        <v>655</v>
      </c>
      <c r="C24" t="s">
        <v>351</v>
      </c>
    </row>
    <row r="25" spans="1:3" x14ac:dyDescent="0.45">
      <c r="A25">
        <v>16</v>
      </c>
      <c r="B25" t="s">
        <v>659</v>
      </c>
      <c r="C25" t="s">
        <v>660</v>
      </c>
    </row>
    <row r="26" spans="1:3" x14ac:dyDescent="0.45">
      <c r="A26">
        <v>29</v>
      </c>
      <c r="B26" t="s">
        <v>670</v>
      </c>
      <c r="C26" t="s">
        <v>671</v>
      </c>
    </row>
    <row r="27" spans="1:3" x14ac:dyDescent="0.45">
      <c r="A27">
        <v>28</v>
      </c>
      <c r="B27" s="10" t="s">
        <v>683</v>
      </c>
      <c r="C27" t="s">
        <v>682</v>
      </c>
    </row>
    <row r="28" spans="1:3" x14ac:dyDescent="0.45">
      <c r="A28">
        <v>28</v>
      </c>
      <c r="B28" t="s">
        <v>684</v>
      </c>
      <c r="C28" t="s">
        <v>685</v>
      </c>
    </row>
    <row r="29" spans="1:3" x14ac:dyDescent="0.45">
      <c r="A29">
        <v>1</v>
      </c>
      <c r="B29" t="s">
        <v>687</v>
      </c>
      <c r="C29" t="s">
        <v>682</v>
      </c>
    </row>
    <row r="30" spans="1:3" x14ac:dyDescent="0.45">
      <c r="A30">
        <v>1</v>
      </c>
      <c r="B30" s="10" t="s">
        <v>688</v>
      </c>
      <c r="C30" t="s">
        <v>689</v>
      </c>
    </row>
    <row r="31" spans="1:3" x14ac:dyDescent="0.45">
      <c r="A31">
        <v>1</v>
      </c>
      <c r="B31" t="s">
        <v>690</v>
      </c>
      <c r="C31" t="s">
        <v>691</v>
      </c>
    </row>
    <row r="32" spans="1:3" x14ac:dyDescent="0.45">
      <c r="A32">
        <v>30</v>
      </c>
      <c r="B32" t="s">
        <v>701</v>
      </c>
      <c r="C32" t="s">
        <v>702</v>
      </c>
    </row>
    <row r="33" spans="1:3" x14ac:dyDescent="0.45">
      <c r="A33">
        <v>2</v>
      </c>
      <c r="B33" t="s">
        <v>711</v>
      </c>
      <c r="C33" t="s">
        <v>712</v>
      </c>
    </row>
    <row r="34" spans="1:3" x14ac:dyDescent="0.45">
      <c r="A34">
        <v>2</v>
      </c>
      <c r="B34" t="s">
        <v>713</v>
      </c>
      <c r="C34" t="s">
        <v>714</v>
      </c>
    </row>
    <row r="35" spans="1:3" x14ac:dyDescent="0.45">
      <c r="A35">
        <v>2</v>
      </c>
      <c r="B35" s="28" t="s">
        <v>715</v>
      </c>
      <c r="C35" t="s">
        <v>716</v>
      </c>
    </row>
    <row r="36" spans="1:3" x14ac:dyDescent="0.45">
      <c r="A36">
        <v>4</v>
      </c>
      <c r="B36" t="s">
        <v>742</v>
      </c>
      <c r="C36" t="s">
        <v>743</v>
      </c>
    </row>
    <row r="37" spans="1:3" x14ac:dyDescent="0.45">
      <c r="A37">
        <v>4</v>
      </c>
      <c r="B37" t="s">
        <v>745</v>
      </c>
      <c r="C37" t="s">
        <v>746</v>
      </c>
    </row>
    <row r="38" spans="1:3" x14ac:dyDescent="0.45">
      <c r="A38">
        <v>33</v>
      </c>
      <c r="B38" t="s">
        <v>782</v>
      </c>
      <c r="C38" t="s">
        <v>783</v>
      </c>
    </row>
    <row r="39" spans="1:3" x14ac:dyDescent="0.45">
      <c r="A39">
        <v>33</v>
      </c>
      <c r="B39" t="s">
        <v>788</v>
      </c>
      <c r="C39" t="s">
        <v>789</v>
      </c>
    </row>
    <row r="40" spans="1:3" x14ac:dyDescent="0.45">
      <c r="A40">
        <v>8</v>
      </c>
      <c r="B40" t="s">
        <v>810</v>
      </c>
      <c r="C40" t="s">
        <v>811</v>
      </c>
    </row>
    <row r="41" spans="1:3" x14ac:dyDescent="0.45">
      <c r="A41">
        <v>8</v>
      </c>
      <c r="B41" s="10" t="s">
        <v>818</v>
      </c>
      <c r="C41" t="s">
        <v>819</v>
      </c>
    </row>
    <row r="42" spans="1:3" x14ac:dyDescent="0.45">
      <c r="A42">
        <v>8</v>
      </c>
      <c r="B42" t="s">
        <v>817</v>
      </c>
      <c r="C42" t="s">
        <v>816</v>
      </c>
    </row>
    <row r="43" spans="1:3" x14ac:dyDescent="0.45">
      <c r="A43">
        <v>8</v>
      </c>
      <c r="B43" t="s">
        <v>809</v>
      </c>
      <c r="C43" t="s">
        <v>812</v>
      </c>
    </row>
  </sheetData>
  <autoFilter ref="A1:C40" xr:uid="{9D543331-6ADF-4965-B171-A65876C9201E}"/>
  <hyperlinks>
    <hyperlink ref="B20" r:id="rId1" xr:uid="{B8B4C84F-4B9B-4B98-AA47-BE6674672F64}"/>
    <hyperlink ref="B27" r:id="rId2" location="overview" xr:uid="{AAF53F3C-824D-46A3-8C66-5CFC2A7E56BD}"/>
    <hyperlink ref="B30" r:id="rId3" xr:uid="{22191C32-D6EE-41A0-B31D-B1D036DF0037}"/>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G17" sqref="G17"/>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13</v>
      </c>
      <c r="C1" s="1" t="s">
        <v>16</v>
      </c>
      <c r="D1" s="1" t="s">
        <v>298</v>
      </c>
      <c r="E1" s="1" t="s">
        <v>275</v>
      </c>
      <c r="F1" s="1" t="s">
        <v>276</v>
      </c>
      <c r="G1" s="1" t="s">
        <v>244</v>
      </c>
      <c r="H1" s="1" t="s">
        <v>17</v>
      </c>
    </row>
    <row r="2" spans="1:8" x14ac:dyDescent="0.45">
      <c r="A2">
        <v>1</v>
      </c>
      <c r="B2" t="s">
        <v>27</v>
      </c>
      <c r="C2" t="s">
        <v>40</v>
      </c>
      <c r="D2" t="s">
        <v>300</v>
      </c>
      <c r="E2" t="s">
        <v>301</v>
      </c>
      <c r="F2">
        <v>0</v>
      </c>
      <c r="H2" t="s">
        <v>302</v>
      </c>
    </row>
    <row r="3" spans="1:8" x14ac:dyDescent="0.45">
      <c r="A3">
        <v>2</v>
      </c>
      <c r="B3" t="s">
        <v>39</v>
      </c>
      <c r="C3" t="s">
        <v>40</v>
      </c>
      <c r="F3">
        <v>0</v>
      </c>
      <c r="H3" t="s">
        <v>41</v>
      </c>
    </row>
    <row r="4" spans="1:8" x14ac:dyDescent="0.45">
      <c r="A4">
        <v>3</v>
      </c>
      <c r="B4" t="s">
        <v>48</v>
      </c>
      <c r="C4" t="s">
        <v>159</v>
      </c>
      <c r="F4">
        <v>1</v>
      </c>
      <c r="H4" t="s">
        <v>258</v>
      </c>
    </row>
    <row r="5" spans="1:8" x14ac:dyDescent="0.45">
      <c r="A5">
        <v>4</v>
      </c>
      <c r="B5" t="s">
        <v>59</v>
      </c>
      <c r="C5" t="s">
        <v>40</v>
      </c>
      <c r="F5">
        <v>1</v>
      </c>
    </row>
    <row r="6" spans="1:8" x14ac:dyDescent="0.45">
      <c r="A6">
        <v>5</v>
      </c>
      <c r="B6" t="s">
        <v>67</v>
      </c>
      <c r="C6" t="s">
        <v>159</v>
      </c>
      <c r="F6">
        <v>3</v>
      </c>
    </row>
    <row r="7" spans="1:8" x14ac:dyDescent="0.45">
      <c r="A7">
        <v>6</v>
      </c>
      <c r="B7" t="s">
        <v>78</v>
      </c>
      <c r="C7" t="s">
        <v>40</v>
      </c>
      <c r="F7">
        <v>0</v>
      </c>
    </row>
    <row r="8" spans="1:8" x14ac:dyDescent="0.45">
      <c r="A8">
        <v>7</v>
      </c>
      <c r="B8" t="s">
        <v>48</v>
      </c>
      <c r="C8" t="s">
        <v>159</v>
      </c>
      <c r="F8">
        <v>0</v>
      </c>
    </row>
    <row r="9" spans="1:8" x14ac:dyDescent="0.45">
      <c r="A9">
        <v>8</v>
      </c>
      <c r="B9" t="s">
        <v>39</v>
      </c>
      <c r="C9" t="s">
        <v>159</v>
      </c>
      <c r="F9">
        <v>0</v>
      </c>
    </row>
    <row r="10" spans="1:8" x14ac:dyDescent="0.45">
      <c r="A10">
        <v>9</v>
      </c>
      <c r="B10" t="s">
        <v>39</v>
      </c>
      <c r="C10" t="s">
        <v>40</v>
      </c>
      <c r="F10">
        <v>0</v>
      </c>
    </row>
    <row r="11" spans="1:8" x14ac:dyDescent="0.45">
      <c r="A11">
        <v>10</v>
      </c>
      <c r="B11" t="s">
        <v>97</v>
      </c>
      <c r="C11" t="s">
        <v>159</v>
      </c>
      <c r="F11">
        <v>3</v>
      </c>
    </row>
    <row r="12" spans="1:8" x14ac:dyDescent="0.45">
      <c r="A12">
        <v>11</v>
      </c>
      <c r="B12" t="s">
        <v>39</v>
      </c>
      <c r="C12" t="s">
        <v>159</v>
      </c>
      <c r="F12">
        <v>0</v>
      </c>
      <c r="H12" t="s">
        <v>160</v>
      </c>
    </row>
    <row r="13" spans="1:8" x14ac:dyDescent="0.45">
      <c r="A13">
        <v>12</v>
      </c>
      <c r="B13" t="s">
        <v>179</v>
      </c>
      <c r="C13" t="s">
        <v>40</v>
      </c>
      <c r="F13">
        <v>0</v>
      </c>
      <c r="H13" t="s">
        <v>160</v>
      </c>
    </row>
    <row r="14" spans="1:8" x14ac:dyDescent="0.45">
      <c r="A14">
        <v>13</v>
      </c>
      <c r="B14" t="s">
        <v>189</v>
      </c>
      <c r="C14" t="s">
        <v>195</v>
      </c>
      <c r="F14">
        <v>0</v>
      </c>
    </row>
    <row r="15" spans="1:8" x14ac:dyDescent="0.45">
      <c r="A15">
        <v>14</v>
      </c>
      <c r="B15" t="s">
        <v>39</v>
      </c>
      <c r="C15" t="s">
        <v>195</v>
      </c>
      <c r="F15">
        <v>0</v>
      </c>
      <c r="H15" t="s">
        <v>203</v>
      </c>
    </row>
    <row r="16" spans="1:8" x14ac:dyDescent="0.45">
      <c r="A16">
        <v>15</v>
      </c>
      <c r="B16" t="s">
        <v>234</v>
      </c>
      <c r="C16" t="s">
        <v>40</v>
      </c>
      <c r="F16">
        <v>0</v>
      </c>
      <c r="H16" t="s">
        <v>160</v>
      </c>
    </row>
    <row r="17" spans="1:8" x14ac:dyDescent="0.45">
      <c r="A17">
        <v>16</v>
      </c>
      <c r="B17" t="s">
        <v>48</v>
      </c>
      <c r="C17" t="s">
        <v>159</v>
      </c>
      <c r="D17" t="s">
        <v>299</v>
      </c>
      <c r="E17" t="s">
        <v>297</v>
      </c>
      <c r="F17">
        <v>0</v>
      </c>
      <c r="G17" t="s">
        <v>296</v>
      </c>
      <c r="H17" t="s">
        <v>258</v>
      </c>
    </row>
    <row r="18" spans="1:8" x14ac:dyDescent="0.45">
      <c r="A18">
        <v>21</v>
      </c>
      <c r="B18" t="s">
        <v>39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4"/>
  <sheetViews>
    <sheetView topLeftCell="A73" zoomScale="94" workbookViewId="0">
      <selection activeCell="A95" sqref="A95"/>
    </sheetView>
  </sheetViews>
  <sheetFormatPr defaultRowHeight="14.25" x14ac:dyDescent="0.45"/>
  <sheetData>
    <row r="1" spans="1:21" x14ac:dyDescent="0.45">
      <c r="A1" t="s">
        <v>116</v>
      </c>
      <c r="B1" t="s">
        <v>115</v>
      </c>
      <c r="C1" t="s">
        <v>263</v>
      </c>
      <c r="D1" t="s">
        <v>264</v>
      </c>
      <c r="E1" t="s">
        <v>265</v>
      </c>
      <c r="F1" t="s">
        <v>266</v>
      </c>
      <c r="G1" t="s">
        <v>267</v>
      </c>
      <c r="H1" t="s">
        <v>268</v>
      </c>
      <c r="I1" t="s">
        <v>269</v>
      </c>
      <c r="J1" t="s">
        <v>270</v>
      </c>
      <c r="K1" t="s">
        <v>271</v>
      </c>
      <c r="L1" t="s">
        <v>272</v>
      </c>
      <c r="M1" t="s">
        <v>273</v>
      </c>
      <c r="N1" t="s">
        <v>274</v>
      </c>
    </row>
    <row r="2" spans="1:21" x14ac:dyDescent="0.45">
      <c r="A2" s="12">
        <v>2</v>
      </c>
      <c r="B2" s="12" t="s">
        <v>247</v>
      </c>
      <c r="C2" s="15">
        <v>15</v>
      </c>
      <c r="D2" s="15">
        <v>12</v>
      </c>
      <c r="E2" s="15">
        <v>11</v>
      </c>
      <c r="F2" s="15">
        <v>10</v>
      </c>
      <c r="G2" s="15">
        <v>9</v>
      </c>
      <c r="H2" s="15">
        <v>9</v>
      </c>
      <c r="I2" s="15">
        <v>8</v>
      </c>
      <c r="J2" s="15">
        <v>9</v>
      </c>
      <c r="K2" s="15">
        <v>9</v>
      </c>
      <c r="L2" s="15">
        <v>12</v>
      </c>
      <c r="M2" s="15">
        <v>14</v>
      </c>
      <c r="N2" s="15">
        <v>15</v>
      </c>
    </row>
    <row r="3" spans="1:21" x14ac:dyDescent="0.45">
      <c r="A3" s="11">
        <v>2</v>
      </c>
      <c r="B3" s="11" t="s">
        <v>248</v>
      </c>
      <c r="C3" s="16">
        <v>9</v>
      </c>
      <c r="D3" s="17">
        <v>9</v>
      </c>
      <c r="E3" s="17">
        <v>9</v>
      </c>
      <c r="F3" s="17">
        <v>13</v>
      </c>
      <c r="G3" s="17">
        <v>16</v>
      </c>
      <c r="H3" s="17">
        <v>16</v>
      </c>
      <c r="I3" s="17">
        <v>18</v>
      </c>
      <c r="J3" s="17">
        <v>18</v>
      </c>
      <c r="K3" s="17">
        <v>16</v>
      </c>
      <c r="L3" s="17">
        <v>14</v>
      </c>
      <c r="M3" s="17">
        <v>11</v>
      </c>
      <c r="N3" s="17">
        <v>10</v>
      </c>
      <c r="U3" s="8"/>
    </row>
    <row r="4" spans="1:21" x14ac:dyDescent="0.45">
      <c r="A4" s="13">
        <v>2</v>
      </c>
      <c r="B4" s="13" t="s">
        <v>249</v>
      </c>
      <c r="C4" s="18">
        <v>5</v>
      </c>
      <c r="D4" s="19">
        <v>5</v>
      </c>
      <c r="E4" s="19">
        <v>6</v>
      </c>
      <c r="F4" s="19">
        <v>9</v>
      </c>
      <c r="G4" s="19">
        <v>11</v>
      </c>
      <c r="H4" s="19">
        <v>11</v>
      </c>
      <c r="I4" s="19">
        <v>13</v>
      </c>
      <c r="J4" s="19">
        <v>14</v>
      </c>
      <c r="K4" s="19">
        <v>12</v>
      </c>
      <c r="L4" s="19">
        <v>10</v>
      </c>
      <c r="M4" s="19">
        <v>8</v>
      </c>
      <c r="N4" s="19">
        <v>7</v>
      </c>
    </row>
    <row r="5" spans="1:21" x14ac:dyDescent="0.45">
      <c r="A5" s="12">
        <v>3</v>
      </c>
      <c r="B5" s="12" t="s">
        <v>247</v>
      </c>
      <c r="C5" s="15">
        <v>13</v>
      </c>
      <c r="D5" s="15">
        <v>10</v>
      </c>
      <c r="E5" s="15">
        <v>11</v>
      </c>
      <c r="F5" s="15">
        <v>9</v>
      </c>
      <c r="G5" s="15">
        <v>8</v>
      </c>
      <c r="H5" s="15">
        <v>8</v>
      </c>
      <c r="I5" s="15">
        <v>8</v>
      </c>
      <c r="J5" s="15">
        <v>9</v>
      </c>
      <c r="K5" s="15">
        <v>10</v>
      </c>
      <c r="L5" s="15">
        <v>14</v>
      </c>
      <c r="M5" s="15">
        <v>14</v>
      </c>
      <c r="N5" s="15">
        <v>14</v>
      </c>
    </row>
    <row r="6" spans="1:21" x14ac:dyDescent="0.45">
      <c r="A6" s="11">
        <v>3</v>
      </c>
      <c r="B6" s="11" t="s">
        <v>248</v>
      </c>
      <c r="C6" s="16">
        <v>8</v>
      </c>
      <c r="D6" s="17">
        <v>8</v>
      </c>
      <c r="E6" s="17">
        <v>9</v>
      </c>
      <c r="F6" s="17">
        <v>12</v>
      </c>
      <c r="G6" s="17">
        <v>15</v>
      </c>
      <c r="H6" s="17">
        <v>17</v>
      </c>
      <c r="I6" s="17">
        <v>19</v>
      </c>
      <c r="J6" s="17">
        <v>18</v>
      </c>
      <c r="K6" s="17">
        <v>17</v>
      </c>
      <c r="L6" s="17">
        <v>13</v>
      </c>
      <c r="M6" s="17">
        <v>10</v>
      </c>
      <c r="N6" s="17">
        <v>8</v>
      </c>
    </row>
    <row r="7" spans="1:21" x14ac:dyDescent="0.45">
      <c r="A7" s="13">
        <v>3</v>
      </c>
      <c r="B7" s="13" t="s">
        <v>249</v>
      </c>
      <c r="C7" s="18">
        <v>3</v>
      </c>
      <c r="D7" s="19">
        <v>2</v>
      </c>
      <c r="E7" s="19">
        <v>3</v>
      </c>
      <c r="F7" s="19">
        <v>4</v>
      </c>
      <c r="G7" s="19">
        <v>7</v>
      </c>
      <c r="H7" s="19">
        <v>10</v>
      </c>
      <c r="I7" s="19">
        <v>12</v>
      </c>
      <c r="J7" s="19">
        <v>12</v>
      </c>
      <c r="K7" s="19">
        <v>10</v>
      </c>
      <c r="L7" s="19">
        <v>8</v>
      </c>
      <c r="M7" s="19">
        <v>5</v>
      </c>
      <c r="N7" s="19">
        <v>3</v>
      </c>
      <c r="S7" s="7"/>
    </row>
    <row r="8" spans="1:21" x14ac:dyDescent="0.45">
      <c r="A8" s="12">
        <v>16</v>
      </c>
      <c r="B8" s="12" t="s">
        <v>247</v>
      </c>
      <c r="C8" s="15">
        <v>13</v>
      </c>
      <c r="D8" s="15">
        <v>10</v>
      </c>
      <c r="E8" s="15">
        <v>11</v>
      </c>
      <c r="F8" s="15">
        <v>9</v>
      </c>
      <c r="G8" s="15">
        <v>8</v>
      </c>
      <c r="H8" s="15">
        <v>8</v>
      </c>
      <c r="I8" s="15">
        <v>8</v>
      </c>
      <c r="J8" s="15">
        <v>9</v>
      </c>
      <c r="K8" s="15">
        <v>10</v>
      </c>
      <c r="L8" s="15">
        <v>14</v>
      </c>
      <c r="M8" s="15">
        <v>14</v>
      </c>
      <c r="N8" s="15">
        <v>14</v>
      </c>
    </row>
    <row r="9" spans="1:21" x14ac:dyDescent="0.45">
      <c r="A9" s="11">
        <v>16</v>
      </c>
      <c r="B9" s="11" t="s">
        <v>248</v>
      </c>
      <c r="C9" s="16">
        <v>8</v>
      </c>
      <c r="D9" s="17">
        <v>8</v>
      </c>
      <c r="E9" s="17">
        <v>9</v>
      </c>
      <c r="F9" s="17">
        <v>12</v>
      </c>
      <c r="G9" s="17">
        <v>15</v>
      </c>
      <c r="H9" s="17">
        <v>17</v>
      </c>
      <c r="I9" s="17">
        <v>19</v>
      </c>
      <c r="J9" s="17">
        <v>18</v>
      </c>
      <c r="K9" s="17">
        <v>17</v>
      </c>
      <c r="L9" s="17">
        <v>13</v>
      </c>
      <c r="M9" s="17">
        <v>10</v>
      </c>
      <c r="N9" s="17">
        <v>8</v>
      </c>
      <c r="S9" s="7"/>
    </row>
    <row r="10" spans="1:21" x14ac:dyDescent="0.45">
      <c r="A10" s="13">
        <v>16</v>
      </c>
      <c r="B10" s="13" t="s">
        <v>249</v>
      </c>
      <c r="C10" s="18">
        <v>3</v>
      </c>
      <c r="D10" s="19">
        <v>2</v>
      </c>
      <c r="E10" s="19">
        <v>3</v>
      </c>
      <c r="F10" s="19">
        <v>4</v>
      </c>
      <c r="G10" s="19">
        <v>7</v>
      </c>
      <c r="H10" s="19">
        <v>10</v>
      </c>
      <c r="I10" s="19">
        <v>12</v>
      </c>
      <c r="J10" s="19">
        <v>12</v>
      </c>
      <c r="K10" s="19">
        <v>10</v>
      </c>
      <c r="L10" s="19">
        <v>8</v>
      </c>
      <c r="M10" s="19">
        <v>5</v>
      </c>
      <c r="N10" s="19">
        <v>3</v>
      </c>
      <c r="S10" s="7"/>
    </row>
    <row r="11" spans="1:21" x14ac:dyDescent="0.45">
      <c r="A11" s="12">
        <v>11</v>
      </c>
      <c r="B11" s="12" t="s">
        <v>247</v>
      </c>
      <c r="C11" s="15">
        <v>19</v>
      </c>
      <c r="D11" s="15">
        <v>15</v>
      </c>
      <c r="E11" s="15">
        <v>18</v>
      </c>
      <c r="F11" s="15">
        <v>13</v>
      </c>
      <c r="G11" s="15">
        <v>12</v>
      </c>
      <c r="H11" s="15">
        <v>13</v>
      </c>
      <c r="I11" s="15">
        <v>14</v>
      </c>
      <c r="J11" s="15">
        <v>15</v>
      </c>
      <c r="K11" s="15">
        <v>16</v>
      </c>
      <c r="L11" s="15">
        <v>19</v>
      </c>
      <c r="M11" s="15">
        <v>19</v>
      </c>
      <c r="N11" s="15">
        <v>18</v>
      </c>
    </row>
    <row r="12" spans="1:21" x14ac:dyDescent="0.45">
      <c r="A12" s="11">
        <v>11</v>
      </c>
      <c r="B12" s="11" t="s">
        <v>248</v>
      </c>
      <c r="C12" s="16">
        <v>6</v>
      </c>
      <c r="D12" s="17">
        <v>7</v>
      </c>
      <c r="E12" s="17">
        <v>8</v>
      </c>
      <c r="F12" s="17">
        <v>10</v>
      </c>
      <c r="G12" s="17">
        <v>13</v>
      </c>
      <c r="H12" s="17">
        <v>15</v>
      </c>
      <c r="I12" s="17">
        <v>17</v>
      </c>
      <c r="J12" s="17">
        <v>17</v>
      </c>
      <c r="K12" s="17">
        <v>15</v>
      </c>
      <c r="L12" s="17">
        <v>12</v>
      </c>
      <c r="M12" s="17">
        <v>9</v>
      </c>
      <c r="N12" s="17">
        <v>7</v>
      </c>
      <c r="S12" s="7"/>
    </row>
    <row r="13" spans="1:21" x14ac:dyDescent="0.45">
      <c r="A13" s="13">
        <v>11</v>
      </c>
      <c r="B13" s="13" t="s">
        <v>249</v>
      </c>
      <c r="C13" s="18">
        <v>4</v>
      </c>
      <c r="D13" s="19">
        <v>4</v>
      </c>
      <c r="E13" s="19">
        <v>5</v>
      </c>
      <c r="F13" s="19">
        <v>7</v>
      </c>
      <c r="G13" s="19">
        <v>10</v>
      </c>
      <c r="H13" s="19">
        <v>12</v>
      </c>
      <c r="I13" s="19">
        <v>13</v>
      </c>
      <c r="J13" s="19">
        <v>14</v>
      </c>
      <c r="K13" s="19">
        <v>12</v>
      </c>
      <c r="L13" s="19">
        <v>9</v>
      </c>
      <c r="M13" s="19">
        <v>6</v>
      </c>
      <c r="N13" s="19">
        <v>5</v>
      </c>
      <c r="R13" s="7"/>
      <c r="S13" s="7"/>
    </row>
    <row r="14" spans="1:21" x14ac:dyDescent="0.45">
      <c r="A14" s="12">
        <v>1</v>
      </c>
      <c r="B14" s="12" t="s">
        <v>247</v>
      </c>
      <c r="C14" s="15">
        <v>20</v>
      </c>
      <c r="D14" s="15">
        <v>17</v>
      </c>
      <c r="E14" s="15">
        <v>20</v>
      </c>
      <c r="F14" s="15">
        <v>16</v>
      </c>
      <c r="G14" s="15">
        <v>15</v>
      </c>
      <c r="H14" s="15">
        <v>14</v>
      </c>
      <c r="I14" s="15">
        <v>15</v>
      </c>
      <c r="J14" s="15">
        <v>17</v>
      </c>
      <c r="K14" s="15">
        <v>17</v>
      </c>
      <c r="L14" s="15">
        <v>20</v>
      </c>
      <c r="M14" s="15">
        <v>19</v>
      </c>
      <c r="N14" s="15">
        <v>17</v>
      </c>
    </row>
    <row r="15" spans="1:21" x14ac:dyDescent="0.45">
      <c r="A15" s="11">
        <v>1</v>
      </c>
      <c r="B15" s="11" t="s">
        <v>248</v>
      </c>
      <c r="C15" s="16">
        <v>8</v>
      </c>
      <c r="D15" s="17">
        <v>7</v>
      </c>
      <c r="E15" s="17">
        <v>8</v>
      </c>
      <c r="F15" s="17">
        <v>9</v>
      </c>
      <c r="G15" s="17">
        <v>11</v>
      </c>
      <c r="H15" s="17">
        <v>13</v>
      </c>
      <c r="I15" s="17">
        <v>15</v>
      </c>
      <c r="J15" s="17">
        <v>15</v>
      </c>
      <c r="K15" s="17">
        <v>14</v>
      </c>
      <c r="L15" s="17">
        <v>12</v>
      </c>
      <c r="M15" s="17">
        <v>10</v>
      </c>
      <c r="N15" s="17">
        <v>8</v>
      </c>
      <c r="R15" s="7"/>
      <c r="S15" s="7"/>
    </row>
    <row r="16" spans="1:21" x14ac:dyDescent="0.45">
      <c r="A16" s="13">
        <v>1</v>
      </c>
      <c r="B16" s="13" t="s">
        <v>249</v>
      </c>
      <c r="C16" s="18">
        <v>5</v>
      </c>
      <c r="D16" s="19">
        <v>5</v>
      </c>
      <c r="E16" s="19">
        <v>5</v>
      </c>
      <c r="F16" s="19">
        <v>6</v>
      </c>
      <c r="G16" s="19">
        <v>8</v>
      </c>
      <c r="H16" s="19">
        <v>10</v>
      </c>
      <c r="I16" s="19">
        <v>12</v>
      </c>
      <c r="J16" s="19">
        <v>13</v>
      </c>
      <c r="K16" s="19">
        <v>11</v>
      </c>
      <c r="L16" s="19">
        <v>9</v>
      </c>
      <c r="M16" s="19">
        <v>7</v>
      </c>
      <c r="N16" s="19">
        <v>6</v>
      </c>
      <c r="R16" s="7"/>
      <c r="S16" s="7"/>
    </row>
    <row r="17" spans="1:19" x14ac:dyDescent="0.45">
      <c r="A17" s="12">
        <v>5</v>
      </c>
      <c r="B17" s="12" t="s">
        <v>247</v>
      </c>
      <c r="C17" s="15">
        <v>19</v>
      </c>
      <c r="D17" s="15">
        <v>15</v>
      </c>
      <c r="E17" s="15">
        <v>16</v>
      </c>
      <c r="F17" s="15">
        <v>13</v>
      </c>
      <c r="G17" s="15">
        <v>13</v>
      </c>
      <c r="H17" s="15">
        <v>13</v>
      </c>
      <c r="I17" s="15">
        <v>15</v>
      </c>
      <c r="J17" s="15">
        <v>16</v>
      </c>
      <c r="K17" s="15">
        <v>15</v>
      </c>
      <c r="L17" s="15">
        <v>17</v>
      </c>
      <c r="M17" s="15">
        <v>19</v>
      </c>
      <c r="N17" s="15">
        <v>18</v>
      </c>
    </row>
    <row r="18" spans="1:19" x14ac:dyDescent="0.45">
      <c r="A18" s="11">
        <v>5</v>
      </c>
      <c r="B18" s="11" t="s">
        <v>248</v>
      </c>
      <c r="C18" s="16">
        <v>8</v>
      </c>
      <c r="D18" s="17">
        <v>8</v>
      </c>
      <c r="E18" s="17">
        <v>10</v>
      </c>
      <c r="F18" s="17">
        <v>12</v>
      </c>
      <c r="G18" s="17">
        <v>15</v>
      </c>
      <c r="H18" s="17">
        <v>17</v>
      </c>
      <c r="I18" s="17">
        <v>18</v>
      </c>
      <c r="J18" s="17">
        <v>18</v>
      </c>
      <c r="K18" s="17">
        <v>16</v>
      </c>
      <c r="L18" s="17">
        <v>13</v>
      </c>
      <c r="M18" s="17">
        <v>10</v>
      </c>
      <c r="N18" s="17">
        <v>9</v>
      </c>
      <c r="R18" s="7"/>
      <c r="S18" s="7"/>
    </row>
    <row r="19" spans="1:19" x14ac:dyDescent="0.45">
      <c r="A19" s="13">
        <v>5</v>
      </c>
      <c r="B19" s="13" t="s">
        <v>249</v>
      </c>
      <c r="C19" s="18">
        <v>2</v>
      </c>
      <c r="D19" s="19">
        <v>2</v>
      </c>
      <c r="E19" s="19">
        <v>3</v>
      </c>
      <c r="F19" s="19">
        <v>5</v>
      </c>
      <c r="G19" s="19">
        <v>7</v>
      </c>
      <c r="H19" s="19">
        <v>10</v>
      </c>
      <c r="I19" s="19">
        <v>12</v>
      </c>
      <c r="J19" s="19">
        <v>12</v>
      </c>
      <c r="K19" s="19">
        <v>10</v>
      </c>
      <c r="L19" s="19">
        <v>8</v>
      </c>
      <c r="M19" s="19">
        <v>5</v>
      </c>
      <c r="N19" s="19">
        <v>3</v>
      </c>
      <c r="R19" s="7"/>
      <c r="S19" s="7"/>
    </row>
    <row r="20" spans="1:19" x14ac:dyDescent="0.45">
      <c r="A20" s="12">
        <v>13</v>
      </c>
      <c r="B20" s="12" t="s">
        <v>247</v>
      </c>
      <c r="C20" s="15">
        <v>19</v>
      </c>
      <c r="D20" s="15">
        <v>15</v>
      </c>
      <c r="E20" s="15">
        <v>16</v>
      </c>
      <c r="F20" s="15">
        <v>13</v>
      </c>
      <c r="G20" s="15">
        <v>13</v>
      </c>
      <c r="H20" s="15">
        <v>13</v>
      </c>
      <c r="I20" s="15">
        <v>15</v>
      </c>
      <c r="J20" s="15">
        <v>16</v>
      </c>
      <c r="K20" s="15">
        <v>15</v>
      </c>
      <c r="L20" s="15">
        <v>17</v>
      </c>
      <c r="M20" s="15">
        <v>19</v>
      </c>
      <c r="N20" s="15">
        <v>18</v>
      </c>
    </row>
    <row r="21" spans="1:19" x14ac:dyDescent="0.45">
      <c r="A21" s="11">
        <v>13</v>
      </c>
      <c r="B21" s="11" t="s">
        <v>248</v>
      </c>
      <c r="C21" s="16">
        <v>8</v>
      </c>
      <c r="D21" s="17">
        <v>8</v>
      </c>
      <c r="E21" s="17">
        <v>10</v>
      </c>
      <c r="F21" s="17">
        <v>12</v>
      </c>
      <c r="G21" s="17">
        <v>15</v>
      </c>
      <c r="H21" s="17">
        <v>17</v>
      </c>
      <c r="I21" s="17">
        <v>18</v>
      </c>
      <c r="J21" s="17">
        <v>18</v>
      </c>
      <c r="K21" s="17">
        <v>16</v>
      </c>
      <c r="L21" s="17">
        <v>13</v>
      </c>
      <c r="M21" s="17">
        <v>10</v>
      </c>
      <c r="N21" s="17">
        <v>9</v>
      </c>
      <c r="R21" s="7"/>
      <c r="S21" s="7"/>
    </row>
    <row r="22" spans="1:19" x14ac:dyDescent="0.45">
      <c r="A22" s="13">
        <v>13</v>
      </c>
      <c r="B22" s="13" t="s">
        <v>249</v>
      </c>
      <c r="C22" s="18">
        <v>2</v>
      </c>
      <c r="D22" s="19">
        <v>2</v>
      </c>
      <c r="E22" s="19">
        <v>3</v>
      </c>
      <c r="F22" s="19">
        <v>5</v>
      </c>
      <c r="G22" s="19">
        <v>7</v>
      </c>
      <c r="H22" s="19">
        <v>10</v>
      </c>
      <c r="I22" s="19">
        <v>12</v>
      </c>
      <c r="J22" s="19">
        <v>12</v>
      </c>
      <c r="K22" s="19">
        <v>10</v>
      </c>
      <c r="L22" s="19">
        <v>8</v>
      </c>
      <c r="M22" s="19">
        <v>5</v>
      </c>
      <c r="N22" s="19">
        <v>3</v>
      </c>
      <c r="R22" s="7"/>
      <c r="S22" s="7"/>
    </row>
    <row r="23" spans="1:19" x14ac:dyDescent="0.45">
      <c r="A23" s="12">
        <v>14</v>
      </c>
      <c r="B23" s="12" t="s">
        <v>247</v>
      </c>
      <c r="C23" s="15">
        <v>15</v>
      </c>
      <c r="D23" s="15">
        <v>12</v>
      </c>
      <c r="E23" s="15">
        <v>11</v>
      </c>
      <c r="F23" s="15">
        <v>10</v>
      </c>
      <c r="G23" s="15">
        <v>9</v>
      </c>
      <c r="H23" s="15">
        <v>9</v>
      </c>
      <c r="I23" s="15">
        <v>8</v>
      </c>
      <c r="J23" s="15">
        <v>9</v>
      </c>
      <c r="K23" s="15">
        <v>9</v>
      </c>
      <c r="L23" s="15">
        <v>12</v>
      </c>
      <c r="M23" s="15">
        <v>14</v>
      </c>
      <c r="N23" s="15">
        <v>15</v>
      </c>
    </row>
    <row r="24" spans="1:19" x14ac:dyDescent="0.45">
      <c r="A24" s="11">
        <v>14</v>
      </c>
      <c r="B24" s="11" t="s">
        <v>248</v>
      </c>
      <c r="C24" s="16">
        <v>9</v>
      </c>
      <c r="D24" s="17">
        <v>9</v>
      </c>
      <c r="E24" s="17">
        <v>9</v>
      </c>
      <c r="F24" s="17">
        <v>13</v>
      </c>
      <c r="G24" s="17">
        <v>16</v>
      </c>
      <c r="H24" s="17">
        <v>16</v>
      </c>
      <c r="I24" s="17">
        <v>18</v>
      </c>
      <c r="J24" s="17">
        <v>18</v>
      </c>
      <c r="K24" s="17">
        <v>16</v>
      </c>
      <c r="L24" s="17">
        <v>14</v>
      </c>
      <c r="M24" s="17">
        <v>11</v>
      </c>
      <c r="N24" s="17">
        <v>10</v>
      </c>
      <c r="R24" s="7"/>
      <c r="S24" s="7"/>
    </row>
    <row r="25" spans="1:19" x14ac:dyDescent="0.45">
      <c r="A25" s="13">
        <v>14</v>
      </c>
      <c r="B25" s="13" t="s">
        <v>249</v>
      </c>
      <c r="C25" s="18">
        <v>5</v>
      </c>
      <c r="D25" s="19">
        <v>5</v>
      </c>
      <c r="E25" s="19">
        <v>6</v>
      </c>
      <c r="F25" s="19">
        <v>9</v>
      </c>
      <c r="G25" s="19">
        <v>11</v>
      </c>
      <c r="H25" s="19">
        <v>11</v>
      </c>
      <c r="I25" s="19">
        <v>13</v>
      </c>
      <c r="J25" s="19">
        <v>14</v>
      </c>
      <c r="K25" s="19">
        <v>12</v>
      </c>
      <c r="L25" s="19">
        <v>10</v>
      </c>
      <c r="M25" s="19">
        <v>8</v>
      </c>
      <c r="N25" s="19">
        <v>7</v>
      </c>
      <c r="R25" s="7"/>
      <c r="S25" s="7"/>
    </row>
    <row r="26" spans="1:19" x14ac:dyDescent="0.45">
      <c r="A26" s="12">
        <v>7</v>
      </c>
      <c r="B26" s="12" t="s">
        <v>247</v>
      </c>
      <c r="C26" s="20">
        <v>13</v>
      </c>
      <c r="D26" s="20">
        <v>10</v>
      </c>
      <c r="E26" s="20">
        <v>11</v>
      </c>
      <c r="F26" s="20">
        <v>9</v>
      </c>
      <c r="G26" s="20">
        <v>8</v>
      </c>
      <c r="H26" s="20">
        <v>8</v>
      </c>
      <c r="I26" s="20">
        <v>8</v>
      </c>
      <c r="J26" s="20">
        <v>9</v>
      </c>
      <c r="K26" s="15">
        <v>10</v>
      </c>
      <c r="L26" s="15">
        <v>14</v>
      </c>
      <c r="M26" s="15">
        <v>14</v>
      </c>
      <c r="N26" s="15">
        <v>14</v>
      </c>
    </row>
    <row r="27" spans="1:19" x14ac:dyDescent="0.45">
      <c r="A27" s="11">
        <v>7</v>
      </c>
      <c r="B27" s="11" t="s">
        <v>248</v>
      </c>
      <c r="C27" s="21">
        <v>8</v>
      </c>
      <c r="D27" s="22">
        <v>8</v>
      </c>
      <c r="E27" s="22">
        <v>9</v>
      </c>
      <c r="F27" s="22">
        <v>12</v>
      </c>
      <c r="G27" s="22">
        <v>15</v>
      </c>
      <c r="H27" s="22">
        <v>17</v>
      </c>
      <c r="I27" s="22">
        <v>19</v>
      </c>
      <c r="J27" s="22">
        <v>18</v>
      </c>
      <c r="K27" s="17">
        <v>17</v>
      </c>
      <c r="L27" s="17">
        <v>13</v>
      </c>
      <c r="M27" s="17">
        <v>10</v>
      </c>
      <c r="N27" s="17">
        <v>8</v>
      </c>
      <c r="R27" s="7"/>
      <c r="S27" s="7"/>
    </row>
    <row r="28" spans="1:19" x14ac:dyDescent="0.45">
      <c r="A28" s="13">
        <v>7</v>
      </c>
      <c r="B28" s="13" t="s">
        <v>249</v>
      </c>
      <c r="C28" s="23">
        <v>3</v>
      </c>
      <c r="D28" s="24">
        <v>2</v>
      </c>
      <c r="E28" s="24">
        <v>3</v>
      </c>
      <c r="F28" s="24">
        <v>4</v>
      </c>
      <c r="G28" s="24">
        <v>7</v>
      </c>
      <c r="H28" s="24">
        <v>10</v>
      </c>
      <c r="I28" s="24">
        <v>12</v>
      </c>
      <c r="J28" s="24">
        <v>12</v>
      </c>
      <c r="K28" s="19">
        <v>10</v>
      </c>
      <c r="L28" s="19">
        <v>8</v>
      </c>
      <c r="M28" s="19">
        <v>5</v>
      </c>
      <c r="N28" s="19">
        <v>3</v>
      </c>
      <c r="R28" s="7"/>
      <c r="S28" s="7"/>
    </row>
    <row r="29" spans="1:19" x14ac:dyDescent="0.45">
      <c r="A29" s="12">
        <v>12</v>
      </c>
      <c r="B29" s="12" t="s">
        <v>247</v>
      </c>
      <c r="C29" s="20">
        <v>4</v>
      </c>
      <c r="D29" s="20">
        <v>4</v>
      </c>
      <c r="E29" s="20">
        <v>5</v>
      </c>
      <c r="F29" s="20">
        <v>6</v>
      </c>
      <c r="G29" s="20">
        <v>5</v>
      </c>
      <c r="H29" s="20">
        <v>3</v>
      </c>
      <c r="I29" s="20">
        <v>2</v>
      </c>
      <c r="J29" s="20">
        <v>4</v>
      </c>
      <c r="K29" s="15">
        <v>5</v>
      </c>
      <c r="L29" s="15">
        <v>5</v>
      </c>
      <c r="M29" s="15">
        <v>4</v>
      </c>
      <c r="N29" s="15">
        <v>4</v>
      </c>
    </row>
    <row r="30" spans="1:19" x14ac:dyDescent="0.45">
      <c r="A30" s="11">
        <v>12</v>
      </c>
      <c r="B30" s="11" t="s">
        <v>248</v>
      </c>
      <c r="C30" s="21">
        <v>13</v>
      </c>
      <c r="D30" s="22">
        <v>14</v>
      </c>
      <c r="E30" s="22">
        <v>16</v>
      </c>
      <c r="F30" s="22">
        <v>19</v>
      </c>
      <c r="G30" s="22">
        <v>22</v>
      </c>
      <c r="H30" s="22">
        <v>26</v>
      </c>
      <c r="I30" s="22">
        <v>28</v>
      </c>
      <c r="J30" s="22">
        <v>29</v>
      </c>
      <c r="K30" s="17">
        <v>26</v>
      </c>
      <c r="L30" s="17">
        <v>22</v>
      </c>
      <c r="M30" s="17">
        <v>17</v>
      </c>
      <c r="N30" s="17">
        <v>13</v>
      </c>
      <c r="R30" s="7"/>
      <c r="S30" s="7"/>
    </row>
    <row r="31" spans="1:19" x14ac:dyDescent="0.45">
      <c r="A31" s="13">
        <v>12</v>
      </c>
      <c r="B31" s="13" t="s">
        <v>249</v>
      </c>
      <c r="C31" s="23">
        <v>4</v>
      </c>
      <c r="D31" s="24">
        <v>4</v>
      </c>
      <c r="E31" s="24">
        <v>6</v>
      </c>
      <c r="F31" s="24">
        <v>9</v>
      </c>
      <c r="G31" s="24">
        <v>12</v>
      </c>
      <c r="H31" s="24">
        <v>17</v>
      </c>
      <c r="I31" s="24">
        <v>19</v>
      </c>
      <c r="J31" s="24">
        <v>19</v>
      </c>
      <c r="K31" s="19">
        <v>16</v>
      </c>
      <c r="L31" s="19">
        <v>13</v>
      </c>
      <c r="M31" s="19">
        <v>8</v>
      </c>
      <c r="N31" s="19">
        <v>4</v>
      </c>
      <c r="R31" s="7"/>
      <c r="S31" s="7"/>
    </row>
    <row r="32" spans="1:19" x14ac:dyDescent="0.45">
      <c r="A32" s="12">
        <v>17</v>
      </c>
      <c r="B32" s="12" t="s">
        <v>247</v>
      </c>
      <c r="C32" s="20">
        <v>15</v>
      </c>
      <c r="D32" s="20">
        <v>15</v>
      </c>
      <c r="E32" s="20">
        <v>17</v>
      </c>
      <c r="F32" s="20">
        <v>15</v>
      </c>
      <c r="G32" s="20">
        <v>17</v>
      </c>
      <c r="H32" s="20">
        <v>17</v>
      </c>
      <c r="I32" s="20">
        <v>16</v>
      </c>
      <c r="J32" s="20">
        <v>18</v>
      </c>
      <c r="K32" s="15">
        <v>19</v>
      </c>
      <c r="L32" s="15">
        <v>19</v>
      </c>
      <c r="M32" s="15">
        <v>15</v>
      </c>
      <c r="N32" s="15">
        <v>16</v>
      </c>
    </row>
    <row r="33" spans="1:22" x14ac:dyDescent="0.45">
      <c r="A33" s="11">
        <v>17</v>
      </c>
      <c r="B33" s="11" t="s">
        <v>248</v>
      </c>
      <c r="C33" s="21">
        <v>1</v>
      </c>
      <c r="D33" s="22">
        <v>1</v>
      </c>
      <c r="E33" s="22">
        <v>2</v>
      </c>
      <c r="F33" s="22">
        <v>4</v>
      </c>
      <c r="G33" s="22">
        <v>9</v>
      </c>
      <c r="H33" s="22">
        <v>13</v>
      </c>
      <c r="I33" s="22">
        <v>15</v>
      </c>
      <c r="J33" s="22">
        <v>15</v>
      </c>
      <c r="K33" s="17">
        <v>11</v>
      </c>
      <c r="L33" s="17">
        <v>7</v>
      </c>
      <c r="M33" s="17">
        <v>4</v>
      </c>
      <c r="N33" s="17">
        <v>2</v>
      </c>
      <c r="R33" s="7"/>
      <c r="S33" s="7"/>
    </row>
    <row r="34" spans="1:22" x14ac:dyDescent="0.45">
      <c r="A34" s="13">
        <v>17</v>
      </c>
      <c r="B34" s="13" t="s">
        <v>249</v>
      </c>
      <c r="C34" s="23">
        <v>-2</v>
      </c>
      <c r="D34" s="24">
        <v>-3</v>
      </c>
      <c r="E34" s="24">
        <v>-2</v>
      </c>
      <c r="F34" s="24">
        <v>1</v>
      </c>
      <c r="G34" s="24">
        <v>4</v>
      </c>
      <c r="H34" s="24">
        <v>8</v>
      </c>
      <c r="I34" s="24">
        <v>11</v>
      </c>
      <c r="J34" s="24">
        <v>11</v>
      </c>
      <c r="K34" s="19">
        <v>8</v>
      </c>
      <c r="L34" s="19">
        <v>4</v>
      </c>
      <c r="M34" s="19">
        <v>1</v>
      </c>
      <c r="N34" s="19">
        <v>-2</v>
      </c>
      <c r="R34" s="7"/>
      <c r="S34" s="7"/>
    </row>
    <row r="35" spans="1:22" x14ac:dyDescent="0.45">
      <c r="A35" s="12">
        <v>6</v>
      </c>
      <c r="B35" s="12" t="s">
        <v>247</v>
      </c>
      <c r="C35" s="20">
        <v>4</v>
      </c>
      <c r="D35" s="20">
        <v>4</v>
      </c>
      <c r="E35" s="20">
        <v>5</v>
      </c>
      <c r="F35" s="20">
        <v>7</v>
      </c>
      <c r="G35" s="20">
        <v>10</v>
      </c>
      <c r="H35" s="20">
        <v>9</v>
      </c>
      <c r="I35" s="20">
        <v>9</v>
      </c>
      <c r="J35" s="20">
        <v>9</v>
      </c>
      <c r="K35" s="15">
        <v>6</v>
      </c>
      <c r="L35" s="15">
        <v>6</v>
      </c>
      <c r="M35" s="15">
        <v>6</v>
      </c>
      <c r="N35" s="15">
        <v>4</v>
      </c>
    </row>
    <row r="36" spans="1:22" x14ac:dyDescent="0.45">
      <c r="A36" s="11">
        <v>6</v>
      </c>
      <c r="B36" s="11" t="s">
        <v>248</v>
      </c>
      <c r="C36" s="21">
        <v>5</v>
      </c>
      <c r="D36" s="22">
        <v>8</v>
      </c>
      <c r="E36" s="22">
        <v>14</v>
      </c>
      <c r="F36" s="22">
        <v>18</v>
      </c>
      <c r="G36" s="22">
        <v>22</v>
      </c>
      <c r="H36" s="22">
        <v>26</v>
      </c>
      <c r="I36" s="22">
        <v>28</v>
      </c>
      <c r="J36" s="22">
        <v>26</v>
      </c>
      <c r="K36" s="17">
        <v>18</v>
      </c>
      <c r="L36" s="17">
        <v>18</v>
      </c>
      <c r="M36" s="17">
        <v>10</v>
      </c>
      <c r="N36" s="17">
        <v>6</v>
      </c>
      <c r="R36" s="7"/>
      <c r="S36" s="7"/>
    </row>
    <row r="37" spans="1:22" x14ac:dyDescent="0.45">
      <c r="A37" s="13">
        <v>6</v>
      </c>
      <c r="B37" s="13" t="s">
        <v>249</v>
      </c>
      <c r="C37" s="23">
        <v>-6</v>
      </c>
      <c r="D37" s="24">
        <v>-3</v>
      </c>
      <c r="E37" s="24">
        <v>1</v>
      </c>
      <c r="F37" s="24">
        <v>4</v>
      </c>
      <c r="G37" s="24">
        <v>8</v>
      </c>
      <c r="H37" s="24">
        <v>12</v>
      </c>
      <c r="I37" s="24">
        <v>14</v>
      </c>
      <c r="J37" s="24">
        <v>14</v>
      </c>
      <c r="K37" s="19">
        <v>10</v>
      </c>
      <c r="L37" s="19">
        <v>5</v>
      </c>
      <c r="M37" s="19">
        <v>0</v>
      </c>
      <c r="N37" s="19">
        <v>-5</v>
      </c>
      <c r="R37" s="7"/>
      <c r="S37" s="7"/>
    </row>
    <row r="38" spans="1:22" x14ac:dyDescent="0.45">
      <c r="A38" s="12">
        <v>8</v>
      </c>
      <c r="B38" s="12" t="s">
        <v>247</v>
      </c>
      <c r="C38" s="20">
        <v>15</v>
      </c>
      <c r="D38" s="20">
        <v>11</v>
      </c>
      <c r="E38" s="20">
        <v>13</v>
      </c>
      <c r="F38" s="20">
        <v>11</v>
      </c>
      <c r="G38" s="20">
        <v>10</v>
      </c>
      <c r="H38" s="20">
        <v>9</v>
      </c>
      <c r="I38" s="20">
        <v>10</v>
      </c>
      <c r="J38" s="20">
        <v>11</v>
      </c>
      <c r="K38" s="15">
        <v>11</v>
      </c>
      <c r="L38" s="15">
        <v>16</v>
      </c>
      <c r="M38" s="15">
        <v>16</v>
      </c>
      <c r="N38" s="15">
        <v>15</v>
      </c>
    </row>
    <row r="39" spans="1:22" x14ac:dyDescent="0.45">
      <c r="A39" s="11">
        <v>8</v>
      </c>
      <c r="B39" s="11" t="s">
        <v>248</v>
      </c>
      <c r="C39" s="21">
        <v>8</v>
      </c>
      <c r="D39" s="22">
        <v>7</v>
      </c>
      <c r="E39" s="22">
        <v>8</v>
      </c>
      <c r="F39" s="22">
        <v>10</v>
      </c>
      <c r="G39" s="22">
        <v>12</v>
      </c>
      <c r="H39" s="22">
        <v>15</v>
      </c>
      <c r="I39" s="22">
        <v>17</v>
      </c>
      <c r="J39" s="22">
        <v>17</v>
      </c>
      <c r="K39" s="17">
        <v>15</v>
      </c>
      <c r="L39" s="17">
        <v>13</v>
      </c>
      <c r="M39" s="17">
        <v>11</v>
      </c>
      <c r="N39" s="17">
        <v>9</v>
      </c>
      <c r="R39" s="7"/>
      <c r="S39" s="7"/>
    </row>
    <row r="40" spans="1:22" x14ac:dyDescent="0.45">
      <c r="A40" s="13">
        <v>8</v>
      </c>
      <c r="B40" s="13" t="s">
        <v>249</v>
      </c>
      <c r="C40" s="23">
        <v>5</v>
      </c>
      <c r="D40" s="24">
        <v>5</v>
      </c>
      <c r="E40" s="24">
        <v>6</v>
      </c>
      <c r="F40" s="24">
        <v>7</v>
      </c>
      <c r="G40" s="24">
        <v>9</v>
      </c>
      <c r="H40" s="24">
        <v>12</v>
      </c>
      <c r="I40" s="24">
        <v>14</v>
      </c>
      <c r="J40" s="24">
        <v>14</v>
      </c>
      <c r="K40" s="19">
        <v>13</v>
      </c>
      <c r="L40" s="19">
        <v>11</v>
      </c>
      <c r="M40" s="19">
        <v>8</v>
      </c>
      <c r="N40" s="19">
        <v>7</v>
      </c>
      <c r="R40" s="7"/>
      <c r="S40" s="7"/>
    </row>
    <row r="41" spans="1:22" x14ac:dyDescent="0.45">
      <c r="A41" s="12">
        <v>10</v>
      </c>
      <c r="B41" s="12" t="s">
        <v>247</v>
      </c>
      <c r="C41" s="20">
        <v>16</v>
      </c>
      <c r="D41" s="20">
        <v>12</v>
      </c>
      <c r="E41" s="20">
        <v>13</v>
      </c>
      <c r="F41" s="20">
        <v>11</v>
      </c>
      <c r="G41" s="20">
        <v>10</v>
      </c>
      <c r="H41" s="20">
        <v>10</v>
      </c>
      <c r="I41" s="20">
        <v>11</v>
      </c>
      <c r="J41" s="20">
        <v>11</v>
      </c>
      <c r="K41" s="15">
        <v>11</v>
      </c>
      <c r="L41" s="15">
        <v>16</v>
      </c>
      <c r="M41" s="15">
        <v>16</v>
      </c>
      <c r="N41" s="15">
        <v>15</v>
      </c>
    </row>
    <row r="42" spans="1:22" x14ac:dyDescent="0.45">
      <c r="A42" s="11">
        <v>10</v>
      </c>
      <c r="B42" s="11" t="s">
        <v>248</v>
      </c>
      <c r="C42" s="16">
        <v>8</v>
      </c>
      <c r="D42" s="17">
        <v>8</v>
      </c>
      <c r="E42" s="17">
        <v>10</v>
      </c>
      <c r="F42" s="17">
        <v>11</v>
      </c>
      <c r="G42" s="17">
        <v>15</v>
      </c>
      <c r="H42" s="17">
        <v>16</v>
      </c>
      <c r="I42" s="17">
        <v>19</v>
      </c>
      <c r="J42" s="17">
        <v>19</v>
      </c>
      <c r="K42" s="17">
        <v>17</v>
      </c>
      <c r="L42" s="17">
        <v>14</v>
      </c>
      <c r="M42" s="17">
        <v>11</v>
      </c>
      <c r="N42" s="17">
        <v>8</v>
      </c>
      <c r="R42" s="7"/>
    </row>
    <row r="43" spans="1:22" x14ac:dyDescent="0.45">
      <c r="A43" s="13">
        <v>10</v>
      </c>
      <c r="B43" s="13" t="s">
        <v>249</v>
      </c>
      <c r="C43" s="18">
        <v>6</v>
      </c>
      <c r="D43" s="19">
        <v>6</v>
      </c>
      <c r="E43" s="19">
        <v>7</v>
      </c>
      <c r="F43" s="19">
        <v>8</v>
      </c>
      <c r="G43" s="19">
        <v>11</v>
      </c>
      <c r="H43" s="19">
        <v>13</v>
      </c>
      <c r="I43" s="19">
        <v>15</v>
      </c>
      <c r="J43" s="19">
        <v>16</v>
      </c>
      <c r="K43" s="19">
        <v>14</v>
      </c>
      <c r="L43" s="19">
        <v>11</v>
      </c>
      <c r="M43" s="19">
        <v>8</v>
      </c>
      <c r="N43" s="19">
        <v>6</v>
      </c>
      <c r="R43" s="7"/>
    </row>
    <row r="44" spans="1:22" x14ac:dyDescent="0.45">
      <c r="A44" s="12">
        <v>18</v>
      </c>
      <c r="B44" s="12" t="s">
        <v>247</v>
      </c>
      <c r="C44" s="15">
        <v>17</v>
      </c>
      <c r="D44" s="15">
        <v>13</v>
      </c>
      <c r="E44" s="15">
        <v>16</v>
      </c>
      <c r="F44" s="15">
        <v>13</v>
      </c>
      <c r="G44" s="15">
        <v>12</v>
      </c>
      <c r="H44" s="15">
        <v>12</v>
      </c>
      <c r="I44" s="15">
        <v>13</v>
      </c>
      <c r="J44" s="15">
        <v>14</v>
      </c>
      <c r="K44" s="15">
        <v>14</v>
      </c>
      <c r="L44" s="15">
        <v>18</v>
      </c>
      <c r="M44" s="15">
        <v>18</v>
      </c>
      <c r="N44" s="15">
        <v>17</v>
      </c>
    </row>
    <row r="45" spans="1:22" x14ac:dyDescent="0.45">
      <c r="A45" s="11">
        <v>18</v>
      </c>
      <c r="B45" s="11" t="s">
        <v>248</v>
      </c>
      <c r="C45" s="16">
        <v>7</v>
      </c>
      <c r="D45" s="17">
        <v>7</v>
      </c>
      <c r="E45" s="17">
        <v>9</v>
      </c>
      <c r="F45" s="17">
        <v>12</v>
      </c>
      <c r="G45" s="17">
        <v>15</v>
      </c>
      <c r="H45" s="17">
        <v>18</v>
      </c>
      <c r="I45" s="17">
        <v>19</v>
      </c>
      <c r="J45" s="17">
        <v>19</v>
      </c>
      <c r="K45" s="17">
        <v>17</v>
      </c>
      <c r="L45" s="17">
        <v>13</v>
      </c>
      <c r="M45" s="17">
        <v>10</v>
      </c>
      <c r="N45" s="17">
        <v>8</v>
      </c>
      <c r="R45" s="7"/>
    </row>
    <row r="46" spans="1:22" x14ac:dyDescent="0.45">
      <c r="A46" s="13">
        <v>18</v>
      </c>
      <c r="B46" s="13" t="s">
        <v>249</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45">
      <c r="A47" s="12">
        <v>15</v>
      </c>
      <c r="B47" s="12" t="s">
        <v>247</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45">
      <c r="A48" s="11">
        <v>15</v>
      </c>
      <c r="B48" s="11" t="s">
        <v>248</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45">
      <c r="A49" s="13">
        <v>15</v>
      </c>
      <c r="B49" s="13" t="s">
        <v>249</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45">
      <c r="A50" s="12">
        <v>19</v>
      </c>
      <c r="B50" s="12" t="s">
        <v>247</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45">
      <c r="A51" s="11">
        <v>19</v>
      </c>
      <c r="B51" s="11" t="s">
        <v>248</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45">
      <c r="A52" s="13">
        <v>19</v>
      </c>
      <c r="B52" s="13" t="s">
        <v>249</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45">
      <c r="A53" s="12">
        <v>20</v>
      </c>
      <c r="B53" s="12" t="s">
        <v>247</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45">
      <c r="A54" s="11">
        <v>20</v>
      </c>
      <c r="B54" s="11" t="s">
        <v>248</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45">
      <c r="A55" s="13">
        <v>20</v>
      </c>
      <c r="B55" s="13" t="s">
        <v>249</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45">
      <c r="A56" s="12">
        <v>21</v>
      </c>
      <c r="B56" s="12" t="s">
        <v>247</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45">
      <c r="A57" s="11">
        <v>21</v>
      </c>
      <c r="B57" s="11" t="s">
        <v>248</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45">
      <c r="A58" s="13">
        <v>21</v>
      </c>
      <c r="B58" s="13" t="s">
        <v>249</v>
      </c>
      <c r="C58" s="18">
        <v>14</v>
      </c>
      <c r="D58" s="19">
        <v>14</v>
      </c>
      <c r="E58" s="19">
        <v>17</v>
      </c>
      <c r="F58" s="19">
        <v>20</v>
      </c>
      <c r="G58" s="19">
        <v>24</v>
      </c>
      <c r="H58" s="19">
        <v>26</v>
      </c>
      <c r="I58" s="19">
        <v>27</v>
      </c>
      <c r="J58" s="19">
        <v>26</v>
      </c>
      <c r="K58" s="19">
        <v>25</v>
      </c>
      <c r="L58" s="19">
        <v>23</v>
      </c>
      <c r="M58" s="19">
        <v>19</v>
      </c>
      <c r="N58" s="19">
        <v>15</v>
      </c>
    </row>
    <row r="59" spans="1:22" x14ac:dyDescent="0.45">
      <c r="A59" s="12">
        <v>9</v>
      </c>
      <c r="B59" s="12" t="s">
        <v>247</v>
      </c>
      <c r="C59" s="15">
        <v>15</v>
      </c>
      <c r="D59" s="15">
        <v>12</v>
      </c>
      <c r="E59" s="15">
        <v>15</v>
      </c>
      <c r="F59" s="15">
        <v>10</v>
      </c>
      <c r="G59" s="15">
        <v>11</v>
      </c>
      <c r="H59" s="15">
        <v>7</v>
      </c>
      <c r="I59" s="15">
        <v>3</v>
      </c>
      <c r="J59" s="15">
        <v>5</v>
      </c>
      <c r="K59" s="15">
        <v>7</v>
      </c>
      <c r="L59" s="15">
        <v>12</v>
      </c>
      <c r="M59" s="15">
        <v>14</v>
      </c>
      <c r="N59" s="15">
        <v>17</v>
      </c>
      <c r="U59" s="7"/>
    </row>
    <row r="60" spans="1:22" x14ac:dyDescent="0.45">
      <c r="A60" s="11">
        <v>9</v>
      </c>
      <c r="B60" s="11" t="s">
        <v>248</v>
      </c>
      <c r="C60" s="16">
        <v>9</v>
      </c>
      <c r="D60" s="17">
        <v>10</v>
      </c>
      <c r="E60" s="17">
        <v>13</v>
      </c>
      <c r="F60" s="17">
        <v>15</v>
      </c>
      <c r="G60" s="17">
        <v>19</v>
      </c>
      <c r="H60" s="17">
        <v>23</v>
      </c>
      <c r="I60" s="17">
        <v>28</v>
      </c>
      <c r="J60" s="17">
        <v>28</v>
      </c>
      <c r="K60" s="17">
        <v>23</v>
      </c>
      <c r="L60" s="17">
        <v>18</v>
      </c>
      <c r="M60" s="17">
        <v>12</v>
      </c>
      <c r="N60" s="17">
        <v>9</v>
      </c>
      <c r="U60" s="7"/>
    </row>
    <row r="61" spans="1:22" x14ac:dyDescent="0.45">
      <c r="A61" s="13">
        <v>9</v>
      </c>
      <c r="B61" s="13" t="s">
        <v>249</v>
      </c>
      <c r="C61" s="18">
        <v>0</v>
      </c>
      <c r="D61" s="19">
        <v>1</v>
      </c>
      <c r="E61" s="19">
        <v>2</v>
      </c>
      <c r="F61" s="19">
        <v>4</v>
      </c>
      <c r="G61" s="19">
        <v>7</v>
      </c>
      <c r="H61" s="19">
        <v>11</v>
      </c>
      <c r="I61" s="19">
        <v>13</v>
      </c>
      <c r="J61" s="19">
        <v>13</v>
      </c>
      <c r="K61" s="19">
        <v>11</v>
      </c>
      <c r="L61" s="19">
        <v>7</v>
      </c>
      <c r="M61" s="19">
        <v>3</v>
      </c>
      <c r="N61" s="19">
        <v>1</v>
      </c>
    </row>
    <row r="62" spans="1:22" x14ac:dyDescent="0.45">
      <c r="A62" s="12">
        <v>24</v>
      </c>
      <c r="B62" s="12" t="s">
        <v>247</v>
      </c>
      <c r="C62" s="12">
        <v>6</v>
      </c>
      <c r="D62" s="12">
        <v>5</v>
      </c>
      <c r="E62" s="12">
        <v>5</v>
      </c>
      <c r="F62" s="12">
        <v>7</v>
      </c>
      <c r="G62" s="12">
        <v>5</v>
      </c>
      <c r="H62" s="12">
        <v>4</v>
      </c>
      <c r="I62" s="12">
        <v>2</v>
      </c>
      <c r="J62" s="12">
        <v>2</v>
      </c>
      <c r="K62" s="12">
        <v>4</v>
      </c>
      <c r="L62" s="12">
        <v>7</v>
      </c>
      <c r="M62" s="12">
        <v>6</v>
      </c>
      <c r="N62" s="12">
        <v>6</v>
      </c>
      <c r="U62" s="7"/>
    </row>
    <row r="63" spans="1:22" x14ac:dyDescent="0.45">
      <c r="A63" s="11">
        <v>24</v>
      </c>
      <c r="B63" s="11" t="s">
        <v>248</v>
      </c>
      <c r="C63" s="11">
        <v>1</v>
      </c>
      <c r="D63" s="11">
        <v>2</v>
      </c>
      <c r="E63" s="11">
        <v>7</v>
      </c>
      <c r="F63" s="11">
        <v>9</v>
      </c>
      <c r="G63" s="11">
        <v>14</v>
      </c>
      <c r="H63" s="11">
        <v>18</v>
      </c>
      <c r="I63" s="11">
        <v>21</v>
      </c>
      <c r="J63" s="11">
        <v>21</v>
      </c>
      <c r="K63" s="11">
        <v>16</v>
      </c>
      <c r="L63" s="11">
        <v>11</v>
      </c>
      <c r="M63" s="11">
        <v>5</v>
      </c>
      <c r="N63" s="11">
        <v>1</v>
      </c>
      <c r="U63" s="7"/>
    </row>
    <row r="64" spans="1:22" x14ac:dyDescent="0.45">
      <c r="A64" s="13">
        <v>24</v>
      </c>
      <c r="B64" s="13" t="s">
        <v>249</v>
      </c>
      <c r="C64" s="13">
        <v>-9</v>
      </c>
      <c r="D64" s="13">
        <v>-8</v>
      </c>
      <c r="E64" s="13">
        <v>-5</v>
      </c>
      <c r="F64" s="13">
        <v>-3</v>
      </c>
      <c r="G64" s="13">
        <v>1</v>
      </c>
      <c r="H64" s="13">
        <v>4</v>
      </c>
      <c r="I64" s="13">
        <v>7</v>
      </c>
      <c r="J64" s="13">
        <v>7</v>
      </c>
      <c r="K64" s="13">
        <v>3</v>
      </c>
      <c r="L64" s="13">
        <v>0</v>
      </c>
      <c r="M64" s="13">
        <v>-5</v>
      </c>
      <c r="N64" s="13">
        <v>-8</v>
      </c>
    </row>
    <row r="65" spans="1:21" x14ac:dyDescent="0.45">
      <c r="A65" s="12">
        <v>23</v>
      </c>
      <c r="B65" s="12" t="s">
        <v>247</v>
      </c>
      <c r="C65" s="12">
        <v>5</v>
      </c>
      <c r="D65" s="12">
        <v>6</v>
      </c>
      <c r="E65" s="12">
        <v>5</v>
      </c>
      <c r="F65" s="12">
        <v>5</v>
      </c>
      <c r="G65" s="12">
        <v>5</v>
      </c>
      <c r="H65" s="12">
        <v>3</v>
      </c>
      <c r="I65" s="12">
        <v>2</v>
      </c>
      <c r="J65" s="12">
        <v>2</v>
      </c>
      <c r="K65" s="12">
        <v>2</v>
      </c>
      <c r="L65" s="12">
        <v>5</v>
      </c>
      <c r="M65" s="12">
        <v>6</v>
      </c>
      <c r="N65" s="12">
        <v>6</v>
      </c>
      <c r="U65" s="7"/>
    </row>
    <row r="66" spans="1:21" x14ac:dyDescent="0.45">
      <c r="A66" s="11">
        <v>23</v>
      </c>
      <c r="B66" s="11" t="s">
        <v>248</v>
      </c>
      <c r="C66" s="11">
        <v>12</v>
      </c>
      <c r="D66" s="11">
        <v>13</v>
      </c>
      <c r="E66" s="11">
        <v>15</v>
      </c>
      <c r="F66" s="11">
        <v>19</v>
      </c>
      <c r="G66" s="11">
        <v>25</v>
      </c>
      <c r="H66" s="11">
        <v>29</v>
      </c>
      <c r="I66" s="11">
        <v>32</v>
      </c>
      <c r="J66" s="11">
        <v>32</v>
      </c>
      <c r="K66" s="11">
        <v>27</v>
      </c>
      <c r="L66" s="11">
        <v>22</v>
      </c>
      <c r="M66" s="11">
        <v>17</v>
      </c>
      <c r="N66" s="11">
        <v>13</v>
      </c>
      <c r="U66" s="7"/>
    </row>
    <row r="67" spans="1:21" x14ac:dyDescent="0.45">
      <c r="A67" s="13">
        <v>23</v>
      </c>
      <c r="B67" s="13" t="s">
        <v>249</v>
      </c>
      <c r="C67" s="13">
        <v>4</v>
      </c>
      <c r="D67" s="13">
        <v>4</v>
      </c>
      <c r="E67" s="13">
        <v>6</v>
      </c>
      <c r="F67" s="13">
        <v>9</v>
      </c>
      <c r="G67" s="13">
        <v>14</v>
      </c>
      <c r="H67" s="13">
        <v>19</v>
      </c>
      <c r="I67" s="13">
        <v>22</v>
      </c>
      <c r="J67" s="13">
        <v>22</v>
      </c>
      <c r="K67" s="13">
        <v>18</v>
      </c>
      <c r="L67" s="13">
        <v>14</v>
      </c>
      <c r="M67" s="13">
        <v>9</v>
      </c>
      <c r="N67" s="13">
        <v>6</v>
      </c>
    </row>
    <row r="68" spans="1:21" x14ac:dyDescent="0.45">
      <c r="A68" s="12">
        <v>22</v>
      </c>
      <c r="B68" s="12" t="s">
        <v>247</v>
      </c>
      <c r="C68" s="12">
        <v>4</v>
      </c>
      <c r="D68" s="12">
        <v>3</v>
      </c>
      <c r="E68" s="12">
        <v>4</v>
      </c>
      <c r="F68" s="12">
        <v>4</v>
      </c>
      <c r="G68" s="12">
        <v>4</v>
      </c>
      <c r="H68" s="12">
        <v>2</v>
      </c>
      <c r="I68" s="12">
        <v>1</v>
      </c>
      <c r="J68" s="12">
        <v>1</v>
      </c>
      <c r="K68" s="12">
        <v>3</v>
      </c>
      <c r="L68" s="12">
        <v>4</v>
      </c>
      <c r="M68" s="12">
        <v>4</v>
      </c>
      <c r="N68" s="12">
        <v>4</v>
      </c>
      <c r="U68" s="7"/>
    </row>
    <row r="69" spans="1:21" x14ac:dyDescent="0.45">
      <c r="A69" s="11">
        <v>22</v>
      </c>
      <c r="B69" s="11" t="s">
        <v>248</v>
      </c>
      <c r="C69" s="11">
        <v>15</v>
      </c>
      <c r="D69" s="11">
        <v>16</v>
      </c>
      <c r="E69" s="11">
        <v>18</v>
      </c>
      <c r="F69" s="11">
        <v>19</v>
      </c>
      <c r="G69" s="11">
        <v>23</v>
      </c>
      <c r="H69" s="11">
        <v>27</v>
      </c>
      <c r="I69" s="11">
        <v>29</v>
      </c>
      <c r="J69" s="11">
        <v>29</v>
      </c>
      <c r="K69" s="11">
        <v>27</v>
      </c>
      <c r="L69" s="11">
        <v>24</v>
      </c>
      <c r="M69" s="11">
        <v>18</v>
      </c>
      <c r="N69" s="11">
        <v>16</v>
      </c>
      <c r="U69" s="7"/>
    </row>
    <row r="70" spans="1:21" x14ac:dyDescent="0.45">
      <c r="A70" s="13">
        <v>22</v>
      </c>
      <c r="B70" s="13" t="s">
        <v>249</v>
      </c>
      <c r="C70" s="13">
        <v>6</v>
      </c>
      <c r="D70" s="13">
        <v>6</v>
      </c>
      <c r="E70" s="13">
        <v>8</v>
      </c>
      <c r="F70" s="13">
        <v>10</v>
      </c>
      <c r="G70" s="13">
        <v>13</v>
      </c>
      <c r="H70" s="13">
        <v>17</v>
      </c>
      <c r="I70" s="13">
        <v>20</v>
      </c>
      <c r="J70" s="13">
        <v>21</v>
      </c>
      <c r="K70" s="13">
        <v>18</v>
      </c>
      <c r="L70" s="13">
        <v>14</v>
      </c>
      <c r="M70" s="13">
        <v>9</v>
      </c>
      <c r="N70" s="13">
        <v>7</v>
      </c>
    </row>
    <row r="71" spans="1:21" x14ac:dyDescent="0.45">
      <c r="A71" s="12">
        <v>25</v>
      </c>
      <c r="B71" s="12" t="s">
        <v>247</v>
      </c>
      <c r="C71" s="12">
        <v>10</v>
      </c>
      <c r="D71" s="12">
        <v>10</v>
      </c>
      <c r="E71" s="12">
        <v>12</v>
      </c>
      <c r="F71" s="12">
        <v>14</v>
      </c>
      <c r="G71" s="12">
        <v>16</v>
      </c>
      <c r="H71" s="12">
        <v>17</v>
      </c>
      <c r="I71" s="12">
        <v>17</v>
      </c>
      <c r="J71" s="12">
        <v>16</v>
      </c>
      <c r="K71" s="12">
        <v>13</v>
      </c>
      <c r="L71" s="12">
        <v>10</v>
      </c>
      <c r="M71" s="12">
        <v>11</v>
      </c>
      <c r="N71" s="12">
        <v>12</v>
      </c>
      <c r="U71" s="7"/>
    </row>
    <row r="72" spans="1:21" x14ac:dyDescent="0.45">
      <c r="A72" s="11">
        <v>25</v>
      </c>
      <c r="B72" s="11" t="s">
        <v>248</v>
      </c>
      <c r="C72" s="11">
        <v>-1</v>
      </c>
      <c r="D72" s="11">
        <v>-1</v>
      </c>
      <c r="E72" s="11">
        <v>2</v>
      </c>
      <c r="F72" s="11">
        <v>6</v>
      </c>
      <c r="G72" s="11">
        <v>10</v>
      </c>
      <c r="H72" s="11">
        <v>12</v>
      </c>
      <c r="I72" s="11">
        <v>15</v>
      </c>
      <c r="J72" s="11">
        <v>16</v>
      </c>
      <c r="K72" s="11">
        <v>13</v>
      </c>
      <c r="L72" s="11">
        <v>10</v>
      </c>
      <c r="M72" s="11">
        <v>3</v>
      </c>
      <c r="N72" s="11">
        <v>-1</v>
      </c>
      <c r="U72" s="7"/>
    </row>
    <row r="73" spans="1:21" x14ac:dyDescent="0.45">
      <c r="A73" s="13">
        <v>25</v>
      </c>
      <c r="B73" s="13" t="s">
        <v>249</v>
      </c>
      <c r="C73" s="13">
        <v>-7</v>
      </c>
      <c r="D73" s="13">
        <v>-8</v>
      </c>
      <c r="E73" s="13">
        <v>-5</v>
      </c>
      <c r="F73" s="13">
        <v>-2</v>
      </c>
      <c r="G73" s="13">
        <v>1</v>
      </c>
      <c r="H73" s="13">
        <v>5</v>
      </c>
      <c r="I73" s="13">
        <v>7</v>
      </c>
      <c r="J73" s="13">
        <v>8</v>
      </c>
      <c r="K73" s="13">
        <v>4</v>
      </c>
      <c r="L73" s="13">
        <v>1</v>
      </c>
      <c r="M73" s="13">
        <v>-4</v>
      </c>
      <c r="N73" s="13">
        <v>-6</v>
      </c>
    </row>
    <row r="74" spans="1:21" x14ac:dyDescent="0.45">
      <c r="A74" s="12">
        <v>28</v>
      </c>
      <c r="B74" s="12" t="s">
        <v>247</v>
      </c>
      <c r="C74" s="12">
        <v>4</v>
      </c>
      <c r="D74" s="12">
        <v>4</v>
      </c>
      <c r="E74" s="12">
        <v>4</v>
      </c>
      <c r="F74" s="12">
        <v>4</v>
      </c>
      <c r="G74" s="12">
        <v>4</v>
      </c>
      <c r="H74" s="12">
        <v>2</v>
      </c>
      <c r="I74" s="12">
        <v>0</v>
      </c>
      <c r="J74" s="12">
        <v>1</v>
      </c>
      <c r="K74" s="12">
        <v>2</v>
      </c>
      <c r="L74" s="12">
        <v>4</v>
      </c>
      <c r="M74" s="12">
        <v>5</v>
      </c>
      <c r="N74" s="12">
        <v>4</v>
      </c>
      <c r="U74" s="7"/>
    </row>
    <row r="75" spans="1:21" x14ac:dyDescent="0.45">
      <c r="A75" s="11">
        <v>28</v>
      </c>
      <c r="B75" s="11" t="s">
        <v>248</v>
      </c>
      <c r="C75" s="11">
        <v>15</v>
      </c>
      <c r="D75" s="11">
        <v>16</v>
      </c>
      <c r="E75" s="11">
        <v>18</v>
      </c>
      <c r="F75" s="11">
        <v>21</v>
      </c>
      <c r="G75" s="11">
        <v>24</v>
      </c>
      <c r="H75" s="11">
        <v>29</v>
      </c>
      <c r="I75" s="11">
        <v>31</v>
      </c>
      <c r="J75" s="11">
        <v>32</v>
      </c>
      <c r="K75" s="11">
        <v>28</v>
      </c>
      <c r="L75" s="11">
        <v>23</v>
      </c>
      <c r="M75" s="11">
        <v>18</v>
      </c>
      <c r="N75" s="11">
        <v>16</v>
      </c>
      <c r="U75" s="7"/>
    </row>
    <row r="76" spans="1:21" x14ac:dyDescent="0.45">
      <c r="A76" s="13">
        <v>28</v>
      </c>
      <c r="B76" s="13" t="s">
        <v>249</v>
      </c>
      <c r="C76" s="13">
        <v>5</v>
      </c>
      <c r="D76" s="13">
        <v>5</v>
      </c>
      <c r="E76" s="13">
        <v>7</v>
      </c>
      <c r="F76" s="13">
        <v>9</v>
      </c>
      <c r="G76" s="13">
        <v>13</v>
      </c>
      <c r="H76" s="13">
        <v>17</v>
      </c>
      <c r="I76" s="13">
        <v>19</v>
      </c>
      <c r="J76" s="13">
        <v>20</v>
      </c>
      <c r="K76" s="13">
        <v>17</v>
      </c>
      <c r="L76" s="13">
        <v>14</v>
      </c>
      <c r="M76" s="13">
        <v>9</v>
      </c>
      <c r="N76" s="13">
        <v>6</v>
      </c>
    </row>
    <row r="77" spans="1:21" x14ac:dyDescent="0.45">
      <c r="A77" s="12">
        <v>29</v>
      </c>
      <c r="B77" s="12" t="s">
        <v>247</v>
      </c>
      <c r="C77" s="12">
        <v>13</v>
      </c>
      <c r="D77" s="12">
        <v>9</v>
      </c>
      <c r="E77" s="12">
        <v>11</v>
      </c>
      <c r="F77" s="12">
        <v>9</v>
      </c>
      <c r="G77" s="12">
        <v>8</v>
      </c>
      <c r="H77" s="12">
        <v>8</v>
      </c>
      <c r="I77" s="12">
        <v>7</v>
      </c>
      <c r="J77" s="12">
        <v>8</v>
      </c>
      <c r="K77" s="12">
        <v>9</v>
      </c>
      <c r="L77" s="12">
        <v>11</v>
      </c>
      <c r="M77" s="12">
        <v>10</v>
      </c>
      <c r="N77" s="12">
        <v>11</v>
      </c>
      <c r="U77" s="7"/>
    </row>
    <row r="78" spans="1:21" x14ac:dyDescent="0.45">
      <c r="A78" s="11">
        <v>29</v>
      </c>
      <c r="B78" s="11" t="s">
        <v>248</v>
      </c>
      <c r="C78" s="26">
        <v>7</v>
      </c>
      <c r="D78" s="26">
        <v>7.3</v>
      </c>
      <c r="E78" s="26">
        <v>9.6</v>
      </c>
      <c r="F78" s="26">
        <v>12.7</v>
      </c>
      <c r="G78" s="26">
        <v>16</v>
      </c>
      <c r="H78" s="26">
        <v>19.2</v>
      </c>
      <c r="I78" s="26">
        <v>20.7</v>
      </c>
      <c r="J78" s="26">
        <v>20.2</v>
      </c>
      <c r="K78" s="26">
        <v>17.7</v>
      </c>
      <c r="L78" s="26">
        <v>14.1</v>
      </c>
      <c r="M78" s="26">
        <v>9.6999999999999993</v>
      </c>
      <c r="N78" s="26">
        <v>7.9</v>
      </c>
      <c r="U78" s="7"/>
    </row>
    <row r="79" spans="1:21" x14ac:dyDescent="0.45">
      <c r="A79" s="13">
        <v>29</v>
      </c>
      <c r="B79" s="13" t="s">
        <v>249</v>
      </c>
      <c r="C79" s="27">
        <v>1.6</v>
      </c>
      <c r="D79" s="27">
        <v>1.5</v>
      </c>
      <c r="E79" s="27">
        <v>2.8</v>
      </c>
      <c r="F79" s="27">
        <v>4.9000000000000004</v>
      </c>
      <c r="G79" s="27">
        <v>7.7</v>
      </c>
      <c r="H79" s="27">
        <v>10.7</v>
      </c>
      <c r="I79" s="27">
        <v>12.2</v>
      </c>
      <c r="J79" s="27">
        <v>12</v>
      </c>
      <c r="K79" s="27">
        <v>10</v>
      </c>
      <c r="L79" s="27">
        <v>7.4</v>
      </c>
      <c r="M79" s="27">
        <v>4</v>
      </c>
      <c r="N79" s="27">
        <v>2.5</v>
      </c>
    </row>
    <row r="80" spans="1:21" x14ac:dyDescent="0.45">
      <c r="A80" s="12">
        <v>26</v>
      </c>
      <c r="B80" s="12" t="s">
        <v>247</v>
      </c>
      <c r="C80" s="12">
        <v>9</v>
      </c>
      <c r="D80" s="12">
        <v>7</v>
      </c>
      <c r="E80" s="12">
        <v>10</v>
      </c>
      <c r="F80" s="12">
        <v>10</v>
      </c>
      <c r="G80" s="12">
        <v>12</v>
      </c>
      <c r="H80" s="12">
        <v>14</v>
      </c>
      <c r="I80" s="12">
        <v>15</v>
      </c>
      <c r="J80" s="12">
        <v>14</v>
      </c>
      <c r="K80" s="12">
        <v>10</v>
      </c>
      <c r="L80" s="12">
        <v>7</v>
      </c>
      <c r="M80" s="12">
        <v>9</v>
      </c>
      <c r="N80" s="12">
        <v>9</v>
      </c>
      <c r="U80" s="7"/>
    </row>
    <row r="81" spans="1:21" x14ac:dyDescent="0.45">
      <c r="A81" s="11">
        <v>26</v>
      </c>
      <c r="B81" s="11" t="s">
        <v>248</v>
      </c>
      <c r="C81" s="26">
        <v>-7</v>
      </c>
      <c r="D81" s="26">
        <v>-4</v>
      </c>
      <c r="E81" s="26">
        <v>2</v>
      </c>
      <c r="F81" s="26">
        <v>5</v>
      </c>
      <c r="G81" s="26">
        <v>10</v>
      </c>
      <c r="H81" s="26">
        <v>14</v>
      </c>
      <c r="I81" s="26">
        <v>16</v>
      </c>
      <c r="J81" s="26">
        <v>15</v>
      </c>
      <c r="K81" s="26">
        <v>10</v>
      </c>
      <c r="L81" s="26">
        <v>4</v>
      </c>
      <c r="M81" s="26">
        <v>-3</v>
      </c>
      <c r="N81" s="26">
        <v>-7</v>
      </c>
      <c r="U81" s="7"/>
    </row>
    <row r="82" spans="1:21" x14ac:dyDescent="0.45">
      <c r="A82" s="13">
        <v>26</v>
      </c>
      <c r="B82" s="13" t="s">
        <v>249</v>
      </c>
      <c r="C82" s="27">
        <v>-18</v>
      </c>
      <c r="D82" s="27">
        <v>-15</v>
      </c>
      <c r="E82" s="27">
        <v>-11</v>
      </c>
      <c r="F82" s="27">
        <v>-7</v>
      </c>
      <c r="G82" s="27">
        <v>-3</v>
      </c>
      <c r="H82" s="27">
        <v>0</v>
      </c>
      <c r="I82" s="27">
        <v>2</v>
      </c>
      <c r="J82" s="27">
        <v>2</v>
      </c>
      <c r="K82" s="27">
        <v>-2</v>
      </c>
      <c r="L82" s="27">
        <v>-7</v>
      </c>
      <c r="M82" s="27">
        <v>-13</v>
      </c>
      <c r="N82" s="27">
        <v>-17</v>
      </c>
    </row>
    <row r="83" spans="1:21" x14ac:dyDescent="0.45">
      <c r="A83" s="12">
        <v>30</v>
      </c>
      <c r="B83" s="12" t="s">
        <v>247</v>
      </c>
      <c r="C83" s="12">
        <v>13</v>
      </c>
      <c r="D83" s="12">
        <v>9</v>
      </c>
      <c r="E83" s="12">
        <v>11</v>
      </c>
      <c r="F83" s="12">
        <v>9</v>
      </c>
      <c r="G83" s="12">
        <v>8</v>
      </c>
      <c r="H83" s="12">
        <v>8</v>
      </c>
      <c r="I83" s="12">
        <v>7</v>
      </c>
      <c r="J83" s="12">
        <v>8</v>
      </c>
      <c r="K83" s="12">
        <v>9</v>
      </c>
      <c r="L83" s="12">
        <v>11</v>
      </c>
      <c r="M83" s="12">
        <v>10</v>
      </c>
      <c r="N83" s="12">
        <v>11</v>
      </c>
      <c r="U83" s="7"/>
    </row>
    <row r="84" spans="1:21" x14ac:dyDescent="0.45">
      <c r="A84" s="11">
        <v>30</v>
      </c>
      <c r="B84" s="11" t="s">
        <v>248</v>
      </c>
      <c r="C84" s="26">
        <v>8</v>
      </c>
      <c r="D84" s="26">
        <v>8</v>
      </c>
      <c r="E84" s="26">
        <v>11</v>
      </c>
      <c r="F84" s="26">
        <v>13</v>
      </c>
      <c r="G84" s="26">
        <v>17</v>
      </c>
      <c r="H84" s="26">
        <v>19</v>
      </c>
      <c r="I84" s="26">
        <v>22</v>
      </c>
      <c r="J84" s="26">
        <v>21</v>
      </c>
      <c r="K84" s="26">
        <v>18</v>
      </c>
      <c r="L84" s="26">
        <v>15</v>
      </c>
      <c r="M84" s="26">
        <v>11</v>
      </c>
      <c r="N84" s="26">
        <v>9</v>
      </c>
      <c r="U84" s="7"/>
    </row>
    <row r="85" spans="1:21" x14ac:dyDescent="0.45">
      <c r="A85" s="13">
        <v>30</v>
      </c>
      <c r="B85" s="13" t="s">
        <v>249</v>
      </c>
      <c r="C85" s="27">
        <v>3</v>
      </c>
      <c r="D85" s="27">
        <v>3</v>
      </c>
      <c r="E85" s="27">
        <v>5</v>
      </c>
      <c r="F85" s="27">
        <v>6</v>
      </c>
      <c r="G85" s="27">
        <v>9</v>
      </c>
      <c r="H85" s="27">
        <v>12</v>
      </c>
      <c r="I85" s="27">
        <v>14</v>
      </c>
      <c r="J85" s="27">
        <v>14</v>
      </c>
      <c r="K85" s="27">
        <v>12</v>
      </c>
      <c r="L85" s="27">
        <v>9</v>
      </c>
      <c r="M85" s="27">
        <v>6</v>
      </c>
      <c r="N85" s="27">
        <v>4</v>
      </c>
    </row>
    <row r="86" spans="1:21" x14ac:dyDescent="0.45">
      <c r="A86" s="12">
        <v>32</v>
      </c>
      <c r="B86" s="12" t="s">
        <v>247</v>
      </c>
      <c r="C86" s="12">
        <v>13</v>
      </c>
      <c r="D86" s="12">
        <v>11</v>
      </c>
      <c r="E86" s="12">
        <v>10</v>
      </c>
      <c r="F86" s="12">
        <v>8</v>
      </c>
      <c r="G86" s="12">
        <v>15</v>
      </c>
      <c r="H86" s="12">
        <v>12</v>
      </c>
      <c r="I86" s="12">
        <v>11</v>
      </c>
      <c r="J86" s="12">
        <v>12</v>
      </c>
      <c r="K86" s="12">
        <v>12</v>
      </c>
      <c r="L86" s="12">
        <v>10</v>
      </c>
      <c r="M86" s="12">
        <v>12</v>
      </c>
      <c r="N86" s="12">
        <v>13</v>
      </c>
      <c r="U86" s="7"/>
    </row>
    <row r="87" spans="1:21" x14ac:dyDescent="0.45">
      <c r="A87" s="11">
        <v>32</v>
      </c>
      <c r="B87" s="11" t="s">
        <v>248</v>
      </c>
      <c r="C87" s="26">
        <v>5</v>
      </c>
      <c r="D87" s="26">
        <v>6</v>
      </c>
      <c r="E87" s="26">
        <v>10</v>
      </c>
      <c r="F87" s="26">
        <v>14</v>
      </c>
      <c r="G87" s="26">
        <v>18</v>
      </c>
      <c r="H87" s="26">
        <v>21</v>
      </c>
      <c r="I87" s="26">
        <v>23</v>
      </c>
      <c r="J87" s="26">
        <v>23</v>
      </c>
      <c r="K87" s="26">
        <v>19</v>
      </c>
      <c r="L87" s="26">
        <v>14</v>
      </c>
      <c r="M87" s="26">
        <v>9</v>
      </c>
      <c r="N87" s="26">
        <v>6</v>
      </c>
      <c r="U87" s="7"/>
    </row>
    <row r="88" spans="1:21" x14ac:dyDescent="0.45">
      <c r="A88" s="13">
        <v>32</v>
      </c>
      <c r="B88" s="13" t="s">
        <v>249</v>
      </c>
      <c r="C88" s="27">
        <v>1</v>
      </c>
      <c r="D88" s="27">
        <v>1</v>
      </c>
      <c r="E88" s="27">
        <v>3</v>
      </c>
      <c r="F88" s="27">
        <v>5</v>
      </c>
      <c r="G88" s="27">
        <v>9</v>
      </c>
      <c r="H88" s="27">
        <v>12</v>
      </c>
      <c r="I88" s="27">
        <v>13</v>
      </c>
      <c r="J88" s="27">
        <v>13</v>
      </c>
      <c r="K88" s="27">
        <v>11</v>
      </c>
      <c r="L88" s="27">
        <v>7</v>
      </c>
      <c r="M88" s="27">
        <v>4</v>
      </c>
      <c r="N88" s="27">
        <v>1</v>
      </c>
    </row>
    <row r="89" spans="1:21" x14ac:dyDescent="0.45">
      <c r="A89" s="12">
        <v>33</v>
      </c>
      <c r="B89" s="12" t="s">
        <v>247</v>
      </c>
      <c r="C89" s="12">
        <v>9</v>
      </c>
      <c r="D89" s="12">
        <v>8</v>
      </c>
      <c r="E89" s="12">
        <v>9</v>
      </c>
      <c r="F89" s="12">
        <v>10</v>
      </c>
      <c r="G89" s="12">
        <v>13</v>
      </c>
      <c r="H89" s="12">
        <v>16</v>
      </c>
      <c r="I89" s="12">
        <v>15</v>
      </c>
      <c r="J89" s="12">
        <v>15</v>
      </c>
      <c r="K89" s="12">
        <v>11</v>
      </c>
      <c r="L89" s="12">
        <v>10</v>
      </c>
      <c r="M89" s="12">
        <v>11</v>
      </c>
      <c r="N89" s="12">
        <v>10</v>
      </c>
      <c r="U89" s="7"/>
    </row>
    <row r="90" spans="1:21" x14ac:dyDescent="0.45">
      <c r="A90" s="11">
        <v>33</v>
      </c>
      <c r="B90" s="11" t="s">
        <v>248</v>
      </c>
      <c r="C90" s="26">
        <v>0</v>
      </c>
      <c r="D90" s="26">
        <v>5</v>
      </c>
      <c r="E90" s="26">
        <v>9</v>
      </c>
      <c r="F90" s="26">
        <v>13</v>
      </c>
      <c r="G90" s="26">
        <v>18</v>
      </c>
      <c r="H90" s="26">
        <v>22</v>
      </c>
      <c r="I90" s="26">
        <v>23</v>
      </c>
      <c r="J90" s="26">
        <v>22</v>
      </c>
      <c r="K90" s="26">
        <v>20</v>
      </c>
      <c r="L90" s="26">
        <v>15</v>
      </c>
      <c r="M90" s="26">
        <v>6</v>
      </c>
      <c r="N90" s="26">
        <v>0</v>
      </c>
      <c r="U90" s="7"/>
    </row>
    <row r="91" spans="1:21" x14ac:dyDescent="0.45">
      <c r="A91" s="13">
        <v>33</v>
      </c>
      <c r="B91" s="13" t="s">
        <v>249</v>
      </c>
      <c r="C91" s="27">
        <v>-8</v>
      </c>
      <c r="D91" s="27">
        <v>-7</v>
      </c>
      <c r="E91" s="27">
        <v>-2</v>
      </c>
      <c r="F91" s="27">
        <v>2</v>
      </c>
      <c r="G91" s="27">
        <v>6</v>
      </c>
      <c r="H91" s="27">
        <v>9</v>
      </c>
      <c r="I91" s="27">
        <v>11</v>
      </c>
      <c r="J91" s="27">
        <v>10</v>
      </c>
      <c r="K91" s="27">
        <v>8</v>
      </c>
      <c r="L91" s="27">
        <v>2</v>
      </c>
      <c r="M91" s="27">
        <v>-2</v>
      </c>
      <c r="N91" s="27">
        <v>-7</v>
      </c>
    </row>
    <row r="92" spans="1:21" x14ac:dyDescent="0.45">
      <c r="A92" s="12">
        <v>4</v>
      </c>
      <c r="B92" s="12" t="s">
        <v>247</v>
      </c>
      <c r="C92" s="12">
        <v>6</v>
      </c>
      <c r="D92" s="12">
        <v>6</v>
      </c>
      <c r="E92" s="12">
        <v>6</v>
      </c>
      <c r="F92" s="12">
        <v>8</v>
      </c>
      <c r="G92" s="12">
        <v>8</v>
      </c>
      <c r="H92" s="12">
        <v>8</v>
      </c>
      <c r="I92" s="12">
        <v>6</v>
      </c>
      <c r="J92" s="12">
        <v>5</v>
      </c>
      <c r="K92" s="12">
        <v>5</v>
      </c>
      <c r="L92" s="12">
        <v>5</v>
      </c>
      <c r="M92" s="12">
        <v>7</v>
      </c>
      <c r="N92" s="12">
        <v>6</v>
      </c>
      <c r="U92" s="7"/>
    </row>
    <row r="93" spans="1:21" x14ac:dyDescent="0.45">
      <c r="A93" s="11">
        <v>4</v>
      </c>
      <c r="B93" s="11" t="s">
        <v>248</v>
      </c>
      <c r="C93" s="26">
        <v>6</v>
      </c>
      <c r="D93" s="26">
        <v>9</v>
      </c>
      <c r="E93" s="26">
        <v>14</v>
      </c>
      <c r="F93" s="26">
        <v>19</v>
      </c>
      <c r="G93" s="26">
        <v>24</v>
      </c>
      <c r="H93" s="26">
        <v>28</v>
      </c>
      <c r="I93" s="26">
        <v>31</v>
      </c>
      <c r="J93" s="26">
        <v>30</v>
      </c>
      <c r="K93" s="26">
        <v>25</v>
      </c>
      <c r="L93" s="26">
        <v>19</v>
      </c>
      <c r="M93" s="26">
        <v>12</v>
      </c>
      <c r="N93" s="26">
        <v>8</v>
      </c>
      <c r="U93" s="7"/>
    </row>
    <row r="94" spans="1:21" x14ac:dyDescent="0.45">
      <c r="A94" s="13">
        <v>4</v>
      </c>
      <c r="B94" s="13" t="s">
        <v>249</v>
      </c>
      <c r="C94" s="27">
        <v>-1</v>
      </c>
      <c r="D94" s="27">
        <v>1</v>
      </c>
      <c r="E94" s="27">
        <v>5</v>
      </c>
      <c r="F94" s="27">
        <v>10</v>
      </c>
      <c r="G94" s="27">
        <v>14</v>
      </c>
      <c r="H94" s="27">
        <v>18</v>
      </c>
      <c r="I94" s="27">
        <v>20</v>
      </c>
      <c r="J94" s="27">
        <v>19</v>
      </c>
      <c r="K94" s="27">
        <v>15</v>
      </c>
      <c r="L94" s="27">
        <v>10</v>
      </c>
      <c r="M94" s="27">
        <v>5</v>
      </c>
      <c r="N94" s="27">
        <v>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P35"/>
  <sheetViews>
    <sheetView topLeftCell="A4" zoomScale="87" workbookViewId="0">
      <selection activeCell="B9" sqref="A9:B9"/>
    </sheetView>
  </sheetViews>
  <sheetFormatPr defaultRowHeight="15.75" x14ac:dyDescent="0.5"/>
  <cols>
    <col min="1" max="1" width="19.73046875" customWidth="1"/>
    <col min="4" max="4" width="9.59765625" customWidth="1"/>
    <col min="5" max="5" width="11.73046875" customWidth="1"/>
    <col min="6" max="6" width="8.265625" customWidth="1"/>
    <col min="7" max="7" width="9.86328125" customWidth="1"/>
    <col min="8" max="8" width="11.59765625" customWidth="1"/>
    <col min="9" max="9" width="10.1328125" customWidth="1"/>
    <col min="10" max="10" width="7.86328125" customWidth="1"/>
    <col min="12" max="12" width="9.1328125" style="25"/>
  </cols>
  <sheetData>
    <row r="1" spans="1:16" x14ac:dyDescent="0.5">
      <c r="A1" s="1" t="s">
        <v>307</v>
      </c>
      <c r="B1" s="1" t="s">
        <v>1</v>
      </c>
      <c r="C1" s="1" t="s">
        <v>100</v>
      </c>
      <c r="D1" s="1" t="s">
        <v>308</v>
      </c>
      <c r="E1" s="1" t="s">
        <v>770</v>
      </c>
      <c r="F1" s="1" t="s">
        <v>309</v>
      </c>
      <c r="G1" s="1" t="s">
        <v>633</v>
      </c>
      <c r="H1" s="1" t="s">
        <v>310</v>
      </c>
      <c r="I1" s="1" t="s">
        <v>311</v>
      </c>
      <c r="J1" s="1" t="s">
        <v>614</v>
      </c>
      <c r="K1" s="1" t="s">
        <v>599</v>
      </c>
    </row>
    <row r="2" spans="1:16" x14ac:dyDescent="0.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_xlfn.IFNA(IF(VLOOKUP(CONCATENATE(B2,"tile"),IMAGES!I:I,1,FALSE)&lt;&gt;0,1,0)+
IF(VLOOKUP(CONCATENATE(B2,"topo"),IMAGES!I:I,1,FALSE)&lt;&gt;0,1,0)+
IF(VLOOKUP(CONCATENATE(B2,"map"),IMAGES!I:I,1,FALSE)&lt;&gt;0,1,0),"missing")</f>
        <v>3</v>
      </c>
      <c r="G2">
        <f>SUMIFS(IMAGES!G:G,IMAGES!A:A,'to-do-score-card'!B2,IMAGES!B:B,"topo")</f>
        <v>5</v>
      </c>
      <c r="H2">
        <f>_xlfn.IFNA(IF(VLOOKUP(B2,GUIDEBOOKS!A:A,1,FALSE) &lt;&gt; 0,1,0),0)</f>
        <v>1</v>
      </c>
      <c r="I2">
        <f>_xlfn.IFNA(IF(VLOOKUP(B2,WEATHER!A:A,1,FALSE) &lt;&gt; 0,1,0),0)</f>
        <v>1</v>
      </c>
      <c r="J2">
        <f>_xlfn.IFNA(IF(VLOOKUP(B2,REFERANCES!A:A,1,FALSE),1,0),0)</f>
        <v>1</v>
      </c>
      <c r="K2">
        <f>IF(VLOOKUP(B2,CLIMBS!C:T,18,FALSE)&gt;0,1,0)</f>
        <v>0</v>
      </c>
      <c r="L2" s="25" t="str">
        <f t="shared" ref="L2:L30" si="0">IF(SUM(D2:K2)=22,"DONE","")</f>
        <v/>
      </c>
      <c r="O2" t="s">
        <v>730</v>
      </c>
    </row>
    <row r="3" spans="1:16" x14ac:dyDescent="0.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1</v>
      </c>
      <c r="K3">
        <f>IF(VLOOKUP(B3,CLIMBS!C:T,18,FALSE)&gt;0,1,0)</f>
        <v>1</v>
      </c>
      <c r="L3" s="25" t="str">
        <f t="shared" si="0"/>
        <v>DONE</v>
      </c>
      <c r="O3" t="s">
        <v>84</v>
      </c>
      <c r="P3">
        <f>COUNTIF(CLIMBS!J:J,'to-do-score-card'!O3)</f>
        <v>1</v>
      </c>
    </row>
    <row r="4" spans="1:16" x14ac:dyDescent="0.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_xlfn.IFNA(IF(VLOOKUP(CONCATENATE(B4,"tile"),IMAGES!I:I,1,FALSE)&lt;&gt;0,1,0)+
IF(VLOOKUP(CONCATENATE(B4,"topo"),IMAGES!I:I,1,FALSE)&lt;&gt;0,1,0)+
IF(VLOOKUP(CONCATENATE(B4,"map"),IMAGES!I:I,1,FALSE)&lt;&gt;0,1,0),"missing")</f>
        <v>3</v>
      </c>
      <c r="G4">
        <f>SUMIFS(IMAGES!G:G,IMAGES!A:A,'to-do-score-card'!B4,IMAGES!B:B,"topo")</f>
        <v>5</v>
      </c>
      <c r="H4">
        <f>_xlfn.IFNA(IF(VLOOKUP(B4,GUIDEBOOKS!A:A,1,FALSE) &lt;&gt; 0,1,0),0)</f>
        <v>1</v>
      </c>
      <c r="I4">
        <f>_xlfn.IFNA(IF(VLOOKUP(B4,WEATHER!A:A,1,FALSE) &lt;&gt; 0,1,0),0)</f>
        <v>1</v>
      </c>
      <c r="J4">
        <f>_xlfn.IFNA(IF(VLOOKUP(B4,REFERANCES!A:A,1,FALSE),1,0),0)</f>
        <v>1</v>
      </c>
      <c r="K4">
        <f>IF(VLOOKUP(B4,CLIMBS!C:T,18,FALSE)&gt;0,1,0)</f>
        <v>0</v>
      </c>
      <c r="L4" s="25" t="str">
        <f t="shared" si="0"/>
        <v/>
      </c>
      <c r="O4" t="s">
        <v>361</v>
      </c>
      <c r="P4">
        <f>COUNTIF(CLIMBS!J:J,'to-do-score-card'!O4)</f>
        <v>2</v>
      </c>
    </row>
    <row r="5" spans="1:16" x14ac:dyDescent="0.5">
      <c r="A5" t="str">
        <f>CLIMBS!A5</f>
        <v>Vratsa</v>
      </c>
      <c r="B5">
        <f>CLIMBS!C5</f>
        <v>4</v>
      </c>
      <c r="C5" t="str">
        <f>CLIMBS!B5</f>
        <v>publish</v>
      </c>
      <c r="D5">
        <f>IF(CLIMBS!R5&lt;&gt;0,1,0)+IF(CLIMBS!G5&lt;&gt;0,1,0)+IF(CLIMBS!H5&lt;&gt;0,1,0)+IF(CLIMBS!I5&lt;&gt;0,1,0)+IF(CLIMBS!J5&lt;&gt;0,1,0)+IF(CLIMBS!N5&lt;&gt;0,1,0)+IF(CLIMBS!M5&lt;&gt;0,1,0)+IF(CLIMBS!O5&lt;&gt;0,1,0)+IF(CLIMBS!P5&lt;&gt;0,1,0)</f>
        <v>9</v>
      </c>
      <c r="E5">
        <f>IF(CLIMBS!S5&lt;&gt;0,1,0)</f>
        <v>1</v>
      </c>
      <c r="F5">
        <f>_xlfn.IFNA(IF(VLOOKUP(CONCATENATE(B5,"tile"),IMAGES!I:I,1,FALSE)&lt;&gt;0,1,0)+
IF(VLOOKUP(CONCATENATE(B5,"topo"),IMAGES!I:I,1,FALSE)&lt;&gt;0,1,0)+
IF(VLOOKUP(CONCATENATE(B5,"map"),IMAGES!I:I,1,FALSE)&lt;&gt;0,1,0),"missing")</f>
        <v>3</v>
      </c>
      <c r="G5">
        <f>SUMIFS(IMAGES!G:G,IMAGES!A:A,'to-do-score-card'!B5,IMAGES!B:B,"topo")</f>
        <v>5</v>
      </c>
      <c r="H5">
        <f>_xlfn.IFNA(IF(VLOOKUP(B5,GUIDEBOOKS!A:A,1,FALSE) &lt;&gt; 0,1,0),0)</f>
        <v>1</v>
      </c>
      <c r="I5">
        <f>_xlfn.IFNA(IF(VLOOKUP(B5,WEATHER!A:A,1,FALSE) &lt;&gt; 0,1,0),0)</f>
        <v>1</v>
      </c>
      <c r="J5">
        <f>_xlfn.IFNA(IF(VLOOKUP(B5,REFERANCES!A:A,1,FALSE),1,0),0)</f>
        <v>1</v>
      </c>
      <c r="K5">
        <f>IF(VLOOKUP(B5,CLIMBS!C:T,18,FALSE)&gt;0,1,0)</f>
        <v>0</v>
      </c>
      <c r="L5" s="25" t="str">
        <f t="shared" si="0"/>
        <v/>
      </c>
      <c r="O5" t="s">
        <v>160</v>
      </c>
      <c r="P5">
        <f>COUNTIF(CLIMBS!J:J,'to-do-score-card'!O5)</f>
        <v>4</v>
      </c>
    </row>
    <row r="6" spans="1:16" x14ac:dyDescent="0.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IF(VLOOKUP(B6,CLIMBS!C:T,18,FALSE)&gt;0,1,0)</f>
        <v>0</v>
      </c>
      <c r="L6" s="25" t="str">
        <f t="shared" si="0"/>
        <v/>
      </c>
      <c r="O6" t="s">
        <v>35</v>
      </c>
      <c r="P6">
        <f>COUNTIF(CLIMBS!J:J,'to-do-score-card'!O6)</f>
        <v>7</v>
      </c>
    </row>
    <row r="7" spans="1:16" x14ac:dyDescent="0.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IF(VLOOKUP(B7,CLIMBS!C:T,18,FALSE)&gt;0,1,0)</f>
        <v>0</v>
      </c>
      <c r="L7" s="25" t="str">
        <f t="shared" si="0"/>
        <v/>
      </c>
      <c r="O7" t="s">
        <v>23</v>
      </c>
      <c r="P7">
        <f>COUNTIF(CLIMBS!J:J,'to-do-score-card'!O7)</f>
        <v>12</v>
      </c>
    </row>
    <row r="8" spans="1:16" x14ac:dyDescent="0.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_xlfn.IFNA(IF(VLOOKUP(CONCATENATE(B8,"tile"),IMAGES!I:I,1,FALSE)&lt;&gt;0,1,0)+
IF(VLOOKUP(CONCATENATE(B8,"topo"),IMAGES!I:I,1,FALSE)&lt;&gt;0,1,0)+
IF(VLOOKUP(CONCATENATE(B8,"map"),IMAGES!I:I,1,FALSE)&lt;&gt;0,1,0),"missing")</f>
        <v>3</v>
      </c>
      <c r="G8">
        <f>SUMIFS(IMAGES!G:G,IMAGES!A:A,'to-do-score-card'!B8,IMAGES!B:B,"topo")</f>
        <v>0</v>
      </c>
      <c r="H8">
        <f>_xlfn.IFNA(IF(VLOOKUP(B8,GUIDEBOOKS!A:A,1,FALSE) &lt;&gt; 0,1,0),0)</f>
        <v>1</v>
      </c>
      <c r="I8">
        <f>_xlfn.IFNA(IF(VLOOKUP(B8,WEATHER!A:A,1,FALSE) &lt;&gt; 0,1,0),0)</f>
        <v>1</v>
      </c>
      <c r="J8">
        <f>_xlfn.IFNA(IF(VLOOKUP(B8,REFERANCES!A:A,1,FALSE),1,0),0)</f>
        <v>0</v>
      </c>
      <c r="K8">
        <f>IF(VLOOKUP(B8,CLIMBS!C:T,18,FALSE)&gt;0,1,0)</f>
        <v>0</v>
      </c>
      <c r="L8" s="25" t="str">
        <f t="shared" si="0"/>
        <v/>
      </c>
      <c r="O8" t="s">
        <v>54</v>
      </c>
      <c r="P8">
        <f>COUNTIF(CLIMBS!J:J,'to-do-score-card'!O8)</f>
        <v>2</v>
      </c>
    </row>
    <row r="9" spans="1:16" x14ac:dyDescent="0.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_xlfn.IFNA(IF(VLOOKUP(CONCATENATE(B9,"tile"),IMAGES!I:I,1,FALSE)&lt;&gt;0,1,0)+
IF(VLOOKUP(CONCATENATE(B9,"topo"),IMAGES!I:I,1,FALSE)&lt;&gt;0,1,0)+
IF(VLOOKUP(CONCATENATE(B9,"map"),IMAGES!I:I,1,FALSE)&lt;&gt;0,1,0),"missing")</f>
        <v>3</v>
      </c>
      <c r="G9">
        <f>SUMIFS(IMAGES!G:G,IMAGES!A:A,'to-do-score-card'!B9,IMAGES!B:B,"topo")</f>
        <v>5</v>
      </c>
      <c r="H9">
        <f>_xlfn.IFNA(IF(VLOOKUP(B9,GUIDEBOOKS!A:A,1,FALSE) &lt;&gt; 0,1,0),0)</f>
        <v>1</v>
      </c>
      <c r="I9">
        <f>_xlfn.IFNA(IF(VLOOKUP(B9,WEATHER!A:A,1,FALSE) &lt;&gt; 0,1,0),0)</f>
        <v>1</v>
      </c>
      <c r="J9">
        <f>_xlfn.IFNA(IF(VLOOKUP(B9,REFERANCES!A:A,1,FALSE),1,0),0)</f>
        <v>1</v>
      </c>
      <c r="K9">
        <f>IF(VLOOKUP(B9,CLIMBS!C:T,18,FALSE)&gt;0,1,0)</f>
        <v>0</v>
      </c>
      <c r="L9" s="25" t="str">
        <f t="shared" si="0"/>
        <v/>
      </c>
      <c r="O9" t="s">
        <v>370</v>
      </c>
      <c r="P9">
        <f>COUNTIF(CLIMBS!J:J,'to-do-score-card'!O9)</f>
        <v>4</v>
      </c>
    </row>
    <row r="10" spans="1:16" x14ac:dyDescent="0.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IF(VLOOKUP(B10,CLIMBS!C:T,18,FALSE)&gt;0,1,0)</f>
        <v>0</v>
      </c>
      <c r="L10" s="25" t="str">
        <f t="shared" si="0"/>
        <v/>
      </c>
    </row>
    <row r="11" spans="1:16" x14ac:dyDescent="0.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IF(VLOOKUP(B11,CLIMBS!C:T,18,FALSE)&gt;0,1,0)</f>
        <v>1</v>
      </c>
      <c r="L11" s="25" t="str">
        <f>IF(SUM(D11:K11)=22,"DONE","")</f>
        <v>DONE</v>
      </c>
    </row>
    <row r="12" spans="1:16" x14ac:dyDescent="0.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IF(VLOOKUP(B12,CLIMBS!C:T,18,FALSE)&gt;0,1,0)</f>
        <v>0</v>
      </c>
      <c r="L12" s="25" t="str">
        <f t="shared" si="0"/>
        <v/>
      </c>
    </row>
    <row r="13" spans="1:16" x14ac:dyDescent="0.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IF(VLOOKUP(B13,CLIMBS!C:T,18,FALSE)&gt;0,1,0)</f>
        <v>1</v>
      </c>
      <c r="L13" s="25" t="str">
        <f t="shared" si="0"/>
        <v>DONE</v>
      </c>
    </row>
    <row r="14" spans="1:16" x14ac:dyDescent="0.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IF(VLOOKUP(B14,CLIMBS!C:T,18,FALSE)&gt;0,1,0)</f>
        <v>0</v>
      </c>
      <c r="L14" s="25" t="str">
        <f t="shared" si="0"/>
        <v/>
      </c>
    </row>
    <row r="15" spans="1:16" x14ac:dyDescent="0.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IF(VLOOKUP(B15,CLIMBS!C:T,18,FALSE)&gt;0,1,0)</f>
        <v>1</v>
      </c>
      <c r="L15" s="25" t="str">
        <f t="shared" si="0"/>
        <v/>
      </c>
    </row>
    <row r="16" spans="1:16" x14ac:dyDescent="0.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IF(VLOOKUP(B16,CLIMBS!C:T,18,FALSE)&gt;0,1,0)</f>
        <v>0</v>
      </c>
      <c r="L16" s="25" t="str">
        <f t="shared" si="0"/>
        <v/>
      </c>
    </row>
    <row r="17" spans="1:12" x14ac:dyDescent="0.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_xlfn.IFNA(IF(VLOOKUP(CONCATENATE(B17,"tile"),IMAGES!I:I,1,FALSE)&lt;&gt;0,1,0)+
IF(VLOOKUP(CONCATENATE(B17,"topo"),IMAGES!I:I,1,FALSE)&lt;&gt;0,1,0)+
IF(VLOOKUP(CONCATENATE(B17,"map"),IMAGES!I:I,1,FALSE)&lt;&gt;0,1,0),"missing")</f>
        <v>3</v>
      </c>
      <c r="G17">
        <f>SUMIFS(IMAGES!G:G,IMAGES!A:A,'to-do-score-card'!B17,IMAGES!B:B,"topo")</f>
        <v>5</v>
      </c>
      <c r="H17">
        <f>_xlfn.IFNA(IF(VLOOKUP(B17,GUIDEBOOKS!A:A,1,FALSE) &lt;&gt; 0,1,0),0)</f>
        <v>1</v>
      </c>
      <c r="I17">
        <f>_xlfn.IFNA(IF(VLOOKUP(B17,WEATHER!A:A,1,FALSE) &lt;&gt; 0,1,0),0)</f>
        <v>1</v>
      </c>
      <c r="J17">
        <f>_xlfn.IFNA(IF(VLOOKUP(B17,REFERANCES!A:A,1,FALSE),1,0),0)</f>
        <v>1</v>
      </c>
      <c r="K17">
        <f>IF(VLOOKUP(B17,CLIMBS!C:T,18,FALSE)&gt;0,1,0)</f>
        <v>1</v>
      </c>
      <c r="L17" s="25" t="str">
        <f t="shared" si="0"/>
        <v>DONE</v>
      </c>
    </row>
    <row r="18" spans="1:12" x14ac:dyDescent="0.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IF(VLOOKUP(B18,CLIMBS!C:T,18,FALSE)&gt;0,1,0)</f>
        <v>0</v>
      </c>
      <c r="L18" s="25" t="str">
        <f t="shared" si="0"/>
        <v/>
      </c>
    </row>
    <row r="19" spans="1:12" x14ac:dyDescent="0.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IF(VLOOKUP(B19,CLIMBS!C:T,18,FALSE)&gt;0,1,0)</f>
        <v>0</v>
      </c>
      <c r="L19" s="25" t="str">
        <f t="shared" si="0"/>
        <v/>
      </c>
    </row>
    <row r="20" spans="1:12" x14ac:dyDescent="0.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_xlfn.IFNA(IF(VLOOKUP(CONCATENATE(B20,"tile"),IMAGES!I:I,1,FALSE)&lt;&gt;0,1,0)+
IF(VLOOKUP(CONCATENATE(B20,"topo"),IMAGES!I:I,1,FALSE)&lt;&gt;0,1,0)+
IF(VLOOKUP(CONCATENATE(B20,"map"),IMAGES!I:I,1,FALSE)&lt;&gt;0,1,0),"missing")</f>
        <v>3</v>
      </c>
      <c r="G20">
        <f>SUMIFS(IMAGES!G:G,IMAGES!A:A,'to-do-score-card'!B20,IMAGES!B:B,"topo")</f>
        <v>0</v>
      </c>
      <c r="H20">
        <f>_xlfn.IFNA(IF(VLOOKUP(B20,GUIDEBOOKS!A:A,1,FALSE) &lt;&gt; 0,1,0),0)</f>
        <v>1</v>
      </c>
      <c r="I20">
        <f>_xlfn.IFNA(IF(VLOOKUP(B20,WEATHER!A:A,1,FALSE) &lt;&gt; 0,1,0),0)</f>
        <v>1</v>
      </c>
      <c r="J20">
        <f>_xlfn.IFNA(IF(VLOOKUP(B20,REFERANCES!A:A,1,FALSE),1,0),0)</f>
        <v>1</v>
      </c>
      <c r="K20">
        <f>IF(VLOOKUP(B20,CLIMBS!C:T,18,FALSE)&gt;0,1,0)</f>
        <v>0</v>
      </c>
      <c r="L20" s="25" t="str">
        <f t="shared" si="0"/>
        <v/>
      </c>
    </row>
    <row r="21" spans="1:12" x14ac:dyDescent="0.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_xlfn.IFNA(IF(VLOOKUP(CONCATENATE(B21,"tile"),IMAGES!I:I,1,FALSE)&lt;&gt;0,1,0)+
IF(VLOOKUP(CONCATENATE(B21,"topo"),IMAGES!I:I,1,FALSE)&lt;&gt;0,1,0)+
IF(VLOOKUP(CONCATENATE(B21,"map"),IMAGES!I:I,1,FALSE)&lt;&gt;0,1,0),"missing")</f>
        <v>3</v>
      </c>
      <c r="G21">
        <f>SUMIFS(IMAGES!G:G,IMAGES!A:A,'to-do-score-card'!B21,IMAGES!B:B,"topo")</f>
        <v>5</v>
      </c>
      <c r="H21">
        <f>_xlfn.IFNA(IF(VLOOKUP(B21,GUIDEBOOKS!A:A,1,FALSE) &lt;&gt; 0,1,0),0)</f>
        <v>1</v>
      </c>
      <c r="I21">
        <f>_xlfn.IFNA(IF(VLOOKUP(B21,WEATHER!A:A,1,FALSE) &lt;&gt; 0,1,0),0)</f>
        <v>1</v>
      </c>
      <c r="J21">
        <f>_xlfn.IFNA(IF(VLOOKUP(B21,REFERANCES!A:A,1,FALSE),1,0),0)</f>
        <v>1</v>
      </c>
      <c r="K21">
        <f>IF(VLOOKUP(B21,CLIMBS!C:T,18,FALSE)&gt;0,1,0)</f>
        <v>1</v>
      </c>
      <c r="L21" s="25" t="str">
        <f t="shared" si="0"/>
        <v>DONE</v>
      </c>
    </row>
    <row r="22" spans="1:12" x14ac:dyDescent="0.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IF(VLOOKUP(B22,CLIMBS!C:T,18,FALSE)&gt;0,1,0)</f>
        <v>0</v>
      </c>
      <c r="L22" s="25" t="str">
        <f t="shared" si="0"/>
        <v/>
      </c>
    </row>
    <row r="23" spans="1:12" x14ac:dyDescent="0.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IF(VLOOKUP(B23,CLIMBS!C:T,18,FALSE)&gt;0,1,0)</f>
        <v>0</v>
      </c>
      <c r="L23" s="25" t="str">
        <f t="shared" si="0"/>
        <v/>
      </c>
    </row>
    <row r="24" spans="1:12" x14ac:dyDescent="0.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0</v>
      </c>
      <c r="K24">
        <f>IF(VLOOKUP(B24,CLIMBS!C:T,18,FALSE)&gt;0,1,0)</f>
        <v>0</v>
      </c>
      <c r="L24" s="25" t="str">
        <f t="shared" si="0"/>
        <v/>
      </c>
    </row>
    <row r="25" spans="1:12" x14ac:dyDescent="0.5">
      <c r="A25" t="str">
        <f>CLIMBS!A25</f>
        <v>Aiguille Dibona</v>
      </c>
      <c r="B25">
        <v>24</v>
      </c>
      <c r="C25" t="str">
        <f>CLIMBS!B25</f>
        <v>publish</v>
      </c>
      <c r="D25">
        <f>IF(CLIMBS!R25&lt;&gt;0,1,0)+IF(CLIMBS!G25&lt;&gt;0,1,0)+IF(CLIMBS!H25&lt;&gt;0,1,0)+IF(CLIMBS!I25&lt;&gt;0,1,0)+IF(CLIMBS!J25&lt;&gt;0,1,0)+IF(CLIMBS!N25&lt;&gt;0,1,0)+IF(CLIMBS!M25&lt;&gt;0,1,0)+IF(CLIMBS!O25&lt;&gt;0,1,0)+IF(CLIMBS!P25&lt;&gt;0,1,0)</f>
        <v>9</v>
      </c>
      <c r="E25">
        <f>IF(CLIMBS!S25&lt;&gt;0,1,0)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IF(VLOOKUP(B25,CLIMBS!C:T,18,FALSE)&gt;0,1,0)</f>
        <v>0</v>
      </c>
      <c r="L25" s="25" t="str">
        <f t="shared" si="0"/>
        <v/>
      </c>
    </row>
    <row r="26" spans="1:12" x14ac:dyDescent="0.5">
      <c r="A26" t="str">
        <f>CLIMBS!A26</f>
        <v>Brüggler</v>
      </c>
      <c r="B26">
        <v>25</v>
      </c>
      <c r="C26" t="str">
        <f>CLIMBS!B26</f>
        <v>publish</v>
      </c>
      <c r="D26">
        <f>IF(CLIMBS!R26&lt;&gt;0,1,0)+IF(CLIMBS!G26&lt;&gt;0,1,0)+IF(CLIMBS!H26&lt;&gt;0,1,0)+IF(CLIMBS!I26&lt;&gt;0,1,0)+IF(CLIMBS!J26&lt;&gt;0,1,0)+IF(CLIMBS!N26&lt;&gt;0,1,0)+IF(CLIMBS!M26&lt;&gt;0,1,0)+IF(CLIMBS!O26&lt;&gt;0,1,0)+IF(CLIMBS!P26&lt;&gt;0,1,0)</f>
        <v>9</v>
      </c>
      <c r="E26">
        <f>IF(CLIMBS!S26&lt;&gt;0,1,0)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IF(VLOOKUP(B26,CLIMBS!C:T,18,FALSE)&gt;0,1,0)</f>
        <v>0</v>
      </c>
      <c r="L26" s="25" t="str">
        <f t="shared" si="0"/>
        <v/>
      </c>
    </row>
    <row r="27" spans="1:12" x14ac:dyDescent="0.5">
      <c r="A27" t="str">
        <f>CLIMBS!A27</f>
        <v>Vajolet towers</v>
      </c>
      <c r="B27">
        <v>26</v>
      </c>
      <c r="C27" t="str">
        <f>CLIMBS!B27</f>
        <v>publish</v>
      </c>
      <c r="D27">
        <f>IF(CLIMBS!R27&lt;&gt;0,1,0)+IF(CLIMBS!G27&lt;&gt;0,1,0)+IF(CLIMBS!H27&lt;&gt;0,1,0)+IF(CLIMBS!I27&lt;&gt;0,1,0)+IF(CLIMBS!J27&lt;&gt;0,1,0)+IF(CLIMBS!N27&lt;&gt;0,1,0)+IF(CLIMBS!M27&lt;&gt;0,1,0)+IF(CLIMBS!O27&lt;&gt;0,1,0)+IF(CLIMBS!P27&lt;&gt;0,1,0)</f>
        <v>9</v>
      </c>
      <c r="E27">
        <f>IF(CLIMBS!S27&lt;&gt;0,1,0)</f>
        <v>1</v>
      </c>
      <c r="F27">
        <f>_xlfn.IFNA(IF(VLOOKUP(CONCATENATE(B27,"tile"),IMAGES!I:I,1,FALSE)&lt;&gt;0,1,0)+
IF(VLOOKUP(CONCATENATE(B27,"topo"),IMAGES!I:I,1,FALSE)&lt;&gt;0,1,0)+
IF(VLOOKUP(CONCATENATE(B27,"map"),IMAGES!I:I,1,FALSE)&lt;&gt;0,1,0),"missing")</f>
        <v>3</v>
      </c>
      <c r="G27">
        <f>SUMIFS(IMAGES!G:G,IMAGES!A:A,'to-do-score-card'!B27,IMAGES!B:B,"topo")</f>
        <v>0</v>
      </c>
      <c r="H27">
        <f>_xlfn.IFNA(IF(VLOOKUP(B27,GUIDEBOOKS!A:A,1,FALSE) &lt;&gt; 0,1,0),0)</f>
        <v>1</v>
      </c>
      <c r="I27">
        <f>_xlfn.IFNA(IF(VLOOKUP(B27,WEATHER!A:A,1,FALSE) &lt;&gt; 0,1,0),0)</f>
        <v>1</v>
      </c>
      <c r="J27">
        <f>_xlfn.IFNA(IF(VLOOKUP(B27,REFERANCES!A:A,1,FALSE),1,0),0)</f>
        <v>0</v>
      </c>
      <c r="K27">
        <f>IF(VLOOKUP(B27,CLIMBS!C:T,18,FALSE)&gt;0,1,0)</f>
        <v>0</v>
      </c>
      <c r="L27" s="25" t="str">
        <f t="shared" si="0"/>
        <v/>
      </c>
    </row>
    <row r="28" spans="1:12" x14ac:dyDescent="0.5">
      <c r="A28" t="str">
        <f>CLIMBS!A28</f>
        <v>Djebel Rum</v>
      </c>
      <c r="B28">
        <v>27</v>
      </c>
      <c r="C28" t="str">
        <f>CLIMBS!B28</f>
        <v>draft</v>
      </c>
      <c r="D28">
        <f>IF(CLIMBS!R28&lt;&gt;0,1,0)+IF(CLIMBS!G28&lt;&gt;0,1,0)+IF(CLIMBS!H28&lt;&gt;0,1,0)+IF(CLIMBS!I28&lt;&gt;0,1,0)+IF(CLIMBS!J28&lt;&gt;0,1,0)+IF(CLIMBS!N28&lt;&gt;0,1,0)+IF(CLIMBS!M28&lt;&gt;0,1,0)+IF(CLIMBS!O28&lt;&gt;0,1,0)+IF(CLIMBS!P28&lt;&gt;0,1,0)</f>
        <v>8</v>
      </c>
      <c r="E28">
        <f>IF(CLIMBS!S28&lt;&gt;0,1,0)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IF(VLOOKUP(B28,CLIMBS!C:T,18,FALSE)&gt;0,1,0)</f>
        <v>0</v>
      </c>
      <c r="L28" s="25" t="str">
        <f t="shared" si="0"/>
        <v/>
      </c>
    </row>
    <row r="29" spans="1:12" x14ac:dyDescent="0.5">
      <c r="A29" t="str">
        <f>CLIMBS!A29</f>
        <v>Cathedral Rock</v>
      </c>
      <c r="B29">
        <v>28</v>
      </c>
      <c r="C29" t="str">
        <f>CLIMBS!B29</f>
        <v>publish</v>
      </c>
      <c r="D29">
        <f>IF(CLIMBS!R29&lt;&gt;0,1,0)+IF(CLIMBS!G29&lt;&gt;0,1,0)+IF(CLIMBS!H29&lt;&gt;0,1,0)+IF(CLIMBS!I29&lt;&gt;0,1,0)+IF(CLIMBS!J29&lt;&gt;0,1,0)+IF(CLIMBS!N29&lt;&gt;0,1,0)+IF(CLIMBS!M29&lt;&gt;0,1,0)+IF(CLIMBS!O29&lt;&gt;0,1,0)+IF(CLIMBS!P29&lt;&gt;0,1,0)</f>
        <v>9</v>
      </c>
      <c r="E29">
        <f>IF(CLIMBS!S29&lt;&gt;0,1,0)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IF(VLOOKUP(B29,CLIMBS!C:T,18,FALSE)&gt;0,1,0)</f>
        <v>0</v>
      </c>
      <c r="L29" s="25" t="str">
        <f t="shared" si="0"/>
        <v/>
      </c>
    </row>
    <row r="30" spans="1:12" x14ac:dyDescent="0.5">
      <c r="A30" t="str">
        <f>CLIMBS!A30</f>
        <v>Wintours Leap</v>
      </c>
      <c r="B30">
        <v>29</v>
      </c>
      <c r="C30" t="str">
        <f>CLIMBS!B30</f>
        <v>publish</v>
      </c>
      <c r="D30">
        <f>IF(CLIMBS!R30&lt;&gt;0,1,0)+IF(CLIMBS!G30&lt;&gt;0,1,0)+IF(CLIMBS!H30&lt;&gt;0,1,0)+IF(CLIMBS!I30&lt;&gt;0,1,0)+IF(CLIMBS!J30&lt;&gt;0,1,0)+IF(CLIMBS!N30&lt;&gt;0,1,0)+IF(CLIMBS!M30&lt;&gt;0,1,0)+IF(CLIMBS!O30&lt;&gt;0,1,0)+IF(CLIMBS!P30&lt;&gt;0,1,0)</f>
        <v>9</v>
      </c>
      <c r="E30">
        <f>IF(CLIMBS!S30&lt;&gt;0,1,0)</f>
        <v>1</v>
      </c>
      <c r="F30">
        <f>_xlfn.IFNA(IF(VLOOKUP(CONCATENATE(B30,"tile"),IMAGES!I:I,1,FALSE)&lt;&gt;0,1,0)+
IF(VLOOKUP(CONCATENATE(B30,"topo"),IMAGES!I:I,1,FALSE)&lt;&gt;0,1,0)+
IF(VLOOKUP(CONCATENATE(B30,"map"),IMAGES!I:I,1,FALSE)&lt;&gt;0,1,0),"missing")</f>
        <v>3</v>
      </c>
      <c r="G30">
        <f>SUMIFS(IMAGES!G:G,IMAGES!A:A,'to-do-score-card'!B30,IMAGES!B:B,"topo")</f>
        <v>5</v>
      </c>
      <c r="H30">
        <f>_xlfn.IFNA(IF(VLOOKUP(B30,GUIDEBOOKS!A:A,1,FALSE) &lt;&gt; 0,1,0),0)</f>
        <v>1</v>
      </c>
      <c r="I30">
        <f>_xlfn.IFNA(IF(VLOOKUP(B30,WEATHER!A:A,1,FALSE) &lt;&gt; 0,1,0),0)</f>
        <v>1</v>
      </c>
      <c r="J30">
        <f>_xlfn.IFNA(IF(VLOOKUP(B30,REFERANCES!A:A,1,FALSE),1,0),0)</f>
        <v>1</v>
      </c>
      <c r="K30">
        <f>IF(VLOOKUP(B30,CLIMBS!C:T,18,FALSE)&gt;0,1,0)</f>
        <v>1</v>
      </c>
      <c r="L30" s="25" t="str">
        <f t="shared" si="0"/>
        <v>DONE</v>
      </c>
    </row>
    <row r="31" spans="1:12" x14ac:dyDescent="0.5">
      <c r="A31" t="str">
        <f>CLIMBS!A31</f>
        <v>Avon Gorge</v>
      </c>
      <c r="B31">
        <v>30</v>
      </c>
      <c r="C31" t="str">
        <f>CLIMBS!B31</f>
        <v>publish</v>
      </c>
      <c r="D31">
        <f>IF(CLIMBS!R31&lt;&gt;0,1,0)+IF(CLIMBS!G31&lt;&gt;0,1,0)+IF(CLIMBS!H31&lt;&gt;0,1,0)+IF(CLIMBS!I31&lt;&gt;0,1,0)+IF(CLIMBS!J31&lt;&gt;0,1,0)+IF(CLIMBS!N31&lt;&gt;0,1,0)+IF(CLIMBS!M31&lt;&gt;0,1,0)+IF(CLIMBS!O31&lt;&gt;0,1,0)+IF(CLIMBS!P31&lt;&gt;0,1,0)</f>
        <v>9</v>
      </c>
      <c r="E31">
        <f>IF(CLIMBS!S31&lt;&gt;0,1,0)</f>
        <v>1</v>
      </c>
      <c r="F31">
        <f>_xlfn.IFNA(IF(VLOOKUP(CONCATENATE(B31,"tile"),IMAGES!I:I,1,FALSE)&lt;&gt;0,1,0)+
IF(VLOOKUP(CONCATENATE(B31,"topo"),IMAGES!I:I,1,FALSE)&lt;&gt;0,1,0)+
IF(VLOOKUP(CONCATENATE(B31,"map"),IMAGES!I:I,1,FALSE)&lt;&gt;0,1,0),"missing")</f>
        <v>3</v>
      </c>
      <c r="G31">
        <f>SUMIFS(IMAGES!G:G,IMAGES!A:A,'to-do-score-card'!B31,IMAGES!B:B,"topo")</f>
        <v>5</v>
      </c>
      <c r="H31">
        <f>_xlfn.IFNA(IF(VLOOKUP(B31,GUIDEBOOKS!A:A,1,FALSE) &lt;&gt; 0,1,0),0)</f>
        <v>1</v>
      </c>
      <c r="I31">
        <f>_xlfn.IFNA(IF(VLOOKUP(B31,WEATHER!A:A,1,FALSE) &lt;&gt; 0,1,0),0)</f>
        <v>1</v>
      </c>
      <c r="J31">
        <f>_xlfn.IFNA(IF(VLOOKUP(B31,REFERANCES!A:A,1,FALSE),1,0),0)</f>
        <v>1</v>
      </c>
      <c r="K31">
        <f>IF(VLOOKUP(B31,CLIMBS!C:T,18,FALSE)&gt;0,1,0)</f>
        <v>1</v>
      </c>
      <c r="L31" s="25" t="str">
        <f>IF(SUM(D31:K31)=22,"DONE","")</f>
        <v>DONE</v>
      </c>
    </row>
    <row r="32" spans="1:12" x14ac:dyDescent="0.5">
      <c r="A32" t="str">
        <f>CLIMBS!A32</f>
        <v>Setdastal</v>
      </c>
      <c r="B32">
        <v>31</v>
      </c>
      <c r="C32" t="str">
        <f>CLIMBS!B32</f>
        <v>draft</v>
      </c>
      <c r="D32">
        <f>IF(CLIMBS!R32&lt;&gt;0,1,0)+IF(CLIMBS!G32&lt;&gt;0,1,0)+IF(CLIMBS!H32&lt;&gt;0,1,0)+IF(CLIMBS!I32&lt;&gt;0,1,0)+IF(CLIMBS!J32&lt;&gt;0,1,0)+IF(CLIMBS!N32&lt;&gt;0,1,0)+IF(CLIMBS!M32&lt;&gt;0,1,0)+IF(CLIMBS!O32&lt;&gt;0,1,0)+IF(CLIMBS!P32&lt;&gt;0,1,0)</f>
        <v>0</v>
      </c>
      <c r="E32">
        <f>IF(CLIMBS!S32&lt;&gt;0,1,0)</f>
        <v>0</v>
      </c>
      <c r="F32" t="str">
        <f>_xlfn.IFNA(IF(VLOOKUP(CONCATENATE(B32,"tile"),IMAGES!I:I,1,FALSE)&lt;&gt;0,1,0)+
IF(VLOOKUP(CONCATENATE(B32,"topo"),IMAGES!I:I,1,FALSE)&lt;&gt;0,1,0)+
IF(VLOOKUP(CONCATENATE(B32,"map"),IMAGES!I:I,1,FALSE)&lt;&gt;0,1,0),"missing")</f>
        <v>missing</v>
      </c>
      <c r="G32">
        <f>SUMIFS(IMAGES!G:G,IMAGES!A:A,'to-do-score-card'!B32,IMAGES!B:B,"topo")</f>
        <v>0</v>
      </c>
      <c r="H32">
        <f>_xlfn.IFNA(IF(VLOOKUP(B32,GUIDEBOOKS!A:A,1,FALSE) &lt;&gt; 0,1,0),0)</f>
        <v>0</v>
      </c>
      <c r="I32">
        <f>_xlfn.IFNA(IF(VLOOKUP(B32,WEATHER!A:A,1,FALSE) &lt;&gt; 0,1,0),0)</f>
        <v>0</v>
      </c>
      <c r="J32">
        <f>_xlfn.IFNA(IF(VLOOKUP(B32,REFERANCES!A:A,1,FALSE),1,0),0)</f>
        <v>1</v>
      </c>
      <c r="K32">
        <f>IF(VLOOKUP(B32,CLIMBS!C:T,18,FALSE)&gt;0,1,0)</f>
        <v>0</v>
      </c>
      <c r="L32" s="25" t="str">
        <f t="shared" ref="L32:L33" si="1">IF(SUM(D32:K32)=22,"DONE","")</f>
        <v/>
      </c>
    </row>
    <row r="33" spans="1:12" x14ac:dyDescent="0.5">
      <c r="A33" t="str">
        <f>CLIMBS!A33</f>
        <v>Freÿr</v>
      </c>
      <c r="B33">
        <v>32</v>
      </c>
      <c r="C33" t="str">
        <f>CLIMBS!B33</f>
        <v>publish</v>
      </c>
      <c r="D33">
        <f>IF(CLIMBS!R33&lt;&gt;0,1,0)+IF(CLIMBS!G33&lt;&gt;0,1,0)+IF(CLIMBS!H33&lt;&gt;0,1,0)+IF(CLIMBS!I33&lt;&gt;0,1,0)+IF(CLIMBS!J33&lt;&gt;0,1,0)+IF(CLIMBS!N33&lt;&gt;0,1,0)+IF(CLIMBS!M33&lt;&gt;0,1,0)+IF(CLIMBS!O33&lt;&gt;0,1,0)+IF(CLIMBS!P33&lt;&gt;0,1,0)</f>
        <v>9</v>
      </c>
      <c r="E33">
        <f>IF(CLIMBS!S33&lt;&gt;0,1,0)</f>
        <v>1</v>
      </c>
      <c r="F33">
        <f>_xlfn.IFNA(IF(VLOOKUP(CONCATENATE(B33,"tile"),IMAGES!I:I,1,FALSE)&lt;&gt;0,1,0)+
IF(VLOOKUP(CONCATENATE(B33,"topo"),IMAGES!I:I,1,FALSE)&lt;&gt;0,1,0)+
IF(VLOOKUP(CONCATENATE(B33,"map"),IMAGES!I:I,1,FALSE)&lt;&gt;0,1,0),"missing")</f>
        <v>3</v>
      </c>
      <c r="G33">
        <f>SUMIFS(IMAGES!G:G,IMAGES!A:A,'to-do-score-card'!B33,IMAGES!B:B,"topo")</f>
        <v>5</v>
      </c>
      <c r="H33">
        <f>_xlfn.IFNA(IF(VLOOKUP(B33,GUIDEBOOKS!A:A,1,FALSE) &lt;&gt; 0,1,0),0)</f>
        <v>1</v>
      </c>
      <c r="I33">
        <f>_xlfn.IFNA(IF(VLOOKUP(B33,WEATHER!A:A,1,FALSE) &lt;&gt; 0,1,0),0)</f>
        <v>1</v>
      </c>
      <c r="J33">
        <f>_xlfn.IFNA(IF(VLOOKUP(B33,REFERANCES!A:A,1,FALSE),1,0),0)</f>
        <v>0</v>
      </c>
      <c r="K33">
        <f>IF(VLOOKUP(B33,CLIMBS!C:T,18,FALSE)&gt;0,1,0)</f>
        <v>0</v>
      </c>
      <c r="L33" s="25" t="str">
        <f t="shared" si="1"/>
        <v/>
      </c>
    </row>
    <row r="34" spans="1:12" x14ac:dyDescent="0.5">
      <c r="A34" t="str">
        <f>CLIMBS!A34</f>
        <v>Grande Fermeda</v>
      </c>
      <c r="B34">
        <v>33</v>
      </c>
      <c r="C34" t="str">
        <f>CLIMBS!B34</f>
        <v>publish</v>
      </c>
      <c r="D34">
        <f>IF(CLIMBS!R34&lt;&gt;0,1,0)+IF(CLIMBS!G34&lt;&gt;0,1,0)+IF(CLIMBS!H34&lt;&gt;0,1,0)+IF(CLIMBS!I34&lt;&gt;0,1,0)+IF(CLIMBS!J34&lt;&gt;0,1,0)+IF(CLIMBS!N34&lt;&gt;0,1,0)+IF(CLIMBS!M34&lt;&gt;0,1,0)+IF(CLIMBS!O34&lt;&gt;0,1,0)+IF(CLIMBS!P34&lt;&gt;0,1,0)</f>
        <v>9</v>
      </c>
      <c r="E34">
        <f>IF(CLIMBS!S34&lt;&gt;0,1,0)</f>
        <v>1</v>
      </c>
      <c r="F34">
        <f>_xlfn.IFNA(IF(VLOOKUP(CONCATENATE(B34,"tile"),IMAGES!I:I,1,FALSE)&lt;&gt;0,1,0)+
IF(VLOOKUP(CONCATENATE(B34,"topo"),IMAGES!I:I,1,FALSE)&lt;&gt;0,1,0)+
IF(VLOOKUP(CONCATENATE(B34,"map"),IMAGES!I:I,1,FALSE)&lt;&gt;0,1,0),"missing")</f>
        <v>3</v>
      </c>
      <c r="G34">
        <f>SUMIFS(IMAGES!G:G,IMAGES!A:A,'to-do-score-card'!B34,IMAGES!B:B,"topo")</f>
        <v>5</v>
      </c>
      <c r="H34">
        <f>_xlfn.IFNA(IF(VLOOKUP(B34,GUIDEBOOKS!A:A,1,FALSE) &lt;&gt; 0,1,0),0)</f>
        <v>1</v>
      </c>
      <c r="I34">
        <f>_xlfn.IFNA(IF(VLOOKUP(B34,WEATHER!A:A,1,FALSE) &lt;&gt; 0,1,0),0)</f>
        <v>1</v>
      </c>
      <c r="J34">
        <f>_xlfn.IFNA(IF(VLOOKUP(B34,REFERANCES!A:A,1,FALSE),1,0),0)</f>
        <v>1</v>
      </c>
      <c r="K34">
        <f>IF(VLOOKUP(B34,CLIMBS!C:T,18,FALSE)&gt;0,1,0)</f>
        <v>0</v>
      </c>
      <c r="L34" s="25" t="str">
        <f t="shared" ref="L34:L35" si="2">IF(SUM(D34:K34)=22,"DONE","")</f>
        <v/>
      </c>
    </row>
    <row r="35" spans="1:12" x14ac:dyDescent="0.5">
      <c r="A35" t="str">
        <f>CLIMBS!A35</f>
        <v>Old man of Hoy</v>
      </c>
      <c r="B35">
        <v>34</v>
      </c>
      <c r="C35" t="str">
        <f>CLIMBS!B35</f>
        <v>draft</v>
      </c>
      <c r="D35">
        <f>IF(CLIMBS!R35&lt;&gt;0,1,0)+IF(CLIMBS!G35&lt;&gt;0,1,0)+IF(CLIMBS!H35&lt;&gt;0,1,0)+IF(CLIMBS!I35&lt;&gt;0,1,0)+IF(CLIMBS!J35&lt;&gt;0,1,0)+IF(CLIMBS!N35&lt;&gt;0,1,0)+IF(CLIMBS!M35&lt;&gt;0,1,0)+IF(CLIMBS!O35&lt;&gt;0,1,0)+IF(CLIMBS!P35&lt;&gt;0,1,0)</f>
        <v>0</v>
      </c>
      <c r="E35">
        <f>IF(CLIMBS!S35&lt;&gt;0,1,0)</f>
        <v>0</v>
      </c>
      <c r="F35" t="str">
        <f>_xlfn.IFNA(IF(VLOOKUP(CONCATENATE(B35,"tile"),IMAGES!I:I,1,FALSE)&lt;&gt;0,1,0)+
IF(VLOOKUP(CONCATENATE(B35,"topo"),IMAGES!I:I,1,FALSE)&lt;&gt;0,1,0)+
IF(VLOOKUP(CONCATENATE(B35,"map"),IMAGES!I:I,1,FALSE)&lt;&gt;0,1,0),"missing")</f>
        <v>missing</v>
      </c>
      <c r="G35">
        <f>SUMIFS(IMAGES!G:G,IMAGES!A:A,'to-do-score-card'!B35,IMAGES!B:B,"topo")</f>
        <v>0</v>
      </c>
      <c r="H35">
        <f>_xlfn.IFNA(IF(VLOOKUP(B35,GUIDEBOOKS!A:A,1,FALSE) &lt;&gt; 0,1,0),0)</f>
        <v>0</v>
      </c>
      <c r="I35">
        <f>_xlfn.IFNA(IF(VLOOKUP(B35,WEATHER!A:A,1,FALSE) &lt;&gt; 0,1,0),0)</f>
        <v>0</v>
      </c>
      <c r="J35">
        <f>_xlfn.IFNA(IF(VLOOKUP(B35,REFERANCES!A:A,1,FALSE),1,0),0)</f>
        <v>0</v>
      </c>
      <c r="K35">
        <f>IF(VLOOKUP(B35,CLIMBS!C:T,18,FALSE)&gt;0,1,0)</f>
        <v>0</v>
      </c>
      <c r="L35" s="25" t="str">
        <f t="shared" si="2"/>
        <v/>
      </c>
    </row>
  </sheetData>
  <conditionalFormatting sqref="D2:D36">
    <cfRule type="cellIs" dxfId="16" priority="16" operator="greaterThan">
      <formula>8</formula>
    </cfRule>
    <cfRule type="cellIs" dxfId="15" priority="17" operator="lessThan">
      <formula>9</formula>
    </cfRule>
  </conditionalFormatting>
  <conditionalFormatting sqref="C2:C36">
    <cfRule type="cellIs" dxfId="14" priority="15" operator="equal">
      <formula>"draft"</formula>
    </cfRule>
  </conditionalFormatting>
  <conditionalFormatting sqref="C2">
    <cfRule type="cellIs" dxfId="13" priority="14" operator="equal">
      <formula>"publish"</formula>
    </cfRule>
  </conditionalFormatting>
  <conditionalFormatting sqref="C3:C36">
    <cfRule type="cellIs" dxfId="12" priority="13" operator="equal">
      <formula>"publish"</formula>
    </cfRule>
  </conditionalFormatting>
  <conditionalFormatting sqref="E2:E36">
    <cfRule type="cellIs" dxfId="11" priority="11" operator="lessThan">
      <formula>1</formula>
    </cfRule>
    <cfRule type="cellIs" dxfId="10" priority="12" operator="greaterThan">
      <formula>0</formula>
    </cfRule>
  </conditionalFormatting>
  <conditionalFormatting sqref="F2:G36">
    <cfRule type="cellIs" dxfId="9" priority="9" operator="equal">
      <formula>4</formula>
    </cfRule>
    <cfRule type="cellIs" dxfId="8" priority="10" operator="equal">
      <formula>"missing"</formula>
    </cfRule>
  </conditionalFormatting>
  <conditionalFormatting sqref="H2:J36">
    <cfRule type="cellIs" dxfId="7" priority="7" operator="equal">
      <formula>0</formula>
    </cfRule>
    <cfRule type="cellIs" dxfId="6" priority="8" operator="greaterThan">
      <formula>0.5</formula>
    </cfRule>
  </conditionalFormatting>
  <conditionalFormatting sqref="K2:K36">
    <cfRule type="cellIs" dxfId="5" priority="5" operator="equal">
      <formula>0</formula>
    </cfRule>
    <cfRule type="cellIs" dxfId="4" priority="6" operator="greaterThan">
      <formula>0.5</formula>
    </cfRule>
  </conditionalFormatting>
  <conditionalFormatting sqref="G2:G36">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36">
    <cfRule type="cellIs" dxfId="0" priority="1" operator="equal">
      <formula>3</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2019-09-19T11:46:57Z</dcterms:modified>
</cp:coreProperties>
</file>