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228"/>
  <workbookPr defaultThemeVersion="166925"/>
  <mc:AlternateContent xmlns:mc="http://schemas.openxmlformats.org/markup-compatibility/2006">
    <mc:Choice Requires="x15">
      <x15ac:absPath xmlns:x15ac="http://schemas.microsoft.com/office/spreadsheetml/2010/11/ac" url="C:\Users\inver\Desktop\forAWS\multi-pitch\working-files\"/>
    </mc:Choice>
  </mc:AlternateContent>
  <xr:revisionPtr revIDLastSave="0" documentId="13_ncr:1_{18838428-8D62-4383-AC15-32857A3555E2}" xr6:coauthVersionLast="45" xr6:coauthVersionMax="45" xr10:uidLastSave="{00000000-0000-0000-0000-000000000000}"/>
  <bookViews>
    <workbookView xWindow="-98" yWindow="-98" windowWidth="20715" windowHeight="13276" activeTab="1" xr2:uid="{00000000-000D-0000-FFFF-FFFF00000000}"/>
  </bookViews>
  <sheets>
    <sheet name="CLIMBS" sheetId="1" r:id="rId1"/>
    <sheet name="IMAGES" sheetId="3" r:id="rId2"/>
    <sheet name="GUIDEBOOKS" sheetId="2" r:id="rId3"/>
    <sheet name="REFERANCES" sheetId="5" r:id="rId4"/>
    <sheet name="GEOLOGY" sheetId="6" r:id="rId5"/>
    <sheet name="WEATHER" sheetId="7" r:id="rId6"/>
    <sheet name="to-do-score-card" sheetId="8" r:id="rId7"/>
  </sheets>
  <definedNames>
    <definedName name="_xlnm._FilterDatabase" localSheetId="1" hidden="1">IMAGES!$A$1:$I$116</definedName>
    <definedName name="_xlnm._FilterDatabase" localSheetId="3" hidden="1">REFERANCES!$A$1:$C$43</definedName>
  </definedNames>
  <calcPr calcId="181029" iterateDelta="0" concurrentCalc="0"/>
  <fileRecoveryPr repairLoad="1"/>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104" i="3" l="1"/>
  <c r="I103" i="3"/>
  <c r="AG39" i="1"/>
  <c r="I102" i="3"/>
  <c r="I101" i="3"/>
  <c r="I100" i="3"/>
  <c r="I99" i="3"/>
  <c r="I98" i="3"/>
  <c r="A36" i="8"/>
  <c r="C36" i="8"/>
  <c r="D36" i="8"/>
  <c r="E36" i="8"/>
  <c r="I97" i="3"/>
  <c r="F36" i="8"/>
  <c r="G36" i="8"/>
  <c r="H36" i="8"/>
  <c r="I36" i="8"/>
  <c r="J36" i="8"/>
  <c r="K36" i="8"/>
  <c r="L36" i="8"/>
  <c r="A37" i="8"/>
  <c r="C37" i="8"/>
  <c r="D37" i="8"/>
  <c r="E37" i="8"/>
  <c r="F37" i="8"/>
  <c r="G37" i="8"/>
  <c r="H37" i="8"/>
  <c r="I37" i="8"/>
  <c r="J37" i="8"/>
  <c r="K37" i="8"/>
  <c r="L37" i="8"/>
  <c r="A38" i="8"/>
  <c r="C38" i="8"/>
  <c r="D38" i="8"/>
  <c r="E38" i="8"/>
  <c r="F38" i="8"/>
  <c r="G38" i="8"/>
  <c r="H38" i="8"/>
  <c r="I38" i="8"/>
  <c r="J38" i="8"/>
  <c r="K38" i="8"/>
  <c r="L38" i="8"/>
  <c r="A39" i="8"/>
  <c r="C39" i="8"/>
  <c r="D39" i="8"/>
  <c r="E39" i="8"/>
  <c r="F39" i="8"/>
  <c r="G39" i="8"/>
  <c r="H39" i="8"/>
  <c r="I39" i="8"/>
  <c r="J39" i="8"/>
  <c r="K39" i="8"/>
  <c r="L39" i="8"/>
  <c r="AG38" i="1"/>
  <c r="AG3" i="1"/>
  <c r="AG2" i="1"/>
  <c r="AG27" i="1"/>
  <c r="AG20" i="1"/>
  <c r="B3" i="8"/>
  <c r="G3" i="8"/>
  <c r="D3" i="8"/>
  <c r="K3" i="8"/>
  <c r="E3" i="8"/>
  <c r="I2" i="3"/>
  <c r="I3" i="3"/>
  <c r="I4" i="3"/>
  <c r="I5" i="3"/>
  <c r="I6" i="3"/>
  <c r="I7" i="3"/>
  <c r="I8" i="3"/>
  <c r="I9" i="3"/>
  <c r="I10" i="3"/>
  <c r="I11" i="3"/>
  <c r="I12" i="3"/>
  <c r="I13" i="3"/>
  <c r="I14" i="3"/>
  <c r="I15" i="3"/>
  <c r="I16" i="3"/>
  <c r="I17" i="3"/>
  <c r="I18" i="3"/>
  <c r="I19" i="3"/>
  <c r="I20" i="3"/>
  <c r="I21" i="3"/>
  <c r="I22" i="3"/>
  <c r="I23" i="3"/>
  <c r="I24" i="3"/>
  <c r="I25" i="3"/>
  <c r="I26" i="3"/>
  <c r="I27" i="3"/>
  <c r="I28" i="3"/>
  <c r="I29" i="3"/>
  <c r="I30" i="3"/>
  <c r="I31" i="3"/>
  <c r="I32" i="3"/>
  <c r="I33" i="3"/>
  <c r="I34" i="3"/>
  <c r="I35" i="3"/>
  <c r="I36" i="3"/>
  <c r="I37" i="3"/>
  <c r="I38" i="3"/>
  <c r="I39" i="3"/>
  <c r="I40" i="3"/>
  <c r="I41" i="3"/>
  <c r="I42" i="3"/>
  <c r="I43" i="3"/>
  <c r="I44" i="3"/>
  <c r="I45" i="3"/>
  <c r="I46" i="3"/>
  <c r="I47" i="3"/>
  <c r="I48" i="3"/>
  <c r="I49" i="3"/>
  <c r="I50" i="3"/>
  <c r="I51" i="3"/>
  <c r="I52" i="3"/>
  <c r="I53" i="3"/>
  <c r="I54" i="3"/>
  <c r="I55" i="3"/>
  <c r="I56" i="3"/>
  <c r="I57" i="3"/>
  <c r="I58" i="3"/>
  <c r="I59" i="3"/>
  <c r="I60" i="3"/>
  <c r="I61" i="3"/>
  <c r="I62" i="3"/>
  <c r="I63" i="3"/>
  <c r="I64" i="3"/>
  <c r="I65" i="3"/>
  <c r="I66" i="3"/>
  <c r="I67" i="3"/>
  <c r="I68" i="3"/>
  <c r="I69" i="3"/>
  <c r="I70" i="3"/>
  <c r="I71" i="3"/>
  <c r="I72" i="3"/>
  <c r="I73" i="3"/>
  <c r="I74" i="3"/>
  <c r="I75" i="3"/>
  <c r="I76" i="3"/>
  <c r="I77" i="3"/>
  <c r="I78" i="3"/>
  <c r="I79" i="3"/>
  <c r="I80" i="3"/>
  <c r="I81" i="3"/>
  <c r="I82" i="3"/>
  <c r="I83" i="3"/>
  <c r="I84" i="3"/>
  <c r="I85" i="3"/>
  <c r="I86" i="3"/>
  <c r="I87" i="3"/>
  <c r="I88" i="3"/>
  <c r="I89" i="3"/>
  <c r="I90" i="3"/>
  <c r="I91" i="3"/>
  <c r="I92" i="3"/>
  <c r="I93" i="3"/>
  <c r="I94" i="3"/>
  <c r="I95" i="3"/>
  <c r="I96" i="3"/>
  <c r="I113" i="3"/>
  <c r="I114" i="3"/>
  <c r="I115" i="3"/>
  <c r="I116" i="3"/>
  <c r="F3" i="8"/>
  <c r="H3" i="8"/>
  <c r="I3" i="8"/>
  <c r="J3" i="8"/>
  <c r="L3" i="8"/>
  <c r="B4" i="8"/>
  <c r="G4" i="8"/>
  <c r="K4" i="8"/>
  <c r="D4" i="8"/>
  <c r="E4" i="8"/>
  <c r="F4" i="8"/>
  <c r="H4" i="8"/>
  <c r="I4" i="8"/>
  <c r="J4" i="8"/>
  <c r="L4" i="8"/>
  <c r="B5" i="8"/>
  <c r="G5" i="8"/>
  <c r="K5" i="8"/>
  <c r="D5" i="8"/>
  <c r="E5" i="8"/>
  <c r="F5" i="8"/>
  <c r="H5" i="8"/>
  <c r="I5" i="8"/>
  <c r="J5" i="8"/>
  <c r="L5" i="8"/>
  <c r="B6" i="8"/>
  <c r="G6" i="8"/>
  <c r="K6" i="8"/>
  <c r="D6" i="8"/>
  <c r="E6" i="8"/>
  <c r="F6" i="8"/>
  <c r="H6" i="8"/>
  <c r="I6" i="8"/>
  <c r="J6" i="8"/>
  <c r="L6" i="8"/>
  <c r="B7" i="8"/>
  <c r="G7" i="8"/>
  <c r="K7" i="8"/>
  <c r="D7" i="8"/>
  <c r="E7" i="8"/>
  <c r="F7" i="8"/>
  <c r="H7" i="8"/>
  <c r="I7" i="8"/>
  <c r="J7" i="8"/>
  <c r="L7" i="8"/>
  <c r="B8" i="8"/>
  <c r="G8" i="8"/>
  <c r="K8" i="8"/>
  <c r="D8" i="8"/>
  <c r="E8" i="8"/>
  <c r="F8" i="8"/>
  <c r="H8" i="8"/>
  <c r="I8" i="8"/>
  <c r="J8" i="8"/>
  <c r="L8" i="8"/>
  <c r="B9" i="8"/>
  <c r="G9" i="8"/>
  <c r="K9" i="8"/>
  <c r="D9" i="8"/>
  <c r="E9" i="8"/>
  <c r="F9" i="8"/>
  <c r="H9" i="8"/>
  <c r="I9" i="8"/>
  <c r="J9" i="8"/>
  <c r="L9" i="8"/>
  <c r="B10" i="8"/>
  <c r="G10" i="8"/>
  <c r="K10" i="8"/>
  <c r="D10" i="8"/>
  <c r="E10" i="8"/>
  <c r="F10" i="8"/>
  <c r="H10" i="8"/>
  <c r="I10" i="8"/>
  <c r="J10" i="8"/>
  <c r="L10" i="8"/>
  <c r="B11" i="8"/>
  <c r="G11" i="8"/>
  <c r="K11" i="8"/>
  <c r="D11" i="8"/>
  <c r="E11" i="8"/>
  <c r="F11" i="8"/>
  <c r="H11" i="8"/>
  <c r="I11" i="8"/>
  <c r="J11" i="8"/>
  <c r="L11" i="8"/>
  <c r="B12" i="8"/>
  <c r="G12" i="8"/>
  <c r="K12" i="8"/>
  <c r="D12" i="8"/>
  <c r="E12" i="8"/>
  <c r="F12" i="8"/>
  <c r="H12" i="8"/>
  <c r="I12" i="8"/>
  <c r="J12" i="8"/>
  <c r="L12" i="8"/>
  <c r="B13" i="8"/>
  <c r="G13" i="8"/>
  <c r="K13" i="8"/>
  <c r="D13" i="8"/>
  <c r="E13" i="8"/>
  <c r="F13" i="8"/>
  <c r="H13" i="8"/>
  <c r="I13" i="8"/>
  <c r="J13" i="8"/>
  <c r="L13" i="8"/>
  <c r="B14" i="8"/>
  <c r="G14" i="8"/>
  <c r="K14" i="8"/>
  <c r="D14" i="8"/>
  <c r="E14" i="8"/>
  <c r="F14" i="8"/>
  <c r="H14" i="8"/>
  <c r="I14" i="8"/>
  <c r="J14" i="8"/>
  <c r="L14" i="8"/>
  <c r="B15" i="8"/>
  <c r="G15" i="8"/>
  <c r="K15" i="8"/>
  <c r="D15" i="8"/>
  <c r="E15" i="8"/>
  <c r="F15" i="8"/>
  <c r="H15" i="8"/>
  <c r="I15" i="8"/>
  <c r="J15" i="8"/>
  <c r="L15" i="8"/>
  <c r="B16" i="8"/>
  <c r="G16" i="8"/>
  <c r="K16" i="8"/>
  <c r="D16" i="8"/>
  <c r="E16" i="8"/>
  <c r="F16" i="8"/>
  <c r="H16" i="8"/>
  <c r="I16" i="8"/>
  <c r="J16" i="8"/>
  <c r="L16" i="8"/>
  <c r="B17" i="8"/>
  <c r="G17" i="8"/>
  <c r="K17" i="8"/>
  <c r="D17" i="8"/>
  <c r="E17" i="8"/>
  <c r="F17" i="8"/>
  <c r="H17" i="8"/>
  <c r="I17" i="8"/>
  <c r="J17" i="8"/>
  <c r="L17" i="8"/>
  <c r="B18" i="8"/>
  <c r="G18" i="8"/>
  <c r="K18" i="8"/>
  <c r="D18" i="8"/>
  <c r="E18" i="8"/>
  <c r="F18" i="8"/>
  <c r="H18" i="8"/>
  <c r="I18" i="8"/>
  <c r="J18" i="8"/>
  <c r="L18" i="8"/>
  <c r="G19" i="8"/>
  <c r="K19" i="8"/>
  <c r="D19" i="8"/>
  <c r="E19" i="8"/>
  <c r="J19" i="8"/>
  <c r="F19" i="8"/>
  <c r="H19" i="8"/>
  <c r="I19" i="8"/>
  <c r="L19" i="8"/>
  <c r="G20" i="8"/>
  <c r="K20" i="8"/>
  <c r="D20" i="8"/>
  <c r="E20" i="8"/>
  <c r="J20" i="8"/>
  <c r="F20" i="8"/>
  <c r="H20" i="8"/>
  <c r="I20" i="8"/>
  <c r="L20" i="8"/>
  <c r="G21" i="8"/>
  <c r="K21" i="8"/>
  <c r="D21" i="8"/>
  <c r="E21" i="8"/>
  <c r="J21" i="8"/>
  <c r="F21" i="8"/>
  <c r="H21" i="8"/>
  <c r="I21" i="8"/>
  <c r="L21" i="8"/>
  <c r="G22" i="8"/>
  <c r="K22" i="8"/>
  <c r="D22" i="8"/>
  <c r="E22" i="8"/>
  <c r="J22" i="8"/>
  <c r="F22" i="8"/>
  <c r="H22" i="8"/>
  <c r="I22" i="8"/>
  <c r="L22" i="8"/>
  <c r="G23" i="8"/>
  <c r="K23" i="8"/>
  <c r="D23" i="8"/>
  <c r="E23" i="8"/>
  <c r="J23" i="8"/>
  <c r="F23" i="8"/>
  <c r="H23" i="8"/>
  <c r="I23" i="8"/>
  <c r="L23" i="8"/>
  <c r="G24" i="8"/>
  <c r="K24" i="8"/>
  <c r="D24" i="8"/>
  <c r="E24" i="8"/>
  <c r="J24" i="8"/>
  <c r="F24" i="8"/>
  <c r="H24" i="8"/>
  <c r="I24" i="8"/>
  <c r="L24" i="8"/>
  <c r="G25" i="8"/>
  <c r="K25" i="8"/>
  <c r="D25" i="8"/>
  <c r="E25" i="8"/>
  <c r="J25" i="8"/>
  <c r="F25" i="8"/>
  <c r="H25" i="8"/>
  <c r="I25" i="8"/>
  <c r="L25" i="8"/>
  <c r="G26" i="8"/>
  <c r="K26" i="8"/>
  <c r="D26" i="8"/>
  <c r="E26" i="8"/>
  <c r="J26" i="8"/>
  <c r="F26" i="8"/>
  <c r="H26" i="8"/>
  <c r="I26" i="8"/>
  <c r="L26" i="8"/>
  <c r="G27" i="8"/>
  <c r="K27" i="8"/>
  <c r="D27" i="8"/>
  <c r="E27" i="8"/>
  <c r="J27" i="8"/>
  <c r="F27" i="8"/>
  <c r="H27" i="8"/>
  <c r="I27" i="8"/>
  <c r="L27" i="8"/>
  <c r="G28" i="8"/>
  <c r="K28" i="8"/>
  <c r="D28" i="8"/>
  <c r="E28" i="8"/>
  <c r="J28" i="8"/>
  <c r="F28" i="8"/>
  <c r="H28" i="8"/>
  <c r="I28" i="8"/>
  <c r="L28" i="8"/>
  <c r="G29" i="8"/>
  <c r="K29" i="8"/>
  <c r="D29" i="8"/>
  <c r="E29" i="8"/>
  <c r="J29" i="8"/>
  <c r="F29" i="8"/>
  <c r="H29" i="8"/>
  <c r="I29" i="8"/>
  <c r="L29" i="8"/>
  <c r="G30" i="8"/>
  <c r="K30" i="8"/>
  <c r="D30" i="8"/>
  <c r="E30" i="8"/>
  <c r="J30" i="8"/>
  <c r="F30" i="8"/>
  <c r="H30" i="8"/>
  <c r="I30" i="8"/>
  <c r="L30" i="8"/>
  <c r="G31" i="8"/>
  <c r="K31" i="8"/>
  <c r="D31" i="8"/>
  <c r="E31" i="8"/>
  <c r="J31" i="8"/>
  <c r="F31" i="8"/>
  <c r="H31" i="8"/>
  <c r="I31" i="8"/>
  <c r="L31" i="8"/>
  <c r="G32" i="8"/>
  <c r="K32" i="8"/>
  <c r="D32" i="8"/>
  <c r="E32" i="8"/>
  <c r="J32" i="8"/>
  <c r="F32" i="8"/>
  <c r="H32" i="8"/>
  <c r="I32" i="8"/>
  <c r="L32" i="8"/>
  <c r="G33" i="8"/>
  <c r="K33" i="8"/>
  <c r="D33" i="8"/>
  <c r="E33" i="8"/>
  <c r="J33" i="8"/>
  <c r="F33" i="8"/>
  <c r="H33" i="8"/>
  <c r="I33" i="8"/>
  <c r="L33" i="8"/>
  <c r="G34" i="8"/>
  <c r="K34" i="8"/>
  <c r="D34" i="8"/>
  <c r="E34" i="8"/>
  <c r="J34" i="8"/>
  <c r="F34" i="8"/>
  <c r="H34" i="8"/>
  <c r="I34" i="8"/>
  <c r="L34" i="8"/>
  <c r="G35" i="8"/>
  <c r="K35" i="8"/>
  <c r="D35" i="8"/>
  <c r="E35" i="8"/>
  <c r="J35" i="8"/>
  <c r="F35" i="8"/>
  <c r="H35" i="8"/>
  <c r="I35" i="8"/>
  <c r="L35" i="8"/>
  <c r="B2" i="8"/>
  <c r="G2" i="8"/>
  <c r="K2" i="8"/>
  <c r="D2" i="8"/>
  <c r="E2" i="8"/>
  <c r="F2" i="8"/>
  <c r="H2" i="8"/>
  <c r="I2" i="8"/>
  <c r="J2" i="8"/>
  <c r="L2" i="8"/>
  <c r="AG8" i="1"/>
  <c r="AG9" i="1"/>
  <c r="AG36" i="1"/>
  <c r="AG34" i="1"/>
  <c r="C34" i="8"/>
  <c r="C35" i="8"/>
  <c r="A34" i="8"/>
  <c r="A35" i="8"/>
  <c r="AG25" i="1"/>
  <c r="AG26" i="1"/>
  <c r="AG17" i="1"/>
  <c r="AG30" i="1"/>
  <c r="AG31" i="1"/>
  <c r="AG33" i="1"/>
  <c r="AG21" i="1"/>
  <c r="AG5" i="1"/>
  <c r="P4" i="8"/>
  <c r="P5" i="8"/>
  <c r="P6" i="8"/>
  <c r="P7" i="8"/>
  <c r="P8" i="8"/>
  <c r="P9" i="8"/>
  <c r="P3" i="8"/>
  <c r="A33" i="8"/>
  <c r="C33" i="8"/>
  <c r="A31" i="8"/>
  <c r="C31" i="8"/>
  <c r="A32" i="8"/>
  <c r="C32" i="8"/>
  <c r="C30" i="8"/>
  <c r="A30" i="8"/>
  <c r="C29" i="8"/>
  <c r="A29" i="8"/>
  <c r="C28" i="8"/>
  <c r="A28" i="8"/>
  <c r="A26" i="8"/>
  <c r="C26" i="8"/>
  <c r="A27" i="8"/>
  <c r="C27" i="8"/>
  <c r="C25" i="8"/>
  <c r="A25" i="8"/>
  <c r="C24" i="8"/>
  <c r="A24" i="8"/>
  <c r="A23" i="8"/>
  <c r="C23" i="8"/>
  <c r="A22" i="8"/>
  <c r="C22" i="8"/>
  <c r="C21" i="8"/>
  <c r="A9" i="8"/>
  <c r="A10" i="8"/>
  <c r="A11" i="8"/>
  <c r="A12" i="8"/>
  <c r="A13" i="8"/>
  <c r="A14" i="8"/>
  <c r="A15" i="8"/>
  <c r="A16" i="8"/>
  <c r="A17" i="8"/>
  <c r="A18" i="8"/>
  <c r="A19" i="8"/>
  <c r="A20" i="8"/>
  <c r="A21" i="8"/>
  <c r="C20" i="8"/>
  <c r="C19" i="8"/>
  <c r="C18" i="8"/>
  <c r="C3" i="8"/>
  <c r="C4" i="8"/>
  <c r="C5" i="8"/>
  <c r="C6" i="8"/>
  <c r="C7" i="8"/>
  <c r="C8" i="8"/>
  <c r="C9" i="8"/>
  <c r="C10" i="8"/>
  <c r="C11" i="8"/>
  <c r="C12" i="8"/>
  <c r="C13" i="8"/>
  <c r="C14" i="8"/>
  <c r="C15" i="8"/>
  <c r="C16" i="8"/>
  <c r="C17" i="8"/>
  <c r="C2" i="8"/>
  <c r="A3" i="8"/>
  <c r="A4" i="8"/>
  <c r="A5" i="8"/>
  <c r="A6" i="8"/>
  <c r="A7" i="8"/>
  <c r="A8" i="8"/>
  <c r="A2" i="8"/>
</calcChain>
</file>

<file path=xl/sharedStrings.xml><?xml version="1.0" encoding="utf-8"?>
<sst xmlns="http://schemas.openxmlformats.org/spreadsheetml/2006/main" count="1652" uniqueCount="915">
  <si>
    <t>cliff</t>
  </si>
  <si>
    <t>id</t>
  </si>
  <si>
    <t>country</t>
  </si>
  <si>
    <t>county</t>
  </si>
  <si>
    <t>routeName</t>
  </si>
  <si>
    <t>length</t>
  </si>
  <si>
    <t>pitches</t>
  </si>
  <si>
    <t>dataGrade</t>
  </si>
  <si>
    <t>tradGrade</t>
  </si>
  <si>
    <t>techGrade</t>
  </si>
  <si>
    <t>flag</t>
  </si>
  <si>
    <t>geoLocation</t>
  </si>
  <si>
    <t>rock</t>
  </si>
  <si>
    <t>intro</t>
  </si>
  <si>
    <t>approach</t>
  </si>
  <si>
    <t>incline</t>
  </si>
  <si>
    <t>face</t>
  </si>
  <si>
    <t>Old Man of Stoer</t>
  </si>
  <si>
    <t>Scotland</t>
  </si>
  <si>
    <t>Sutherland</t>
  </si>
  <si>
    <t>Original Route</t>
  </si>
  <si>
    <t>img/tiles/old-man-of-stoer-small.jpg</t>
  </si>
  <si>
    <t>VS</t>
  </si>
  <si>
    <t>5a</t>
  </si>
  <si>
    <t>scotland</t>
  </si>
  <si>
    <t>58.26094,-5.38266</t>
  </si>
  <si>
    <t>Torridonian Sandstone</t>
  </si>
  <si>
    <t>Park at the car park near the Stoer Light house (58.237948, -5.400902). Head 3Km northwards to the sea stack, going over the hill of Sidhean Mor. Take a steep scramble down and either boulder hop to the stack at the lowest of tides or set up a Tyrolean traverse if one is not in place already by swimming the 8 meter channel. Using a static rope for this will be easier than dynamic climbing ropes if you can be bothered to carry it.</t>
  </si>
  <si>
    <t>Bosigran</t>
  </si>
  <si>
    <t>England</t>
  </si>
  <si>
    <t>Cornwall</t>
  </si>
  <si>
    <t>Doorpost</t>
  </si>
  <si>
    <t>img/tiles/bosigran-small.jpg</t>
  </si>
  <si>
    <t>Bosigran's Sea Cliffs offer accessible rock climbing</t>
  </si>
  <si>
    <t>HS</t>
  </si>
  <si>
    <t>4b</t>
  </si>
  <si>
    <t>england</t>
  </si>
  <si>
    <t>Granite</t>
  </si>
  <si>
    <t>Vertical</t>
  </si>
  <si>
    <t>W</t>
  </si>
  <si>
    <t>Wales</t>
  </si>
  <si>
    <t xml:space="preserve">Gwynedd </t>
  </si>
  <si>
    <t>Great Slab</t>
  </si>
  <si>
    <t>img/tiles/cloggy-west-butress-small.jpg</t>
  </si>
  <si>
    <t>wales</t>
  </si>
  <si>
    <t>53.07926,-4.09300</t>
  </si>
  <si>
    <t>Rhyolite</t>
  </si>
  <si>
    <t>A great crag and a great route, aptly named the great slab. There is only one technically demanding section up an often-damp corner. The route is long with a lot of variation possible.</t>
  </si>
  <si>
    <t>Vratsa</t>
  </si>
  <si>
    <t>Bulgaria</t>
  </si>
  <si>
    <t>Bulgaria 1300</t>
  </si>
  <si>
    <t>img/tiles/vratsa-bulgaria-climbing.jpg</t>
  </si>
  <si>
    <t>HVS</t>
  </si>
  <si>
    <t>5c</t>
  </si>
  <si>
    <t>VI+</t>
  </si>
  <si>
    <t>bulgaria</t>
  </si>
  <si>
    <t>43.1948,23.53007</t>
  </si>
  <si>
    <t>Limestone</t>
  </si>
  <si>
    <t>Tormore Group</t>
  </si>
  <si>
    <t>Ireland</t>
  </si>
  <si>
    <t>Donegal</t>
  </si>
  <si>
    <t>Cnoc Na Mara</t>
  </si>
  <si>
    <t>img/tiles/cnoc-na-mara-donegal.jpg</t>
  </si>
  <si>
    <t>ireland</t>
  </si>
  <si>
    <t>54.761240,-8.691597</t>
  </si>
  <si>
    <t>TBC</t>
  </si>
  <si>
    <t>Whilst it might seem like an amenable grade and reasonable length, this is a serious adventure on rock that is loose in places with limited reliable protection in places. Expect a long day our for this adventure! The route takes the landward facing ridge to the summit. You will need a small boat or canoe to get to the base and ideally a very calm sea in order to make a reasonably safe crossing. Expect a complicated descent requiring some down climbing and abseiling.</t>
  </si>
  <si>
    <t>Sass Pordoi</t>
  </si>
  <si>
    <t>Italy</t>
  </si>
  <si>
    <t>Dolomites</t>
  </si>
  <si>
    <t>Fedele</t>
  </si>
  <si>
    <t>img/tiles/fedele-on-sass-pordoi-in-the-alps.jpg</t>
  </si>
  <si>
    <t>4a</t>
  </si>
  <si>
    <t>IV+</t>
  </si>
  <si>
    <t>italy</t>
  </si>
  <si>
    <t>46.503278,11.802140</t>
  </si>
  <si>
    <t>Dolomite</t>
  </si>
  <si>
    <t>A superb and impressive route, often seen as the best climbs of its grade (UIAA IV+) in the Dolomites. The climb weaves its way along the edges of the large black water steak that dominates the face. This water that comes heavy in wetter months, has shaped the rock in to lots of clean jugs making the accent surprisingly easy for the steep face. Make sure you wait for a dry period to tackle this climb or you will have to deal with seepage or potentially a full on waterfall, especially on the higher pitches across the black streak. For those up to the challenge the Dibona Upper Wall provides the logical continuation. Combining the routes gives almost a kilometre of climbing up one of the most impressive faces of the Dolomites whilst never exceeding grade IV+.</t>
  </si>
  <si>
    <t>Its possible to park at Ristorante Pian Schiavaneis (46.503278,11.802140).From their head North and slihtly east to Sass Pordoi. Start 50m left of the prominent black streak, directly below the huge boulder on the upper ledge. Climb easy scree and rocks to a scree basin.</t>
  </si>
  <si>
    <t>Cwm Idwal</t>
  </si>
  <si>
    <t>Ordinary Route</t>
  </si>
  <si>
    <t>img/tiles/cwm-idwal-slabs.jpg</t>
  </si>
  <si>
    <t>D</t>
  </si>
  <si>
    <t>Lundy</t>
  </si>
  <si>
    <t>The Devils Slide</t>
  </si>
  <si>
    <t>img/tiles/devils-slide-on-lundy.jpg</t>
  </si>
  <si>
    <t>Meadinha</t>
  </si>
  <si>
    <t>Portugal</t>
  </si>
  <si>
    <t>Queles</t>
  </si>
  <si>
    <t>img/tiles/meadinha-in-portugal.jpg</t>
  </si>
  <si>
    <t>Cornakey Cliff</t>
  </si>
  <si>
    <t>Wreakers Slab</t>
  </si>
  <si>
    <t>img/tiles/wreakers-slab-small.jpg</t>
  </si>
  <si>
    <t>Shale &amp; Sandstone</t>
  </si>
  <si>
    <t>Park in Morwenstow tea room car park lat/lon: 50.908732, -4.553767. Go into the morwenstow graveyard and pass out the bottom (north east) down a path past some private housing into a small wooded area. Go over the tiny stream and turn left out of the woods. Cross two fields and turn right at the cliff edge. Follow the coastal path until you see Cornakey Cliff. When above it, pass behind it to a sketchy and thorny scramble down the slope. Reach the loose rib and work your way down to the makeshift hut. Pass that to the (hopefully) in-situ rope. Descend to sea level when the tide is out and make your way around to the base of the climb. This may require some rock hopping or down climbing. Don't forget to enjoy the descent, it's part of the experience.</t>
  </si>
  <si>
    <t>status</t>
  </si>
  <si>
    <t>publish</t>
  </si>
  <si>
    <t>draft</t>
  </si>
  <si>
    <t>The Old Man of Stoer's Location in Scotland</t>
  </si>
  <si>
    <t>map</t>
  </si>
  <si>
    <t>original image</t>
  </si>
  <si>
    <t>https://commons.wikimedia.org/wiki/File:Old_man_of_stoer.jpg</t>
  </si>
  <si>
    <t>Topo for The Old Man of Stoer</t>
  </si>
  <si>
    <t>topo</t>
  </si>
  <si>
    <t>image source</t>
  </si>
  <si>
    <t>The Sea Stack Know as The Old Man of Stoer</t>
  </si>
  <si>
    <t>attributionText</t>
  </si>
  <si>
    <t>atributionURL</t>
  </si>
  <si>
    <t>alt</t>
  </si>
  <si>
    <t>url</t>
  </si>
  <si>
    <t>type</t>
  </si>
  <si>
    <t>climbId</t>
  </si>
  <si>
    <t>Bosigran's Doorpost Multipitch Route Topo</t>
  </si>
  <si>
    <t>original image source</t>
  </si>
  <si>
    <t>Bosigran's Location in Cornwall</t>
  </si>
  <si>
    <t>https://www.thebmc.co.uk/zoomtopo/cloggy/</t>
  </si>
  <si>
    <t>view BMC super zoom</t>
  </si>
  <si>
    <t>img/topos/cloggy/cloggy-topo-for-great-slab.jpg</t>
  </si>
  <si>
    <t>Map showing the location of the great slab on Cloggy</t>
  </si>
  <si>
    <t>Cnoc Na Mara Sea Stack</t>
  </si>
  <si>
    <t>https://uniqueascent.ie/cnoc_na_mara</t>
  </si>
  <si>
    <t>Credit Iain Miller</t>
  </si>
  <si>
    <t>img/topos/cnoc/cnoc-na-mara-route-topo.jpg</t>
  </si>
  <si>
    <t>Cnoc Na Mara Route Topography</t>
  </si>
  <si>
    <t>Map showing the location of the Tormore Sea Stacks</t>
  </si>
  <si>
    <t>The Amazing Alpine Crag of Sass Pordoig</t>
  </si>
  <si>
    <t>image credit</t>
  </si>
  <si>
    <t>img/topos/sass/sass-pordoi-via-fedele-topo-crop.jpg</t>
  </si>
  <si>
    <t>Sass Pordoi Route Via Fedele Topo</t>
  </si>
  <si>
    <t>https://pixabay.com/en/sass-pordoi-sella-massif-2738856/</t>
  </si>
  <si>
    <t>Map showing Sass Pordoi In the Dolomites</t>
  </si>
  <si>
    <t>https://climbmountains.wordpress.com/2010/06/10/new-ogwen-climbing-guidebook-out-now/</t>
  </si>
  <si>
    <t>Map showing Cwm Idwal in Wales</t>
  </si>
  <si>
    <t>The Devils slide On Lundy</t>
  </si>
  <si>
    <t>The Devils Slide Route Topography</t>
  </si>
  <si>
    <t>our own image</t>
  </si>
  <si>
    <t>Wreakers Slab Topo on Cornakey Cliff</t>
  </si>
  <si>
    <t>Map showing Wreakers Slab on Cornakey Cliff</t>
  </si>
  <si>
    <t>tile</t>
  </si>
  <si>
    <t>https://www.flickr.com/photos/geographyalltheway_photos/6843213186</t>
  </si>
  <si>
    <t>http://chinelodemeterodedo.com/escalada-classica-no-parque-nacional-da-peneda-geres-meadinha/</t>
  </si>
  <si>
    <t>The Amazing Limestone Cliffs of Vratsa</t>
  </si>
  <si>
    <t>The bowl of Cwm Idwal</t>
  </si>
  <si>
    <t>Wreakers Slab Sea Cliff in Cornwall</t>
  </si>
  <si>
    <t>The Granite dome of Meadinha</t>
  </si>
  <si>
    <t>Cir Mhor</t>
  </si>
  <si>
    <t>South Ridge</t>
  </si>
  <si>
    <t>Arran</t>
  </si>
  <si>
    <t>https://www.geograph.org.uk/profile/24401</t>
  </si>
  <si>
    <t>img: Raibeart MacAoidh</t>
  </si>
  <si>
    <t>Slab</t>
  </si>
  <si>
    <t>S</t>
  </si>
  <si>
    <t>http://beantinblog.blogspot.com/2016/08/south-ridge-direct-cir-mhor-arran.html</t>
  </si>
  <si>
    <t>The South Ridge of Cir Mhor on the isle of Arran just off the coast of Scotland offers an interesting mix of climbing across a long route with a few challenging pitches which give it the VS 5a grade. The approach is long but this remains a reasonably popular route.</t>
  </si>
  <si>
    <t>img/tiles/cir-mhor-ridge-arran.jpg</t>
  </si>
  <si>
    <t>img/topos/cir-mhor/south-ridge-direct-topo-maybe.jpg</t>
  </si>
  <si>
    <t>55.636681,-5.223240</t>
  </si>
  <si>
    <t>50.919394,-4.556705</t>
  </si>
  <si>
    <t>41.976502,-8.224421</t>
  </si>
  <si>
    <t>51.18856,-4.67622</t>
  </si>
  <si>
    <t>53.11047,-4.02601</t>
  </si>
  <si>
    <t>The South Ridge Direct Route on Cir Mhor</t>
  </si>
  <si>
    <t xml:space="preserve">The approach is long. The two main options are from the Glen Rosa Campsite or from Sannox Bay. See the Scottish Rock Volume 1 for more info. </t>
  </si>
  <si>
    <t>Roca Gris</t>
  </si>
  <si>
    <t>Spain</t>
  </si>
  <si>
    <t xml:space="preserve">Catalan </t>
  </si>
  <si>
    <t xml:space="preserve">Esparraguera </t>
  </si>
  <si>
    <t>spain</t>
  </si>
  <si>
    <t>V+ (f5c)</t>
  </si>
  <si>
    <t>41.588762,1.814984</t>
  </si>
  <si>
    <t>Conglomerate</t>
  </si>
  <si>
    <t>https://elcoleccionistadevies.blogspot.com/2016/07/18-anys-de-laresta-esparreguera-la-roca.html</t>
  </si>
  <si>
    <t>Topo for Esparreguera climb in Montserrat Spain</t>
  </si>
  <si>
    <t>Grey Rock at Montserrat</t>
  </si>
  <si>
    <t>img/topos/montserrat/roca-gris-esparreguera-topo.jpg</t>
  </si>
  <si>
    <t>Sail Rock</t>
  </si>
  <si>
    <t>Co. Donegal</t>
  </si>
  <si>
    <t>Roaring Forties</t>
  </si>
  <si>
    <t>4c</t>
  </si>
  <si>
    <t>The route takes a line up the lefthand side of the slab finishing in a steep but well protected final pitch.</t>
  </si>
  <si>
    <t>Quartzite</t>
  </si>
  <si>
    <t>img: Bren Whelan</t>
  </si>
  <si>
    <t>img/topos/sail-rock/sail-rock-donegal-crag-s.jpg</t>
  </si>
  <si>
    <t>Sail Rock in County Donegal offers great climbing</t>
  </si>
  <si>
    <t>http://donegalclimbing.ie/about/</t>
  </si>
  <si>
    <t>Follow the signs posts for Slieve League view point from Killybegs through Carrick and Teelin villages to the road end car park for Slieve League. On foot now, walk the 2KM until you are looking over to the solitary watchtower. Descend towards the sea down a deepening gully, keeping the tower on your right. This will take you to a view point looking across at Sail Rock. Descent to the base is by abseil either down the face or down the ridge across the zawn from Sail Rock main face.</t>
  </si>
  <si>
    <t>Slab &amp; Vertical</t>
  </si>
  <si>
    <t>img/topos/sail-rock/sail-rock-topo-ireland-donegal.jpg</t>
  </si>
  <si>
    <t>Climb topo for sail rock Ireland</t>
  </si>
  <si>
    <t>https://uniqueascent.ie/sail_rock_guide</t>
  </si>
  <si>
    <t>original img: Iain Miller</t>
  </si>
  <si>
    <t>Chair Ladder</t>
  </si>
  <si>
    <t>Pegasus</t>
  </si>
  <si>
    <t>50.036867,-5.681878</t>
  </si>
  <si>
    <t>SW</t>
  </si>
  <si>
    <t>http://www.cornishcamping.co.uk/photographs/cornish-seascapes/</t>
  </si>
  <si>
    <t>img: Cornish Camping</t>
  </si>
  <si>
    <t>Chair Ladder Route Topo for Pegasus</t>
  </si>
  <si>
    <t>Chair Ladder Crag</t>
  </si>
  <si>
    <t>img/topos/chair/chair-ladder-topo-for-pegasus.jpg</t>
  </si>
  <si>
    <t>img/tiles/chair-ladder.jpg</t>
  </si>
  <si>
    <t xml:space="preserve">Chair Ladder at Porthgwarra in Cornwall offers an exceptional range of climbing from the easier end of the scale but goes up to E3 for those looking for a challenge. Pegasus is one of the longer lines and sits at the Bulging Wall end of the crag. The route uses the corner crack at the start to ascend to the first belay, then weaves right to a belay in the corner, before going back left to the top. However there are multiple options for variation. There are also a varity of other lines on the crag that are 50m+ and range from VDiff to E3. South Face Direct is highly recomended. </t>
  </si>
  <si>
    <t>isbn</t>
  </si>
  <si>
    <t>title</t>
  </si>
  <si>
    <t>pg</t>
  </si>
  <si>
    <t>West Country Climbs</t>
  </si>
  <si>
    <t>guidebook</t>
  </si>
  <si>
    <t>Scottish Rock, Volume 2, North</t>
  </si>
  <si>
    <t>9781906095468</t>
  </si>
  <si>
    <t>9781873341377</t>
  </si>
  <si>
    <t>North Wales Climbs</t>
  </si>
  <si>
    <t>Rock Climbing in Donegal</t>
  </si>
  <si>
    <t>The Dolomites, Rock Climbs and Via Ferrata</t>
  </si>
  <si>
    <t>Portugal, Rock climbs on the western tip of Europe</t>
  </si>
  <si>
    <t>9788898609772</t>
  </si>
  <si>
    <t>9781873341827</t>
  </si>
  <si>
    <t>9781873341971</t>
  </si>
  <si>
    <t>9786199010518</t>
  </si>
  <si>
    <t>The Devils Tower</t>
  </si>
  <si>
    <t>USA</t>
  </si>
  <si>
    <t xml:space="preserve">Wyoming </t>
  </si>
  <si>
    <t>Durance</t>
  </si>
  <si>
    <t>The Back of the Devils tower</t>
  </si>
  <si>
    <t>https://www.nps.gov/deto/planyourvisit/index.htm</t>
  </si>
  <si>
    <t>usa</t>
  </si>
  <si>
    <t>Phonolite</t>
  </si>
  <si>
    <t>9780902940994</t>
  </si>
  <si>
    <t>rrp</t>
  </si>
  <si>
    <t>img/tiles/devils-tower-wyoming.jpg</t>
  </si>
  <si>
    <t>The Back of the Devils tower Wyoming</t>
  </si>
  <si>
    <t>https://www.nps.gov/deto/planyourvisit/climbing.htm</t>
  </si>
  <si>
    <t>img: national parks service</t>
  </si>
  <si>
    <t>img source</t>
  </si>
  <si>
    <t>img/topos/devils-tower/devils-tower-durance-climb-topo.jpg</t>
  </si>
  <si>
    <t>imgURL</t>
  </si>
  <si>
    <t>description</t>
  </si>
  <si>
    <t>This is a great example of why I believe Rockfax are one of the world’s leading guidebook publishers. This guide covers a huge mix of regions in the south west with clear images and good topography. Especially for Bosigran.</t>
  </si>
  <si>
    <t>img/guidebooks/west-country-climbs.jpg</t>
  </si>
  <si>
    <t>rainyDays</t>
  </si>
  <si>
    <t>tempH</t>
  </si>
  <si>
    <t>tempL</t>
  </si>
  <si>
    <t>From Llanberis either take Britain's only Rack and Pinion Railway to the Halfway House, or make the walk from Llanberis. Walk up the road opposite the Royal Victoria Hotel, then take the path left which runs parallel with the Snowdon Mountain Railway. After the Halfway House a miner's path breaks off right to coast beneath the crag and above picturesque Llyn Du'r Arddu. Beware of rock fall. Calculate 2 hours for the walk-in.</t>
  </si>
  <si>
    <t>img/guidebooks/scottish-rock-volume-2.jpg</t>
  </si>
  <si>
    <t>A brilliant book covering such a wide and varied set of crags in the north of Scotland. The section on The Old Man of Stoer Routes is good. The images of longer routes can be a bit small at other crags thou.</t>
  </si>
  <si>
    <t xml:space="preserve">Whilst this is a great book in general, it's section on Lundy is of little value. It has no topos and little infomatin on Lundy. </t>
  </si>
  <si>
    <t>This is a great example of a guidebook. This guide covers a huge mix of regions in the south west with clear images and good topography. Especially for Conakey Cliff and the Clum Coast.</t>
  </si>
  <si>
    <t>img/guidebooks/north-wales-climbs.jpg</t>
  </si>
  <si>
    <t>If you could only own one book on multi-pitch climbing in the UK this book would be a great choice. North wales has pleanty of Trad climbs above 50m. The book covers a good selection of climbs on each crag including Cloggy.</t>
  </si>
  <si>
    <t>North wales has pleanty of Trad climbs above 50m. This book covers a good selection of climbs from a good selection of cliffs, including a variety of routes up the Idwal Slabs.</t>
  </si>
  <si>
    <t>N</t>
  </si>
  <si>
    <t>text</t>
  </si>
  <si>
    <t>https://www.ukclimbing.com/logbook/crag.php?id=457</t>
  </si>
  <si>
    <t>Clogwyn Du'r Arddu on UKC</t>
  </si>
  <si>
    <t>BMC Supper Zoom topo of Clogwyn Du'r Arddu</t>
  </si>
  <si>
    <t>Jan</t>
  </si>
  <si>
    <t>Feb</t>
  </si>
  <si>
    <t>Mar</t>
  </si>
  <si>
    <t>Apr</t>
  </si>
  <si>
    <t>May</t>
  </si>
  <si>
    <t>Jun</t>
  </si>
  <si>
    <t>Jul</t>
  </si>
  <si>
    <t>Aug</t>
  </si>
  <si>
    <t>Sep</t>
  </si>
  <si>
    <t>Oct</t>
  </si>
  <si>
    <t>Nov</t>
  </si>
  <si>
    <t>Dec</t>
  </si>
  <si>
    <t>period</t>
  </si>
  <si>
    <t>looseScale</t>
  </si>
  <si>
    <t>The Devils Tower Location USA</t>
  </si>
  <si>
    <t>img/guidebooks/rock-climbing-in-donegal.jpg</t>
  </si>
  <si>
    <t>A very comprehensive guide to Climbing Irelands North West County of Donegal. Author Iain Miller is a very accomplished climber and set many of the first accents in the book including Cnoc Na Mara. The book is great value for money, however if you are on a budget, much of the material is posted free on Iain Millers Website uniqueascent.ie</t>
  </si>
  <si>
    <t>A very comprehensive guide to Climbing Irelands North West County of Donegal. Author Iain Miller is a very accomplished climber and set many of the first accents in the book. The book is great value for money, however if you are on a budget, much of the material is posted free on Iain Millers Website uniqueascent.ie</t>
  </si>
  <si>
    <t>Drive the 22 kilometre c class laneway from Ardara to the road end at An Port, the gateway to Irelands last great wilderness. Fom here on foot, follow the clifftop path for approx 2 kilometre to an outstanding viewpoint overlooking Glenlough Bay, Irelands largest raised shingle storm beach. From this viewpoint descend the very steep grass/scree slope for 200 or so metres and abseil from the two peg belay to the Entrance to Shambala storm beach. From the beach it is a 125 meter sea passage to the base of the stack.</t>
  </si>
  <si>
    <t>E</t>
  </si>
  <si>
    <t xml:space="preserve">Cnoc Na Mara by Iain Miller (first ascensionist) </t>
  </si>
  <si>
    <t>img/guidebooks/the-dolomites-climbing-guide.jpg</t>
  </si>
  <si>
    <t>This guide covers everything you need for a multi-pitch climbing trip regardless of ability, it also has sport, trad and via ferrata routes. It features all the major areas and has very clear topos and route descriptions including Fedele and the extension and adjecent route Dibona.</t>
  </si>
  <si>
    <t>https://amzn.to/2NdBIQw</t>
  </si>
  <si>
    <t>link</t>
  </si>
  <si>
    <t>Lliwedd Buttress</t>
  </si>
  <si>
    <t>Lliwedd</t>
  </si>
  <si>
    <t>53.060177,-4.053936</t>
  </si>
  <si>
    <t>https://kateedhouse.wordpress.com/2013/05/24/my-favourite-experience-on-mountain-moor-and-cave/</t>
  </si>
  <si>
    <t>Topo for Avalanch to Red Wall to Longlands Continuation</t>
  </si>
  <si>
    <t>A brilliant guidebok with a good section on Lliwedd. Overall this book covers a good selection of climbs from a good selection of cliffs, including the 300m routes up Lliwedd</t>
  </si>
  <si>
    <t>Longlands Continuation</t>
  </si>
  <si>
    <t>http://footlesscrow.blogspot.com/2010/04/up-against-it.html</t>
  </si>
  <si>
    <t>The rocks that form Snowdonand its surrounding peaks including Y Lliwedd were produced by volcanic activity in the Ordovician period. The result is a high butress of the ignious rock Rhyolite. This area has been extensively sculpted by glaciation, forming the pyramidal peak of Snowdon and the arêtes of Crib Goch and of course Y Lliwedd.</t>
  </si>
  <si>
    <t>Ordovician</t>
  </si>
  <si>
    <t>era</t>
  </si>
  <si>
    <t>Paleozoic</t>
  </si>
  <si>
    <t>Mesoproterozoic</t>
  </si>
  <si>
    <t xml:space="preserve">Ectasian </t>
  </si>
  <si>
    <t>SE</t>
  </si>
  <si>
    <t xml:space="preserve">This is a huge climb set quite a long walk from civilisation. Technically it’s 3 climbs: Avalanche then Red Wall then Longlands Continuation. These routes  flow into each other with a number of variants. For example you could swap out Avalanche and Red Wall for The Sword &amp; Route 2. This would up the grade to Very Severe thanks to the first pitch of The Sword. With everything that’s going on on Y Lliwedd, the route finding can be a challenge but most sections up the Eastern Buttress of the crag are not too high in grade. Mount Y Lliwedd (colourless peak in English) was where British mountaineers trained before making some of the first attempts to summit Everest. </t>
  </si>
  <si>
    <t>img/tiles/grey-rock-at-montserrat-new.jpg</t>
  </si>
  <si>
    <t>http://joanasin.blogspot.com/2012/01/roca-gris-via-esparraguera.html</t>
  </si>
  <si>
    <t>img/tiles/lliwedd.jpg</t>
  </si>
  <si>
    <t>Cliff</t>
  </si>
  <si>
    <t>Key Info</t>
  </si>
  <si>
    <t>Images</t>
  </si>
  <si>
    <t>Guidebooks</t>
  </si>
  <si>
    <t>Weather</t>
  </si>
  <si>
    <t>concatHelper</t>
  </si>
  <si>
    <t>Cir Mhor Ridge location</t>
  </si>
  <si>
    <t>Scottish Rock, Volume 1, South</t>
  </si>
  <si>
    <t>An extensive and well-made guidebook covering every worthwhile crag in Southern Scotland. The guides are clear with generally very good photography, however some of the longer routes lack the clear imagery of their single pitch counterparts.</t>
  </si>
  <si>
    <t>img/guidebooks/scottish-rock-volume-1.jpg</t>
  </si>
  <si>
    <t>9781906095581</t>
  </si>
  <si>
    <t>This book comes into its own for so many areas in the south west of Britain. This guide covers a huge mix of regions with clear images and good topography. The section on Chair Ladder is brilliant covers a great mix of multi-pitch routes across the grades.</t>
  </si>
  <si>
    <t>Chair Ladder Location in Cornwall</t>
  </si>
  <si>
    <t>Mount Y Lliwedd Location in Wales</t>
  </si>
  <si>
    <t>Grey Rock climb location at Montserrat</t>
  </si>
  <si>
    <t xml:space="preserve">Monterrat Free Climbs </t>
  </si>
  <si>
    <t xml:space="preserve">A huge selection of over a thousand routes many of which are big wall multi-pitch climbs. Montserrat is well bolted area but many routes require a full trad rack. The book has some good topography but lacks details when to comes to the approach. The book is a tome of information but not brilliantly organised for such a recent publication. It is also at the more expensive end of guidebook prices, but can be purchased cheaper from mainland Europe. </t>
  </si>
  <si>
    <t>img/guidebooks/montserrat-free-climbs.jpg</t>
  </si>
  <si>
    <t>no ISBN</t>
  </si>
  <si>
    <t>Norway</t>
  </si>
  <si>
    <t xml:space="preserve">Nordland </t>
  </si>
  <si>
    <t>Stetind</t>
  </si>
  <si>
    <t>Sydpillaren</t>
  </si>
  <si>
    <t>N6-</t>
  </si>
  <si>
    <t>5b</t>
  </si>
  <si>
    <t>norway</t>
  </si>
  <si>
    <t>http://northernalpine.blogspot.com/2010/08/stetind-sydpillaren-guiding-south.html</t>
  </si>
  <si>
    <t>original: Seth Harry</t>
  </si>
  <si>
    <t>68.162493,16.590668</t>
  </si>
  <si>
    <t>Lofoten Climbs</t>
  </si>
  <si>
    <t>img/guidebooks/loften-climbs.jpg</t>
  </si>
  <si>
    <t>This covers rock climbing on Lofoten and Stetind in Arctic Norway. A great publication from Rockfax with clear topography and good information. The patronising puffin that appears on certain pages with silly comments does somewhat detract from the professional quality of the book but I’m sure it appeals to some. Overall an essential guidebook for people looking to climb in this part of the world and great value for money.</t>
  </si>
  <si>
    <t>9781873341230</t>
  </si>
  <si>
    <t xml:space="preserve">Follow the good path from the parking area up the left side of the stream (initially marked with red paint). This leads through birch forest and eventually out into open country. Ascend through boulders following a discontinuous path - fill  water bottles up here - to a level area on top of the moraine about a 100m above an iceberg filled lake. There is a big flat ‘gearing up’boulder at the saddle. </t>
  </si>
  <si>
    <t>Stetind South Pillar Mini Guide</t>
  </si>
  <si>
    <t>The Classic South Pillar climb on Stetind Mountain</t>
  </si>
  <si>
    <t>http://www.stetind.nu</t>
  </si>
  <si>
    <t>img/tiles/stetind-mountain.jpg</t>
  </si>
  <si>
    <t>Stetind Mountain offers incredible multi-pitch</t>
  </si>
  <si>
    <t>img/topos/stetind/stetind-south-pillar-route-topo.jpg</t>
  </si>
  <si>
    <t>Location of Stetind in Norway</t>
  </si>
  <si>
    <t>Sail Rock location in Co. Donegal</t>
  </si>
  <si>
    <t>Stetind is a huge granite pillar rising 1329 m out of Tysfjord. Voted Norways national Mountain it’s an iconic sight. The South Pilar route or Sydpillaren, offers some challenging climbing, especially towards the top with a couple of N6- graded pitches which roughly equate to HVS/E1. In total it’s a 14 pitch climb that is described as one of Norway’s finest climbs and it’s a classic alpine test piece. Getting down actually requires reversing the Original Route (graded n4),  it will require ropework in sections.</t>
  </si>
  <si>
    <t>https://www.mountainproject.com/area/106669941/the-devils-slide</t>
  </si>
  <si>
    <t>Mountain Project Page</t>
  </si>
  <si>
    <t>A great overview of Lliwedd by Kate Edhouse</t>
  </si>
  <si>
    <t>https://www.google.com/maps/d/u/0/viewer?mid=19-UZpbBH4Q90XN_z9Huj85GhcZI&amp;ll=41.58559982322766%2C1.8162812289963313&amp;z=16</t>
  </si>
  <si>
    <t>Map of the approch to Grey Rock</t>
  </si>
  <si>
    <t>https://climbasana.blogspot.com/2018/01/roca-gris-via-esparraguera.html</t>
  </si>
  <si>
    <t>A nice blog covering the climb Esparraguera</t>
  </si>
  <si>
    <t>Scafell</t>
  </si>
  <si>
    <t>Cumbria</t>
  </si>
  <si>
    <t>Keswick Brother's Climb</t>
  </si>
  <si>
    <t>54.450659,-3.220281</t>
  </si>
  <si>
    <t>VD</t>
  </si>
  <si>
    <t>Best approached from Wasdale. Allow an hour to hike uphill to the crag.</t>
  </si>
  <si>
    <t>img/topos/scafell/scafell-route-for-keswick-brothers-climb.jpg</t>
  </si>
  <si>
    <t>Topo for keswick Brothers Climb on Scafell Crag</t>
  </si>
  <si>
    <t>img/topos/scafell/scarfell-pike-climbs-s.jpg</t>
  </si>
  <si>
    <t>Scafell Crag in the Lake District</t>
  </si>
  <si>
    <t>https://www.thebmc.co.uk/zoomtopo/scafell/</t>
  </si>
  <si>
    <t>The Keswick Brothers were some of the key early rock climbing pioneers. What is particularly important about them is fact they travelled with an camera making them some of the first people to capture rock climbing imagery. They set first accents up and down the UK including their first climb on Scafell Crag in 1897. Keswick Brother’s Climb takes a shorter line up the left side of the buttress over easy ground and up the grooved slab. If you have ever wondered why Very Difficult climbs are generally Very Easy, you need to understand the adjectival grading system used in Britain comes from the 1800’s. Climbers in that period didn’t have cams or even nuts. They didn’t have Kernmantle dynamic ropes or dedicated sticky rubber climbing shoes. In fact this climb was graded over 20 years before the carabiner was invented!</t>
  </si>
  <si>
    <t>Scafell Crag location</t>
  </si>
  <si>
    <t>E1</t>
  </si>
  <si>
    <t>9780850280555</t>
  </si>
  <si>
    <t>Scafell &amp; Wasdale</t>
  </si>
  <si>
    <t>?</t>
  </si>
  <si>
    <t xml:space="preserve">The FRCC Scafell and Wasdale  Climbing guidebook was released in April 2014, 100 years after the first ascent of Central Buttress on Scafell Crag. The Centenary Edition guide is full of inspirational climbs often with great history. The pocket sized nature of the book makes it portable but somewhat less practical for route finding. The BMC super zoom is more useful for Scafell Crag if you are a visual person. </t>
  </si>
  <si>
    <t>img/guidebooks/Scafell-Wasdale-climbing-guidebook.jpg</t>
  </si>
  <si>
    <t>Rock Climbing Wyoming</t>
  </si>
  <si>
    <t>9781493016129</t>
  </si>
  <si>
    <t>img/guidebooks/rock-climbing-wyoming.jpg</t>
  </si>
  <si>
    <t>https://www.mountainproject.com/area/105714267/devils-tower</t>
  </si>
  <si>
    <t>canada</t>
  </si>
  <si>
    <t>Joy</t>
  </si>
  <si>
    <t>Alberta</t>
  </si>
  <si>
    <t>Canada</t>
  </si>
  <si>
    <t>Mount Indefatigable</t>
  </si>
  <si>
    <t>Hike across the dam and follow the main hikers trail that parallels he lake. Do not go up past the bear closure sign on the summit trail. The approach trail is pretty flat all the way to the scree slope when the route becomes very apparent. Don't follow any smaller offshoot trails that head downhill to the lakeshore, just follow the signs with hiker symbols on them. It's pretty straightforward. 25 minutes to scree slope from car. Head up the scree to the base of the route.</t>
  </si>
  <si>
    <t>https://www.mountainproject.com/route/107186623/joy</t>
  </si>
  <si>
    <t>Poetic Justice</t>
  </si>
  <si>
    <t>Slieve Beg</t>
  </si>
  <si>
    <t>County Down</t>
  </si>
  <si>
    <t>54.179317,-5.947745</t>
  </si>
  <si>
    <t>http://wiki.climbing.ie/index.php/Slieve_Beg</t>
  </si>
  <si>
    <t>Climbing.ie Wiki Page</t>
  </si>
  <si>
    <t>slieve beg crag in the mournes</t>
  </si>
  <si>
    <t>Poetic Justice on Slieve Beg in the mournes</t>
  </si>
  <si>
    <t>Slieve Beg in the Mourne Mountains</t>
  </si>
  <si>
    <t>https://www.ukclimbing.com/logbook/c.php?i=87282#photos</t>
  </si>
  <si>
    <t>UKC Page (has useful photo)</t>
  </si>
  <si>
    <t>img/tiles/mount-indefatigable.jpg</t>
  </si>
  <si>
    <t>Mount Indefatigable in Canada</t>
  </si>
  <si>
    <t>https://www.summitpost.org/mount-indefatigable/482859/c-154593</t>
  </si>
  <si>
    <t>img: Dow Williams</t>
  </si>
  <si>
    <t>Mount Indefatigable topo for Joy route in Canada</t>
  </si>
  <si>
    <t>3b</t>
  </si>
  <si>
    <t xml:space="preserve">Joy follows the striking right facing dihedral corner up the Mt. Indefatigable slab offering around 300m of climbing. There is little to no fixed protection but plenty of opportunity for placements all the way. Belays can be made at various positions allowing pitches to be the full length of the rope. Carrying extra gear and bringing longer ropes could speed up the climb but it’s certainly not essential. The rock is generally very solid with excellent friction but like all large mountain slabs there will be some loose rock in places. 
The new guidebook Canadian Rock: Select Climbs of the West, grades the route 5.8. but if needed it’s possible to avoid any challenging bits by traversing into the slab. This drops the grade a little. It’s often considered 5.6 on the YDS scale which is somewhere around Severe or Hard Severe. 
</t>
  </si>
  <si>
    <t>Location of Indefatigable in Canada</t>
  </si>
  <si>
    <t>Canadian Rock: Select Climbs of the West</t>
  </si>
  <si>
    <t>9780986519109</t>
  </si>
  <si>
    <t>img/guidebooks/canadian-rock-select-climbs-of-the-west.jpg</t>
  </si>
  <si>
    <t>img/guidebooks/rock-climbs-in-the-mournes-mountains.jpg</t>
  </si>
  <si>
    <t>Rock Climbs in the Mourne Mountains</t>
  </si>
  <si>
    <t xml:space="preserve">This book is a very comprehensive guide to trad climbing in the Mourne Mountains. A worthwile book if you're there for a while, however the generic Rock Climbing in Ireland Book will cover you if you only plan a fleeting visit. </t>
  </si>
  <si>
    <t>9780902940291</t>
  </si>
  <si>
    <t>Lion Rock</t>
  </si>
  <si>
    <t>Peñón de Ifach</t>
  </si>
  <si>
    <t>Hong Kong</t>
  </si>
  <si>
    <t>Kowloon</t>
  </si>
  <si>
    <t>Costa Blanca</t>
  </si>
  <si>
    <t>Gweilo via Topcat</t>
  </si>
  <si>
    <t>hongkong</t>
  </si>
  <si>
    <t>22.351896,114.185173</t>
  </si>
  <si>
    <t xml:space="preserve">Kowloon side: Take the MTR to Lok Fu Station and get a taxi to Lion Rock Country  Park (Sze Tsz San). Follow the road to the right of the park entrance gates for about 30 m before heading up the hill on a well signposted footpath. Upon reaching a small shelter on the ridge line take the upper right hand path (signposted to Lion Rock) and continue upwards. When approximately level with the toe of the crag a small dirt path breaks off right from the main track (by a small platform and a ‘Danger - Steep Cliffs’ signpost) and leads to the foot of the cliff. Approach time approx. 40 minutes. Sha Tin side: Take the MTR to Sha Tin Station and get a taxi to Mong Fu Shek BBQ. From here follow the obvious footpath up the hill towards the crag. From the shelter follow the left hand path up the ridge and approach as for Kowloon side. Approach time approx. 45 minutes. </t>
  </si>
  <si>
    <t>Slsb, Vertical &amp; Overhanging</t>
  </si>
  <si>
    <t xml:space="preserve">Lion Rock sits on the Kowloon Peninsular in Hong Kong on the border with the new territories. Whilst not a huge mountain crag, it does offer in excess if 70m of climbing, especially on the winding routes. Gweilo is a classic 3 star multipitch sport route graded 5+. Topcat swaps out the middle of this for a harder but reasonably well protected trad line graded HVS 5b. The views on this route are stunning and utterly unique in the world of climbing. Fun fact, Gwáilóu means Ghostly Man in Cantonese and is used to refer to white westerners.  Hong Kong can range from roasting hot with lots of mosquitos to typhoon season with howling winds so plan accordingly. </t>
  </si>
  <si>
    <t>img/tiles/lion-rock-west-face.jpg</t>
  </si>
  <si>
    <t>Lion Rock crag west face in Hong Kong</t>
  </si>
  <si>
    <t>https://www.flickr.com/photos/wza/352391496/in/photostream/</t>
  </si>
  <si>
    <t>img: Warren R. M. Stuart</t>
  </si>
  <si>
    <t>img/topos/lion-rock/lion-rock-topo-for-gweilo-via-topcat.jpg</t>
  </si>
  <si>
    <t xml:space="preserve">Lion Rock Topo for Topcat </t>
  </si>
  <si>
    <t>http://www.curiousatlas.com/hong-kong-lion-rock-hike-tai-wai/</t>
  </si>
  <si>
    <t>img: thewisebackpacker.com</t>
  </si>
  <si>
    <t>https://hongkongclimbing.files.wordpress.com/2012/06/lionrock.pdf</t>
  </si>
  <si>
    <t>Guid to climbing Lion Rock</t>
  </si>
  <si>
    <t>Location of Lion Rock in Hong Kong China</t>
  </si>
  <si>
    <t>http://www.stetind.nu/uploads/6/1/8/8/6188415/stetind_sydpillaren.pdf</t>
  </si>
  <si>
    <t>Região do Norte</t>
  </si>
  <si>
    <t xml:space="preserve">Meadinha is a dome of granite in North Portugal which makes for some brilliant pitches if you can handle the high technical grade! The route Queles is on the left side an is half trad climbing and half sport route.  The line is only 60m long, but the crag has some routes up to 200m. The other routes are either pure sport line or have challenging sport or aid sections with a little easy trad in them. Check out meadinha.com for more information if you fancy your hand at some of the more challenging parts of the cliff. </t>
  </si>
  <si>
    <t>original img</t>
  </si>
  <si>
    <t>https://www.allaboutportugal.pt/pt/arcos-de-valdevez/jardins/miradouro-do-penedo-da-meadinha</t>
  </si>
  <si>
    <t>Topo for Queles on Meadinha in Portugal</t>
  </si>
  <si>
    <t>Location of Meadinha in North Portugal</t>
  </si>
  <si>
    <t>http://www.meadinha.com/vias_en.html#vias</t>
  </si>
  <si>
    <t>Comprehansive guide to meadinha</t>
  </si>
  <si>
    <t>img/guidebooks/rock-climbs-in-portugal.jpg</t>
  </si>
  <si>
    <t>Park in the nearby village of Peneda and Meadinha should be clearly visible a short walk up the hill.</t>
  </si>
  <si>
    <t>FREE</t>
  </si>
  <si>
    <t>PDF</t>
  </si>
  <si>
    <t xml:space="preserve">This publicly availible guidebook is so clear and comprehensive that I almost didn't bother adding Lion Rock to this website because its covered in far better detail in this guide. </t>
  </si>
  <si>
    <t>img/topos/meadinha/meadina-topo-for-queles.jpg</t>
  </si>
  <si>
    <t>portugal</t>
  </si>
  <si>
    <t xml:space="preserve">A solid guidebook with clear topography that is well organised and covers bouldering, sport and trad. The book lacks detailed descriptions on the routes themselves, but this is probably a good thing for those with a strong on-sight ethic. The book is not essential for climbing at Meadinha as the meadinah.com website has far more information but the book is a worthwhile purchase for someone traveling around Portugal, however the price tag feels a bit high all things considered. </t>
  </si>
  <si>
    <t>img/guidebooks/rock-climbs-in-hong-kong.jpg</t>
  </si>
  <si>
    <t>Diedro UBSA</t>
  </si>
  <si>
    <t>img/tiles/penon-costa-blanca.jpg</t>
  </si>
  <si>
    <t xml:space="preserve">Peñón de Ifach rising out of the costline of Costa Blanca offers great climbing </t>
  </si>
  <si>
    <t xml:space="preserve">The South face of Peñón de Ifach in Costa Blanca offers a great array of climbing. Most of the routes are bolted but a small rack is more or less essential. Diedro UBSA is one of the more popular climbs on the face and provides a long winding adventure including an 8 meter abseil at one point in order to progress the route to the top. The rock is loose in places so remember your helmet. Pleanty of water is also recomended due to the heat you can get on the south face. </t>
  </si>
  <si>
    <t>38.633896,0.074286</t>
  </si>
  <si>
    <t xml:space="preserve">Peñón is the obvious land mark you see from Calpe. It should also be well signposted. If you drive to the harbour you can park there and take a short walkaround the and scramble up to the start of this rout on the south face. From the summit there should be a path down through the mountain. </t>
  </si>
  <si>
    <t>https://commons.wikimedia.org/wiki/File:Pe%C3%B1%C3%B3n_de_Ifach,_Calpe,_Espa%C3%B1a,_2014-07-01,_DD_13.JPG</t>
  </si>
  <si>
    <t>https://verticalfever.co.uk/2013/10/24/costa-blanca-round-up/</t>
  </si>
  <si>
    <t>original: vertical fever</t>
  </si>
  <si>
    <t>Diedro UBSA topo on the south face near Calpe</t>
  </si>
  <si>
    <t>9781873341954</t>
  </si>
  <si>
    <t>img/guidebooks/costa-blanca.jpg</t>
  </si>
  <si>
    <r>
      <t xml:space="preserve">A brilliant book covering a wide and varied set of crags in sunny Spain. This Rockfax guide covers the climbs around Calpe including Diedre UBSA and many others. A great book for the multi-pitch climber with a penchant for trad. The old edition can be picked up cheap if you are on a budget, but the updated guide covers more routes and areas. </t>
    </r>
    <r>
      <rPr>
        <sz val="11"/>
        <color rgb="FF000000"/>
        <rFont val="Calibri"/>
        <family val="2"/>
        <scheme val="minor"/>
      </rPr>
      <t xml:space="preserve">Peñón de Ifach is in both versions in detail. </t>
    </r>
  </si>
  <si>
    <t>img/topos/penon/penon-topo-for-diedre-UBSA.jpg</t>
  </si>
  <si>
    <t>Costa Blanca climbing location</t>
  </si>
  <si>
    <t>Traumpfeiler</t>
  </si>
  <si>
    <t>Greece</t>
  </si>
  <si>
    <t>greece</t>
  </si>
  <si>
    <t xml:space="preserve">Meteora </t>
  </si>
  <si>
    <t>Heiliger Geist</t>
  </si>
  <si>
    <t>39.720133,21.627803</t>
  </si>
  <si>
    <t>V+</t>
  </si>
  <si>
    <r>
      <t xml:space="preserve">The </t>
    </r>
    <r>
      <rPr>
        <sz val="11"/>
        <color rgb="FF000000"/>
        <rFont val="Calibri"/>
        <family val="2"/>
        <scheme val="minor"/>
      </rPr>
      <t xml:space="preserve">Traumpfeiler route, or Pillar of Dreams in English, is one of the best routes in the area and is justifiably very popular. It sits on the Heiliger Geist cliff, or Holy Ghost in English. The route is a mixed sport trad with plenty of bolts but still worth of a standard rack of wires and cams. Expect to have to follow other parties if you don’t start very early. With a 60m rope and some extended quickdraws the route can be reduced to 5 pitches if you are so inclined. Clearly a classic of the area the route also offers stunning views and reasonably serious climbing. </t>
    </r>
  </si>
  <si>
    <t>Meteor crag in Greece - Holy Ghost Rock</t>
  </si>
  <si>
    <t>img/tiles/meteor-holy-ghost-cliff.jpg</t>
  </si>
  <si>
    <t>https://upload.wikimedia.org/wikipedia/commons/b/b0/Meteore.jpg</t>
  </si>
  <si>
    <t>Holy-ghost-crag-pillar-of-dreams.jpg</t>
  </si>
  <si>
    <t>img/topos/meteor/holy-ghost-crag-pillar-of-dreams-topo.jpg</t>
  </si>
  <si>
    <t>Location of Meteor climbing in Greece</t>
  </si>
  <si>
    <t>Arguably one of the best sea stacks in the United Kingdom, The Old Man of Stoer (Stake), makes for an adventurous day out and an all round exceptional climb. The rock is Torridonian sandstone, meaning it was formed before any significant life on earth existed. The approach is either some wet rock hopping 100m north of the stack at the lowest tide or the more classic Tyrolean traverse which needs to be set up by swimming the 8 meter channel if there is not one left in place when you arrive. The route itself, Original Route, meanders the landward face. Larger cams and hexs are recommended. Be wary of nesting seagulls who first line of defence is usually to attack you with projectile vomit.</t>
  </si>
  <si>
    <t>https://amzn.to/2UxZN8z</t>
  </si>
  <si>
    <t>https://amzn.to/2C1KKgp</t>
  </si>
  <si>
    <t>https://amzn.to/2RJohKd</t>
  </si>
  <si>
    <t>https://amzn.to/2zQOEY3</t>
  </si>
  <si>
    <t>France</t>
  </si>
  <si>
    <t>Aiguille Dibona</t>
  </si>
  <si>
    <t>Hautes-Alpes</t>
  </si>
  <si>
    <t>TD (f6a+)</t>
  </si>
  <si>
    <t>france</t>
  </si>
  <si>
    <t>Visite Obligatoire</t>
  </si>
  <si>
    <t>44.961162,6.243941</t>
  </si>
  <si>
    <t>https://www.camptocamp.org/images/304934/fr/aiguille-dibona</t>
  </si>
  <si>
    <t>original: RémiB</t>
  </si>
  <si>
    <t xml:space="preserve">Aiguille Dibona in the Haute-Alps </t>
  </si>
  <si>
    <t>The Obligatory Climb on Aiguille Dibona</t>
  </si>
  <si>
    <t>img/topos/aiguille-dibona/aiguille-debona-visite-obligatoire.jpg</t>
  </si>
  <si>
    <t>img/tiles/aiguille-debona.jpg</t>
  </si>
  <si>
    <t>The picturesque peak of Aiguille Dibona was re-named (formerly: Pain de Sucre du Soreiller) after Italian mountaineer Angelo Dibona after the first accent in 1913 with Guido Mayer. The route Visite Obligatoire or Obligatory Visit in English wasn’t climbed until 1988. This is a long, sustained route that is reasonably well bolted but will require a trad rack of nuts and cams to supplement. The peak finishes at an altitude just over 3,000m. Although the bottom half contains the technically hardest moves, the route doesn’t let up much. Its graded f6a+ with an alpine grade of TD (très difficile) . Escape is much harder after the 8th pitch so make sure you consider this before pressing on.</t>
  </si>
  <si>
    <t xml:space="preserve">Aiguille Dibona location in the Haute-Alps </t>
  </si>
  <si>
    <t>https://amzn.to/2QTmPrH</t>
  </si>
  <si>
    <t>img/guidebooks/plaisir-selection.jpg</t>
  </si>
  <si>
    <t>9783906087405</t>
  </si>
  <si>
    <t xml:space="preserve">Plaisir Selection </t>
  </si>
  <si>
    <t xml:space="preserve">I want to recommend this guidebook but I just can’t. In some ways it’s brilliant, the hand drawn topos are very artistic, the book has 3 languages and it takes the approach of highlighting the best climbs on the cliff, much like the approach we have taken on multi-pitch.com. Sadly, a lot of the photography is poor to terrible. The “action” shots are from the belay to the leader or second, so give little in the way of inspiration and many of the mountain images are blurry silhouettes.  In addition, the images of the mountains are often just a third of the page. In this pocket-sized book, it means a 400m climb could be reduced to the size of your thumbnail. The final issue is the price which seem to be around £40. </t>
  </si>
  <si>
    <t>https://soreiller.com/en/home/</t>
  </si>
  <si>
    <t>Soreiller Refuge - Mountain Hut Info</t>
  </si>
  <si>
    <t>Rock Climbing Europe</t>
  </si>
  <si>
    <t>An old book presumably aimed at American climbers, however its truly brilliant can be picked up cheap. Described as the authoritative guide to the best climbing destinations in Western Europe, including Great Britain, France, Belgium, Spain, Italy, Switzerland, Greece, Germany, and Norway. The route topos are although black and white are accompanied by good route descriptions, equipment recommendations, and accurate route ratings. The book contains a good mixture of Trad and sport across single and multi-pitch climbs. Its basically a thick A4 book thou so not practical to take to the cliff. Highly recommended.</t>
  </si>
  <si>
    <t>https://amzn.to/2BwCB2b</t>
  </si>
  <si>
    <t>img/guidebooks/rock-climbing-europe.jpg</t>
  </si>
  <si>
    <t>9780762727179</t>
  </si>
  <si>
    <t>https://www.needlesports.com/54396/products/portugal--rock-climbs-on-the-western-tip-of-europe.aspx</t>
  </si>
  <si>
    <t>https://amzn.to/2EmsTCn</t>
  </si>
  <si>
    <t>https://www.needlesports.com/33708/products/montserrat-free-climbs.aspx</t>
  </si>
  <si>
    <t>https://amzn.to/2S4G1A6</t>
  </si>
  <si>
    <t>https://amzn.to/2Bp4EjV</t>
  </si>
  <si>
    <t>https://amzn.to/2Ep6xjN</t>
  </si>
  <si>
    <t>https://amzn.to/2BkLsnn</t>
  </si>
  <si>
    <t>https://amzn.to/2SKowVu</t>
  </si>
  <si>
    <t>https://amzn.to/2Emt6Wb</t>
  </si>
  <si>
    <t>Switzerland</t>
  </si>
  <si>
    <t>47.116966,8.985149</t>
  </si>
  <si>
    <r>
      <t>Br</t>
    </r>
    <r>
      <rPr>
        <sz val="11"/>
        <color theme="1"/>
        <rFont val="Calibri"/>
        <family val="2"/>
      </rPr>
      <t>ü</t>
    </r>
    <r>
      <rPr>
        <sz val="11"/>
        <color theme="1"/>
        <rFont val="Calibri"/>
        <family val="2"/>
        <scheme val="minor"/>
      </rPr>
      <t>ggler</t>
    </r>
  </si>
  <si>
    <t>Direkte Plattenwand</t>
  </si>
  <si>
    <t>Canton of Glarus</t>
  </si>
  <si>
    <t>f5a</t>
  </si>
  <si>
    <t>switzerland</t>
  </si>
  <si>
    <t>Bruggler offers great Rock Climbing</t>
  </si>
  <si>
    <t>https://www.camptocamp.org/waypoints/42475/fr/brueggler</t>
  </si>
  <si>
    <t>img: Camp To Crag</t>
  </si>
  <si>
    <t>img/tiles/bruggler-crag-switzerland.jpg</t>
  </si>
  <si>
    <t>Briggler is a great climbing location</t>
  </si>
  <si>
    <t>img/topos/bruggler/bruggler-direct-route-topo.jpg</t>
  </si>
  <si>
    <t>The Direct Route up Bruggler</t>
  </si>
  <si>
    <t>http://blog.buschnick.net/2013/06/climbing-bruggler-hiking-speer-1950m.html</t>
  </si>
  <si>
    <t>Original: Soren</t>
  </si>
  <si>
    <t>Direkte Plattenwand, is one of the easier, more popular routes up the middle of Bruggler crag. The route is bolted but requires a small trad rack to ease some of the run out sections. There are many routes on this face, some can be climbed clean. Although it’s a big face with lots of options, expect some crowds. Be wary of rockfall from other parties of climbers and be careful not to dislodge rocks from the pitted limestone route.</t>
  </si>
  <si>
    <t>Vajolet towers</t>
  </si>
  <si>
    <t>46.460408,11.624514</t>
  </si>
  <si>
    <t>South Tyrol</t>
  </si>
  <si>
    <t>3c</t>
  </si>
  <si>
    <t xml:space="preserve">The Arete on the Torre Delago Tower is a true classic. It's both polished and popular, but for a reason. The exposure and views are incredible and the climbing sits firmly at the easier end of the scale with a grade of UIAA IV+. The is a mountain refuge nearby but it’s over an hours hike to get here. </t>
  </si>
  <si>
    <t>The Vejolet Towers rock climbing</t>
  </si>
  <si>
    <t>https://commons.wikimedia.org/wiki/File:Vajolett%C3%BCrme_1.jpg</t>
  </si>
  <si>
    <t>img: X-Weinzar</t>
  </si>
  <si>
    <t>img/tiles/vejolet-towers-rock-climbing-dolomites.jpg</t>
  </si>
  <si>
    <t>https://commons.wikimedia.org/wiki/File:Vajolett%C3%BCrme_W.JPG</t>
  </si>
  <si>
    <t>original: Svíčková</t>
  </si>
  <si>
    <t>The Vejolet Towers topo for Piaz Arete</t>
  </si>
  <si>
    <t>Piaz Arete Delagokante</t>
  </si>
  <si>
    <t>img/topos/aiguille-dibona/maps/</t>
  </si>
  <si>
    <t>img/topos/stetind/maps/</t>
  </si>
  <si>
    <t>img/topos/indefatigable/maps/</t>
  </si>
  <si>
    <t>img/topos/sass/maps/</t>
  </si>
  <si>
    <t>img/topos/cir-mhor/maps/</t>
  </si>
  <si>
    <t>50.637466,-115.167377</t>
  </si>
  <si>
    <t>44.589680,-104.715252</t>
  </si>
  <si>
    <t>54.626153,-8.685230</t>
  </si>
  <si>
    <t>img/topos/lliwedd/maps/</t>
  </si>
  <si>
    <t>img/topos/meteor/maps/</t>
  </si>
  <si>
    <t>img/topos/bruggler/maps/</t>
  </si>
  <si>
    <t>img/topos/penon/maps/</t>
  </si>
  <si>
    <t>img/topos/montserrat/maps/</t>
  </si>
  <si>
    <t>img/topos/stoer/maps/</t>
  </si>
  <si>
    <t>img/topos/bosigran/maps/</t>
  </si>
  <si>
    <t>img/topos/cloggy/maps/</t>
  </si>
  <si>
    <t>img/topos/cnoc/maps/</t>
  </si>
  <si>
    <t>img/topos/idwal/maps/</t>
  </si>
  <si>
    <t>img/topos/lundy/maps/</t>
  </si>
  <si>
    <t>img/topos/wreakers/maps/</t>
  </si>
  <si>
    <t>img/topos/meadinha/maps/</t>
  </si>
  <si>
    <t>img/topos/sail-rock/maps/</t>
  </si>
  <si>
    <t>img/topos/chair/maps/</t>
  </si>
  <si>
    <t>img/topos/devils-tower/maps/</t>
  </si>
  <si>
    <t>img/topos/mournes/maps/</t>
  </si>
  <si>
    <t>img/topos/lion-rock/maps/</t>
  </si>
  <si>
    <t>img/topos/scafell/maps/</t>
  </si>
  <si>
    <t>traverse</t>
  </si>
  <si>
    <t>This guide covers everything you need for a multi-pitch climbing trip regardless of ability, it also has sport, trad and via ferrata routes. It features all the major areas and has very clear topos and route descriptions including the Catinaccio / Rosengarten region where the Vajolet Towers are located in the Alps.</t>
  </si>
  <si>
    <t>img/topos/vejolet/maps/</t>
  </si>
  <si>
    <t>Location of the Vejolet Towers</t>
  </si>
  <si>
    <t>https://www.mapbox.com/</t>
  </si>
  <si>
    <t>Mapbox</t>
  </si>
  <si>
    <t>tidal</t>
  </si>
  <si>
    <t>Rock Around The World</t>
  </si>
  <si>
    <t>img/guidebooks/rock-around-the-world.jpg</t>
  </si>
  <si>
    <t>https://amzn.to/2RmOhyX</t>
  </si>
  <si>
    <t>9782952638876</t>
  </si>
  <si>
    <t>Pitches</t>
  </si>
  <si>
    <t>pitchInfo</t>
  </si>
  <si>
    <t>It's fair to say everyone has a slightly different experience on wreckers slab, partly because the cliff is loose and the holds likely change regularly, even between the leader and the second! This makes helmets an absolute must. Due to its scale it's likely a lot of people also take slightly different lines, especially at the bottom and top pitches where the route is less clear. I think it justifies the grade of VS 4b. With the low technical grade it's an easy route to underestimate. A lot of the protection early on is marginal and some placements could actually make the climb more dangerous. For instance, a cam behind a large loose block could put the seconds life in danger. In short, it's not an ideal choice for those new to traditional multi-pitch climbing, but it offers stunning views and is a wonderful lengthy adventure if you have the experience lead it.
&lt;br /&gt;
&lt;strong class="pitch-title"&gt;Pitch 1 –&lt;span class="length"&gt;40m&lt;/span&gt; &lt;span class="pitchGrade""&gt;4a&lt;/span&gt;&lt;/strong&gt;&lt;br /&gt;
My experience here is reasonably worthless except to say if you leave the guidebook at the top of the cliff (because who wants to climb with a guide book in their bag), then the chances are you won’t actually know exactly which way to go and may attack the first belay head on. This takes you over loose ground with little or no gear and possibly makes the route a harder grade. Instead I’d recommend you don’t start too far right, climb up a few of meters to where the cliff eases off then traverse all the way left to the arete and head up to the belay.
&lt;br /&gt;
There are 2 pegs that you can use to form part of your belay. I’d highly recommend a 3 or 4 point anchor in addition to them. I placed my gear below the pegs giving a reasonably comfy ledge to belay from. Your nut tool comes in handy to clean the cracks when you lead this pitch!
&lt;br /&gt;
&lt;strong class="pitch-title"&gt;Pitch 2 – &lt;span class="length"&gt;40m&lt;/span&gt; &lt;span class="pitchGrade""&gt;4b&lt;/span&gt;&lt;/strong&gt;&lt;br /&gt;
Head up and around the overhanging block just above the belay. Whilst this is probably the steepest part of the climb it’s not fully vertical making gear placements easier than it looks. Be careful not to throw too many handholds at the belay below and follow the reasonably obvious crack up to a big grassy ledge with a pillar of rock on it.  There are lots of options to build a traditional anchor here. You can use the front of the pillar, side or even the nearby crack further up.
&lt;br /&gt;
&lt;strong class="pitch-title"&gt;Pitch 3 – &lt;span class="length"&gt;50m&lt;/span&gt; &lt;span class="pitchGrade""&gt;4a&lt;/span&gt;&lt;/strong&gt;&lt;br /&gt;
This is where the rock climbing becomes utterly enjoyable. For the most part the rock is solid and there are plenty of placements for gear, the left ridge is recommended with its stunning if a little intense views. Guidebooks suggest the pitch is 45m, but a the full 50m will take you over the top and right a little. A good belay can be built on the other side of the top ridge. Consider belaying your partner off the top 10m walk. It would be a stretch to call it a 4th pitch, but placing a couple of pieces of gear makes it a safer scramble.</t>
  </si>
  <si>
    <t xml:space="preserve">The book is in French and English and covers regions around the world. The book has clear photo topographies of most routes and good descriptions including gear recommendations. The book covers trad, sport and mixed protection routes like Traumpfeiler. The only issue is, its not a cheap book, but it's well designed and tends to cover harder longer routes with most graded TD / ED alpine grades which is low to mid E grades in the British system, i.e. serious climbs. </t>
  </si>
  <si>
    <t>jordan</t>
  </si>
  <si>
    <t>Sandstone</t>
  </si>
  <si>
    <t>Jodan</t>
  </si>
  <si>
    <t xml:space="preserve">Wadi Rum </t>
  </si>
  <si>
    <t>Rum Doodle</t>
  </si>
  <si>
    <t>Difficile</t>
  </si>
  <si>
    <t>Djebel Rum</t>
  </si>
  <si>
    <t>29.569981,35.406197</t>
  </si>
  <si>
    <t>Cathedral Rock</t>
  </si>
  <si>
    <t xml:space="preserve">Teneriffe </t>
  </si>
  <si>
    <t>28.2222531,-16.6373766</t>
  </si>
  <si>
    <t>Refs</t>
  </si>
  <si>
    <t>3a</t>
  </si>
  <si>
    <t>https://earth.app.goo.gl/XCHT6i</t>
  </si>
  <si>
    <t>location on Google Earth</t>
  </si>
  <si>
    <t>Brilliant drawn topo and blog</t>
  </si>
  <si>
    <t>img/topos/tenerife/cathedral-rock-trad-multi-pitch-tenerife.jpg</t>
  </si>
  <si>
    <t xml:space="preserve">Trad Climbing lines on Cathederal Rock in Tenerife </t>
  </si>
  <si>
    <t>https://commons.wikimedia.org/wiki/File:La_Catedral_-_phonolytic_necks._Teide_National_Park,_Canary_Islands,_Spain._%D0%9D%D0%B0%D1%86%D0%B8%D0%BE%D0%BD%D0%B0%D0%BB%D1%8C%D0%BD%D1%8B%D0%B9_%D0%BF%D0%B0%D1%80%D0%BA_%D0%A2%D0%B5%D0%B9%D0%B4%D0%B5_-_panoramio.jpg</t>
  </si>
  <si>
    <t xml:space="preserve">  Николай Максимович</t>
  </si>
  <si>
    <t>img/tiles/cathederal-rock-tenerife.jpg</t>
  </si>
  <si>
    <t>mes32</t>
  </si>
  <si>
    <t>https://www.ukclimbing.com/logbook/crag.php?id=17495#photos</t>
  </si>
  <si>
    <t>https://guiadeisora.org/turismo/what-to-do/sports/</t>
  </si>
  <si>
    <t>Site for gaining permission to climb</t>
  </si>
  <si>
    <t>El Catedral, (the Cathedral in English) is a volcanic plug that stands in Teide National Park in the centre of Tenerife. It offers a variety of traditional multi-pitch climbs that tend to be around 3 or 4 pitches in length to reach that summit via just over 100 meters of climbing. Whilst Tenerife has a lot of incredible climbing the majority of it is single pitch sport routes. El Catedral offers some of the best trad multi-pitch climbing on the island.  In order to climb there, you need to seek permission from the national park which seems to be a straightforward process (see links in references section below). The route Via Mendez &amp; Guillermo is not the original route up the face but offers a high quality adventure at grade UIAA V+. Whilst a completely different grading system it sits around VS. There are easier options to the summit if needed like the original route which is graded UIAA IV or around VDiff in British grades.</t>
  </si>
  <si>
    <t>Catherderal Rock Climbing in the national park Tenerife</t>
  </si>
  <si>
    <t>img/topos/tenerife/maps/</t>
  </si>
  <si>
    <t>dataFile</t>
  </si>
  <si>
    <t>Cathederal Rock in Tenerife offers great climbing</t>
  </si>
  <si>
    <t>topo data</t>
  </si>
  <si>
    <t>0901601616</t>
  </si>
  <si>
    <r>
      <t>You would imagine a climbing guide dedicated to Lliwedd would be perfect for climbing this Welsh Mountain crag. Kelvin Neal’s 4</t>
    </r>
    <r>
      <rPr>
        <vertAlign val="superscript"/>
        <sz val="11"/>
        <color theme="1"/>
        <rFont val="Calibri"/>
        <family val="2"/>
        <scheme val="minor"/>
      </rPr>
      <t>th</t>
    </r>
    <r>
      <rPr>
        <sz val="11"/>
        <color theme="1"/>
        <rFont val="Calibri"/>
        <family val="2"/>
        <scheme val="minor"/>
      </rPr>
      <t xml:space="preserve"> edition of this guidebook certainly offers and good amount of detail (95 pages) and it comes in a small portable format. However, that’s where the positive points end.  Like most Climbers Climb guides, it focuses on text-based descriptions with little or no imagery. If you are looking for a very loose suggestion of where to go, when climbing almost 1,000 feet, this book might suite. And yes, despite the fourth edition being published in 1998 it still uses the imperial system of feet. Fun fact: The original first edition was published in 1909 and was one of the first guidebooks to ever be published!  To summarise, it’s not going to be hugely helpful with route finding, but it’s a cheap enough guidebook with good historical relevance.  </t>
    </r>
  </si>
  <si>
    <t>https://amzn.to/2TYdPUI</t>
  </si>
  <si>
    <t>img/guidebooks/lliwedd-guidebook.jpg</t>
  </si>
  <si>
    <t>http://lakelandpilgrimage.blogspot.com/p/the-cathedrals.html</t>
  </si>
  <si>
    <t>https://www.youtube.com/watch?v=ifNQuBPfHJU</t>
  </si>
  <si>
    <t>Headcam video of the accent on youTube</t>
  </si>
  <si>
    <t>img/topos/wreakers/wreakers-slab-climb-in-cornwall.jpg</t>
  </si>
  <si>
    <t>https://www.cornwalls.co.uk/weather/bude-tide-times.htm</t>
  </si>
  <si>
    <t>Tide times for nearby town of Bude</t>
  </si>
  <si>
    <t>original image: Andrew</t>
  </si>
  <si>
    <t>img/topos/bosigran/bosigran-doorpost-climb-cornwall.jpg</t>
  </si>
  <si>
    <t>https://www.multi-pitch.com/about/</t>
  </si>
  <si>
    <t xml:space="preserve">Rock Climbing Wyoming describes 11 major climbing areas in the state of Wyoming. It offers approximately 550 climbing routes. Falcon guides have maps, good topos, and action photos accompanying clearly written descriptions of the routes. The book is ideal for a trip to Wyoming, but enough of the information on the devils tower is available online for those looking to save some money. </t>
  </si>
  <si>
    <t>Mendez and Guillermo</t>
  </si>
  <si>
    <t>img/topos/lliwedd/longlands-continuation-climb-on-lliwedd.jpg</t>
  </si>
  <si>
    <t>https://www.flickr.com/photos/arg_flickr/14442887130/</t>
  </si>
  <si>
    <t>https://www.rockfax.com/wp-content/uploads/intros/north-wales-climbs-preview.pdf</t>
  </si>
  <si>
    <t>Rockfax preview covering the Great Slab climb on Cloggy</t>
  </si>
  <si>
    <t>Rockfax preview covering  key climbs up Lliwedd</t>
  </si>
  <si>
    <t>originl image: BMC super zoom</t>
  </si>
  <si>
    <t>https://www.mountainproject.com/route/106636010/the-old-man-of-stoer</t>
  </si>
  <si>
    <t>This route is a stunning mixed protection multi-pitch rock climb. Because it’s an absolute classic it can be popular, even out of season. The climb is interesting and sustained, with a mixture of delicate slab work and a few big moves on a steep wall on the 3rd pitch. The views are incredible looking out over the valley and the exposure is immense in places.  Especially where the climb moves between the spires, up the middle of the 4th pitch and the travers across a ledge on the 5th pitch. The route could be climbed clean without use of the bolts if you have the confidence, time, patience and stamina to find protection on the slab sections which can be quite blank. It’s quicker and likely more enjoyable if you climb the route mixed, using the in-situ bolts with additional gear to protect the run out sections on the 1st, 4th and 5th pitches and protection for the &lt;em&gt;entire&lt;/em&gt; 6th pitch. A set of cams, nuts and tri-cams should cover you. Larger pieces could be helpful on the last pitch. 50m ropes are enough to get to the top, but 60m ropes are needed for the decent to save down climbing the last abseil or using a tree / bush for the last part. The rock can be loose, especially on pitch 1. Loose rocks also tend to gather on the ledges, so make sure you wear helmet and try to avoid dislodging rock onto the path below which can be popular with hikers, who won’t have helmets! All the belay points have 3 expansion bolts which can be used for the anchors, except the top of the route where you will need to sling a bush or two and make sure you are not belaying more weight up than can be comfortably held. If climbing as a 3, it would be safer to belay the 2nd and 3rd climber separately on this pitch.
&lt;br /&gt;
&lt;strong class="pitch-title"&gt;Pitch 1 –&lt;span class="length"&gt;35m&lt;/span&gt; &lt;span class="pitchGrade uiaa"&gt;IV+&lt;/span&gt;&lt;/strong&gt;&lt;br /&gt;
The first pitch moves up to some trees on the ledge then left onto the ridge and directly up the centre of the slab spire to the belay. 
&lt;br /&gt;
&lt;strong class="pitch-title"&gt;Pitch 2 –&lt;span class="length"&gt;40m&lt;/span&gt; &lt;span class="pitchGrade uiaa"&gt;V&lt;/span&gt;&lt;/strong&gt;&lt;br /&gt;
Climb up the spire to some harder moves not long after the belay. These are well protected by bolts and pitons. This pitch then eases off near the top to a belay behind the next spire.
&lt;br /&gt;
&lt;strong class="pitch-title"&gt;Pitch 3 –&lt;span class="length"&gt;25m&lt;/span&gt; &lt;span class="pitchGrade uiaa"&gt;V+&lt;/span&gt;&lt;/strong&gt;&lt;br /&gt;
Climb the steep face using the big pockets which make for jug sized hand holds. Follow the bolts up onto the summit of this little spire and find the anchor in the gap between the next spire. This pitch is a quite different in style to the others, so although the crux on paper it may feel easy to someone comfortable with bouldering, or particularly tough if you normally stick to slabs.
&lt;br /&gt;
&lt;strong class="pitch-title"&gt;Pitch 4 –&lt;span class="length"&gt;50m&lt;/span&gt; &lt;span class="pitchGrade uiaa"&gt;V&lt;/span&gt;&lt;/strong&gt;&lt;br /&gt;
A long, exposed climb up the largest spire. Harder moves early on that change into a lower angled slab with no bolts and limited protection options.  The anchor is to the right near where this spire joins the next. Don’t climb to the top of this spire. 
&lt;br /&gt;
&lt;strong class="pitch-title"&gt;Pitch 5 –&lt;span class="length"&gt;25m&lt;/span&gt; &lt;span class="pitchGrade uiaa"&gt;IV&lt;/span&gt;&lt;/strong&gt;&lt;br /&gt;
The is a single bolt on this pitch and no clear path to the next anchor. Moving up to a ledge and wall offers good hand holds and some pockets for protection, before a traverse right to the anchor. 
&lt;br /&gt;
&lt;strong class="pitch-title"&gt;Pitch 6 –&lt;span class="length"&gt;30m&lt;/span&gt; &lt;span class="pitchGrade uiaa"&gt;IV+&lt;/span&gt;&lt;/strong&gt;&lt;br /&gt;
Move straight up following the crack system. There is no fixed protection but a number of placements can be found. Move over a small ledge to the summit. This is a sustained pitch of UIAA grave IV or IV+ all the way. There are no bolts at the top so you will need to sling a bush or two and make sure you are not belaying more weight up than can be comfortably held. If climbing as a 3, it would be safer to belay the 2nd and 3rd climber separately on this pitch.</t>
  </si>
  <si>
    <t>&lt;strong&gt;Parking&lt;/strong&gt;: If you arrive very early (due to limited spaced) and don’t mind the parking fees, Parking in Pen Y Pass is easiest. Otherwise there is some roadside parking just after the turn off away from Llanberis Pass, but this will increase the hike by up to 30mins each way. Alternatively, you can park in the Nant Perris car park and take a shuttle taxi up to Pen Y Pass (£2 each way per person in 2019). For this follow the signs for park and ride. &lt;br /&gt;
&lt;strong&gt;Approach&lt;/strong&gt;: From Pen Y Pass, take the Miners track to the first lake and the green pump house. Turn left here towards Mount Y Lliwedd. Follow the path briefly then cut right and away from the main tracks towards the base of the mountain. &lt;br /&gt;
&lt;strong&gt;Descent&lt;/strong&gt;: If you head left after completing the climb (with the route behind you), this will take you to a path that leads off the summit and back to the main track. Allow up to 2 hours to get back to Pen Y Pass from the top of Lliwedd as the path weaves around the back of the mountain and you may well be pretty tired after the climb.</t>
  </si>
  <si>
    <t>A true mountain classic that features in all major North Wales guidebooks and the iconic Classic Rock book by Ken Wilson. Allow plenty of time for route finding on the 12 pitches. Most of the climbing is technically straightforward with an reasonably exposed 4a pitch on the Red Wall section that’s very memorable and a crux 4b pitch right at the end which is a delicate slab with good but smaller spaced holds. 2 pitches are a short walk along a ledge so some time can be saved there. Allowing 12 hours for a round trip from Pen Y Pass would be sensible. It can be done much quicker, especially if you know the route, however it could also take much longer if you get lost so bringing a decent headtorch is a good idea. The route is North facing, so will be in the shade most of the day, this means it can take a couple of good days to dry out. Climbing it damp will be much harder and less enjoyable. The route has been given the grade Hard Very Difficult or HVD in older guides and Severe in the newer rockFax. Protection is mostly good, but being able to confidently and easily climb severe 4b is essential as there are not many easy escape options. J. Longland added his continuation to the Redwall in 1929. Where grades are shown as 3c I’m simply marking that it’s rock climbing of low technical difficulty by modern standards. This is simply to distinguish between climbing pitches and walking or scrambling pitches. 
&lt;br /&gt;
&lt;strong class="pitch-title"&gt;Pitch 1 –&lt;span class="length"&gt;25m&lt;/span&gt; &lt;span class="pitchGrade brit"&gt;3c&lt;/span&gt;&lt;/strong&gt;&lt;br /&gt;
The first pitch goes up to the heather shelf from the base. Follow a steep curving groove to the right hand side of the shelf. If you are worried about timing you can scramble up the side and essentially skip this pitch. 
&lt;br /&gt;
&lt;strong class="pitch-title"&gt;Pitch 2 –&lt;span class="length"&gt;30m&lt;/span&gt; &lt;span class="pitchGrade brit"&gt;3c&lt;/span&gt;&lt;/strong&gt;&lt;br /&gt;
Not an obvious line and one it’s easy to get lost on. The key is to move diagonally right below a heather bush and over 2 ribs of rock, then climb up just under 5m to belay left of a spike. Moving over only one rib will lead you up a steeper gully with some harder moves. You can climb out of this at the top and back down into the correct path if you do get lost. 
&lt;br /&gt;
&lt;strong class="pitch-title"&gt;Pitch 3 –&lt;span class="length"&gt;15m&lt;/span&gt; &lt;span class="pitchGrade brit"&gt;3c&lt;/span&gt;&lt;/strong&gt;&lt;br /&gt;
Climb up a short pitch to belay on a ledge just left of a quartz band running though some rock to your right. 
&lt;br /&gt;
&lt;strong class="pitch-title"&gt;Pitch 4 –&lt;span class="length"&gt;25m&lt;/span&gt; &lt;span class="pitchGrade brit"&gt;3c&lt;/span&gt;&lt;/strong&gt;&lt;br /&gt;
Climb up and diagonally right via the quartz band to get over the buldge. Climb the right hand side of the rib to a spike belay.
&lt;br /&gt;
&lt;strong class="pitch-title"&gt;Pitch 5 –&lt;span class="length"&gt;35m&lt;/span&gt; &lt;span class="pitchGrade brit"&gt;3c&lt;/span&gt;&lt;/strong&gt;&lt;br /&gt;
A straightforward pitch that goes broadly straight up to a ledge that marks the end of climbing for the route Avalance. You can belay on a reasonably square spike or move further right to a slightly higher ledge to belay from cracks in the wall.
&lt;br /&gt;
&lt;strong class="pitch-title"&gt;Pitch 6 –&lt;span class="length"&gt;32m&lt;/span&gt; &lt;span class="pitchGrade brit"&gt;&lt;/span&gt;&lt;/strong&gt;&lt;br /&gt;
Walk / Scramble up and right keeping reasonably close to the main wall, until you get to the redwall with RW etched into it in big letters. You can create a belay here before taking on the magical redwall pitch. Alternatively, there is an escape option leftwards to the terminal arete which will be easier climbing / scrambling to the top (so guidebooks say).
&lt;br /&gt;
&lt;strong class="pitch-title"&gt;Pitch 7 –&lt;span class="length"&gt;25m&lt;/span&gt; &lt;span class="pitchGrade brit"&gt;4a&lt;/span&gt;&lt;/strong&gt;&lt;br /&gt;
To lead the redwall you take a beautiful rising traverse on delicate holds. Cams and some nuts can be used to protect the moves in a few places. The exposed moves take you onto a rib which you can move up though to some ledges and eventually a belay in a groove leaning towards the terminal arete (up and left). 
&lt;br /&gt;
&lt;strong class="pitch-title"&gt;Pitch 8 –&lt;span class="length"&gt;30m&lt;/span&gt; &lt;span class="pitchGrade brit"&gt;4a&lt;/span&gt;&lt;/strong&gt;&lt;br /&gt;
Continue up passing a pinnacle on the right. From the ledge you want to use a short wall to climb on to the grassy ledge called the Green Gallery. There are some belay options either on the left or on the centre of this ledge. 
&lt;br /&gt;
&lt;strong class="pitch-title"&gt;Pitch 9 –&lt;span class="length"&gt;10m&lt;/span&gt; &lt;span class="pitchGrade brit"&gt;&lt;/span&gt;&lt;/strong&gt;&lt;br /&gt;
Walk towards the edge of the ledge at the right. You can either create a new belay here or link this into the next pitch as one. If you are linking these up then make sure you use a long runner and ideally a carabineer with a wheel like the DMM Revolver. If in doubt don’t run them together or the rope drag will take the fun out of the climb and you risk a ground / ledge fall.
&lt;br /&gt;
&lt;strong class="pitch-title"&gt;Pitch 10 –&lt;span class="length"&gt;25m&lt;/span&gt; &lt;span class="pitchGrade brit"&gt;3c&lt;/span&gt;&lt;/strong&gt;&lt;br /&gt;
If you end up climbing an awkward but enjoyable chimney, chances are you left the ledge in the wrong place and may find the route slightly more difficult. The route is supposed to climb the left arete off of the right side of the Green Gallery, heading up and leftwards to some ledges and a slab. Move up past a broken block and create a belay in a pocket further up.
&lt;br /&gt;
&lt;strong class="pitch-title"&gt;Pitch 11 –&lt;span class="length"&gt;30m&lt;/span&gt; &lt;span class="pitchGrade brit"&gt;3c&lt;/span&gt;&lt;/strong&gt;&lt;br /&gt;
Move up and rightwards directly towards the final slab of Longlands continuation. You should see or at least hear walkers on the summit by this point. A belay can be created on the ledge directly below the final slab. The multi-pitch climb is coming to an end but the hardest pitch remains.
&lt;br /&gt;
&lt;strong class="pitch-title"&gt;Pitch 12 –&lt;span class="length"&gt;30m&lt;/span&gt; &lt;span class="pitchGrade brit"&gt;4b&lt;/span&gt;&lt;/strong&gt;&lt;br /&gt;
The final pitch moves up and trends slightly left in before going straight to the summit of Lliwedd’s Eastern Buttress. The gear is good if you take the time to find it and delicate footwork will help see you thought. The rock is clean and generally solid. There are a number of belay options on the summit.</t>
  </si>
  <si>
    <t>https://www.mountainproject.com/route/108164049/red-wall</t>
  </si>
  <si>
    <t>Red Wall details on Mountain Project</t>
  </si>
  <si>
    <t>Wintours Leap</t>
  </si>
  <si>
    <t>Gloucestershire</t>
  </si>
  <si>
    <t>Right Hand Route</t>
  </si>
  <si>
    <t>Limestone Outcrop Wintours Leap in the Wye Valley</t>
  </si>
  <si>
    <t>Right Hand Route Climb at Wintours Leap in the Wye Valley</t>
  </si>
  <si>
    <t>51.664827,-2.664312</t>
  </si>
  <si>
    <t>img/topos/wye-valley/maps/</t>
  </si>
  <si>
    <t>Location of Wintours Leap Climbing in the Wye Valley</t>
  </si>
  <si>
    <t xml:space="preserve">&lt;strong&gt;Approach:&lt;/strong&gt; There is a grassy parking space for several cars above the outcrop at 51.666565, -2.665006. From there, continue on the road you came in on and take the first obvious path left not long after leaving the parking area. Follow the path and take the next obvious left after the old stone arches. After following this path until you come to the old chapel near the river. Pass it and turn left at h the river. Follow this path for a short distance until you near the outcrop then take a left up a climbers path to the base of the cliff. &lt;br /&gt;&lt;br /&gt;
&lt;strong&gt;Descent:&lt;/strong&gt; following a change of ownership of the house above this section of crag, the previous arrangement to exit through it’s garden is not longer possible. Please do not top out on any North Wall routes - only abseil descent from below the top of the crag is allowed. For those who don't wan't to climb above the Great Ledge, an abseil descent can be made from one of the two bolted abseil stations above The Tap or Joe’s Route. Two further abseil stations have been established just below the top of North Wall (using rope slings and rings around trees) allowing the last pitch of the more popular routes to be climbed and an abseil descent to the Great Ledge be made. 
</t>
  </si>
  <si>
    <t>https://www.thebmc.co.uk/modules/RAD/View.aspx?id=744</t>
  </si>
  <si>
    <t>BMC RAD database Page</t>
  </si>
  <si>
    <t>img/tiles/wintours-leap-wye-valley-climbs.jpg</t>
  </si>
  <si>
    <t>img/topos/wye-valley/wye-valley-wintours-leap-right-hand-route.jpg</t>
  </si>
  <si>
    <t xml:space="preserve">The right hand route is in many ways the opposite twin to the left hand route (also a Hard Severe climb). It has better pitches at the top where the left-hand route has better pitches at the bottom. While the right hand route looks heavily vegetated from the bottom it’s surprisingly clean. That’s not to say its perfect, just better than it looks. It has good variety and is more sustained in grade when compared to the left-hand route, which has a hard start and then eases off. It’s a classic limestone route with a small crack section, and exposed thin ledge system and a steeper juggy section at the end. Check the BMC RAD Database for route exit information (see references), but at the time of writing abseiling off is required (see descent info). </t>
  </si>
  <si>
    <t>https://amzn.to/2XxjnCx</t>
  </si>
  <si>
    <t>9780901601797</t>
  </si>
  <si>
    <t xml:space="preserve">Lower Wye Valley </t>
  </si>
  <si>
    <t>img/guidebooks/lower-wye-valley-climbing-guidebook.jpg</t>
  </si>
  <si>
    <t xml:space="preserve">The guidebook &lt;em&gt;Lower Wye Valley: Climbers' Club Guides to the Wye Valley and Forest of Dean&lt;/em&gt; has a good amount of information and climbs. The photos are, for the most part very clear. However, the way the book is organised makes it difficult to use. In true climber’s club style, there are no route numbers on the descriptions or page references on the photo topos, making it slow to find the details. When you do find the climb details, they use complex language and terminology, making it hard to understand. Unfortunately, there are not any other guidebook options for Wintour’s Leap. All things said, the guidebook is not too expensive a must for getting the most out of the area. </t>
  </si>
  <si>
    <t xml:space="preserve">The Right Hand Route takes a line up good rock, weaving around trees and foliage and makes good use of ledges for belay points. 
&lt;br /&gt;
&lt;strong class="pitch-title"&gt;Pitch 1 –&lt;span class="length"&gt;18m&lt;/span&gt; &lt;span class="pitchGrade brit"&gt;3c&lt;/span&gt;&lt;/strong&gt;&lt;br /&gt;
Climb the cracked gully diagonally right to get around some bushes then cut back left above them. There is a small stance and a decent tree belay just above the main ledge. The tree can be backed up with some protection in the rock. &lt;br /&gt;
&lt;strong class="pitch-title"&gt;Pitch 2 –&lt;span class="length"&gt;21m&lt;/span&gt; &lt;span class="pitchGrade brit"&gt;4b&lt;/span&gt;&lt;/strong&gt;&lt;br /&gt;
The second pitch ups the grade after an easy start. Climb straight up behind the belay past some vegetation. Keep moving up until you’re below a left leaning thin crack that leads to another small ledge with a tree belay (again back it up with the rock). The crack offers good holds and protection but can feel a bit exposed and is a slight step up in the grade, especially if you can’t find the good holds.&lt;br /&gt;
&lt;strong class="pitch-title"&gt;Pitch 3 –&lt;span class="length"&gt;17m&lt;/span&gt; &lt;span class="pitchGrade brit"&gt;4b&lt;/span&gt;&lt;/strong&gt;&lt;br /&gt;
Climb up and slightly right onto some ledges. Take the left of two groves, this should have a peg you could use for additional protection. After that there should be a short neat slab and easier ground up onto the great ledge where there is a peg and tree belay at the back. Traversing left on a thin finger ledge before the great ledge offers a lovely if exposed climb with a big mantle move up. &lt;br/&gt;
&lt;strong class="pitch-title"&gt;Pitch 4 –&lt;span class="length"&gt;30m&lt;/span&gt; &lt;span class="pitchGrade brit"&gt;4a&lt;/span&gt;&lt;/strong&gt;&lt;br /&gt;
A brilliant and rewarding pitch with great protection. Essentially you are looking to head though the broken V shape in the headwall above the ledge. The route has good holds, making it easer than it looks. After the broken V, climb the short wall above and then keep heading up to slings and an abseil ring set up on a tree. You can climb the chimney or the wall directly below the abseil and anchor point. Both are short but fun. </t>
  </si>
  <si>
    <t>seepage</t>
  </si>
  <si>
    <t>UKC Page</t>
  </si>
  <si>
    <t>https://www.ukclimbing.com/logbook/crag.php?id=17495#overview</t>
  </si>
  <si>
    <t>http://anuestraputabolacroquis.blogspot.com/search/label/P.N.%20DEL%20TEIDE</t>
  </si>
  <si>
    <t>Good Local trad climbing info for the area including this route</t>
  </si>
  <si>
    <t>https://pixabay.com/photos/sass-pordoi-sella-massif-2738856/</t>
  </si>
  <si>
    <t>https://www.ukclimbing.com/logbook/crag.php?id=300</t>
  </si>
  <si>
    <t>https://www.worldtides.info/</t>
  </si>
  <si>
    <t>Tidal Information (lon/lat = 58.26094,-5.38266)</t>
  </si>
  <si>
    <t>https://www.youtube.com/watch?v=pgrfVtOotb8</t>
  </si>
  <si>
    <t>Video of the swim &amp; climb</t>
  </si>
  <si>
    <t>Bristol</t>
  </si>
  <si>
    <t>Setdastal</t>
  </si>
  <si>
    <t>img/topos/stoer/old-man-of-stoer-climbing-topo.jpg</t>
  </si>
  <si>
    <t xml:space="preserve">Morpheus </t>
  </si>
  <si>
    <t>51.468490,-2.633171</t>
  </si>
  <si>
    <t>img/topos/avon/morpheus-climb-on-the-sea-walls.jpg</t>
  </si>
  <si>
    <t>Morpheus route on the Sea Walls in Avon</t>
  </si>
  <si>
    <t>img/tiles/sea-walls-avon-gorge.jpg</t>
  </si>
  <si>
    <t>The Sea Walls City Multi-pitch Climbing in Bristol</t>
  </si>
  <si>
    <t>https://www.ukclimbing.com/logbook/c.php?i=29806</t>
  </si>
  <si>
    <t>UKC Page for Morpheus</t>
  </si>
  <si>
    <t>img/topos/avon/maps/</t>
  </si>
  <si>
    <t>Location of Sea Walls climbing in Avon Gorge</t>
  </si>
  <si>
    <t xml:space="preserve">Morpheus is an enjoyable and varied multi-pitch climb originally graded Hard Very Difficult. The climb starts at the same point as Gronk on the left-hand part of the Sea Walls main area in Avon Gorge. Because it’s partially quarried limestone, the route offers and mix of climbing styles including moves on large crimps, laybacks on a flake, some delicate sloping moves and no doubt at least one mantle onto one of the many ledges. Protection is good and requires mostly wires, but some cams are also useful. Whilst the crux was originally the moves off the ground at the start, recent ecperiance suggest the corner crack on the 3rd pitch is now much harder. This is because the limited footholds have been polished to a glass like texture by the feet of many thousand climbers. The rest of the route is mostly not too polished. The Sea Walls at Avon Gorge are a real city crag and some of the most accessible multi-pitch rock climbing in the UK because you can park right at the cliff. However the disadvantage is the main road that runs below the crag is very noisy and can make verbal communication difficult on this climb. </t>
  </si>
  <si>
    <t xml:space="preserve">
The climb Morpheus takes a diagonal but weaving line up some of the easiest rock on the Sea Walls.  It makes for a great introduction to multipitch climbing due to plentiful ledge systems and a reasonably amenable grade (Hard Very Difficult / Severe). It’s possible to link the first two pitches into one long pitch providing you manage rope drag by extending runners and have a good level of confidence on the rock.
&lt;br /&gt;
&lt;strong class="pitch-title"&gt;Pitch 1 –&lt;span class="length"&gt;28m&lt;/span&gt; &lt;span class="pitchGrade brit"&gt;4a&lt;/span&gt;&lt;/strong&gt;&lt;br /&gt;
Climb the short wall to a ledge with some better gear options. The initial wall does have some good holds, but they are well disguised in the limestone. Once on the first ledge, carefully walk right to a blocky corner. Place gear and move up this a little, before cutting back left. The next belay is a crack on the left side of the white stained block. It allows good protection behind it. 
&lt;br /&gt;&lt;strong class="pitch-title"&gt;Pitch 2 –&lt;span class="length"&gt;16m&lt;/span&gt; &lt;span class="pitchGrade brit"&gt;3c&lt;/span&gt;&lt;/strong&gt;&lt;br /&gt;
Climb the block either by layback or reaching up and over while moving the feet up. From above the block move slightly right to good holds and climb onto one smaller ledge before moving up to a large ledge with some broken blocks below a corners system with a crack running through it. A belay can be created in the crack below the corner. 
&lt;br /&gt;&lt;strong class="pitch-title"&gt;Pitch 3 –&lt;span class="length"&gt;10m&lt;/span&gt; &lt;span class="pitchGrade brit"&gt;4a&lt;/span&gt;&lt;/strong&gt;&lt;br /&gt;
Originally not a graded pitch, years of climber’s feet have polished the stone here to make it arguably the hardest part of Morpheus whichever way you climb it. The original route suggests moving up the corner to the piton then moving out to the right before going up to the next belay. Whilst arguably still the easiest option, the move requires the climber to trust their feet on a highly polished hold where the foot slipping mid move could lead to an awkward fall. The alternative is to climb the corner directly. This means harder moves, especially for the shorter climber, however it feels much less exposed in the corner. Once this section is dealt with there are a couple of easy moves up onto a ledge with a stone seat and decent options for an anchor in the wall behind.
&lt;br /&gt;&lt;strong class="pitch-title"&gt;Pitch 4 –&lt;span class="length"&gt;12m&lt;/span&gt; &lt;span class="pitchGrade brit"&gt;3b&lt;/span&gt;&lt;/strong&gt;&lt;br /&gt;
This pitch is much easier than it looks. Take good holds diagonally right, initially passing a under a small bush. A belay can be made at the end of the climbing. Alternatively, there is a good tree belay around the corner, however verbal communication with your partner here will be impossible. &lt;br /&gt;
It’s a short scramble up the back wall and a walk off after the tree belay point. </t>
  </si>
  <si>
    <t>Avon Gorge</t>
  </si>
  <si>
    <t xml:space="preserve">Doorpost is a classic Bosigran route and one of the best Hard Severe multi-pitch climbs in the south of England. It’s easy to approach and offers interesting but easy to protect climbing on solid granite. Although it dries quickly after rain, part of the first pitch suffers some seepage in the middle. All things considered it’s one of the best climbs in it’s category. 
&lt;br&gt;
&lt;strong class="pitch-title"&gt;Pitch 1 –&lt;span class="length"&gt;27m&lt;/span&gt; &lt;span class="pitchGrade brit"&gt;4a&lt;/span&gt;&lt;/strong&gt;&lt;br&gt;
The first pitch starts with easy holds up into a corner before following the striking crack line across and up. There is some delicate footwork required but the hand holds are good and the crack will happily take one to two finger width cams. As the crack ends the climber can climb good holds to a ledge with an option for a sitting belay on the left hand side of the ledge (back to the sea) or you can move further right (back to the sea) for a standing  belay that is shared with the first pitch of the popular little brown jug.
&lt;br&gt;
&lt;strong class="pitch-title"&gt;Pitch 2 –&lt;span class="length"&gt;15m&lt;/span&gt; &lt;span class="pitchGrade brit"&gt;4b&lt;/span&gt;&lt;/strong&gt;&lt;br&gt;
This is a short and interesting pitch. The goal is to climb the twin cracks to a ledge above. The pitch starts with moves out to the left crack. This is climbed up to the crux of the route which sits at the point where the climber has to move from the left crack, to the right crack. Once in the right crack move up to a good ledge with a belay in the corner.
&lt;br&gt;
&lt;strong class="pitch-title"&gt;Pitch 3 –&lt;span class="length"&gt;25m&lt;/span&gt; &lt;span class="pitchGrade brit"&gt;4a&lt;/span&gt;&lt;/strong&gt;&lt;br&gt;
A glorious and easy part of the climb with good protection and incredible exposure as the climb moves onto one of the highest points of the cliff at Bosigran. Follow a reasonably obvious path up good holds to the top, where a belay can be made by slinging a boulder and backed up by large gear if desired. 
</t>
  </si>
  <si>
    <t xml:space="preserve">&lt;strong&gt;Approach&lt;/strong&gt;: Park in the National Trust Carpark by Carn Galver ruined tin mine building. This is a free car park with a donation box to support the national trust. Follow the path out towards the sea for less than 10 minutes. As you reach the first part of the top of Bosigran cliff you will be able to find a steep but good path down. Take this to the base of the crag then walk along another good path to the Bow Wall area. The black “coal face” wall makes an obvious feature to find the route. From the top you can follow a path back to parking. </t>
  </si>
  <si>
    <t xml:space="preserve">Doorpost is a classic climb on the justifiably popular Bow Wall area of Bosigran. It has an easy approach and accessible grade. The climbing is interesting and varied but easy to protect. The route is on a part of the cliff surrounded by both harder and easier climbs. Check out the incredible Ledge Climb if you want easier or Little Brown Jug if you want to go harder. That said the crux of Ledge climb is arguably as hard as the crux of Doorpost. The granite here is solid and happily takes cams throughout the route. The route dries quickly after rain but the first pitch suffers some minor seepage. </t>
  </si>
  <si>
    <t>https://www.ukclimbing.com/photos/item.php?nstart=24&amp;crag=199&amp;route=doorpost</t>
  </si>
  <si>
    <t>UKC photo gallery</t>
  </si>
  <si>
    <t>https://www.thebmc.co.uk/modules/rad/view.aspx?id=1878</t>
  </si>
  <si>
    <t>BMC Regional Access Database Page for Bosigran</t>
  </si>
  <si>
    <t>http://www.climbers-club.co.uk/cms/wp-content/uploads/2013/07/West-Cornwall-North-sampler.pdf</t>
  </si>
  <si>
    <t>Climbers Climb Guide, Sample for Bosigran</t>
  </si>
  <si>
    <t xml:space="preserve">&lt;strong&gt;Approach&lt;/strong&gt;: There is paid parking in Porthgwarra by the café and sea cove. From there a path that leads past the cottages to the coastguard lookout which is directly above the sea cliff. There is an option to abseil in on the east side of the crag. Alternatively or you can scramble down via the west side of Zwarn Rinny (Furthers side from the lookout). This scramble down is not for the faint of heart and can be tricky to find the best way from above. The scrabble approach should be avoided at high tide. In the event you try to go down the east side (closes to the lookout) you will come to a significant drop off that can’t / shouldn’t be down climbed. You can however set up an abseil around a block on this side to access the tidal ledge. </t>
  </si>
  <si>
    <t xml:space="preserve">Pegasus on Chair Ladder takes an incredible line up the bulging wall end of the cliff. The first two pitches offer exceptional climbing on the granite and the last pitch starts with the crux which is an awkward move onto a small ledge, at which point the exceptional granite climbing resumes. 
&lt;br/&gt;
&lt;strong class="pitch-title"&gt;Pitch 1 –&lt;span class="length"&gt;32m&lt;/span&gt; &lt;span class="pitchGrade brit"&gt;4b&lt;/span&gt;&lt;/strong&gt;&lt;br&gt;
Climb the wide and obvious crack to the top. The climber can choose their preferred style including layback, crack climbing or bridging. At the top of the crack move up and slightly right to reach a good ledge and belay. 
&lt;br/&gt;
&lt;strong class="pitch-title"&gt;Pitch 2 –&lt;span class="length"&gt;20m&lt;/span&gt; &lt;span class="pitchGrade brit"&gt;4a&lt;/span&gt;&lt;/strong&gt;&lt;br&gt;
Move out right from the stance and then follow the corner and striking obvious swooping crack that leads up then right. Once the crack ends, follow the ledge all the way to the end and step over a small crevasse to create a belay on the opposite ledge where there are better options for building an anchor. &lt;br /&gt;
&lt;strong class="pitch-title"&gt;Pitch 3 –&lt;span class="length"&gt;18m&lt;/span&gt; &lt;span class="pitchGrade brit"&gt;4b&lt;/span&gt;&lt;/strong&gt;&lt;br&gt;
Move back left, reversing the last few meters of pitch two. Then make some steep awkward moves up onto a small ledge. Move left on this and up to another ledge with a slab and a crack that sweeps up and right. This leads to large ledge where a belay can be created before the final walk off.  
</t>
  </si>
  <si>
    <t>lastUpdate</t>
  </si>
  <si>
    <t>updateTimestamp</t>
  </si>
  <si>
    <t>loose</t>
  </si>
  <si>
    <t>Belgium</t>
  </si>
  <si>
    <t>Freÿr</t>
  </si>
  <si>
    <t>Wallonia</t>
  </si>
  <si>
    <t>Le Merinos</t>
  </si>
  <si>
    <t>belgium</t>
  </si>
  <si>
    <t xml:space="preserve">This guide covers a huge mix of regions in the south west with clear images and good topography. The section on Avon Gouge rock climbing area only spans around a dozen pages, but covers the main routes on the main areas. It has very clear images for the Sea Walls climbing area where this route is located. Many of the routes covered in here are easy to mid-level multi-pitch climbs, although there are single pitch and higher E grade trad climbs as well. </t>
  </si>
  <si>
    <t>50.226199,4.891323</t>
  </si>
  <si>
    <t>f4c</t>
  </si>
  <si>
    <t>MIX</t>
  </si>
  <si>
    <t>https://commons.wikimedia.org/wiki/File:Hasti%C3%A8re_Rochers_de_Freyr_08.jpg</t>
  </si>
  <si>
    <t>Original img: Zairon</t>
  </si>
  <si>
    <t>img/tiles/le-merinos-climbing-outcrop-at-freyr.jpg</t>
  </si>
  <si>
    <t>Le Merinos Climbing Outcrop At Freyr</t>
  </si>
  <si>
    <t>img/topos/freyr/classic-multi-pitch-le-merinos-at-freyr.jpg</t>
  </si>
  <si>
    <t>Classic multi-pitch climb Le Merinos at Freyr, Belgium</t>
  </si>
  <si>
    <t>https://commons.wikimedia.org/wiki/File:Hasti%C3%A8re_Rochers_de_Freyr_14.jpg</t>
  </si>
  <si>
    <t>Climbing location for Freyr in Wallonia in Belgium</t>
  </si>
  <si>
    <t>img/topos/freyr/maps/</t>
  </si>
  <si>
    <r>
      <t>Le Merinos (graded at least British 3c) makes up the first 3 pitches with an optional addition of the harder La Savonnette (4b). The route takes the west facing arete up the most northern of the Limestone outcrops at Freÿr. Overlooking the Meuse river in Wallonia, this is a classic 70m route which, due to its popularity is highly polished in places, especially the start. Adding La Savonnette as a 4</t>
    </r>
    <r>
      <rPr>
        <vertAlign val="superscript"/>
        <sz val="11"/>
        <color theme="1"/>
        <rFont val="Calibri"/>
        <family val="2"/>
        <scheme val="minor"/>
      </rPr>
      <t>th</t>
    </r>
    <r>
      <rPr>
        <sz val="11"/>
        <color theme="1"/>
        <rFont val="Calibri"/>
        <family val="2"/>
        <scheme val="minor"/>
      </rPr>
      <t xml:space="preserve"> pitch take the route over 100m. The area is mixed climbing with old bolts and pitons that are best supplemented with a rack of nuts at a minimum.</t>
    </r>
  </si>
  <si>
    <t>https://creativecommons.org/licenses/by-sa/4.0/</t>
  </si>
  <si>
    <t>https://www.sawthisdidthat.ca/2016/08/day-hike-from-vratsa-bulgaria.html</t>
  </si>
  <si>
    <t xml:space="preserve">Hiking in Vratsa, Bulgaria </t>
  </si>
  <si>
    <t>Original: climbing-bulgaria.com</t>
  </si>
  <si>
    <t>http://climbing-in-bulgaria.blogspot.com/2011/04/</t>
  </si>
  <si>
    <t>Blogpost guide to Vratsa</t>
  </si>
  <si>
    <t>multi-pitch rock climbing on vratsa's main face via Bulgaria 1300</t>
  </si>
  <si>
    <t>img/topos/vratsa/multi-pitch-rock-climbing-on-vratsas-main-face.jpg</t>
  </si>
  <si>
    <t>The guidebook is in Bulgarian and in English and coves more than 500 sport and trad climbing routes in Vratsa. This edition comprises all information, expanded and updated from the previously published guidebook Vratsa Rocks, Alpine Routes (Petkov &amp; Maslarov, 1987) as well as recently developed areas and routes. 
&lt;/p&gt;&lt;p&gt;For each sector, routes are traced out on photographs. For trad/alpine routes including the Bulgaria 1300 route, you will also find short pitch-by-pitch descriptions on a drawn topo.</t>
  </si>
  <si>
    <t>Vratsa Climbing</t>
  </si>
  <si>
    <t>https://amzn.to/349atQ6</t>
  </si>
  <si>
    <t>img/guidebooks/vratsa-climbing-guidebook-for-bulgaria.jpg</t>
  </si>
  <si>
    <t>img/topos/vratsa/maps/</t>
  </si>
  <si>
    <t>Location of multi-pitch climbing in Vratsa, Bulgaria</t>
  </si>
  <si>
    <t xml:space="preserve">The climb Bulgaria 1300 was named after Bulgaria's first artificial satellite, which in turn was named after the 1300th anniversary of the foundation of the Bulgarian state. The route takes one of the easier lines up the main face of Vratsa, however with around 400 meters of limestone the route is challenging in places with a number of pitches grade UIAA VI+ which is at least E1 5c in UK grades. The route also calls for some basic aid in sections. That said its one of the easier lines up the main face of Vratsa. The route has some pitons and bolts in sections but will require a full rack of nuts and cams. </t>
  </si>
  <si>
    <t>Approach via P8 (path 8) and leave via P19 (path 19)</t>
  </si>
  <si>
    <t>https://climbing-bulgaria.com/2017/09/13/vratsa-region/</t>
  </si>
  <si>
    <t>https://amzn.to/2ZiZPHr</t>
  </si>
  <si>
    <t>9781852841553</t>
  </si>
  <si>
    <t>Selected Rock Climbs in Belgium and Luxembourg</t>
  </si>
  <si>
    <t>img/guidebooks/selected-rock-climbs-in-belgium-and-luxembourg.jpg</t>
  </si>
  <si>
    <t>Published in 1995 this climbing guidebook is best described as classic. It covers a number of climbs at Freyr including Le Merinos and La Savonnette. It’s written in English and is one of the early guidebooks from Chris Craggs probably better known for his more recent work with Rockfax. The guide has decent route descriptions and uses British grades. There are pictures for some climbs but not this one on the Merinos face. Whilst it can be picked up cheaply there are newer guides to the area, although most are sadly not in English.</t>
  </si>
  <si>
    <r>
      <t>Referred to as PJ, it is a classic Mourne Mountain “expedition” and a must climb, thanks to sustained interest, exposure and great belays assuming you reach the 1&lt;sup&gt;</t>
    </r>
    <r>
      <rPr>
        <vertAlign val="superscript"/>
        <sz val="11"/>
        <color theme="1"/>
        <rFont val="Calibri"/>
        <family val="2"/>
        <scheme val="minor"/>
      </rPr>
      <t>st&lt;/sup&gt;</t>
    </r>
    <r>
      <rPr>
        <sz val="11"/>
        <color theme="1"/>
        <rFont val="Calibri"/>
        <family val="2"/>
        <scheme val="minor"/>
      </rPr>
      <t xml:space="preserve"> belay before the rope drag gets too much. It can be done in 3 or 4 pitches. Pitch one can and should be broken up unless you have a high tolerance for rope drag or you do a perfect job extending runners. Whilst listed as 90m climb here there is a 10m scramble over, what is often a heavily vegetated ledge. If it wasn’t for the vegetation here you could make a case this was one of the best climbs in the British Isles. Start the route left of the gully on the right-hand end of the Main Face. The first pitch takes a crack line up the crest of the lower buttress (two pitches if you create a belay before the grass ledge). True crack climbing skills are not essential. However, any climber not able to do a layback might have a bad time on the last pitch.</t>
    </r>
  </si>
  <si>
    <t>img/topos/mournes/poetic-justice-climb-on-slieve-beg-in-the-mournes.jpg</t>
  </si>
  <si>
    <t>img/tiles/slieve-beg-crag-in-the-mourne-mountains.jpg</t>
  </si>
  <si>
    <t>grassLegdes</t>
  </si>
  <si>
    <t>boat</t>
  </si>
  <si>
    <t>approachDifficulty</t>
  </si>
  <si>
    <t>approachTime</t>
  </si>
  <si>
    <t>Approach</t>
  </si>
  <si>
    <t>polished</t>
  </si>
  <si>
    <t xml:space="preserve">Corse Granite with a series of cracks and ledges make this an interesting but sustained climb with a number of British 4b graded moves. The route is reasonably easy to protect with the exception of the grass ledge at the end of pitch one. Cams, tri-cams as well as offset nuts seemed to work very well. The last short pitch is able to consume a significant number of 1-3 finger width cams.
&lt;br/&gt;
&lt;strong class="pitch-title"&gt;Pitch 1 –&lt;span class="length"&gt;45m&lt;/span&gt; &lt;span class="pitchGrade brit"&gt;4b&lt;/span&gt;&lt;/strong&gt;&lt;br&gt;
Starting 3m left of the right hand edge of the main face, climb up and left moving towards a corner with good holds. Climb up over the corner and onto the thin slab with a significant crack running up the middle. Keep climbing more or less straight up, and at one point around the halfway mark you veer a little right to a good ledge that’s very exposed. The route then continues up and over the broken ledge covered in grass, bilberry bushes and heather. This section is both hard to climb and hard to protect. It’s possible to use an ice axe to help climb the turf, however the small benefit and safety gained by taking an ice axe is outweighed but the inconvenience of carrying it on the following pitches. After the ledge, you can make a move up onto a ledge in the corner to build an anchor. This will be at more or less a full 50m rope length. The rope drag can be significant over the grass which is exactly where you don’t want it. Therefore, it’s recommended to break up pitch one at one of the reasonable ledges in the middle of the first pitch. 
&lt;br/&gt;
&lt;strong class="pitch-title"&gt;Pitch 2 –&lt;span class="length"&gt;25m&lt;/span&gt; &lt;span class="pitchGrade brit"&gt;4b&lt;/span&gt;&lt;/strong&gt;&lt;br&gt;
A beautiful pitch which takes a reasonable obvious line from ledge to ledge following the corners. The protection is good but some of the moves and mantles onto the small ledges can be quite challenging. Near the end of the pitch there are two similar sized blocks in a corner, the left is loose. A Belay can be made on significant ledge below the final steep corner cracks.
&lt;br/&gt;
&lt;strong class="pitch-title"&gt;Pitch 3 –&lt;span class="length"&gt;12m&lt;/span&gt; &lt;span class="pitchGrade brit"&gt;4b&lt;/span&gt;&lt;/strong&gt;&lt;br&gt;
A short steep pitch that requires a mix of bridging and laybacks on what are, for the most part very good holds, all the way up to the summit. An anchor can be built from the rocks just back from the crag edge. 
</t>
  </si>
  <si>
    <t>Old man of Hoy</t>
  </si>
  <si>
    <t>img: Silvia Mazzani</t>
  </si>
  <si>
    <t>https://www.summitpost.org/alpe-di-cisles-walls-line-up/916260/c-781834</t>
  </si>
  <si>
    <t>img/tiles/multi-pitch-climbing-on-grende-fermeda-in-the-alpes.jpg</t>
  </si>
  <si>
    <t>multi-pitch rock climbing on Grende Fermeda in the Alps</t>
  </si>
  <si>
    <t>46.600878,11.754687</t>
  </si>
  <si>
    <t>IV-</t>
  </si>
  <si>
    <t>Normal Route</t>
  </si>
  <si>
    <t>Grande Fermeda</t>
  </si>
  <si>
    <t>https://www.ramellasergio.it/Testo/VIE_FUTURE/ODLE/schizzo_normale_grande_fermeda.html</t>
  </si>
  <si>
    <t>Brilliant drawn topo</t>
  </si>
  <si>
    <t>img/topos/fermeda/grande-fermeda-via-normal-route-alpine-climbing.jpg</t>
  </si>
  <si>
    <t>grande fermeda via normal route in the Alps</t>
  </si>
  <si>
    <t>https://commons.wikimedia.org/wiki/File:Fermeda.JPG</t>
  </si>
  <si>
    <t xml:space="preserve">Grande Fermeda via the original route is a very long climb but at an amenable grade. There is only one pitch (pitch 15) that is graded UIAA IV-. This means around 700 meters of grade II and grade III climbing. As such it’s common for parties to scramble while roped together, pitching only the harder sections. Techniques like simul climbing or scrambling allow parties to move much faster, reducing the risk of benightment, but increasing the type and impact of potential falls. Plan according to the parties strengths &amp; weaknesses. The route was first climbed in 1887 by a party of climbers Bettega, Compton, Martin, Schulz. Parts of the climb are delicate, exposed and in places quite steep. </t>
  </si>
  <si>
    <t>http://www.enrosadira.it/rifugi/firenze.htm</t>
  </si>
  <si>
    <t>Mountain Hut - Rifugio Firenze in Cisles</t>
  </si>
  <si>
    <t xml:space="preserve">Esparraguera offers an exciting 190m VS (f5c) multi-pitch climb on the fantastic conglomerate rock of Montserrat in Spain. The route is sustained and consistent in grade. The hardest pitch is steep but has big holds and is well bolted, this may well feel like the easiest pitch if you are used to indoor climbing / bouldering. Whilst described as a clean trad route in many guidebooks, Esparraguera has a good amount bolts (17) and pitons (2) in sections in the middle pitches. Most of the harder moves are protected by old bolts. You will need a full trad rack of nuts and cams. Tri cams are particularly helpful for the pockets. The last pitch has no fixed protection. The route is given f5c in some guides or UIAA V+ in others, it is hard to convert to British grades but given the protection is good at the harder sections, the British grade of VS 5a (maybe HVS 5b) seems best. If anything feels hard, take some time and search for better holds, there will be some. The descent requires 3 abseils of 40m, 40m and just under 60m. </t>
  </si>
  <si>
    <t xml:space="preserve">Park in the lower parking lot of Vinya Nova (41.585600, 1.816281). From there take the path north into the forest towards Torrent del Pont. Advance through the torrent and shortly after follow the path that goes to the right (milestones and white marks). Follow this uphill and arrive at a turnoff, head north. Pass by the foot of Pollegó de la Vinya Nova. Continue to the base of the Gray Rock.&lt;br /&gt;&lt;br /&gt;
The descent requires 3 abseils of 40m, 40m and just under 60m. To find the anchor to abseil you need to walk along the ridge for 80m. You go over a couple of small peaks. You may want to stay roped for this slinging the occasional bush as the ground can be loose. If you use a pair of 50m ropes you can either use a tree to break the last abseil into 2 or create a trad anchor on the way or even abseil carefully off the end of the rope and downclimb the last 10m. All these options have risk especially if you end up doing it in the dark. </t>
  </si>
  <si>
    <t xml:space="preserve">Durance Route on the Devils Tower in Wyoming is listed as one of the 50 classic climbs in North America. It's a 4-6 pitch route in which the harder sections are mainly off-width and hand-cracks with a few spots of chimney. Don't forget to register at the Visitor's Center before the climb or you risk a fine. This is a crowded route so get on super early or be ready to follow others and possibly do the abseil descent in the dark with headtorches.  </t>
  </si>
  <si>
    <t>&lt;strong&gt;Approch&lt;/strong&gt;: Follow Tower Trail to the right until the historic wooden ladder "viewing tubes". Follow the climbers trail up switch backs to the base of the Bowling Alley. Climb approach pitch. Traverse left on ledge system to base of Leaning Column. The meadows rappels can be done with a single 70 m rope with 15 feet of 4th class down climbing on the last rappel. The Bailey Direct rappels require two 60 m ropes.
&lt;/p&gt;&lt;p&gt;
&lt;strong&gt;Descent&lt;/strong&gt;: The meadows rappels can be done with a single 70 m rope with 15 feet of 4th class down climbing on the last rappel. The Bailey Direct rappels require two 60 m ropes.
&lt;br /&gt;
Note: Thuderstorms are common in the summer months and are not easily seen coming from the Durrance area. Check the weather ahead of time!</t>
  </si>
  <si>
    <t xml:space="preserve">&lt;strong&gt;Approach:&lt;/strong&gt; Approaching from the Slieve Donard Car park in the town of Newcastle in Norther Ireland is probably easiest.  From the car park follow the beautiful Glen river track all the way up into the mountains as if climbing Slieve Donard. Eventually the path reaches the obvious Mourne wall. Cross the wall and keep heading forwards and slightly right. You will soon be able to see Slieve Beg in the distance. The path forks right and drops down under the Castles outcrop. Side note: The Castles Outcrop offers very short, but clean trad rock climbing on the Mournes granite. Follow this clearly marked path and either, cut across country directly towards Slieve Beg after the stream, or alternatively, a much better option is to walk around the back to the summit of Slieve Beg and then scramble down the Devils Coach road to the base of the climb. &lt;/p&gt;&lt;p&gt;
&lt;strong&gt;Descent:&lt;/strong&gt; The best option is to continue back off the mountain to reach the summit of Slieve Beg. Then follow the path back around to the track that runs under the Castles and back to the Mourne wall, reversing the rest of the approach. 
</t>
  </si>
  <si>
    <t xml:space="preserve">Descent: Walk south along the top of the Heiliger Geist until you get to the southern end. Look for a single eyebolt to the left (east) that is in an obvious water runoff. Rappel down this water chute to the ground. Once on the ground head left (east) past a blue door that goes into a room in the rock and follow the obvious trail to town. </t>
  </si>
  <si>
    <t>&lt;strong&gt;Approach&lt;/strong&gt;: Allow a few hours for the approach which can be made from Les Etages. There is mountain hut at the base of the mountain, Ref du Soreiller.&lt;/p&gt;&lt;p&gt;
&lt;strong&gt;Descent&lt;/strong&gt;: This is done via a couple of assails off the back followed by a climbers path off the back of the mountain that weaves around to the front bringing climbers back to the hut.</t>
  </si>
  <si>
    <t xml:space="preserve">&lt;strong&gt;Approach&lt;/strong&gt;: The route is best approached from Stattboden.&lt;/p&gt;&lt;p&gt;
&lt;strong&gt;Descent&lt;/strong&gt;: Carefully move along the summit to the cross  on the left after the final pitch. From there a path can be followed to walk off the cliff. </t>
  </si>
  <si>
    <t>&lt;strong&gt;Approach&lt;/strong&gt;: There is limited parking at Parador del Teide which is a short walk away. Alternatively, there are coach services up to here in the national park. The Cathedral rock climbing is south West past Roques de García.
&lt;/p&gt;&lt;p&gt;
&lt;strong&gt;Descent&lt;/strong&gt;: The Decent requires 2 two abseils. Once from the top of the route, the other off to the side which can be tricky to find.  See route topo above.</t>
  </si>
  <si>
    <t xml:space="preserve">&lt;strong&gt;Approach&lt;/strong&gt;: The easiest option is to park in the Sea Walls free car park directly below the cliff (51.468013, -2.632912). There is space for a dozen cars but it can fill up quickly at weekends. It’s also possible to park above the cliff and climb the fence to gain the path down.&lt;/p&gt;&lt;p&gt;
&lt;strong&gt;Descent&lt;/strong&gt;: To descend you can follow the path back down (assuming you parked at the bottom) to the car. The path is obvious and leads to the main road just right of the Sea Walls climbing area in Avon Gorge, Bristol. 
</t>
  </si>
  <si>
    <t>&lt;strong&gt;Approach&lt;/strong&gt;: Parking at Freyr can be found next to the Alpine club huts at 50.220310, 4.894960. From here follow the path down into the forest and go North at the river Meuse. At the Tête du Lion (The Lions Head) outcrop the path goes out onto the river as it hugs the rock face. The Merinos cliff is the last outcrop to the north in the Freyr region. &lt;/p&gt;&lt;p&gt;
&lt;strong&gt;Descent&lt;/strong&gt;: If stopping after Le Merinos, you can scramble North off the crag. If climbing La Savonnette, then there is a scramble off the top. See the climbing topo above.</t>
  </si>
  <si>
    <t xml:space="preserve">&lt;strong&gt;Approach&lt;/strong&gt;: Approaches start in Val Gardena Many parties will go to the Fermeda Hütte or the nearby Rifugio Firenze in Cisles, which can be reached from the Col Raiser (chair-lift from St. Christina). From the huts follow the path to the Mittags-Scharte / Sass Rigais (marked) until you can reach the base of the Grosse/Gran Fermeda easily. From there it's a short walk to the beginning of the different routes.  &lt;br /&gt;
An excellent approach for doing the climbs in one day is to take the Furnes - Seceda lift from St. Ulrich.
&lt;/p&gt;&lt;p&gt;
&lt;strong&gt;Descent A&lt;/strong&gt;: The way down requires the climbers to revers the entire normal route, abseiling the harder sections. First climb down to the belay at the top of pitch 15, then make a short abseil past the 20m crux of the route. Keep descending to just below the short chimney of pitch 7, for here descend directly below the bolt to an anchor. Make a 25m abseil into the initial gully. Make a final 25m abseil down the gully then continue scrambling down the easier sections of the route to the base. &lt;br /&gt;&lt;br /&gt;
&lt;strong&gt;Descent B&lt;/strong&gt;: The alternative way down does more abseiling and less scrambling. Start by reversing the route to the saddle below the summit (~2 pitches), this is where the normal route joins the Southeast Ridge route. From this abseil station you can make 9 abseils of 20 to 25m each. Less if you have a 60m rope and skip stations. These go down the Northe East side of Grande Fermeda towards Odla de Cidles. From here decend the gully rightwards to a large chockstone, and make a 30m abseil (or a 10m and 20m abseil if using a single rope) move right and make one final 40m abseil (again 15m and 25m if using single ropes). This brings climbers to the base.   
</t>
  </si>
  <si>
    <t>img/topos/fermeda/maps/</t>
  </si>
  <si>
    <t>Location of Grand Fermeda in the Alps</t>
  </si>
  <si>
    <t xml:space="preserve">This guide covers everything you need for a multi-pitch climbing trip regardless of ability, it also has sport, trad and via ferrata routes. It features all the major areas and has very clear topos and route descriptions including Grande Femeda and the sourounding shark fin Alps of delle Odle group. The guide covers a really good mix of grades from easy to very hard providing lots of options for climbing adventure. </t>
  </si>
  <si>
    <t>The Great Slab Topo on Clogwyn Dur Arddu</t>
  </si>
  <si>
    <t>The crag at Clogwyn Dur Arddu or Cloggy</t>
  </si>
  <si>
    <t>Clogwyn Dur Arddu</t>
  </si>
  <si>
    <t>https://medium.com/@tommyoswin/lundy-island-circumsummit-3a1577bb7738</t>
  </si>
  <si>
    <t>https://www.youtube.com/watch?v=OuTOnNwLUbk</t>
  </si>
  <si>
    <t>Video: Jonny Dawes cimbs the Devils Slide with only his feet</t>
  </si>
  <si>
    <t>Article: Lundy Island CircumSummit</t>
  </si>
  <si>
    <t>img/topos/lundy/the-devils-slide-lundy-topo.jpg</t>
  </si>
  <si>
    <t>https://shadthecat.com/tag/lundy-island/</t>
  </si>
  <si>
    <t>Original img: Shadthecat</t>
  </si>
  <si>
    <t>Info: National Trust Page</t>
  </si>
  <si>
    <t>https://www.nationaltrust.org.uk/lundy/features/facilities-and-access-on-lundy</t>
  </si>
  <si>
    <t>https://www.landmarktrust.org.uk/lundyisland/Timetable/</t>
  </si>
  <si>
    <t>Travel: Lundy Ferry Timetable &amp; Prices</t>
  </si>
  <si>
    <t>Ksar Rock</t>
  </si>
  <si>
    <t>Morocco</t>
  </si>
  <si>
    <t>East Butress</t>
  </si>
  <si>
    <t>morocco</t>
  </si>
  <si>
    <t>29.81270,-9.06676</t>
  </si>
  <si>
    <t xml:space="preserve">  Souss-Massa</t>
  </si>
  <si>
    <t>https://issuu.com/oxfordalpineclub/docs/100cc_preview_reduced</t>
  </si>
  <si>
    <t>Climb Info: Sample of Climb Tafraout | 100 Classic Climbs covering Ksar Rock</t>
  </si>
  <si>
    <t>http://www.the-mountain-people.com/blog/morocco-trad-climbing-tafraout-recce-trip/</t>
  </si>
  <si>
    <t xml:space="preserve">Article: Morocco Trad Climbing | Tafraout </t>
  </si>
  <si>
    <t>img/tiles/ksar-rock-trad-climbing-morocco.jpg</t>
  </si>
  <si>
    <t>Ksar rock trad climbing Morocco</t>
  </si>
  <si>
    <t>The Mountain People</t>
  </si>
  <si>
    <t>origina: The Mountain People</t>
  </si>
  <si>
    <t>img/topos/ksar-rock/ksar-rock-east-buttress-climb-morocco.jpg</t>
  </si>
  <si>
    <t>Ksar rock offers easy trad climbing Morocco</t>
  </si>
  <si>
    <t>https://amzn.to/32OTqBc</t>
  </si>
  <si>
    <t xml:space="preserve">A fantastic guidebook to the quartzite trad climbing around the Jebel el Kest and Jebel Taskra massifs. Mostly multi-pitch climbs up to to 800m mountain adventures.This is a selective guide in that it describes 79 of the best crags, but does offer comprehensive coverage of those crags. It covers the East Buttress climb on Ksar rock in exceptional detail. </t>
  </si>
  <si>
    <t>Climb Tafraout - 100 Classic Climbs</t>
  </si>
  <si>
    <t>img/guidebooks/climb-tafraout-100-classic-climbs.jpg</t>
  </si>
  <si>
    <t>img/topos/ksar-rock/maps/</t>
  </si>
  <si>
    <t>Location of Ksar Rock in Morocco</t>
  </si>
  <si>
    <t>abseil</t>
  </si>
  <si>
    <t>Take the main path from Ogwen Cottage to Llyn Idwal and continue around the left-hand side of the lake towards the slabs which are straight ahead of you. Any attempt at a shortcut will likley slow you down. Descent can prove tricky, especially in wet conditions. From the last picth, scramble across the crag up and left (stay ropped if with beginners) then downclimb or abseil off the back corner of the cliff.</t>
  </si>
  <si>
    <t xml:space="preserve">From the top of the cliff descend down the southern gully. One short abseil is required to pass an outcrop. The Blocks at the bottom of the slide can be reached mid-tide and below. </t>
  </si>
  <si>
    <t>&lt;strong&gt;Approach&lt;/strong&gt;: There is a shuttle bus that runs between Pera in the Val di Fassa and Rufugio Gardenccia (approach time is measured from Rufugio Gardenccia [Gardenccia shelter/mountain refuge]). The service departs from the large carpark by the Ciampedie chairlift in Pera. From here hike to the Rufugio Re Alberto, then follow the well worn path to the towers. Take the path behind Torre Piaz until reaching the gully between the larger towers of Stabeler and Delago. The rout starts from the ledge.&lt;/p&gt;&lt;p&gt;
&lt;strong&gt;Descent&lt;/strong&gt;: From the east edge of Delago, make a 40m abseil to a notch between the two larger towers (Stabeler and Delago). Make another 40 then 45m abseil to the base of the gully between the towers to the ledge the route started on. From here you can hike back.</t>
  </si>
  <si>
    <t>9780993548628</t>
  </si>
  <si>
    <t xml:space="preserve">The Devils slide was first climbed in the early 1960's. The face has been claimed to be the tallest granite slab in Europe. Whilst untrue, it is never the less one of the tallest slab climbs in England and certainly a must climb classic. It makes for an exceptional climb at an amenable grade. This popular route was climbed, or perhaps more accurately "walked", feet only by Jonny Dawes in 2017. Although Lundy (meaning Puffin Island in Norse) has climbing restrictions some of the year, the devils slide and a number of other areas are exempt. The slide doesn't have nesting birds, likely because it's so exposed, bare that in mind when you plan. To get to Lundy a ferry can be taken from Ilfracombe in Devon. Climb up the right-hand side of the slab following the groove. For the last pitch take the obvious traverse left under the headwall. Whilst originally 5 pitches of climbing, it can be done in as few as three with long ropes and careful runner placments. See references below for more info. </t>
  </si>
  <si>
    <t>South West Climbs</t>
  </si>
  <si>
    <t xml:space="preserve">South West climbs by Pat Littlejohn is a traditional guidebook. It has good route descriptions and information. The guide covers a great range of climbing areas in the south west of England and covers Lundy, and in particular the Devils Slide climb and its namesake cliff face well. The guidebook is, for the most part, printed in black and white and the photos and diagrams are not up to the standard of more recent guidebooks. However, it does a much better job of route descriptions than most modern guides. Overall not a bad investment, but it certainly feels its age. </t>
  </si>
  <si>
    <t>img/guidebooks/south-west-climbs-guidebook.jpg</t>
  </si>
  <si>
    <t>https://amzn.to/2lT6FRL</t>
  </si>
  <si>
    <t>9781898573470</t>
  </si>
  <si>
    <t xml:space="preserve">South West climbs by Pat Littlejohn is a traditional guidebook. It has decent route descriptions and information. The guide covers a great range of climbing areas in the south west of England. Although it covers Cornakey Cliff and the Wreakers Slab climb, it lacks detail for this area and the route. The guidebook is, for the most part, printed in black and white and the photos and diagrams are not up to the standard of more recent guidebooks. For a traditional overview of rock climbing in the southwest it’s fine. For Cornakey Cliff, it lists a few climbs with high level detail and is not super helpful.  </t>
  </si>
  <si>
    <t>The Canadian Rock: Select Climbs of the West guide documents more than 1200 rock climbs across Western Canada, and in full-colour brings together into a single collection the best climbs in Western Canada, from Squamish to Lake Louise, to the Ghost River Valley. It has a good two page spread on the climb Joy. It can be light on details for some of the longer climbs but overall a great guidebook.</t>
  </si>
  <si>
    <t>img/topos/idwal/idwal-slabs-multi-pitch-climbing-ordinary-route-topo.jpg</t>
  </si>
  <si>
    <t>Idwal Slabs offers easy multi-picth climbing. This is the route topo.</t>
  </si>
  <si>
    <t>https://www.ukclimbing.com/logbook/crag.php?id=496</t>
  </si>
  <si>
    <t xml:space="preserve">First climbed in 1897 the Ordinary Route is the easiest climb up the Idwal slabs. That said the route Hope is not much more challenging. The Ordinary Route offers a good introduction to multi-pitch climbing, and as such it’s often a busy climb and used by guides quite a lot. Unless it’s raining the slabs at Cwm Idwal can be busy. Climbers can ascend this route in bad weather if they are brave.
&lt;br /&gt;
&lt;strong class="pitch-title"&gt;Pitch 1 –&lt;span class="length"&gt;45m&lt;/span&gt; &lt;span class="pitchGrade brit"&gt;&lt;/span&gt;&lt;/strong&gt;&lt;br&gt;
Follow the obvious crack to a wedged block and either belay there or on a better ledge above. 
&lt;br /&gt;
&lt;strong class="pitch-title"&gt;Pitch 2 –&lt;span class="length"&gt;45m&lt;/span&gt; &lt;span class="pitchGrade brit"&gt;&lt;/span&gt;&lt;/strong&gt;&lt;br&gt;
After the belay, take the left hand grove working up and left slightly before following a long rightwards leaning line of weakness up to some ledges where another belay can be made. 
&lt;br /&gt;
&lt;strong class="pitch-title"&gt;Pitch 3 –&lt;span class="length"&gt;25m&lt;/span&gt; &lt;span class="pitchGrade brit"&gt;&lt;/span&gt;&lt;/strong&gt;&lt;br&gt;
Follow the crack up towards a ledge, the route becomes much less clear here with multiple options for creating an anchor. Ideally take the easiest climbing.
&lt;br /&gt;
&lt;strong class="pitch-title"&gt;Pitch 4 –&lt;span class="length"&gt;25m&lt;/span&gt; &lt;span class="pitchGrade brit"&gt;&lt;/span&gt;&lt;/strong&gt;&lt;br&gt;
The final official pitch goes left for about 8m then up and right towards a much larger ledge system. A shorter, slightly harder and more direct line can be taken. After this there is a reasonable amount of scrambling left and then up to get to the downclimb or abseil. Instead of the scramble, climbers can continue up on the harder continuation wall. This will add more length to this route at a higher grade. Lazarus to the far right is the easiest and arguably best way up if you want to continue with harder climbing. </t>
  </si>
  <si>
    <t>The Ordinary Route is the easiest route on the Idwal Slabs, that is however, assuming you manage to stay on route. It represents an ideal introduction to trad multi-pitch climbing. It is also possible to bring up someone with limited climbing experience in a group of 3, but the Descent can prove tricky, especially in wet conditions. Expect some polish on the route as well. The views are stunning, don't underestimate the stamina required despite the easy technical grade.</t>
  </si>
  <si>
    <t>Observatory Ridge</t>
  </si>
  <si>
    <t>img/topos/indefatigable/joy-climb-mount-indefatigable-topo.jpg</t>
  </si>
  <si>
    <t>https://en.wikipedia.org/wiki/Mount_Indefatigable</t>
  </si>
  <si>
    <t>original: wikipedia</t>
  </si>
  <si>
    <t>50.175784,-5.620379</t>
  </si>
  <si>
    <t>img/topos/vejolet/vejolet-towers-piaz-arete-delagokante-topo.jpg</t>
  </si>
  <si>
    <t>originalGrade</t>
  </si>
  <si>
    <t>gradeSys</t>
  </si>
  <si>
    <t>BAS</t>
  </si>
  <si>
    <t>UIAA</t>
  </si>
  <si>
    <t>YDS</t>
  </si>
  <si>
    <t>ALP</t>
  </si>
  <si>
    <t>FS</t>
  </si>
  <si>
    <t>HS 4b</t>
  </si>
  <si>
    <t>VS 5a</t>
  </si>
  <si>
    <t>VS 4c</t>
  </si>
  <si>
    <t>S 4a</t>
  </si>
  <si>
    <t>VS 4b</t>
  </si>
  <si>
    <t>D 3a</t>
  </si>
  <si>
    <t>HS 4a</t>
  </si>
  <si>
    <t>VI+ (f6b)</t>
  </si>
  <si>
    <t>S 4b</t>
  </si>
  <si>
    <t>VD 3c</t>
  </si>
  <si>
    <t>HVS 5b</t>
  </si>
  <si>
    <t>HVS 5c</t>
  </si>
  <si>
    <t>https://www.summitpost.org/traumpfeiler-pillar-of-dreams/292553</t>
  </si>
  <si>
    <t>Climb Info: Summit Post Page</t>
  </si>
  <si>
    <t>As a traditional guidebook, South West climbs by Pat Littlejohn has good route descriptions and information. The book covers climbing in the south west of England. The book has good maps making an approach easier. The guide does have a photo topography for the route Pegasus, however neither the photo or description would make route finding easy on this sea cliff.</t>
  </si>
  <si>
    <t>Wreakers slab is a fantastic adventure and one of the longest vertical multi-pitch climbs in the South of the UK.  With around 120m of cliff to scale, it makes for a great day out. The climbing is generally easy, but the rock is loose in places, especially on the first pitch, so make sure the leader is experianced. Protection on the first pitch can also be a challenge, but it gets better the higher you go.</t>
  </si>
  <si>
    <t xml:space="preserve">&lt;strong&gt;Approach:&lt;/strong&gt;
Park outside of Anammar Village, then follow the track into the village. The track ends at Ksar Rock Guesthouse (see references below for this accommodation option). Take the first obvious turn left down an alleyway and then follow this towards the base of Ksar Rock and the East Buttress climb. 
&lt;/p&gt;&lt;p&gt;
&lt;strong&gt;Descent:&lt;/strong&gt; Head over to the top of the cliff, here there will be some small walls and possibly even a traditional camping stove. From here descend down the north side with some scrabbling, which is steep in places, before heading around to the west and coming down the west gully. </t>
  </si>
  <si>
    <t xml:space="preserve">The East Buttress climb gets a mixture of sun and shade depending on the time of day and depending on what part of the crag the climber is on as the route weaves back and forth between the east and south faces. This route offers a little of everything but the technical difficulty goes up and down considerably from pitch to pitch. Linking pitch one and two together through the use of long runners will make a for a better first belay and a more logical route given the comparatively easy climbing on these pitches. 
&lt;br/&gt;
&lt;strong class="pitch-title"&gt;Pitch 1 –&lt;span class="length"&gt;20m&lt;/span&gt; &lt;span class="pitchGrade brit"&gt;&lt;/span&gt;&lt;/strong&gt;&lt;br /&gt; Climb up the stepped slabs. With a good rack, a belay can be build on the 3&lt;sup&gt;rd&lt;/sup&gt; or 4&lt;sup&gt;th&lt;/sup&gt; ledge. Alternatively, moving all the way to the top ledge i.e. the end of ptch two, which is at the base of the crack on the east wall is a good option. 
&lt;br/&gt;
&lt;strong class="pitch-title"&gt;Pitch 2 –&lt;span class="length"&gt;20m&lt;/span&gt; &lt;span class="pitchGrade brit"&gt;&lt;/span&gt;&lt;/strong&gt;&lt;br /&gt;If you haven’t linked this pitch, continue up the blocky slabs, taking the steeper right side of the final block, until you reach a belay at the base of the hand crack on the east wall. 
&lt;br/&gt;
&lt;strong class="pitch-title"&gt;Pitch 3 –&lt;span class="length"&gt;20m&lt;/span&gt; &lt;span class="pitchGrade brit"&gt;4a&lt;/span&gt;&lt;/strong&gt;&lt;br /&gt;Here the route takes a significant jump in technical difficulty with a short jamming crack. At the top of the crack you gain a ledge, from there take the right hand (east) corner of the large block. This gives way to another ledge where a belay can be made under the significant steepening wall. 
&lt;br/&gt;
&lt;strong class="pitch-title"&gt;Pitch 4 –&lt;span class="length"&gt;30m&lt;/span&gt; &lt;span class="pitchGrade brit"&gt;3c&lt;/span&gt;&lt;/strong&gt;&lt;br /&gt;Move left along the ledge to an obvious gully. Climb the block in the centre of the gully to the end. The last, steeper block can be climbed a number of ways either directly or via the wide crack on the right-hand side as recommended in the guidebook. A belay can be created on the large ledge.
&lt;br/&gt;
&lt;strong class="pitch-title"&gt;Pitch 5 –&lt;span class="length"&gt;15m&lt;/span&gt; &lt;span class="pitchGrade brit"&gt;4a&lt;/span&gt;&lt;/strong&gt;&lt;br /&gt;In the North East corner of the ledge there is a large wide crack system running diagonally left (North-West) to another large ledge. This offers a short and enjoyable pitch. 
&lt;br/&gt;
&lt;strong class="pitch-title"&gt;Pitch  6–&lt;span class="length"&gt;20m&lt;/span&gt; &lt;span class="pitchGrade brit"&gt;4b&lt;/span&gt;&lt;/strong&gt;&lt;br /&gt;From the final giant ledge, the sixth pitch takes the right side of the wall up to a small ledge. From here the climber moves into an obvious grove. The grove narrows and the climb steepens until a large and somewhat hollow sounding flake of rock is used to gain the summit in a suitably epic finish to this interesting climb. A belay can be made amongst the blocks behind. A variant to this pitch, graded VS 4b is to take the wide crack directly from the belay ledge before gaining the obvious grove.
</t>
  </si>
  <si>
    <t>Tafraout</t>
  </si>
  <si>
    <t xml:space="preserve">High Sierra </t>
  </si>
  <si>
    <t>High Sierra Dome</t>
  </si>
  <si>
    <t>29.69676,-8.97592</t>
  </si>
  <si>
    <t>Pinnacle Slab</t>
  </si>
  <si>
    <t>Jebel el Kest</t>
  </si>
  <si>
    <t>Amzkhssan Wall</t>
  </si>
  <si>
    <t>Qurtzite</t>
  </si>
  <si>
    <t xml:space="preserve">Donkey Serenades </t>
  </si>
  <si>
    <t>29.80866,-9.06435</t>
  </si>
  <si>
    <t>NW</t>
  </si>
  <si>
    <t>Lower Eagel Crag</t>
  </si>
  <si>
    <t>The route is described as esoteric in some guides for good reason. The first few moves of the climb require friction stepping, on steep rock with very few and very small handholds. It can seem outrageously hard for the technical grade of 5a. These first moves are unlikely to get easier as the route weathers years of climber’s feet, that said the sticky rubber of climbing shoes adheres to the granite in a way that defies sense. The first pitch can be avoided by approaching from further left or aided using the two starting bolts. After this the climb then offers a wonderful undercut pitch that is reminiscent of &lt;a href="/climbs/doorpost-on-bosigran/"&gt;Doorpost’s first pitch at Bosigran&lt;/a&gt;, only bigger and longer. The third pitch offers some initial friction climbing that leads to an incredible and rather unique waist height flake. The final pitch is a short climb onto the nearby summit boulders. 
&lt;br/&gt;
&lt;strong class="pitch-title"&gt;Pitch 1 –&lt;span class="length"&gt;30m&lt;/span&gt; &lt;span class="pitchGrade brit"&gt;5a&lt;/span&gt;&lt;/strong&gt;&lt;br /&gt;Climb the block right the right corner to gain a left sloping ramp. Walk along this ramp to the first bolt. Make the aforementioned hard moves, relying on small holds for both hands and feet. After a couple of tricky moves onto the block the second bolt can be clipped. From here the route moves up and right to increasingly better holds, with some options for gear placements at the top of the slab. From there move onto the right block then left to the bolted anchor. Alternatively, the climber can move past the bolted anchor onto the ledge and create a quick traditional anchor in the start of the second pitch using the crack system and nearby wedged blocks. 
&lt;br/&gt;
&lt;strong class="pitch-title"&gt;Pitch 2 –&lt;span class="length"&gt;30m&lt;/span&gt; &lt;span class="pitchGrade brit"&gt;4b&lt;/span&gt;&lt;/strong&gt;&lt;br /&gt;Climb the exceptional sloping crack using mostly undercuts all the way around the corner to a traditional gear belay in the corner before the rising flack of the 3rd pitch. Large cams are particularly helpful for protecting this pitch. 
&lt;br/&gt;
&lt;strong class="pitch-title"&gt;Pitch 3 –&lt;span class="length"&gt;45m&lt;/span&gt; &lt;span class="pitchGrade brit"&gt;4a&lt;/span&gt;&lt;/strong&gt;&lt;br /&gt;Some delicate friction-based climbing on the low angle slab takes the climber to a bolt. Moving up from here a large flake can be used to comfortably move up the slab. Slings on the granite spikes on the top an edge of the flake can offer some additional protection as the climber moves up. The are also some options for gear higher in the giant flake. As the flake moves right the climber can pull up and slightly left onto the flake where there is a single bolt. From here the climber moved up to a crack then a bolted anchor. 
&lt;br/&gt;
&lt;strong class="pitch-title"&gt;Pitch 4 –&lt;span class="length"&gt;15m&lt;/span&gt; &lt;span class="pitchGrade brit"&gt;4b&lt;/span&gt;&lt;/strong&gt;&lt;br /&gt;From the previous anchor move onto the large plateau. There will be a large boulder with 2 additional smaller boulders on it, one of which has the summit boulder on top. Climb the large wall of the main boulder using the 3 bolts for protection. From here there is easier climbing to the summit boulder and its 2 anchor bolts with an abseil malion. Reaching this is a little runout. From the summit the climbers can abseil back to the plateau and walk off. Whilst there should be a malion on the summit anchor, carrying a spare one would be prudent.</t>
  </si>
  <si>
    <t>img/tiles/amzkhassan-wall-climb-in-morocco.jpg</t>
  </si>
  <si>
    <t>Amzkhassan Wall Climbing in Morocco Jebel El Kest</t>
  </si>
  <si>
    <t>img/tiles/high-sierra-dome-climb-in-tafraoute.jpg</t>
  </si>
  <si>
    <t>The climb High Sierra on the granite dome near Tafraoute</t>
  </si>
  <si>
    <t>img/topos/high-sierra/high-sierra-topo-on-a-tafraouts-granite-dome.jpg</t>
  </si>
  <si>
    <t>D 3b</t>
  </si>
  <si>
    <t>High Sierra is situated on one of Tafraout’s granite domes, not far from the locally famous Napoleons Hat rock. Tafraout granite was formed from slow cooling lava and as a result, it has a very coarse crystalline structure. The rock is also surprisingly brittle in places where it looks solid. This makes an interesting change from the nearby quartzite rock, which looks loose but is generally very solid. Although not a pure trad line thanks to a bolted start and bolted finish, the crack system in the middle two pitches offers exceptional traditional climbing. This popular route is a great option if there is bad weather on the Jebel el Kest mountains. As a south facing route, it’s possible to literally watch the granite dry over a 30miniute period after heavy rain. The start is disproportionately harder than the rest of the route.</t>
  </si>
  <si>
    <t>Ksar rock offers great multi-pitch rock climbing up to around 150 meters with plenty of climbs in grades from Severe to E1. This is a popular destination for its quick approach, easy access and quality routes that get great winter sun on the south face. The East Buttress route is one of the easier climbs up Ksar Rock, graded as severe in some guides and hard severe in others, the route can be upgraded to very severe by taking some direct variations.</t>
  </si>
  <si>
    <t xml:space="preserve">&lt;strong&gt;Approach&lt;/strong&gt;: The approach to the High Sierra Dome is a straightforward walk from the &amp;quot;car park&amp;quot;. Drive into and through the village of Aguerd Oudad, under Napoleon’s Hat. Follow a dirt path out of the back of the village until you see the High Sierra Dome on the right. The climb can be approached directly with a scramble on the boulders to gain the base of the climb. 
&lt;/p&gt;&lt;p&gt;
&lt;strong&gt;Descent&lt;/strong&gt;: Upon reaching the summit boulder, abseil back to the main plateau. Whilst it’s possible to lower off of the malion, the climber’s rope will undoubtably have picked up a lot of fine granite dust and sand along the route, meaning that running the weighted rope though the malion when lowering off, will wear through the metal (and damage your rope) faster. This will mean both need replacing more frequently. When abseiling, the rope sits statically on the malion reducing wear. From the plateau, walk east and behind the summit boulder. i.e. rom the end of the abseil, turn to face the 3rd pitch anchor and walk forwards and left around the summit boulder. From here the climber walks past an incredible boulder shaped like the letter n. The climber carries onto the back of the plateau and walks of to the left (West) side to scramble down and back around. </t>
  </si>
  <si>
    <t>img/topos/high-sierra/maps/</t>
  </si>
  <si>
    <t>The location of the route High Sierra in Tafraoute</t>
  </si>
  <si>
    <t xml:space="preserve">Morocco Rock is a quality guidebook and one of the original for the region. The imagery and description are clear and the book contains an incredible number of routes in all key trad climbing areas. The guide covers routes from Diff up to E6. It only covers the Jebel El Kest and Taskra, therefore misses out (often bolted) routes on the Tafraoute granite. The guide covers Ksar Rock and specifically the East Buttress Climb in good detail. It shows the first pitch of the route as a full 50m climb to the pedestal before the crack. A long first pitch is much more logical than breaking it up. The guide also combines the middle pitches (4 &amp; 5 on the above topo). This makes less sense because the rope drag would be hard to manage even without any runners. The guide is a worthwhile investment, grading the climb here as HS 4a. </t>
  </si>
  <si>
    <t>9780957366602</t>
  </si>
  <si>
    <t>Morocco Rock: Jebel El Kest &amp; Taskra North</t>
  </si>
  <si>
    <t>https://amzn.to/2s3X3pQ</t>
  </si>
  <si>
    <t>img/guidebooks/morocco-rock-guidebook.jpg</t>
  </si>
  <si>
    <t>https://www.facebook.com/pages/category/Local-Service/Ksar-Rock-Guesthouse-392611694523681/</t>
  </si>
  <si>
    <t>Accomerdation: Ksar Rock Guest House</t>
  </si>
  <si>
    <t xml:space="preserve">A fantastic guidebook to the quartzite trad climbing around the Jebel el Kest and Jebel Taskra massifs and Tafraout Grabite. The book covers mostly multi-pitch climbs including some mountain routes over a kilometer long. This is a selective guide that describes 79 of the best crags, and offers comprehensive coverage of the key route or two on those crags. It covers the High Sierra climb in exceptional detail. </t>
  </si>
  <si>
    <t xml:space="preserve">The Pinnacle Slab starts about 10m right of the Amzkhssan Rib climb (graded V. Diff itself) which follows most obvious break up the middle of the wall. The goal is climb up to a small black overhang split by a crack, the climber passes this and heads up the wall to create a second anchor at the pinnacle, with the final pitch taking the easiest line through the steep overlap to the top. 
&lt;br/&gt;
&lt;strong class="pitch-title"&gt;Pitch 1 –&lt;span class="length"&gt;50m&lt;/span&gt; &lt;span class="pitchGrade brit"&gt;&lt;/span&gt;&lt;/strong&gt;&lt;br /&gt;Start 10m right of the main break and a meter or two left from the outcropping bulge at the base of the wall. Climb up the slabs as far as the rope and any rope drag will allow, until you reach a suitable belay. 
&lt;br/&gt;
&lt;strong class="pitch-title"&gt;Pitch 2 –&lt;span class="length"&gt;50m&lt;/span&gt; &lt;span class="pitchGrade brit"&gt;&lt;/span&gt;&lt;/strong&gt;&lt;br /&gt;Continue up the slab heading to the obvious pinnacle not too far from the top of the wall. 
&lt;br/&gt;
&lt;strong class="pitch-title"&gt;Pitch 3 –&lt;span class="length"&gt;30m&lt;/span&gt; &lt;span class="pitchGrade brit"&gt;&lt;/span&gt;&lt;/strong&gt;&lt;br /&gt;There are a few options to get though the steeper overlap at the top. Take the easier line directly above the pinnacle to create the belay at the top of the wall. </t>
  </si>
  <si>
    <t>29.84265,-9.02353</t>
  </si>
  <si>
    <t>Morocco Rock offers great information for climbing on the Amzkhssan Wall. The descriptions and photography for his wall are both on the smaller side, but it’s still more than clear enough to get up the wall. The book overall also offers an incredible about of information on the routes and climbing in the Jebel El Kest.</t>
  </si>
  <si>
    <t>The Amzkhssan Wall in Morocco offers easy rock climbing</t>
  </si>
  <si>
    <t>img/topos/amzkhssan/amzkhssan-wall-pinnacle-slab-climb-morocco.jpg</t>
  </si>
  <si>
    <t>The Amzkhssan Wall's Pinnacle Slab climb in Morocco</t>
  </si>
  <si>
    <t xml:space="preserve">The Pinnacle Slab on the Amzkhssan Wall offers around 130m of enjoyable climbing with little technical difficulty. The Amzkhssan Wall could be climbed hundreds of times without ever using the same holds. Although this particular route is only graded &lt;abbr title="Difficult"&gt;Diff&lt;/abbr&gt;, it should not be underestimated. Finding gear in the quartzite rock can be difficult and the leader can easily be enticed off the route in pursuit of placements, leading to serious rope drag quite quickly. In addition, route finding is more or less impossible to follow once on the wall. That said the climbing doesn’t go above V. Diff / Severe anywhere on the right side of the rock face. A confident leader with a mixed rack, particularly smaller gear, will be rewarded with enjoyable and easy climbing, an ideal option for a short warm up climb, especially given its easy approach and nearby parking. </t>
  </si>
  <si>
    <t xml:space="preserve">&lt;strong&gt;Approach&lt;/strong&gt;: Parking can be found on the higher side of the nearest hairpin bend. There is space for 2 cars. From here it’s a short walk around the corner to the base of the Amzkhssan Wall.
&lt;br /&gt;
&lt;strong&gt;Descent&lt;/strong&gt;: From the summit move over the back and trend North West (left with your back to the climb). This will allow the climbers an easy scramble down to a path that moves around the west side of the wall bringing climbers back towards the road. </t>
  </si>
  <si>
    <t>img/topos/amzkhssan/maps/</t>
  </si>
  <si>
    <t>The location of the Amzkhssan Wall in the Jebel El Kest Mountains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</si>
</sst>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u/>
      <sz val="11"/>
      <color theme="10"/>
      <name val="Calibri"/>
      <family val="2"/>
      <scheme val="minor"/>
    </font>
    <font>
      <sz val="10"/>
      <color theme="1"/>
      <name val="Calibri"/>
      <family val="2"/>
      <scheme val="minor"/>
    </font>
    <font>
      <sz val="11"/>
      <color theme="1"/>
      <name val="Calibri"/>
      <family val="2"/>
    </font>
    <font>
      <vertAlign val="superscript"/>
      <sz val="11"/>
      <color theme="1"/>
      <name val="Calibri"/>
      <family val="2"/>
      <scheme val="minor"/>
    </font>
    <font>
      <b/>
      <sz val="12"/>
      <color theme="1"/>
      <name val="Calibri"/>
      <family val="2"/>
      <scheme val="minor"/>
    </font>
    <font>
      <sz val="10"/>
      <color rgb="FF000000"/>
      <name val="Tahoma"/>
      <family val="2"/>
    </font>
  </fonts>
  <fills count="3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bgColor indexed="64"/>
      </patternFill>
    </fill>
    <fill>
      <patternFill patternType="solid">
        <fgColor theme="0"/>
        <bgColor indexed="64"/>
      </patternFill>
    </fill>
    <fill>
      <patternFill patternType="solid">
        <fgColor theme="5" tint="0.59999389629810485"/>
        <bgColor indexed="64"/>
      </patternFill>
    </fill>
    <fill>
      <patternFill patternType="solid">
        <fgColor theme="8" tint="0.59999389629810485"/>
        <bgColor indexed="64"/>
      </patternFill>
    </fill>
    <fill>
      <patternFill patternType="solid">
        <fgColor theme="9" tint="0.79998168889431442"/>
        <bgColor indexed="64"/>
      </patternFill>
    </fill>
    <fill>
      <patternFill patternType="solid">
        <fgColor theme="0" tint="-0.149998474074526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9" fillId="0" borderId="0" applyNumberFormat="0" applyFill="0" applyBorder="0" applyAlignment="0" applyProtection="0"/>
  </cellStyleXfs>
  <cellXfs count="43">
    <xf numFmtId="0" fontId="0" fillId="0" borderId="0" xfId="0"/>
    <xf numFmtId="0" fontId="17" fillId="33" borderId="0" xfId="0" applyFont="1" applyFill="1"/>
    <xf numFmtId="0" fontId="0" fillId="0" borderId="0" xfId="0" applyAlignment="1">
      <alignment vertical="center"/>
    </xf>
    <xf numFmtId="0" fontId="0" fillId="0" borderId="0" xfId="0" applyAlignment="1">
      <alignment wrapText="1"/>
    </xf>
    <xf numFmtId="0" fontId="0" fillId="34" borderId="0" xfId="0" applyFill="1" applyAlignment="1">
      <alignment wrapText="1"/>
    </xf>
    <xf numFmtId="49" fontId="0" fillId="0" borderId="0" xfId="0" applyNumberFormat="1"/>
    <xf numFmtId="0" fontId="18" fillId="0" borderId="0" xfId="0" applyFont="1" applyAlignment="1">
      <alignment vertical="center"/>
    </xf>
    <xf numFmtId="0" fontId="0" fillId="0" borderId="0" xfId="0" applyAlignment="1">
      <alignment horizontal="left" vertical="center" indent="1"/>
    </xf>
    <xf numFmtId="1" fontId="0" fillId="0" borderId="0" xfId="0" applyNumberFormat="1"/>
    <xf numFmtId="0" fontId="0" fillId="0" borderId="0" xfId="0" applyAlignment="1">
      <alignment horizontal="left"/>
    </xf>
    <xf numFmtId="0" fontId="19" fillId="0" borderId="0" xfId="42"/>
    <xf numFmtId="0" fontId="0" fillId="35" borderId="0" xfId="0" applyFill="1"/>
    <xf numFmtId="0" fontId="0" fillId="36" borderId="0" xfId="0" applyFill="1"/>
    <xf numFmtId="0" fontId="0" fillId="37" borderId="0" xfId="0" applyFill="1"/>
    <xf numFmtId="0" fontId="0" fillId="0" borderId="0" xfId="0" applyAlignment="1">
      <alignment vertical="center" wrapText="1"/>
    </xf>
    <xf numFmtId="1" fontId="20" fillId="36" borderId="0" xfId="0" applyNumberFormat="1" applyFont="1" applyFill="1"/>
    <xf numFmtId="1" fontId="20" fillId="35" borderId="0" xfId="0" applyNumberFormat="1" applyFont="1" applyFill="1"/>
    <xf numFmtId="1" fontId="20" fillId="35" borderId="0" xfId="0" applyNumberFormat="1" applyFont="1" applyFill="1" applyAlignment="1">
      <alignment vertical="center" wrapText="1"/>
    </xf>
    <xf numFmtId="1" fontId="20" fillId="37" borderId="0" xfId="0" applyNumberFormat="1" applyFont="1" applyFill="1"/>
    <xf numFmtId="1" fontId="20" fillId="37" borderId="0" xfId="0" applyNumberFormat="1" applyFont="1" applyFill="1" applyAlignment="1">
      <alignment vertical="center" wrapText="1"/>
    </xf>
    <xf numFmtId="1" fontId="20" fillId="36" borderId="0" xfId="0" applyNumberFormat="1" applyFont="1" applyFill="1" applyAlignment="1">
      <alignment horizontal="right"/>
    </xf>
    <xf numFmtId="1" fontId="20" fillId="35" borderId="0" xfId="0" applyNumberFormat="1" applyFont="1" applyFill="1" applyAlignment="1">
      <alignment horizontal="right"/>
    </xf>
    <xf numFmtId="1" fontId="20" fillId="35" borderId="0" xfId="0" applyNumberFormat="1" applyFont="1" applyFill="1" applyAlignment="1">
      <alignment horizontal="right" vertical="center" wrapText="1"/>
    </xf>
    <xf numFmtId="1" fontId="20" fillId="37" borderId="0" xfId="0" applyNumberFormat="1" applyFont="1" applyFill="1" applyAlignment="1">
      <alignment horizontal="right"/>
    </xf>
    <xf numFmtId="1" fontId="20" fillId="37" borderId="0" xfId="0" applyNumberFormat="1" applyFont="1" applyFill="1" applyAlignment="1">
      <alignment horizontal="right" vertical="center" wrapText="1"/>
    </xf>
    <xf numFmtId="0" fontId="23" fillId="0" borderId="0" xfId="0" applyFont="1" applyAlignment="1">
      <alignment horizontal="center"/>
    </xf>
    <xf numFmtId="1" fontId="0" fillId="35" borderId="0" xfId="0" applyNumberFormat="1" applyFill="1"/>
    <xf numFmtId="1" fontId="0" fillId="37" borderId="0" xfId="0" applyNumberFormat="1" applyFill="1"/>
    <xf numFmtId="0" fontId="24" fillId="0" borderId="0" xfId="0" applyFont="1"/>
    <xf numFmtId="0" fontId="17" fillId="33" borderId="0" xfId="0" applyFont="1" applyFill="1" applyAlignment="1">
      <alignment horizontal="center"/>
    </xf>
    <xf numFmtId="0" fontId="0" fillId="0" borderId="0" xfId="0" applyAlignment="1">
      <alignment horizontal="center"/>
    </xf>
    <xf numFmtId="0" fontId="0" fillId="38" borderId="0" xfId="0" applyFill="1"/>
    <xf numFmtId="0" fontId="0" fillId="38" borderId="0" xfId="0" applyFill="1" applyAlignment="1">
      <alignment wrapText="1"/>
    </xf>
    <xf numFmtId="0" fontId="0" fillId="38" borderId="0" xfId="0" applyFill="1" applyAlignment="1">
      <alignment horizontal="center"/>
    </xf>
    <xf numFmtId="0" fontId="0" fillId="38" borderId="0" xfId="0" applyFill="1" applyAlignment="1">
      <alignment vertical="center"/>
    </xf>
    <xf numFmtId="0" fontId="0" fillId="38" borderId="0" xfId="0" applyFill="1" applyAlignment="1">
      <alignment vertical="center" wrapText="1"/>
    </xf>
    <xf numFmtId="0" fontId="18" fillId="38" borderId="0" xfId="0" applyFont="1" applyFill="1" applyAlignment="1">
      <alignment vertical="center"/>
    </xf>
    <xf numFmtId="1" fontId="0" fillId="38" borderId="0" xfId="0" applyNumberFormat="1" applyFill="1"/>
    <xf numFmtId="14" fontId="0" fillId="38" borderId="0" xfId="0" applyNumberFormat="1" applyFill="1"/>
    <xf numFmtId="14" fontId="0" fillId="0" borderId="0" xfId="0" applyNumberFormat="1"/>
    <xf numFmtId="1" fontId="0" fillId="34" borderId="0" xfId="0" applyNumberFormat="1" applyFill="1"/>
    <xf numFmtId="0" fontId="0" fillId="34" borderId="0" xfId="0" applyFill="1"/>
    <xf numFmtId="0" fontId="0" fillId="34" borderId="0" xfId="0" applyFill="1" applyAlignment="1">
      <alignment horizont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7">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accent1"/>
            </a:solidFill>
            <a:ln>
              <a:noFill/>
            </a:ln>
            <a:effectLst/>
          </c:spPr>
          <c:invertIfNegative val="0"/>
          <c:cat>
            <c:strRef>
              <c:f>'to-do-score-card'!$O$3:$O$9</c:f>
              <c:strCache>
                <c:ptCount val="7"/>
                <c:pt idx="0">
                  <c:v>D</c:v>
                </c:pt>
                <c:pt idx="1">
                  <c:v>VD</c:v>
                </c:pt>
                <c:pt idx="2">
                  <c:v>S</c:v>
                </c:pt>
                <c:pt idx="3">
                  <c:v>HS</c:v>
                </c:pt>
                <c:pt idx="4">
                  <c:v>VS</c:v>
                </c:pt>
                <c:pt idx="5">
                  <c:v>HVS</c:v>
                </c:pt>
                <c:pt idx="6">
                  <c:v>E1</c:v>
                </c:pt>
              </c:strCache>
            </c:strRef>
          </c:cat>
          <c:val>
            <c:numRef>
              <c:f>'to-do-score-card'!$P$3:$P$9</c:f>
              <c:numCache>
                <c:formatCode>General</c:formatCode>
                <c:ptCount val="7"/>
                <c:pt idx="0">
                  <c:v>2</c:v>
                </c:pt>
                <c:pt idx="1">
                  <c:v>3</c:v>
                </c:pt>
                <c:pt idx="2">
                  <c:v>4</c:v>
                </c:pt>
                <c:pt idx="3">
                  <c:v>8</c:v>
                </c:pt>
                <c:pt idx="4">
                  <c:v>13</c:v>
                </c:pt>
                <c:pt idx="5">
                  <c:v>2</c:v>
                </c:pt>
                <c:pt idx="6">
                  <c:v>4</c:v>
                </c:pt>
              </c:numCache>
            </c:numRef>
          </c:val>
          <c:extLst>
            <c:ext xmlns:c16="http://schemas.microsoft.com/office/drawing/2014/chart" uri="{C3380CC4-5D6E-409C-BE32-E72D297353CC}">
              <c16:uniqueId val="{00000000-B232-4E71-9913-34CB5907838A}"/>
            </c:ext>
          </c:extLst>
        </c:ser>
        <c:dLbls>
          <c:showLegendKey val="0"/>
          <c:showVal val="0"/>
          <c:showCatName val="0"/>
          <c:showSerName val="0"/>
          <c:showPercent val="0"/>
          <c:showBubbleSize val="0"/>
        </c:dLbls>
        <c:gapWidth val="219"/>
        <c:overlap val="-27"/>
        <c:axId val="35707440"/>
        <c:axId val="139291968"/>
      </c:barChart>
      <c:catAx>
        <c:axId val="357074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291968"/>
        <c:crosses val="autoZero"/>
        <c:auto val="1"/>
        <c:lblAlgn val="ctr"/>
        <c:lblOffset val="100"/>
        <c:noMultiLvlLbl val="0"/>
      </c:catAx>
      <c:valAx>
        <c:axId val="1392919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7074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12</xdr:col>
      <xdr:colOff>568763</xdr:colOff>
      <xdr:row>0</xdr:row>
      <xdr:rowOff>186121</xdr:rowOff>
    </xdr:from>
    <xdr:to>
      <xdr:col>17</xdr:col>
      <xdr:colOff>279182</xdr:colOff>
      <xdr:row>13</xdr:row>
      <xdr:rowOff>11275</xdr:rowOff>
    </xdr:to>
    <xdr:graphicFrame macro="">
      <xdr:nvGraphicFramePr>
        <xdr:cNvPr id="2" name="Chart 1">
          <a:extLst>
            <a:ext uri="{FF2B5EF4-FFF2-40B4-BE49-F238E27FC236}">
              <a16:creationId xmlns:a16="http://schemas.microsoft.com/office/drawing/2014/main" id="{D6800C79-A157-4055-BC1C-2BFF02314A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https://www.mapbox.com/" TargetMode="External"/><Relationship Id="rId3" Type="http://schemas.openxmlformats.org/officeDocument/2006/relationships/hyperlink" Target="http://lakelandpilgrimage.blogspot.com/p/the-cathedrals.html" TargetMode="External"/><Relationship Id="rId7" Type="http://schemas.openxmlformats.org/officeDocument/2006/relationships/hyperlink" Target="https://shadthecat.com/tag/lundy-island/" TargetMode="External"/><Relationship Id="rId2" Type="http://schemas.openxmlformats.org/officeDocument/2006/relationships/hyperlink" Target="https://www.multi-pitch.com/about/" TargetMode="External"/><Relationship Id="rId1" Type="http://schemas.openxmlformats.org/officeDocument/2006/relationships/hyperlink" Target="https://commons.wikimedia.org/wiki/File:La_Catedral_-_phonolytic_necks._Teide_National_Park,_Canary_Islands,_Spain._%D0%9D%D0%B0%D1%86%D0%B8%D0%BE%D0%BD%D0%B0%D0%BB%D1%8C%D0%BD%D1%8B%D0%B9_%D0%BF%D0%B0%D1%80%D0%BA_%D0%A2%D0%B5%D0%B9%D0%B4%D0%B5_-_panoramio.jpg" TargetMode="External"/><Relationship Id="rId6" Type="http://schemas.openxmlformats.org/officeDocument/2006/relationships/hyperlink" Target="https://www.summitpost.org/alpe-di-cisles-walls-line-up/916260/c-781834" TargetMode="External"/><Relationship Id="rId11" Type="http://schemas.openxmlformats.org/officeDocument/2006/relationships/printerSettings" Target="../printerSettings/printerSettings2.bin"/><Relationship Id="rId5" Type="http://schemas.openxmlformats.org/officeDocument/2006/relationships/hyperlink" Target="https://climbing-bulgaria.com/2017/09/13/vratsa-region/" TargetMode="External"/><Relationship Id="rId10" Type="http://schemas.openxmlformats.org/officeDocument/2006/relationships/hyperlink" Target="https://www.mapbox.com/" TargetMode="External"/><Relationship Id="rId4" Type="http://schemas.openxmlformats.org/officeDocument/2006/relationships/hyperlink" Target="https://creativecommons.org/licenses/by-sa/4.0/" TargetMode="External"/><Relationship Id="rId9" Type="http://schemas.openxmlformats.org/officeDocument/2006/relationships/hyperlink" Target="https://www.mapbox.com/"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amzn.to/2s3X3pQ" TargetMode="External"/><Relationship Id="rId3" Type="http://schemas.openxmlformats.org/officeDocument/2006/relationships/hyperlink" Target="https://amzn.to/2RJohKd" TargetMode="External"/><Relationship Id="rId7" Type="http://schemas.openxmlformats.org/officeDocument/2006/relationships/hyperlink" Target="https://amzn.to/2s3X3pQ" TargetMode="External"/><Relationship Id="rId2" Type="http://schemas.openxmlformats.org/officeDocument/2006/relationships/hyperlink" Target="https://amzn.to/2RJohKd" TargetMode="External"/><Relationship Id="rId1" Type="http://schemas.openxmlformats.org/officeDocument/2006/relationships/hyperlink" Target="https://amzn.to/2RJohKd" TargetMode="External"/><Relationship Id="rId6" Type="http://schemas.openxmlformats.org/officeDocument/2006/relationships/hyperlink" Target="https://amzn.to/2lT6FRL" TargetMode="External"/><Relationship Id="rId5" Type="http://schemas.openxmlformats.org/officeDocument/2006/relationships/hyperlink" Target="https://amzn.to/2lT6FRL" TargetMode="External"/><Relationship Id="rId4" Type="http://schemas.openxmlformats.org/officeDocument/2006/relationships/hyperlink" Target="https://amzn.to/2lT6FRL" TargetMode="External"/><Relationship Id="rId9"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www.worldtides.info/" TargetMode="External"/><Relationship Id="rId2" Type="http://schemas.openxmlformats.org/officeDocument/2006/relationships/hyperlink" Target="https://www.ukclimbing.com/logbook/crag.php?id=17495" TargetMode="External"/><Relationship Id="rId1" Type="http://schemas.openxmlformats.org/officeDocument/2006/relationships/hyperlink" Target="https://www.cornwalls.co.uk/weather/bude-tide-times.htm" TargetMode="External"/><Relationship Id="rId5" Type="http://schemas.openxmlformats.org/officeDocument/2006/relationships/printerSettings" Target="../printerSettings/printerSettings4.bin"/><Relationship Id="rId4" Type="http://schemas.openxmlformats.org/officeDocument/2006/relationships/hyperlink" Target="https://issuu.com/oxfordalpineclub/docs/100cc_preview_reduced"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G43"/>
  <sheetViews>
    <sheetView topLeftCell="B1" zoomScale="83" zoomScaleNormal="83" workbookViewId="0">
      <pane ySplit="1" topLeftCell="A31" activePane="bottomLeft" state="frozen"/>
      <selection pane="bottomLeft" activeCell="T39" sqref="T39"/>
    </sheetView>
  </sheetViews>
  <sheetFormatPr defaultRowHeight="15.4" customHeight="1" x14ac:dyDescent="0.45"/>
  <cols>
    <col min="1" max="1" width="21.1328125" customWidth="1"/>
    <col min="2" max="2" width="7.73046875" customWidth="1"/>
    <col min="3" max="3" width="4.73046875" customWidth="1"/>
    <col min="4" max="4" width="9.73046875" customWidth="1"/>
    <col min="5" max="5" width="12.265625" customWidth="1"/>
    <col min="6" max="6" width="14.59765625" customWidth="1"/>
    <col min="7" max="7" width="6.86328125" customWidth="1"/>
    <col min="8" max="8" width="6.3984375" customWidth="1"/>
    <col min="9" max="9" width="9.73046875" customWidth="1"/>
    <col min="10" max="10" width="9.86328125" customWidth="1"/>
    <col min="11" max="13" width="9.3984375" customWidth="1"/>
    <col min="14" max="14" width="9.59765625" customWidth="1"/>
    <col min="15" max="15" width="12.73046875" customWidth="1"/>
    <col min="16" max="16" width="11.265625" customWidth="1"/>
    <col min="17" max="17" width="15.1328125" customWidth="1"/>
    <col min="18" max="22" width="15.265625" customWidth="1"/>
    <col min="23" max="30" width="7.265625" style="30" customWidth="1"/>
    <col min="31" max="31" width="10.796875" style="30" customWidth="1"/>
    <col min="32" max="32" width="15.265625" bestFit="1" customWidth="1"/>
    <col min="33" max="33" width="17.06640625" customWidth="1"/>
  </cols>
  <sheetData>
    <row r="1" spans="1:33" ht="15.4" customHeight="1" x14ac:dyDescent="0.45">
      <c r="A1" s="1" t="s">
        <v>0</v>
      </c>
      <c r="B1" s="1" t="s">
        <v>95</v>
      </c>
      <c r="C1" s="1" t="s">
        <v>1</v>
      </c>
      <c r="D1" s="1" t="s">
        <v>2</v>
      </c>
      <c r="E1" s="1" t="s">
        <v>3</v>
      </c>
      <c r="F1" s="1" t="s">
        <v>4</v>
      </c>
      <c r="G1" s="1" t="s">
        <v>5</v>
      </c>
      <c r="H1" s="1" t="s">
        <v>6</v>
      </c>
      <c r="I1" s="1" t="s">
        <v>7</v>
      </c>
      <c r="J1" s="1" t="s">
        <v>8</v>
      </c>
      <c r="K1" s="1" t="s">
        <v>9</v>
      </c>
      <c r="L1" s="1" t="s">
        <v>849</v>
      </c>
      <c r="M1" s="1" t="s">
        <v>848</v>
      </c>
      <c r="N1" s="1" t="s">
        <v>10</v>
      </c>
      <c r="O1" s="1" t="s">
        <v>11</v>
      </c>
      <c r="P1" s="1" t="s">
        <v>752</v>
      </c>
      <c r="Q1" s="1" t="s">
        <v>751</v>
      </c>
      <c r="R1" s="1" t="s">
        <v>12</v>
      </c>
      <c r="S1" s="1" t="s">
        <v>13</v>
      </c>
      <c r="T1" s="1" t="s">
        <v>14</v>
      </c>
      <c r="U1" s="1" t="s">
        <v>583</v>
      </c>
      <c r="V1" s="1" t="s">
        <v>15</v>
      </c>
      <c r="W1" s="29" t="s">
        <v>16</v>
      </c>
      <c r="X1" s="29" t="s">
        <v>824</v>
      </c>
      <c r="Y1" s="29" t="s">
        <v>571</v>
      </c>
      <c r="Z1" s="29" t="s">
        <v>750</v>
      </c>
      <c r="AA1" s="29" t="s">
        <v>577</v>
      </c>
      <c r="AB1" s="29" t="s">
        <v>754</v>
      </c>
      <c r="AC1" s="29" t="s">
        <v>704</v>
      </c>
      <c r="AD1" s="29" t="s">
        <v>664</v>
      </c>
      <c r="AE1" s="29" t="s">
        <v>749</v>
      </c>
      <c r="AF1" s="1" t="s">
        <v>702</v>
      </c>
      <c r="AG1" s="1" t="s">
        <v>703</v>
      </c>
    </row>
    <row r="2" spans="1:33" ht="15.4" customHeight="1" x14ac:dyDescent="0.45">
      <c r="A2" t="s">
        <v>17</v>
      </c>
      <c r="B2" t="s">
        <v>96</v>
      </c>
      <c r="C2">
        <v>1</v>
      </c>
      <c r="D2" t="s">
        <v>18</v>
      </c>
      <c r="E2" t="s">
        <v>19</v>
      </c>
      <c r="F2" t="s">
        <v>20</v>
      </c>
      <c r="G2">
        <v>67</v>
      </c>
      <c r="H2">
        <v>5</v>
      </c>
      <c r="I2">
        <v>5</v>
      </c>
      <c r="J2" t="s">
        <v>22</v>
      </c>
      <c r="K2" t="s">
        <v>23</v>
      </c>
      <c r="L2" t="s">
        <v>850</v>
      </c>
      <c r="M2" t="s">
        <v>856</v>
      </c>
      <c r="N2" t="s">
        <v>24</v>
      </c>
      <c r="O2" t="s">
        <v>25</v>
      </c>
      <c r="P2">
        <v>50</v>
      </c>
      <c r="Q2">
        <v>3</v>
      </c>
      <c r="R2" t="s">
        <v>26</v>
      </c>
      <c r="S2" t="s">
        <v>473</v>
      </c>
      <c r="T2" t="s">
        <v>27</v>
      </c>
      <c r="V2" t="s">
        <v>38</v>
      </c>
      <c r="X2" s="30">
        <v>1</v>
      </c>
      <c r="Y2" s="30">
        <v>1</v>
      </c>
      <c r="AA2" s="30">
        <v>1</v>
      </c>
      <c r="AF2" s="39">
        <v>43668</v>
      </c>
      <c r="AG2" s="40">
        <f>(AF2-DATE(1970,1,1))*86400</f>
        <v>1563753600</v>
      </c>
    </row>
    <row r="3" spans="1:33" s="31" customFormat="1" ht="15.4" customHeight="1" x14ac:dyDescent="0.45">
      <c r="A3" s="31" t="s">
        <v>28</v>
      </c>
      <c r="B3" s="31" t="s">
        <v>96</v>
      </c>
      <c r="C3" s="31">
        <v>2</v>
      </c>
      <c r="D3" s="31" t="s">
        <v>29</v>
      </c>
      <c r="E3" s="31" t="s">
        <v>30</v>
      </c>
      <c r="F3" s="31" t="s">
        <v>31</v>
      </c>
      <c r="G3" s="31">
        <v>67</v>
      </c>
      <c r="H3" s="31">
        <v>3</v>
      </c>
      <c r="I3" s="31">
        <v>4</v>
      </c>
      <c r="J3" s="31" t="s">
        <v>34</v>
      </c>
      <c r="K3" s="31" t="s">
        <v>35</v>
      </c>
      <c r="L3" s="31" t="s">
        <v>850</v>
      </c>
      <c r="M3" s="31" t="s">
        <v>855</v>
      </c>
      <c r="N3" s="31" t="s">
        <v>36</v>
      </c>
      <c r="O3" s="31" t="s">
        <v>846</v>
      </c>
      <c r="P3" s="31">
        <v>10</v>
      </c>
      <c r="Q3" s="31">
        <v>1</v>
      </c>
      <c r="R3" s="31" t="s">
        <v>37</v>
      </c>
      <c r="S3" s="31" t="s">
        <v>693</v>
      </c>
      <c r="T3" s="31" t="s">
        <v>692</v>
      </c>
      <c r="U3" s="32" t="s">
        <v>691</v>
      </c>
      <c r="V3" s="31" t="s">
        <v>38</v>
      </c>
      <c r="W3" s="33" t="s">
        <v>39</v>
      </c>
      <c r="X3" s="33"/>
      <c r="Y3" s="33"/>
      <c r="Z3" s="33"/>
      <c r="AA3" s="33"/>
      <c r="AB3" s="33"/>
      <c r="AC3" s="33"/>
      <c r="AD3" s="33">
        <v>1</v>
      </c>
      <c r="AE3" s="33"/>
      <c r="AF3" s="38">
        <v>43685</v>
      </c>
      <c r="AG3" s="37">
        <f>(AF3-DATE(1970,1,1))*86400</f>
        <v>1565222400</v>
      </c>
    </row>
    <row r="4" spans="1:33" ht="15.4" customHeight="1" x14ac:dyDescent="0.45">
      <c r="A4" t="s">
        <v>790</v>
      </c>
      <c r="B4" t="s">
        <v>96</v>
      </c>
      <c r="C4">
        <v>3</v>
      </c>
      <c r="D4" t="s">
        <v>40</v>
      </c>
      <c r="E4" t="s">
        <v>41</v>
      </c>
      <c r="F4" t="s">
        <v>42</v>
      </c>
      <c r="G4">
        <v>162</v>
      </c>
      <c r="H4">
        <v>5</v>
      </c>
      <c r="I4">
        <v>5</v>
      </c>
      <c r="J4" t="s">
        <v>22</v>
      </c>
      <c r="K4" t="s">
        <v>178</v>
      </c>
      <c r="L4" t="s">
        <v>850</v>
      </c>
      <c r="M4" t="s">
        <v>857</v>
      </c>
      <c r="N4" t="s">
        <v>44</v>
      </c>
      <c r="O4" t="s">
        <v>45</v>
      </c>
      <c r="P4">
        <v>120</v>
      </c>
      <c r="Q4">
        <v>2</v>
      </c>
      <c r="R4" t="s">
        <v>46</v>
      </c>
      <c r="S4" t="s">
        <v>47</v>
      </c>
      <c r="T4" t="s">
        <v>241</v>
      </c>
      <c r="V4" t="s">
        <v>150</v>
      </c>
      <c r="W4" s="30" t="s">
        <v>249</v>
      </c>
      <c r="AD4" s="30">
        <v>1</v>
      </c>
    </row>
    <row r="5" spans="1:33" s="31" customFormat="1" ht="15.4" customHeight="1" x14ac:dyDescent="0.45">
      <c r="A5" s="31" t="s">
        <v>48</v>
      </c>
      <c r="B5" s="31" t="s">
        <v>96</v>
      </c>
      <c r="C5" s="31">
        <v>4</v>
      </c>
      <c r="D5" s="31" t="s">
        <v>49</v>
      </c>
      <c r="E5" s="31" t="s">
        <v>48</v>
      </c>
      <c r="F5" s="31" t="s">
        <v>50</v>
      </c>
      <c r="G5" s="31">
        <v>400</v>
      </c>
      <c r="H5" s="31">
        <v>11</v>
      </c>
      <c r="I5" s="31">
        <v>7</v>
      </c>
      <c r="J5" s="31" t="s">
        <v>361</v>
      </c>
      <c r="K5" s="31" t="s">
        <v>53</v>
      </c>
      <c r="L5" s="31" t="s">
        <v>851</v>
      </c>
      <c r="M5" s="31" t="s">
        <v>54</v>
      </c>
      <c r="N5" s="31" t="s">
        <v>55</v>
      </c>
      <c r="O5" s="31" t="s">
        <v>56</v>
      </c>
      <c r="P5" s="31">
        <v>40</v>
      </c>
      <c r="Q5" s="31">
        <v>2</v>
      </c>
      <c r="R5" s="31" t="s">
        <v>57</v>
      </c>
      <c r="S5" s="31" t="s">
        <v>738</v>
      </c>
      <c r="T5" s="34" t="s">
        <v>739</v>
      </c>
      <c r="V5" s="31" t="s">
        <v>38</v>
      </c>
      <c r="W5" s="33" t="s">
        <v>151</v>
      </c>
      <c r="X5" s="33"/>
      <c r="Y5" s="33"/>
      <c r="Z5" s="33"/>
      <c r="AA5" s="33"/>
      <c r="AB5" s="33"/>
      <c r="AC5" s="33"/>
      <c r="AD5" s="33"/>
      <c r="AE5" s="33"/>
      <c r="AF5" s="38">
        <v>43703</v>
      </c>
      <c r="AG5" s="37">
        <f>(AF5-DATE(1970,1,1))*86400</f>
        <v>1566777600</v>
      </c>
    </row>
    <row r="6" spans="1:33" ht="15.4" customHeight="1" x14ac:dyDescent="0.45">
      <c r="A6" t="s">
        <v>58</v>
      </c>
      <c r="B6" t="s">
        <v>96</v>
      </c>
      <c r="C6">
        <v>5</v>
      </c>
      <c r="D6" t="s">
        <v>59</v>
      </c>
      <c r="E6" t="s">
        <v>60</v>
      </c>
      <c r="F6" t="s">
        <v>61</v>
      </c>
      <c r="G6">
        <v>152</v>
      </c>
      <c r="H6">
        <v>4</v>
      </c>
      <c r="I6">
        <v>5</v>
      </c>
      <c r="J6" t="s">
        <v>22</v>
      </c>
      <c r="K6" t="s">
        <v>35</v>
      </c>
      <c r="L6" t="s">
        <v>850</v>
      </c>
      <c r="M6" t="s">
        <v>859</v>
      </c>
      <c r="N6" t="s">
        <v>63</v>
      </c>
      <c r="O6" t="s">
        <v>64</v>
      </c>
      <c r="P6">
        <v>90</v>
      </c>
      <c r="Q6">
        <v>3</v>
      </c>
      <c r="R6" t="s">
        <v>180</v>
      </c>
      <c r="S6" t="s">
        <v>66</v>
      </c>
      <c r="T6" t="s">
        <v>272</v>
      </c>
      <c r="V6" t="s">
        <v>150</v>
      </c>
      <c r="W6" s="30" t="s">
        <v>273</v>
      </c>
      <c r="X6" s="30">
        <v>1</v>
      </c>
      <c r="Z6" s="30">
        <v>1</v>
      </c>
      <c r="AA6" s="30">
        <v>1</v>
      </c>
      <c r="AC6" s="30">
        <v>1</v>
      </c>
    </row>
    <row r="7" spans="1:33" s="31" customFormat="1" ht="15.4" customHeight="1" x14ac:dyDescent="0.45">
      <c r="A7" s="31" t="s">
        <v>67</v>
      </c>
      <c r="B7" s="31" t="s">
        <v>96</v>
      </c>
      <c r="C7" s="31">
        <v>6</v>
      </c>
      <c r="D7" s="31" t="s">
        <v>68</v>
      </c>
      <c r="E7" s="31" t="s">
        <v>69</v>
      </c>
      <c r="F7" s="31" t="s">
        <v>70</v>
      </c>
      <c r="G7" s="31">
        <v>555</v>
      </c>
      <c r="H7" s="31">
        <v>16</v>
      </c>
      <c r="I7" s="31">
        <v>4</v>
      </c>
      <c r="J7" s="31" t="s">
        <v>34</v>
      </c>
      <c r="K7" s="31" t="s">
        <v>72</v>
      </c>
      <c r="L7" s="31" t="s">
        <v>851</v>
      </c>
      <c r="M7" s="31" t="s">
        <v>73</v>
      </c>
      <c r="N7" s="31" t="s">
        <v>74</v>
      </c>
      <c r="O7" s="31" t="s">
        <v>75</v>
      </c>
      <c r="P7" s="31">
        <v>45</v>
      </c>
      <c r="Q7" s="31">
        <v>2</v>
      </c>
      <c r="R7" s="31" t="s">
        <v>76</v>
      </c>
      <c r="S7" s="31" t="s">
        <v>77</v>
      </c>
      <c r="T7" s="31" t="s">
        <v>78</v>
      </c>
      <c r="V7" s="31" t="s">
        <v>38</v>
      </c>
      <c r="W7" s="33"/>
      <c r="X7" s="33"/>
      <c r="Y7" s="33"/>
      <c r="Z7" s="33"/>
      <c r="AA7" s="33"/>
      <c r="AB7" s="33"/>
      <c r="AC7" s="33"/>
      <c r="AD7" s="33"/>
      <c r="AE7" s="33"/>
    </row>
    <row r="8" spans="1:33" ht="15.4" customHeight="1" x14ac:dyDescent="0.45">
      <c r="A8" t="s">
        <v>79</v>
      </c>
      <c r="B8" t="s">
        <v>96</v>
      </c>
      <c r="C8">
        <v>7</v>
      </c>
      <c r="D8" t="s">
        <v>40</v>
      </c>
      <c r="E8" t="s">
        <v>41</v>
      </c>
      <c r="F8" t="s">
        <v>80</v>
      </c>
      <c r="G8">
        <v>140</v>
      </c>
      <c r="H8">
        <v>4</v>
      </c>
      <c r="I8">
        <v>1</v>
      </c>
      <c r="J8" t="s">
        <v>82</v>
      </c>
      <c r="K8" t="s">
        <v>598</v>
      </c>
      <c r="L8" t="s">
        <v>850</v>
      </c>
      <c r="M8" t="s">
        <v>860</v>
      </c>
      <c r="N8" t="s">
        <v>44</v>
      </c>
      <c r="O8" t="s">
        <v>160</v>
      </c>
      <c r="P8">
        <v>30</v>
      </c>
      <c r="Q8">
        <v>1</v>
      </c>
      <c r="R8" t="s">
        <v>46</v>
      </c>
      <c r="S8" t="s">
        <v>841</v>
      </c>
      <c r="T8" t="s">
        <v>825</v>
      </c>
      <c r="U8" s="3" t="s">
        <v>840</v>
      </c>
      <c r="V8" t="s">
        <v>150</v>
      </c>
      <c r="AF8" s="39">
        <v>43736</v>
      </c>
      <c r="AG8" s="40">
        <f>(AF8-DATE(1970,1,1))*86400</f>
        <v>1569628800</v>
      </c>
    </row>
    <row r="9" spans="1:33" s="31" customFormat="1" ht="15.4" customHeight="1" x14ac:dyDescent="0.45">
      <c r="A9" s="31" t="s">
        <v>83</v>
      </c>
      <c r="B9" s="31" t="s">
        <v>96</v>
      </c>
      <c r="C9" s="31">
        <v>8</v>
      </c>
      <c r="D9" s="31" t="s">
        <v>29</v>
      </c>
      <c r="E9" s="31" t="s">
        <v>83</v>
      </c>
      <c r="F9" s="31" t="s">
        <v>84</v>
      </c>
      <c r="G9" s="31">
        <v>117</v>
      </c>
      <c r="H9" s="31">
        <v>5</v>
      </c>
      <c r="I9" s="31">
        <v>4</v>
      </c>
      <c r="J9" s="31" t="s">
        <v>34</v>
      </c>
      <c r="K9" s="31" t="s">
        <v>72</v>
      </c>
      <c r="L9" s="31" t="s">
        <v>850</v>
      </c>
      <c r="M9" s="31" t="s">
        <v>861</v>
      </c>
      <c r="N9" s="31" t="s">
        <v>36</v>
      </c>
      <c r="O9" s="31" t="s">
        <v>159</v>
      </c>
      <c r="P9" s="31">
        <v>120</v>
      </c>
      <c r="Q9" s="31">
        <v>3</v>
      </c>
      <c r="R9" s="31" t="s">
        <v>37</v>
      </c>
      <c r="S9" s="31" t="s">
        <v>829</v>
      </c>
      <c r="T9" s="31" t="s">
        <v>826</v>
      </c>
      <c r="V9" s="31" t="s">
        <v>150</v>
      </c>
      <c r="W9" s="33" t="s">
        <v>39</v>
      </c>
      <c r="X9" s="33">
        <v>1</v>
      </c>
      <c r="Y9" s="33"/>
      <c r="Z9" s="33"/>
      <c r="AA9" s="33"/>
      <c r="AB9" s="33"/>
      <c r="AC9" s="33"/>
      <c r="AD9" s="33"/>
      <c r="AE9" s="33"/>
      <c r="AF9" s="38">
        <v>43727</v>
      </c>
      <c r="AG9" s="37">
        <f>(AF9-DATE(1970,1,1))*86400</f>
        <v>1568851200</v>
      </c>
    </row>
    <row r="10" spans="1:33" ht="15.4" customHeight="1" x14ac:dyDescent="0.45">
      <c r="A10" t="s">
        <v>86</v>
      </c>
      <c r="B10" t="s">
        <v>96</v>
      </c>
      <c r="C10">
        <v>9</v>
      </c>
      <c r="D10" t="s">
        <v>87</v>
      </c>
      <c r="E10" t="s">
        <v>427</v>
      </c>
      <c r="F10" t="s">
        <v>88</v>
      </c>
      <c r="G10">
        <v>60</v>
      </c>
      <c r="H10">
        <v>2</v>
      </c>
      <c r="I10">
        <v>7</v>
      </c>
      <c r="J10" t="s">
        <v>361</v>
      </c>
      <c r="K10" t="s">
        <v>53</v>
      </c>
      <c r="L10" t="s">
        <v>851</v>
      </c>
      <c r="M10" t="s">
        <v>862</v>
      </c>
      <c r="N10" t="s">
        <v>441</v>
      </c>
      <c r="O10" t="s">
        <v>158</v>
      </c>
      <c r="P10">
        <v>10</v>
      </c>
      <c r="Q10">
        <v>1</v>
      </c>
      <c r="R10" t="s">
        <v>37</v>
      </c>
      <c r="S10" t="s">
        <v>428</v>
      </c>
      <c r="T10" s="2" t="s">
        <v>436</v>
      </c>
      <c r="U10" s="2"/>
      <c r="V10" t="s">
        <v>38</v>
      </c>
    </row>
    <row r="11" spans="1:33" s="31" customFormat="1" ht="15.4" customHeight="1" x14ac:dyDescent="0.45">
      <c r="A11" s="31" t="s">
        <v>90</v>
      </c>
      <c r="B11" s="31" t="s">
        <v>96</v>
      </c>
      <c r="C11" s="31">
        <v>10</v>
      </c>
      <c r="D11" s="31" t="s">
        <v>29</v>
      </c>
      <c r="E11" s="31" t="s">
        <v>30</v>
      </c>
      <c r="F11" s="31" t="s">
        <v>91</v>
      </c>
      <c r="G11" s="31">
        <v>130</v>
      </c>
      <c r="H11" s="31">
        <v>3</v>
      </c>
      <c r="I11" s="31">
        <v>5</v>
      </c>
      <c r="J11" s="31" t="s">
        <v>22</v>
      </c>
      <c r="K11" s="31" t="s">
        <v>35</v>
      </c>
      <c r="L11" s="31" t="s">
        <v>850</v>
      </c>
      <c r="M11" s="31" t="s">
        <v>859</v>
      </c>
      <c r="N11" s="31" t="s">
        <v>36</v>
      </c>
      <c r="O11" s="31" t="s">
        <v>157</v>
      </c>
      <c r="P11" s="31">
        <v>50</v>
      </c>
      <c r="Q11" s="31">
        <v>2</v>
      </c>
      <c r="R11" s="31" t="s">
        <v>93</v>
      </c>
      <c r="S11" s="31" t="s">
        <v>870</v>
      </c>
      <c r="T11" s="31" t="s">
        <v>94</v>
      </c>
      <c r="U11" s="31" t="s">
        <v>584</v>
      </c>
      <c r="V11" s="31" t="s">
        <v>150</v>
      </c>
      <c r="W11" s="33"/>
      <c r="X11" s="33"/>
      <c r="Y11" s="33"/>
      <c r="Z11" s="33"/>
      <c r="AA11" s="33">
        <v>1</v>
      </c>
      <c r="AB11" s="33"/>
      <c r="AC11" s="33">
        <v>1</v>
      </c>
      <c r="AD11" s="33"/>
      <c r="AE11" s="33"/>
    </row>
    <row r="12" spans="1:33" ht="15.4" customHeight="1" x14ac:dyDescent="0.45">
      <c r="A12" t="s">
        <v>145</v>
      </c>
      <c r="B12" t="s">
        <v>96</v>
      </c>
      <c r="C12">
        <v>11</v>
      </c>
      <c r="D12" t="s">
        <v>18</v>
      </c>
      <c r="E12" t="s">
        <v>147</v>
      </c>
      <c r="F12" t="s">
        <v>146</v>
      </c>
      <c r="G12">
        <v>330</v>
      </c>
      <c r="H12">
        <v>11</v>
      </c>
      <c r="I12">
        <v>5</v>
      </c>
      <c r="J12" t="s">
        <v>22</v>
      </c>
      <c r="K12" t="s">
        <v>23</v>
      </c>
      <c r="L12" t="s">
        <v>850</v>
      </c>
      <c r="M12" t="s">
        <v>856</v>
      </c>
      <c r="N12" t="s">
        <v>24</v>
      </c>
      <c r="O12" t="s">
        <v>156</v>
      </c>
      <c r="P12">
        <v>140</v>
      </c>
      <c r="Q12">
        <v>2</v>
      </c>
      <c r="R12" t="s">
        <v>37</v>
      </c>
      <c r="S12" s="2" t="s">
        <v>153</v>
      </c>
      <c r="T12" t="s">
        <v>162</v>
      </c>
      <c r="V12" t="s">
        <v>150</v>
      </c>
      <c r="W12" s="30" t="s">
        <v>151</v>
      </c>
    </row>
    <row r="13" spans="1:33" s="31" customFormat="1" ht="15.4" customHeight="1" x14ac:dyDescent="0.45">
      <c r="A13" s="31" t="s">
        <v>163</v>
      </c>
      <c r="B13" s="31" t="s">
        <v>96</v>
      </c>
      <c r="C13" s="31">
        <v>12</v>
      </c>
      <c r="D13" s="31" t="s">
        <v>164</v>
      </c>
      <c r="E13" s="31" t="s">
        <v>165</v>
      </c>
      <c r="F13" s="31" t="s">
        <v>166</v>
      </c>
      <c r="G13" s="31">
        <v>190</v>
      </c>
      <c r="H13" s="31">
        <v>6</v>
      </c>
      <c r="I13" s="31">
        <v>5</v>
      </c>
      <c r="J13" s="31" t="s">
        <v>22</v>
      </c>
      <c r="K13" s="31" t="s">
        <v>23</v>
      </c>
      <c r="L13" s="31" t="s">
        <v>851</v>
      </c>
      <c r="M13" s="31" t="s">
        <v>168</v>
      </c>
      <c r="N13" s="31" t="s">
        <v>167</v>
      </c>
      <c r="O13" s="31" t="s">
        <v>169</v>
      </c>
      <c r="P13" s="31">
        <v>35</v>
      </c>
      <c r="Q13" s="31">
        <v>1</v>
      </c>
      <c r="R13" s="31" t="s">
        <v>170</v>
      </c>
      <c r="S13" s="34" t="s">
        <v>773</v>
      </c>
      <c r="T13" s="35" t="s">
        <v>774</v>
      </c>
      <c r="U13" s="35" t="s">
        <v>639</v>
      </c>
      <c r="W13" s="33" t="s">
        <v>151</v>
      </c>
      <c r="X13" s="33">
        <v>1</v>
      </c>
      <c r="Y13" s="33">
        <v>1</v>
      </c>
      <c r="Z13" s="33"/>
      <c r="AA13" s="33"/>
      <c r="AB13" s="33"/>
      <c r="AC13" s="33">
        <v>1</v>
      </c>
      <c r="AD13" s="33"/>
      <c r="AE13" s="33"/>
    </row>
    <row r="14" spans="1:33" ht="15.4" customHeight="1" x14ac:dyDescent="0.45">
      <c r="A14" t="s">
        <v>175</v>
      </c>
      <c r="B14" t="s">
        <v>96</v>
      </c>
      <c r="C14">
        <v>13</v>
      </c>
      <c r="D14" t="s">
        <v>59</v>
      </c>
      <c r="E14" t="s">
        <v>176</v>
      </c>
      <c r="F14" t="s">
        <v>177</v>
      </c>
      <c r="G14">
        <v>81</v>
      </c>
      <c r="H14">
        <v>3</v>
      </c>
      <c r="I14">
        <v>5</v>
      </c>
      <c r="J14" t="s">
        <v>22</v>
      </c>
      <c r="K14" t="s">
        <v>178</v>
      </c>
      <c r="L14" t="s">
        <v>850</v>
      </c>
      <c r="M14" t="s">
        <v>857</v>
      </c>
      <c r="N14" t="s">
        <v>63</v>
      </c>
      <c r="O14" t="s">
        <v>551</v>
      </c>
      <c r="P14">
        <v>20</v>
      </c>
      <c r="Q14">
        <v>2</v>
      </c>
      <c r="R14" t="s">
        <v>180</v>
      </c>
      <c r="S14" t="s">
        <v>179</v>
      </c>
      <c r="T14" t="s">
        <v>185</v>
      </c>
      <c r="V14" t="s">
        <v>186</v>
      </c>
      <c r="X14" s="30">
        <v>1</v>
      </c>
    </row>
    <row r="15" spans="1:33" s="31" customFormat="1" ht="15.4" customHeight="1" x14ac:dyDescent="0.45">
      <c r="A15" s="31" t="s">
        <v>191</v>
      </c>
      <c r="B15" s="31" t="s">
        <v>96</v>
      </c>
      <c r="C15" s="31">
        <v>14</v>
      </c>
      <c r="D15" s="31" t="s">
        <v>29</v>
      </c>
      <c r="E15" s="31" t="s">
        <v>30</v>
      </c>
      <c r="F15" s="31" t="s">
        <v>192</v>
      </c>
      <c r="G15" s="31">
        <v>70</v>
      </c>
      <c r="H15" s="31">
        <v>3</v>
      </c>
      <c r="I15" s="31">
        <v>4</v>
      </c>
      <c r="J15" s="31" t="s">
        <v>34</v>
      </c>
      <c r="K15" s="31" t="s">
        <v>35</v>
      </c>
      <c r="L15" s="31" t="s">
        <v>850</v>
      </c>
      <c r="M15" s="31" t="s">
        <v>855</v>
      </c>
      <c r="N15" s="31" t="s">
        <v>36</v>
      </c>
      <c r="O15" s="31" t="s">
        <v>193</v>
      </c>
      <c r="P15" s="31">
        <v>25</v>
      </c>
      <c r="Q15" s="31">
        <v>1</v>
      </c>
      <c r="R15" s="31" t="s">
        <v>37</v>
      </c>
      <c r="S15" s="34" t="s">
        <v>201</v>
      </c>
      <c r="T15" s="34" t="s">
        <v>700</v>
      </c>
      <c r="U15" s="35" t="s">
        <v>701</v>
      </c>
      <c r="V15" s="31" t="s">
        <v>186</v>
      </c>
      <c r="W15" s="33" t="s">
        <v>194</v>
      </c>
      <c r="X15" s="33"/>
      <c r="Y15" s="33"/>
      <c r="Z15" s="33"/>
      <c r="AA15" s="33">
        <v>1</v>
      </c>
      <c r="AB15" s="33"/>
      <c r="AC15" s="33"/>
      <c r="AD15" s="33"/>
      <c r="AE15" s="33"/>
    </row>
    <row r="16" spans="1:33" ht="15.4" customHeight="1" x14ac:dyDescent="0.45">
      <c r="A16" t="s">
        <v>218</v>
      </c>
      <c r="B16" t="s">
        <v>96</v>
      </c>
      <c r="C16">
        <v>15</v>
      </c>
      <c r="D16" t="s">
        <v>219</v>
      </c>
      <c r="E16" t="s">
        <v>220</v>
      </c>
      <c r="F16" t="s">
        <v>221</v>
      </c>
      <c r="G16">
        <v>152</v>
      </c>
      <c r="H16">
        <v>6</v>
      </c>
      <c r="I16">
        <v>5</v>
      </c>
      <c r="J16" t="s">
        <v>22</v>
      </c>
      <c r="K16" t="s">
        <v>178</v>
      </c>
      <c r="L16" t="s">
        <v>852</v>
      </c>
      <c r="M16" s="5">
        <v>5.8</v>
      </c>
      <c r="N16" t="s">
        <v>224</v>
      </c>
      <c r="O16" t="s">
        <v>550</v>
      </c>
      <c r="P16">
        <v>5</v>
      </c>
      <c r="Q16">
        <v>1</v>
      </c>
      <c r="R16" t="s">
        <v>225</v>
      </c>
      <c r="S16" t="s">
        <v>775</v>
      </c>
      <c r="T16" s="3" t="s">
        <v>776</v>
      </c>
      <c r="V16" t="s">
        <v>38</v>
      </c>
      <c r="W16" s="30" t="s">
        <v>151</v>
      </c>
      <c r="X16" s="30">
        <v>1</v>
      </c>
    </row>
    <row r="17" spans="1:33" s="31" customFormat="1" ht="15.4" customHeight="1" x14ac:dyDescent="0.45">
      <c r="A17" s="31" t="s">
        <v>280</v>
      </c>
      <c r="B17" s="31" t="s">
        <v>96</v>
      </c>
      <c r="C17" s="31">
        <v>16</v>
      </c>
      <c r="D17" s="31" t="s">
        <v>40</v>
      </c>
      <c r="E17" s="31" t="s">
        <v>41</v>
      </c>
      <c r="F17" s="31" t="s">
        <v>285</v>
      </c>
      <c r="G17" s="31">
        <v>280</v>
      </c>
      <c r="H17" s="31">
        <v>12</v>
      </c>
      <c r="I17" s="31">
        <v>3</v>
      </c>
      <c r="J17" s="31" t="s">
        <v>151</v>
      </c>
      <c r="K17" s="31" t="s">
        <v>35</v>
      </c>
      <c r="L17" s="31" t="s">
        <v>850</v>
      </c>
      <c r="M17" s="31" t="s">
        <v>863</v>
      </c>
      <c r="N17" s="31" t="s">
        <v>44</v>
      </c>
      <c r="O17" s="31" t="s">
        <v>281</v>
      </c>
      <c r="P17" s="31">
        <v>70</v>
      </c>
      <c r="Q17" s="31">
        <v>2</v>
      </c>
      <c r="R17" s="31" t="s">
        <v>46</v>
      </c>
      <c r="S17" s="34" t="s">
        <v>294</v>
      </c>
      <c r="T17" s="35" t="s">
        <v>640</v>
      </c>
      <c r="U17" s="35" t="s">
        <v>641</v>
      </c>
      <c r="V17" s="31" t="s">
        <v>150</v>
      </c>
      <c r="W17" s="33" t="s">
        <v>249</v>
      </c>
      <c r="X17" s="33"/>
      <c r="Y17" s="33"/>
      <c r="Z17" s="33"/>
      <c r="AA17" s="33"/>
      <c r="AB17" s="33"/>
      <c r="AC17" s="33"/>
      <c r="AD17" s="33">
        <v>1</v>
      </c>
      <c r="AE17" s="33"/>
      <c r="AF17" s="38">
        <v>43591</v>
      </c>
      <c r="AG17" s="37">
        <f>(AF17-DATE(1970,1,1))*86400</f>
        <v>1557100800</v>
      </c>
    </row>
    <row r="18" spans="1:33" ht="15.4" customHeight="1" x14ac:dyDescent="0.45">
      <c r="A18" t="s">
        <v>319</v>
      </c>
      <c r="B18" t="s">
        <v>96</v>
      </c>
      <c r="C18">
        <v>17</v>
      </c>
      <c r="D18" t="s">
        <v>317</v>
      </c>
      <c r="E18" t="s">
        <v>318</v>
      </c>
      <c r="F18" t="s">
        <v>320</v>
      </c>
      <c r="G18">
        <v>575</v>
      </c>
      <c r="H18">
        <v>13</v>
      </c>
      <c r="I18">
        <v>7</v>
      </c>
      <c r="J18" t="s">
        <v>361</v>
      </c>
      <c r="K18" t="s">
        <v>322</v>
      </c>
      <c r="L18" t="s">
        <v>249</v>
      </c>
      <c r="M18" t="s">
        <v>321</v>
      </c>
      <c r="N18" t="s">
        <v>323</v>
      </c>
      <c r="O18" t="s">
        <v>326</v>
      </c>
      <c r="P18">
        <v>90</v>
      </c>
      <c r="Q18">
        <v>2</v>
      </c>
      <c r="R18" t="s">
        <v>37</v>
      </c>
      <c r="S18" s="2" t="s">
        <v>340</v>
      </c>
      <c r="T18" t="s">
        <v>331</v>
      </c>
      <c r="V18" t="s">
        <v>186</v>
      </c>
      <c r="X18" s="30">
        <v>1</v>
      </c>
    </row>
    <row r="19" spans="1:33" s="31" customFormat="1" ht="15.4" customHeight="1" x14ac:dyDescent="0.45">
      <c r="A19" s="31" t="s">
        <v>348</v>
      </c>
      <c r="B19" s="31" t="s">
        <v>96</v>
      </c>
      <c r="C19" s="31">
        <v>18</v>
      </c>
      <c r="D19" s="31" t="s">
        <v>29</v>
      </c>
      <c r="E19" s="31" t="s">
        <v>349</v>
      </c>
      <c r="F19" s="31" t="s">
        <v>350</v>
      </c>
      <c r="G19" s="31">
        <v>74</v>
      </c>
      <c r="H19" s="31">
        <v>3</v>
      </c>
      <c r="I19" s="31">
        <v>2</v>
      </c>
      <c r="J19" s="31" t="s">
        <v>352</v>
      </c>
      <c r="K19" s="31" t="s">
        <v>534</v>
      </c>
      <c r="L19" s="31" t="s">
        <v>850</v>
      </c>
      <c r="M19" s="31" t="s">
        <v>864</v>
      </c>
      <c r="N19" s="31" t="s">
        <v>36</v>
      </c>
      <c r="O19" s="31" t="s">
        <v>351</v>
      </c>
      <c r="P19" s="31">
        <v>70</v>
      </c>
      <c r="Q19" s="31">
        <v>2</v>
      </c>
      <c r="R19" s="31" t="s">
        <v>46</v>
      </c>
      <c r="S19" s="34" t="s">
        <v>359</v>
      </c>
      <c r="T19" s="34" t="s">
        <v>353</v>
      </c>
      <c r="U19" s="34"/>
      <c r="W19" s="33"/>
      <c r="X19" s="33"/>
      <c r="Y19" s="33"/>
      <c r="Z19" s="33"/>
      <c r="AA19" s="33"/>
      <c r="AB19" s="33"/>
      <c r="AC19" s="33"/>
      <c r="AD19" s="33">
        <v>1</v>
      </c>
      <c r="AE19" s="33"/>
    </row>
    <row r="20" spans="1:33" ht="15.4" customHeight="1" x14ac:dyDescent="0.45">
      <c r="A20" t="s">
        <v>375</v>
      </c>
      <c r="B20" t="s">
        <v>96</v>
      </c>
      <c r="C20">
        <v>19</v>
      </c>
      <c r="D20" t="s">
        <v>374</v>
      </c>
      <c r="E20" t="s">
        <v>373</v>
      </c>
      <c r="F20" t="s">
        <v>372</v>
      </c>
      <c r="G20">
        <v>300</v>
      </c>
      <c r="H20">
        <v>10</v>
      </c>
      <c r="I20">
        <v>3</v>
      </c>
      <c r="J20" t="s">
        <v>151</v>
      </c>
      <c r="K20" t="s">
        <v>72</v>
      </c>
      <c r="L20" t="s">
        <v>852</v>
      </c>
      <c r="M20" s="5">
        <v>5.7</v>
      </c>
      <c r="N20" t="s">
        <v>371</v>
      </c>
      <c r="O20" t="s">
        <v>549</v>
      </c>
      <c r="P20">
        <v>40</v>
      </c>
      <c r="Q20">
        <v>1</v>
      </c>
      <c r="R20" t="s">
        <v>57</v>
      </c>
      <c r="S20" t="s">
        <v>395</v>
      </c>
      <c r="T20" t="s">
        <v>376</v>
      </c>
      <c r="V20" t="s">
        <v>150</v>
      </c>
      <c r="AC20" s="30">
        <v>1</v>
      </c>
      <c r="AF20" s="39">
        <v>43764</v>
      </c>
      <c r="AG20" s="40">
        <f>(AF20-DATE(1970,1,1))*86400</f>
        <v>1572048000</v>
      </c>
    </row>
    <row r="21" spans="1:33" s="31" customFormat="1" ht="15.4" customHeight="1" x14ac:dyDescent="0.45">
      <c r="A21" s="31" t="s">
        <v>379</v>
      </c>
      <c r="B21" s="31" t="s">
        <v>96</v>
      </c>
      <c r="C21" s="31">
        <v>20</v>
      </c>
      <c r="D21" s="31" t="s">
        <v>59</v>
      </c>
      <c r="E21" s="31" t="s">
        <v>380</v>
      </c>
      <c r="F21" s="31" t="s">
        <v>378</v>
      </c>
      <c r="G21" s="31">
        <v>80</v>
      </c>
      <c r="H21" s="31">
        <v>4</v>
      </c>
      <c r="I21" s="31">
        <v>5</v>
      </c>
      <c r="J21" s="31" t="s">
        <v>22</v>
      </c>
      <c r="K21" s="31" t="s">
        <v>35</v>
      </c>
      <c r="L21" s="31" t="s">
        <v>850</v>
      </c>
      <c r="M21" s="31" t="s">
        <v>859</v>
      </c>
      <c r="N21" s="31" t="s">
        <v>63</v>
      </c>
      <c r="O21" s="31" t="s">
        <v>381</v>
      </c>
      <c r="P21" s="31">
        <v>90</v>
      </c>
      <c r="Q21" s="31">
        <v>1</v>
      </c>
      <c r="R21" s="31" t="s">
        <v>37</v>
      </c>
      <c r="S21" s="34" t="s">
        <v>746</v>
      </c>
      <c r="T21" s="32" t="s">
        <v>777</v>
      </c>
      <c r="U21" s="32" t="s">
        <v>755</v>
      </c>
      <c r="W21" s="33" t="s">
        <v>194</v>
      </c>
      <c r="X21" s="33"/>
      <c r="Y21" s="33"/>
      <c r="Z21" s="33"/>
      <c r="AA21" s="33"/>
      <c r="AB21" s="33"/>
      <c r="AC21" s="33"/>
      <c r="AD21" s="33">
        <v>1</v>
      </c>
      <c r="AE21" s="33"/>
      <c r="AF21" s="38">
        <v>43720</v>
      </c>
      <c r="AG21" s="37">
        <f>(AF21-DATE(1970,1,1))*86400</f>
        <v>1568246400</v>
      </c>
    </row>
    <row r="22" spans="1:33" ht="15.4" customHeight="1" x14ac:dyDescent="0.45">
      <c r="A22" t="s">
        <v>404</v>
      </c>
      <c r="B22" t="s">
        <v>96</v>
      </c>
      <c r="C22">
        <v>21</v>
      </c>
      <c r="D22" t="s">
        <v>406</v>
      </c>
      <c r="E22" t="s">
        <v>407</v>
      </c>
      <c r="F22" t="s">
        <v>409</v>
      </c>
      <c r="G22">
        <v>80</v>
      </c>
      <c r="H22">
        <v>4</v>
      </c>
      <c r="I22">
        <v>6</v>
      </c>
      <c r="J22" t="s">
        <v>52</v>
      </c>
      <c r="K22" t="s">
        <v>322</v>
      </c>
      <c r="L22" t="s">
        <v>850</v>
      </c>
      <c r="M22" t="s">
        <v>865</v>
      </c>
      <c r="N22" t="s">
        <v>410</v>
      </c>
      <c r="O22" t="s">
        <v>411</v>
      </c>
      <c r="P22">
        <v>40</v>
      </c>
      <c r="Q22">
        <v>2</v>
      </c>
      <c r="R22" t="s">
        <v>37</v>
      </c>
      <c r="S22" t="s">
        <v>414</v>
      </c>
      <c r="T22" t="s">
        <v>412</v>
      </c>
      <c r="V22" t="s">
        <v>413</v>
      </c>
      <c r="W22" s="30" t="s">
        <v>39</v>
      </c>
    </row>
    <row r="23" spans="1:33" s="31" customFormat="1" ht="15.4" customHeight="1" x14ac:dyDescent="0.45">
      <c r="A23" s="31" t="s">
        <v>405</v>
      </c>
      <c r="B23" s="31" t="s">
        <v>96</v>
      </c>
      <c r="C23" s="31">
        <v>22</v>
      </c>
      <c r="D23" s="31" t="s">
        <v>164</v>
      </c>
      <c r="E23" s="31" t="s">
        <v>408</v>
      </c>
      <c r="F23" s="31" t="s">
        <v>444</v>
      </c>
      <c r="G23" s="31">
        <v>228</v>
      </c>
      <c r="H23" s="31">
        <v>9</v>
      </c>
      <c r="I23" s="31">
        <v>6</v>
      </c>
      <c r="J23" s="31" t="s">
        <v>52</v>
      </c>
      <c r="K23" s="31" t="s">
        <v>53</v>
      </c>
      <c r="L23" s="31" t="s">
        <v>850</v>
      </c>
      <c r="M23" s="31" t="s">
        <v>866</v>
      </c>
      <c r="N23" s="31" t="s">
        <v>167</v>
      </c>
      <c r="O23" s="31" t="s">
        <v>448</v>
      </c>
      <c r="P23" s="31">
        <v>20</v>
      </c>
      <c r="Q23" s="31">
        <v>1</v>
      </c>
      <c r="R23" s="31" t="s">
        <v>57</v>
      </c>
      <c r="S23" s="31" t="s">
        <v>447</v>
      </c>
      <c r="T23" s="31" t="s">
        <v>449</v>
      </c>
      <c r="V23" s="31" t="s">
        <v>186</v>
      </c>
      <c r="W23" s="33" t="s">
        <v>151</v>
      </c>
      <c r="X23" s="33">
        <v>1</v>
      </c>
      <c r="Y23" s="33"/>
      <c r="Z23" s="33"/>
      <c r="AA23" s="33"/>
      <c r="AB23" s="33"/>
      <c r="AC23" s="33"/>
      <c r="AD23" s="33"/>
      <c r="AE23" s="33"/>
    </row>
    <row r="24" spans="1:33" ht="15.4" customHeight="1" x14ac:dyDescent="0.45">
      <c r="A24" t="s">
        <v>463</v>
      </c>
      <c r="B24" t="s">
        <v>96</v>
      </c>
      <c r="C24">
        <v>23</v>
      </c>
      <c r="D24" t="s">
        <v>460</v>
      </c>
      <c r="E24" t="s">
        <v>462</v>
      </c>
      <c r="F24" t="s">
        <v>459</v>
      </c>
      <c r="G24">
        <v>250</v>
      </c>
      <c r="H24">
        <v>9</v>
      </c>
      <c r="I24">
        <v>5</v>
      </c>
      <c r="J24" t="s">
        <v>22</v>
      </c>
      <c r="K24" t="s">
        <v>23</v>
      </c>
      <c r="L24" t="s">
        <v>851</v>
      </c>
      <c r="M24" t="s">
        <v>465</v>
      </c>
      <c r="N24" t="s">
        <v>461</v>
      </c>
      <c r="O24" t="s">
        <v>464</v>
      </c>
      <c r="P24">
        <v>21</v>
      </c>
      <c r="Q24">
        <v>1</v>
      </c>
      <c r="R24" t="s">
        <v>170</v>
      </c>
      <c r="S24" t="s">
        <v>466</v>
      </c>
      <c r="T24" t="s">
        <v>778</v>
      </c>
      <c r="V24" t="s">
        <v>186</v>
      </c>
      <c r="W24" s="30" t="s">
        <v>273</v>
      </c>
      <c r="X24" s="30">
        <v>1</v>
      </c>
    </row>
    <row r="25" spans="1:33" s="31" customFormat="1" ht="15.4" customHeight="1" x14ac:dyDescent="0.45">
      <c r="A25" s="31" t="s">
        <v>479</v>
      </c>
      <c r="B25" s="31" t="s">
        <v>96</v>
      </c>
      <c r="C25" s="31">
        <v>24</v>
      </c>
      <c r="D25" s="31" t="s">
        <v>478</v>
      </c>
      <c r="E25" s="31" t="s">
        <v>480</v>
      </c>
      <c r="F25" s="31" t="s">
        <v>483</v>
      </c>
      <c r="G25" s="31">
        <v>350</v>
      </c>
      <c r="H25" s="31">
        <v>13</v>
      </c>
      <c r="I25" s="31">
        <v>7</v>
      </c>
      <c r="J25" s="31" t="s">
        <v>361</v>
      </c>
      <c r="K25" s="31" t="s">
        <v>53</v>
      </c>
      <c r="L25" s="31" t="s">
        <v>853</v>
      </c>
      <c r="M25" s="31" t="s">
        <v>481</v>
      </c>
      <c r="N25" s="31" t="s">
        <v>482</v>
      </c>
      <c r="O25" s="31" t="s">
        <v>484</v>
      </c>
      <c r="P25" s="31">
        <v>190</v>
      </c>
      <c r="Q25" s="31">
        <v>2</v>
      </c>
      <c r="R25" s="31" t="s">
        <v>37</v>
      </c>
      <c r="S25" s="31" t="s">
        <v>491</v>
      </c>
      <c r="T25" s="35" t="s">
        <v>779</v>
      </c>
      <c r="U25" s="34"/>
      <c r="V25" s="31" t="s">
        <v>186</v>
      </c>
      <c r="W25" s="33" t="s">
        <v>151</v>
      </c>
      <c r="X25" s="33">
        <v>1</v>
      </c>
      <c r="Y25" s="33"/>
      <c r="Z25" s="33"/>
      <c r="AA25" s="33"/>
      <c r="AB25" s="33"/>
      <c r="AC25" s="33"/>
      <c r="AD25" s="33"/>
      <c r="AE25" s="33"/>
      <c r="AF25" s="38">
        <v>43449</v>
      </c>
      <c r="AG25" s="37">
        <f>(AF25-DATE(1970,1,1))*86400</f>
        <v>1544832000</v>
      </c>
    </row>
    <row r="26" spans="1:33" ht="15.4" customHeight="1" x14ac:dyDescent="0.45">
      <c r="A26" t="s">
        <v>516</v>
      </c>
      <c r="B26" t="s">
        <v>96</v>
      </c>
      <c r="C26">
        <v>25</v>
      </c>
      <c r="D26" t="s">
        <v>514</v>
      </c>
      <c r="E26" t="s">
        <v>518</v>
      </c>
      <c r="F26" t="s">
        <v>517</v>
      </c>
      <c r="G26">
        <v>230</v>
      </c>
      <c r="H26">
        <v>8</v>
      </c>
      <c r="I26">
        <v>5</v>
      </c>
      <c r="J26" t="s">
        <v>22</v>
      </c>
      <c r="K26" t="s">
        <v>178</v>
      </c>
      <c r="L26" t="s">
        <v>854</v>
      </c>
      <c r="M26" t="s">
        <v>519</v>
      </c>
      <c r="N26" t="s">
        <v>520</v>
      </c>
      <c r="O26" t="s">
        <v>515</v>
      </c>
      <c r="P26">
        <v>70</v>
      </c>
      <c r="Q26">
        <v>1</v>
      </c>
      <c r="R26" t="s">
        <v>57</v>
      </c>
      <c r="S26" s="2" t="s">
        <v>530</v>
      </c>
      <c r="T26" s="14" t="s">
        <v>780</v>
      </c>
      <c r="U26" s="2"/>
      <c r="V26" t="s">
        <v>150</v>
      </c>
      <c r="W26" s="30" t="s">
        <v>151</v>
      </c>
      <c r="AF26" s="39">
        <v>43450</v>
      </c>
      <c r="AG26" s="40">
        <f>(AF26-DATE(1970,1,1))*86400</f>
        <v>1544918400</v>
      </c>
    </row>
    <row r="27" spans="1:33" s="31" customFormat="1" ht="15.4" customHeight="1" x14ac:dyDescent="0.45">
      <c r="A27" s="31" t="s">
        <v>531</v>
      </c>
      <c r="B27" s="31" t="s">
        <v>96</v>
      </c>
      <c r="C27" s="31">
        <v>26</v>
      </c>
      <c r="D27" s="31" t="s">
        <v>68</v>
      </c>
      <c r="E27" s="31" t="s">
        <v>533</v>
      </c>
      <c r="F27" s="31" t="s">
        <v>543</v>
      </c>
      <c r="G27" s="31">
        <v>160</v>
      </c>
      <c r="H27" s="31">
        <v>6</v>
      </c>
      <c r="I27" s="31">
        <v>4</v>
      </c>
      <c r="J27" s="31" t="s">
        <v>34</v>
      </c>
      <c r="K27" s="31" t="s">
        <v>72</v>
      </c>
      <c r="L27" s="31" t="s">
        <v>851</v>
      </c>
      <c r="M27" s="31" t="s">
        <v>73</v>
      </c>
      <c r="N27" s="31" t="s">
        <v>74</v>
      </c>
      <c r="O27" s="31" t="s">
        <v>532</v>
      </c>
      <c r="P27" s="31">
        <v>80</v>
      </c>
      <c r="Q27" s="31">
        <v>3</v>
      </c>
      <c r="R27" s="31" t="s">
        <v>76</v>
      </c>
      <c r="S27" s="36" t="s">
        <v>535</v>
      </c>
      <c r="T27" s="35" t="s">
        <v>827</v>
      </c>
      <c r="U27" s="34"/>
      <c r="V27" s="31" t="s">
        <v>186</v>
      </c>
      <c r="W27" s="33" t="s">
        <v>194</v>
      </c>
      <c r="X27" s="33">
        <v>1</v>
      </c>
      <c r="Y27" s="33"/>
      <c r="Z27" s="33"/>
      <c r="AA27" s="33"/>
      <c r="AB27" s="33"/>
      <c r="AC27" s="33"/>
      <c r="AD27" s="33"/>
      <c r="AE27" s="33"/>
      <c r="AF27" s="38">
        <v>43769</v>
      </c>
      <c r="AG27" s="37">
        <f>(AF27-DATE(1970,1,1))*86400</f>
        <v>1572480000</v>
      </c>
    </row>
    <row r="28" spans="1:33" ht="15.4" customHeight="1" x14ac:dyDescent="0.45">
      <c r="A28" t="s">
        <v>592</v>
      </c>
      <c r="B28" t="s">
        <v>97</v>
      </c>
      <c r="C28">
        <v>27</v>
      </c>
      <c r="D28" t="s">
        <v>588</v>
      </c>
      <c r="E28" t="s">
        <v>589</v>
      </c>
      <c r="F28" t="s">
        <v>590</v>
      </c>
      <c r="G28">
        <v>250</v>
      </c>
      <c r="H28">
        <v>9</v>
      </c>
      <c r="I28">
        <v>4</v>
      </c>
      <c r="J28" t="s">
        <v>34</v>
      </c>
      <c r="K28" t="s">
        <v>35</v>
      </c>
      <c r="L28" t="s">
        <v>853</v>
      </c>
      <c r="M28" t="s">
        <v>591</v>
      </c>
      <c r="N28" t="s">
        <v>586</v>
      </c>
      <c r="O28" t="s">
        <v>593</v>
      </c>
      <c r="P28">
        <v>30</v>
      </c>
      <c r="Q28">
        <v>1</v>
      </c>
      <c r="R28" t="s">
        <v>587</v>
      </c>
      <c r="T28" s="2"/>
      <c r="U28" s="2"/>
    </row>
    <row r="29" spans="1:33" s="31" customFormat="1" ht="15.4" customHeight="1" x14ac:dyDescent="0.45">
      <c r="A29" s="31" t="s">
        <v>594</v>
      </c>
      <c r="B29" s="31" t="s">
        <v>96</v>
      </c>
      <c r="C29" s="31">
        <v>28</v>
      </c>
      <c r="D29" s="31" t="s">
        <v>595</v>
      </c>
      <c r="E29" s="31" t="s">
        <v>595</v>
      </c>
      <c r="F29" s="31" t="s">
        <v>631</v>
      </c>
      <c r="G29" s="31">
        <v>115</v>
      </c>
      <c r="H29" s="31">
        <v>3</v>
      </c>
      <c r="I29" s="31">
        <v>5</v>
      </c>
      <c r="J29" s="31" t="s">
        <v>22</v>
      </c>
      <c r="K29" s="31" t="s">
        <v>178</v>
      </c>
      <c r="L29" s="31" t="s">
        <v>851</v>
      </c>
      <c r="M29" s="31" t="s">
        <v>465</v>
      </c>
      <c r="N29" s="31" t="s">
        <v>167</v>
      </c>
      <c r="O29" s="31" t="s">
        <v>596</v>
      </c>
      <c r="P29" s="31">
        <v>15</v>
      </c>
      <c r="Q29" s="31">
        <v>1</v>
      </c>
      <c r="R29" s="31" t="s">
        <v>37</v>
      </c>
      <c r="S29" s="34" t="s">
        <v>611</v>
      </c>
      <c r="T29" s="35" t="s">
        <v>781</v>
      </c>
      <c r="W29" s="33"/>
      <c r="X29" s="33">
        <v>1</v>
      </c>
      <c r="Y29" s="33"/>
      <c r="Z29" s="33"/>
      <c r="AA29" s="33"/>
      <c r="AB29" s="33"/>
      <c r="AC29" s="33"/>
      <c r="AD29" s="33"/>
      <c r="AE29" s="33"/>
    </row>
    <row r="30" spans="1:33" ht="15.4" customHeight="1" x14ac:dyDescent="0.45">
      <c r="A30" t="s">
        <v>644</v>
      </c>
      <c r="B30" t="s">
        <v>96</v>
      </c>
      <c r="C30">
        <v>29</v>
      </c>
      <c r="D30" t="s">
        <v>29</v>
      </c>
      <c r="E30" t="s">
        <v>645</v>
      </c>
      <c r="F30" t="s">
        <v>646</v>
      </c>
      <c r="G30">
        <v>87</v>
      </c>
      <c r="H30">
        <v>4</v>
      </c>
      <c r="I30">
        <v>4</v>
      </c>
      <c r="J30" t="s">
        <v>34</v>
      </c>
      <c r="K30" t="s">
        <v>35</v>
      </c>
      <c r="L30" t="s">
        <v>850</v>
      </c>
      <c r="M30" t="s">
        <v>855</v>
      </c>
      <c r="N30" t="s">
        <v>36</v>
      </c>
      <c r="O30" t="s">
        <v>649</v>
      </c>
      <c r="P30">
        <v>20</v>
      </c>
      <c r="Q30">
        <v>1</v>
      </c>
      <c r="R30" t="s">
        <v>57</v>
      </c>
      <c r="S30" t="s">
        <v>657</v>
      </c>
      <c r="T30" s="14" t="s">
        <v>652</v>
      </c>
      <c r="U30" s="3" t="s">
        <v>663</v>
      </c>
      <c r="V30" t="s">
        <v>186</v>
      </c>
      <c r="X30" s="30">
        <v>1</v>
      </c>
      <c r="AF30" s="39">
        <v>43652</v>
      </c>
      <c r="AG30" s="40">
        <f>(AF30-DATE(1970,1,1))*86400</f>
        <v>1562371200</v>
      </c>
    </row>
    <row r="31" spans="1:33" s="31" customFormat="1" ht="15.4" customHeight="1" x14ac:dyDescent="0.45">
      <c r="A31" s="31" t="s">
        <v>690</v>
      </c>
      <c r="B31" s="31" t="s">
        <v>96</v>
      </c>
      <c r="C31" s="31">
        <v>30</v>
      </c>
      <c r="D31" s="31" t="s">
        <v>29</v>
      </c>
      <c r="E31" s="31" t="s">
        <v>675</v>
      </c>
      <c r="F31" s="31" t="s">
        <v>678</v>
      </c>
      <c r="G31" s="31">
        <v>67</v>
      </c>
      <c r="H31" s="31">
        <v>4</v>
      </c>
      <c r="I31" s="31">
        <v>3</v>
      </c>
      <c r="J31" s="31" t="s">
        <v>151</v>
      </c>
      <c r="K31" s="31" t="s">
        <v>72</v>
      </c>
      <c r="L31" s="31" t="s">
        <v>850</v>
      </c>
      <c r="M31" s="31" t="s">
        <v>858</v>
      </c>
      <c r="N31" s="31" t="s">
        <v>36</v>
      </c>
      <c r="O31" s="31" t="s">
        <v>679</v>
      </c>
      <c r="P31" s="31">
        <v>1</v>
      </c>
      <c r="Q31" s="31">
        <v>1</v>
      </c>
      <c r="R31" s="31" t="s">
        <v>57</v>
      </c>
      <c r="S31" s="31" t="s">
        <v>688</v>
      </c>
      <c r="T31" s="32" t="s">
        <v>782</v>
      </c>
      <c r="U31" s="32" t="s">
        <v>689</v>
      </c>
      <c r="V31" s="31" t="s">
        <v>150</v>
      </c>
      <c r="W31" s="33"/>
      <c r="X31" s="33"/>
      <c r="Y31" s="33"/>
      <c r="Z31" s="33"/>
      <c r="AA31" s="33"/>
      <c r="AB31" s="33">
        <v>1</v>
      </c>
      <c r="AC31" s="33"/>
      <c r="AD31" s="33"/>
      <c r="AE31" s="33"/>
      <c r="AF31" s="38">
        <v>43675</v>
      </c>
      <c r="AG31" s="37">
        <f>(AF31-DATE(1970,1,1))*86400</f>
        <v>1564358400</v>
      </c>
    </row>
    <row r="32" spans="1:33" ht="15.4" customHeight="1" x14ac:dyDescent="0.45">
      <c r="A32" t="s">
        <v>676</v>
      </c>
      <c r="B32" t="s">
        <v>97</v>
      </c>
      <c r="C32">
        <v>31</v>
      </c>
      <c r="D32" t="s">
        <v>317</v>
      </c>
      <c r="L32" t="s">
        <v>249</v>
      </c>
    </row>
    <row r="33" spans="1:33" s="31" customFormat="1" ht="15.4" customHeight="1" x14ac:dyDescent="0.45">
      <c r="A33" s="31" t="s">
        <v>706</v>
      </c>
      <c r="B33" s="31" t="s">
        <v>96</v>
      </c>
      <c r="C33" s="31">
        <v>32</v>
      </c>
      <c r="D33" s="31" t="s">
        <v>705</v>
      </c>
      <c r="E33" s="31" t="s">
        <v>707</v>
      </c>
      <c r="F33" s="31" t="s">
        <v>708</v>
      </c>
      <c r="G33" s="31">
        <v>100</v>
      </c>
      <c r="H33" s="31">
        <v>4</v>
      </c>
      <c r="I33" s="31">
        <v>3</v>
      </c>
      <c r="J33" s="31" t="s">
        <v>151</v>
      </c>
      <c r="K33" s="31" t="s">
        <v>35</v>
      </c>
      <c r="L33" s="31" t="s">
        <v>854</v>
      </c>
      <c r="M33" s="31" t="s">
        <v>712</v>
      </c>
      <c r="N33" s="31" t="s">
        <v>709</v>
      </c>
      <c r="O33" s="31" t="s">
        <v>711</v>
      </c>
      <c r="P33" s="31">
        <v>20</v>
      </c>
      <c r="Q33" s="31">
        <v>1</v>
      </c>
      <c r="R33" s="31" t="s">
        <v>57</v>
      </c>
      <c r="S33" s="34" t="s">
        <v>723</v>
      </c>
      <c r="T33" s="32" t="s">
        <v>783</v>
      </c>
      <c r="W33" s="33" t="s">
        <v>39</v>
      </c>
      <c r="X33" s="33"/>
      <c r="Y33" s="33"/>
      <c r="Z33" s="33"/>
      <c r="AA33" s="33"/>
      <c r="AB33" s="33">
        <v>1</v>
      </c>
      <c r="AC33" s="33"/>
      <c r="AD33" s="33"/>
      <c r="AE33" s="33"/>
      <c r="AF33" s="38">
        <v>43702</v>
      </c>
      <c r="AG33" s="37">
        <f>(AF33-DATE(1970,1,1))*86400</f>
        <v>1566691200</v>
      </c>
    </row>
    <row r="34" spans="1:33" ht="15.4" customHeight="1" x14ac:dyDescent="0.45">
      <c r="A34" t="s">
        <v>764</v>
      </c>
      <c r="B34" t="s">
        <v>96</v>
      </c>
      <c r="C34">
        <v>33</v>
      </c>
      <c r="D34" t="s">
        <v>68</v>
      </c>
      <c r="E34" s="41" t="s">
        <v>533</v>
      </c>
      <c r="F34" t="s">
        <v>763</v>
      </c>
      <c r="G34">
        <v>720</v>
      </c>
      <c r="H34">
        <v>19</v>
      </c>
      <c r="I34">
        <v>2</v>
      </c>
      <c r="J34" t="s">
        <v>352</v>
      </c>
      <c r="K34" t="s">
        <v>394</v>
      </c>
      <c r="L34" t="s">
        <v>851</v>
      </c>
      <c r="M34" t="s">
        <v>762</v>
      </c>
      <c r="N34" t="s">
        <v>74</v>
      </c>
      <c r="O34" t="s">
        <v>761</v>
      </c>
      <c r="P34">
        <v>60</v>
      </c>
      <c r="Q34">
        <v>1</v>
      </c>
      <c r="R34" t="s">
        <v>76</v>
      </c>
      <c r="S34" t="s">
        <v>770</v>
      </c>
      <c r="T34" s="3" t="s">
        <v>784</v>
      </c>
      <c r="W34" s="30" t="s">
        <v>151</v>
      </c>
      <c r="X34" s="30">
        <v>1</v>
      </c>
      <c r="AF34" s="39">
        <v>43723</v>
      </c>
      <c r="AG34" s="40">
        <f>(AF34-DATE(1970,1,1))*86400</f>
        <v>1568505600</v>
      </c>
    </row>
    <row r="35" spans="1:33" s="31" customFormat="1" ht="15" customHeight="1" x14ac:dyDescent="0.45">
      <c r="A35" s="31" t="s">
        <v>756</v>
      </c>
      <c r="B35" s="31" t="s">
        <v>97</v>
      </c>
      <c r="C35" s="31">
        <v>34</v>
      </c>
      <c r="D35" s="31" t="s">
        <v>18</v>
      </c>
      <c r="L35" s="31" t="s">
        <v>850</v>
      </c>
      <c r="W35" s="33"/>
      <c r="X35" s="33"/>
      <c r="Y35" s="33"/>
      <c r="Z35" s="33"/>
      <c r="AA35" s="33"/>
      <c r="AB35" s="33"/>
      <c r="AC35" s="33"/>
      <c r="AD35" s="33"/>
      <c r="AE35" s="33"/>
    </row>
    <row r="36" spans="1:33" ht="15.4" customHeight="1" x14ac:dyDescent="0.45">
      <c r="A36" t="s">
        <v>802</v>
      </c>
      <c r="B36" t="s">
        <v>96</v>
      </c>
      <c r="C36">
        <v>35</v>
      </c>
      <c r="D36" t="s">
        <v>803</v>
      </c>
      <c r="E36" s="41" t="s">
        <v>807</v>
      </c>
      <c r="F36" t="s">
        <v>804</v>
      </c>
      <c r="G36">
        <v>120</v>
      </c>
      <c r="H36">
        <v>6</v>
      </c>
      <c r="I36">
        <v>4</v>
      </c>
      <c r="J36" t="s">
        <v>34</v>
      </c>
      <c r="K36" t="s">
        <v>35</v>
      </c>
      <c r="L36" t="s">
        <v>850</v>
      </c>
      <c r="M36" t="s">
        <v>855</v>
      </c>
      <c r="N36" t="s">
        <v>805</v>
      </c>
      <c r="O36" t="s">
        <v>806</v>
      </c>
      <c r="P36">
        <v>10</v>
      </c>
      <c r="Q36">
        <v>1</v>
      </c>
      <c r="R36" t="s">
        <v>180</v>
      </c>
      <c r="S36" t="s">
        <v>893</v>
      </c>
      <c r="T36" s="3" t="s">
        <v>871</v>
      </c>
      <c r="U36" s="3" t="s">
        <v>872</v>
      </c>
      <c r="V36" t="s">
        <v>186</v>
      </c>
      <c r="W36" s="30" t="s">
        <v>293</v>
      </c>
      <c r="Z36" s="42"/>
      <c r="AF36" s="39">
        <v>43802</v>
      </c>
      <c r="AG36" s="40">
        <f>(AF36-DATE(1970,1,1))*86400</f>
        <v>1575331200</v>
      </c>
    </row>
    <row r="37" spans="1:33" s="31" customFormat="1" ht="15.4" customHeight="1" x14ac:dyDescent="0.45">
      <c r="A37" s="31" t="s">
        <v>842</v>
      </c>
      <c r="B37" s="31" t="s">
        <v>97</v>
      </c>
      <c r="C37" s="31">
        <v>36</v>
      </c>
      <c r="D37" s="31" t="s">
        <v>18</v>
      </c>
      <c r="L37" s="31" t="s">
        <v>850</v>
      </c>
    </row>
    <row r="38" spans="1:33" ht="15.4" customHeight="1" x14ac:dyDescent="0.45">
      <c r="A38" t="s">
        <v>874</v>
      </c>
      <c r="B38" t="s">
        <v>96</v>
      </c>
      <c r="C38">
        <v>37</v>
      </c>
      <c r="D38" t="s">
        <v>803</v>
      </c>
      <c r="E38" t="s">
        <v>873</v>
      </c>
      <c r="F38" t="s">
        <v>875</v>
      </c>
      <c r="G38">
        <v>120</v>
      </c>
      <c r="H38">
        <v>4</v>
      </c>
      <c r="I38">
        <v>5</v>
      </c>
      <c r="J38" t="s">
        <v>22</v>
      </c>
      <c r="K38" t="s">
        <v>23</v>
      </c>
      <c r="L38" t="s">
        <v>850</v>
      </c>
      <c r="M38" t="s">
        <v>856</v>
      </c>
      <c r="N38" t="s">
        <v>805</v>
      </c>
      <c r="O38" t="s">
        <v>876</v>
      </c>
      <c r="P38">
        <v>15</v>
      </c>
      <c r="Q38">
        <v>1</v>
      </c>
      <c r="R38" t="s">
        <v>37</v>
      </c>
      <c r="S38" t="s">
        <v>892</v>
      </c>
      <c r="T38" s="3" t="s">
        <v>894</v>
      </c>
      <c r="U38" s="3" t="s">
        <v>885</v>
      </c>
      <c r="V38" t="s">
        <v>150</v>
      </c>
      <c r="W38" s="30" t="s">
        <v>151</v>
      </c>
      <c r="X38" s="30">
        <v>1</v>
      </c>
      <c r="AF38" s="39">
        <v>43803</v>
      </c>
      <c r="AG38" s="40">
        <f>(AF38-DATE(1970,1,1))*86400</f>
        <v>1575417600</v>
      </c>
    </row>
    <row r="39" spans="1:33" s="31" customFormat="1" ht="15.4" customHeight="1" x14ac:dyDescent="0.45">
      <c r="A39" s="31" t="s">
        <v>877</v>
      </c>
      <c r="B39" s="31" t="s">
        <v>96</v>
      </c>
      <c r="C39" s="31">
        <v>38</v>
      </c>
      <c r="D39" s="31" t="s">
        <v>803</v>
      </c>
      <c r="E39" s="31" t="s">
        <v>878</v>
      </c>
      <c r="F39" s="31" t="s">
        <v>879</v>
      </c>
      <c r="G39" s="31">
        <v>130</v>
      </c>
      <c r="H39" s="31">
        <v>3</v>
      </c>
      <c r="I39" s="31">
        <v>1</v>
      </c>
      <c r="J39" s="31" t="s">
        <v>82</v>
      </c>
      <c r="K39" s="31" t="s">
        <v>394</v>
      </c>
      <c r="L39" s="31" t="s">
        <v>850</v>
      </c>
      <c r="M39" s="31" t="s">
        <v>891</v>
      </c>
      <c r="N39" s="31" t="s">
        <v>805</v>
      </c>
      <c r="O39" s="31" t="s">
        <v>906</v>
      </c>
      <c r="P39" s="31">
        <v>5</v>
      </c>
      <c r="Q39" s="31">
        <v>1</v>
      </c>
      <c r="R39" s="31" t="s">
        <v>880</v>
      </c>
      <c r="S39" s="31" t="s">
        <v>911</v>
      </c>
      <c r="T39" s="32" t="s">
        <v>912</v>
      </c>
      <c r="U39" s="32" t="s">
        <v>905</v>
      </c>
      <c r="V39" s="31" t="s">
        <v>150</v>
      </c>
      <c r="W39" s="31" t="s">
        <v>151</v>
      </c>
      <c r="AF39" s="38">
        <v>43806</v>
      </c>
      <c r="AG39" s="37">
        <f>(AF39-DATE(1970,1,1))*86400</f>
        <v>1575676800</v>
      </c>
    </row>
    <row r="40" spans="1:33" ht="15.4" customHeight="1" x14ac:dyDescent="0.45">
      <c r="A40" t="s">
        <v>881</v>
      </c>
      <c r="B40" t="s">
        <v>97</v>
      </c>
      <c r="C40">
        <v>39</v>
      </c>
      <c r="D40" t="s">
        <v>803</v>
      </c>
      <c r="E40" t="s">
        <v>878</v>
      </c>
      <c r="F40" t="s">
        <v>884</v>
      </c>
      <c r="G40">
        <v>270</v>
      </c>
      <c r="H40">
        <v>8</v>
      </c>
      <c r="I40">
        <v>2</v>
      </c>
      <c r="J40" t="s">
        <v>352</v>
      </c>
      <c r="K40" t="s">
        <v>534</v>
      </c>
      <c r="L40" t="s">
        <v>850</v>
      </c>
      <c r="M40" t="s">
        <v>864</v>
      </c>
      <c r="N40" t="s">
        <v>805</v>
      </c>
      <c r="O40" t="s">
        <v>882</v>
      </c>
      <c r="P40">
        <v>15</v>
      </c>
      <c r="Q40">
        <v>1</v>
      </c>
      <c r="R40" t="s">
        <v>880</v>
      </c>
      <c r="W40" s="30" t="s">
        <v>883</v>
      </c>
    </row>
    <row r="41" spans="1:33" s="31" customFormat="1" ht="15.4" customHeight="1" x14ac:dyDescent="0.45">
      <c r="T41" s="35"/>
      <c r="U41" s="34"/>
      <c r="W41" s="33"/>
      <c r="X41" s="33"/>
      <c r="Y41" s="33"/>
      <c r="Z41" s="33"/>
      <c r="AA41" s="33"/>
      <c r="AB41" s="33"/>
      <c r="AC41" s="33"/>
      <c r="AD41" s="33"/>
      <c r="AE41" s="33"/>
      <c r="AF41" s="38"/>
      <c r="AG41" s="37"/>
    </row>
    <row r="43" spans="1:33" s="31" customFormat="1" ht="15.4" customHeight="1" x14ac:dyDescent="0.45">
      <c r="T43" s="35"/>
      <c r="U43" s="34"/>
      <c r="W43" s="33"/>
      <c r="X43" s="33"/>
      <c r="Y43" s="33"/>
      <c r="Z43" s="33"/>
      <c r="AA43" s="33"/>
      <c r="AB43" s="33"/>
      <c r="AC43" s="33"/>
      <c r="AD43" s="33"/>
      <c r="AE43" s="33"/>
      <c r="AF43" s="38"/>
      <c r="AG43" s="37"/>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812394-7A25-4828-BAB3-74F65E9FB495}">
  <dimension ref="A1:I116"/>
  <sheetViews>
    <sheetView tabSelected="1" topLeftCell="C1" zoomScale="87" zoomScaleNormal="100" workbookViewId="0">
      <pane ySplit="1" topLeftCell="A80" activePane="bottomLeft" state="frozen"/>
      <selection pane="bottomLeft" activeCell="E102" sqref="E102"/>
    </sheetView>
  </sheetViews>
  <sheetFormatPr defaultRowHeight="14.25" x14ac:dyDescent="0.45"/>
  <cols>
    <col min="3" max="3" width="42.265625" customWidth="1"/>
    <col min="4" max="4" width="37.86328125" bestFit="1" customWidth="1"/>
    <col min="5" max="5" width="54.73046875" bestFit="1" customWidth="1"/>
    <col min="6" max="6" width="29.3984375" customWidth="1"/>
    <col min="7" max="7" width="11.1328125" customWidth="1"/>
    <col min="8" max="8" width="4" customWidth="1"/>
    <col min="9" max="9" width="11" customWidth="1"/>
  </cols>
  <sheetData>
    <row r="1" spans="1:9" x14ac:dyDescent="0.45">
      <c r="A1" s="1" t="s">
        <v>111</v>
      </c>
      <c r="B1" s="1" t="s">
        <v>110</v>
      </c>
      <c r="C1" s="1" t="s">
        <v>109</v>
      </c>
      <c r="D1" s="1" t="s">
        <v>108</v>
      </c>
      <c r="E1" s="1" t="s">
        <v>107</v>
      </c>
      <c r="F1" s="1" t="s">
        <v>106</v>
      </c>
      <c r="G1" s="1" t="s">
        <v>614</v>
      </c>
      <c r="I1" s="1" t="s">
        <v>303</v>
      </c>
    </row>
    <row r="2" spans="1:9" x14ac:dyDescent="0.45">
      <c r="A2">
        <v>1</v>
      </c>
      <c r="B2" t="s">
        <v>103</v>
      </c>
      <c r="C2" t="s">
        <v>677</v>
      </c>
      <c r="D2" t="s">
        <v>102</v>
      </c>
      <c r="E2" t="s">
        <v>101</v>
      </c>
      <c r="F2" t="s">
        <v>100</v>
      </c>
      <c r="G2">
        <v>5</v>
      </c>
      <c r="I2" t="str">
        <f t="shared" ref="I2:I33" si="0">CONCATENATE(A2,B2)</f>
        <v>1topo</v>
      </c>
    </row>
    <row r="3" spans="1:9" x14ac:dyDescent="0.45">
      <c r="A3">
        <v>1</v>
      </c>
      <c r="B3" t="s">
        <v>138</v>
      </c>
      <c r="C3" t="s">
        <v>21</v>
      </c>
      <c r="D3" t="s">
        <v>105</v>
      </c>
      <c r="I3" t="str">
        <f t="shared" si="0"/>
        <v>1tile</v>
      </c>
    </row>
    <row r="4" spans="1:9" x14ac:dyDescent="0.45">
      <c r="A4">
        <v>1</v>
      </c>
      <c r="B4" t="s">
        <v>99</v>
      </c>
      <c r="C4" t="s">
        <v>557</v>
      </c>
      <c r="D4" t="s">
        <v>98</v>
      </c>
      <c r="E4" t="s">
        <v>575</v>
      </c>
      <c r="F4" t="s">
        <v>576</v>
      </c>
      <c r="I4" t="str">
        <f t="shared" si="0"/>
        <v>1map</v>
      </c>
    </row>
    <row r="5" spans="1:9" x14ac:dyDescent="0.45">
      <c r="A5">
        <v>2</v>
      </c>
      <c r="B5" t="s">
        <v>103</v>
      </c>
      <c r="C5" t="s">
        <v>628</v>
      </c>
      <c r="D5" t="s">
        <v>112</v>
      </c>
      <c r="E5" t="s">
        <v>724</v>
      </c>
      <c r="F5" t="s">
        <v>135</v>
      </c>
      <c r="G5">
        <v>5</v>
      </c>
      <c r="I5" t="str">
        <f t="shared" si="0"/>
        <v>2topo</v>
      </c>
    </row>
    <row r="6" spans="1:9" x14ac:dyDescent="0.45">
      <c r="A6">
        <v>2</v>
      </c>
      <c r="B6" t="s">
        <v>138</v>
      </c>
      <c r="C6" t="s">
        <v>32</v>
      </c>
      <c r="D6" t="s">
        <v>33</v>
      </c>
      <c r="E6" t="s">
        <v>724</v>
      </c>
      <c r="F6" t="s">
        <v>135</v>
      </c>
      <c r="I6" t="str">
        <f t="shared" si="0"/>
        <v>2tile</v>
      </c>
    </row>
    <row r="7" spans="1:9" x14ac:dyDescent="0.45">
      <c r="A7">
        <v>2</v>
      </c>
      <c r="B7" t="s">
        <v>99</v>
      </c>
      <c r="C7" t="s">
        <v>558</v>
      </c>
      <c r="D7" t="s">
        <v>114</v>
      </c>
      <c r="E7" t="s">
        <v>575</v>
      </c>
      <c r="F7" t="s">
        <v>576</v>
      </c>
      <c r="I7" t="str">
        <f t="shared" si="0"/>
        <v>2map</v>
      </c>
    </row>
    <row r="8" spans="1:9" x14ac:dyDescent="0.45">
      <c r="A8">
        <v>3</v>
      </c>
      <c r="B8" t="s">
        <v>103</v>
      </c>
      <c r="C8" t="s">
        <v>117</v>
      </c>
      <c r="D8" t="s">
        <v>788</v>
      </c>
      <c r="E8" t="s">
        <v>115</v>
      </c>
      <c r="F8" t="s">
        <v>637</v>
      </c>
      <c r="G8">
        <v>5</v>
      </c>
      <c r="I8" t="str">
        <f t="shared" si="0"/>
        <v>3topo</v>
      </c>
    </row>
    <row r="9" spans="1:9" x14ac:dyDescent="0.45">
      <c r="A9">
        <v>3</v>
      </c>
      <c r="B9" t="s">
        <v>138</v>
      </c>
      <c r="C9" t="s">
        <v>43</v>
      </c>
      <c r="D9" t="s">
        <v>789</v>
      </c>
      <c r="I9" t="str">
        <f t="shared" si="0"/>
        <v>3tile</v>
      </c>
    </row>
    <row r="10" spans="1:9" x14ac:dyDescent="0.45">
      <c r="A10">
        <v>3</v>
      </c>
      <c r="B10" t="s">
        <v>99</v>
      </c>
      <c r="C10" t="s">
        <v>559</v>
      </c>
      <c r="D10" t="s">
        <v>118</v>
      </c>
      <c r="E10" t="s">
        <v>575</v>
      </c>
      <c r="F10" t="s">
        <v>576</v>
      </c>
      <c r="I10" t="str">
        <f t="shared" si="0"/>
        <v>3map</v>
      </c>
    </row>
    <row r="11" spans="1:9" x14ac:dyDescent="0.45">
      <c r="A11">
        <v>4</v>
      </c>
      <c r="B11" t="s">
        <v>138</v>
      </c>
      <c r="C11" t="s">
        <v>51</v>
      </c>
      <c r="D11" t="s">
        <v>141</v>
      </c>
      <c r="E11" t="s">
        <v>725</v>
      </c>
      <c r="I11" t="str">
        <f t="shared" si="0"/>
        <v>4tile</v>
      </c>
    </row>
    <row r="12" spans="1:9" x14ac:dyDescent="0.45">
      <c r="A12">
        <v>5</v>
      </c>
      <c r="B12" t="s">
        <v>103</v>
      </c>
      <c r="C12" t="s">
        <v>122</v>
      </c>
      <c r="D12" t="s">
        <v>123</v>
      </c>
      <c r="E12" t="s">
        <v>120</v>
      </c>
      <c r="F12" t="s">
        <v>121</v>
      </c>
      <c r="I12" t="str">
        <f t="shared" si="0"/>
        <v>5topo</v>
      </c>
    </row>
    <row r="13" spans="1:9" x14ac:dyDescent="0.45">
      <c r="A13">
        <v>5</v>
      </c>
      <c r="B13" t="s">
        <v>138</v>
      </c>
      <c r="C13" t="s">
        <v>62</v>
      </c>
      <c r="D13" t="s">
        <v>119</v>
      </c>
      <c r="E13" t="s">
        <v>120</v>
      </c>
      <c r="I13" t="str">
        <f t="shared" si="0"/>
        <v>5tile</v>
      </c>
    </row>
    <row r="14" spans="1:9" x14ac:dyDescent="0.45">
      <c r="A14">
        <v>5</v>
      </c>
      <c r="B14" t="s">
        <v>99</v>
      </c>
      <c r="C14" t="s">
        <v>560</v>
      </c>
      <c r="D14" t="s">
        <v>124</v>
      </c>
      <c r="E14" t="s">
        <v>575</v>
      </c>
      <c r="F14" t="s">
        <v>576</v>
      </c>
      <c r="I14" t="str">
        <f t="shared" si="0"/>
        <v>5map</v>
      </c>
    </row>
    <row r="15" spans="1:9" x14ac:dyDescent="0.45">
      <c r="A15">
        <v>6</v>
      </c>
      <c r="B15" t="s">
        <v>103</v>
      </c>
      <c r="C15" t="s">
        <v>127</v>
      </c>
      <c r="D15" t="s">
        <v>128</v>
      </c>
      <c r="E15" t="s">
        <v>129</v>
      </c>
      <c r="F15" t="s">
        <v>113</v>
      </c>
      <c r="I15" t="str">
        <f t="shared" si="0"/>
        <v>6topo</v>
      </c>
    </row>
    <row r="16" spans="1:9" x14ac:dyDescent="0.45">
      <c r="A16">
        <v>6</v>
      </c>
      <c r="B16" t="s">
        <v>138</v>
      </c>
      <c r="C16" t="s">
        <v>71</v>
      </c>
      <c r="D16" t="s">
        <v>125</v>
      </c>
      <c r="E16" t="s">
        <v>669</v>
      </c>
      <c r="I16" t="str">
        <f t="shared" si="0"/>
        <v>6tile</v>
      </c>
    </row>
    <row r="17" spans="1:9" x14ac:dyDescent="0.45">
      <c r="A17">
        <v>6</v>
      </c>
      <c r="B17" t="s">
        <v>99</v>
      </c>
      <c r="C17" t="s">
        <v>547</v>
      </c>
      <c r="D17" t="s">
        <v>130</v>
      </c>
      <c r="E17" t="s">
        <v>575</v>
      </c>
      <c r="F17" t="s">
        <v>576</v>
      </c>
      <c r="I17" t="str">
        <f t="shared" si="0"/>
        <v>6map</v>
      </c>
    </row>
    <row r="18" spans="1:9" x14ac:dyDescent="0.45">
      <c r="A18">
        <v>7</v>
      </c>
      <c r="B18" t="s">
        <v>103</v>
      </c>
      <c r="C18" t="s">
        <v>837</v>
      </c>
      <c r="D18" t="s">
        <v>838</v>
      </c>
      <c r="E18" t="s">
        <v>724</v>
      </c>
      <c r="F18" t="s">
        <v>135</v>
      </c>
      <c r="G18">
        <v>5</v>
      </c>
      <c r="I18" t="str">
        <f t="shared" si="0"/>
        <v>7topo</v>
      </c>
    </row>
    <row r="19" spans="1:9" x14ac:dyDescent="0.45">
      <c r="A19">
        <v>7</v>
      </c>
      <c r="B19" t="s">
        <v>138</v>
      </c>
      <c r="C19" t="s">
        <v>81</v>
      </c>
      <c r="D19" t="s">
        <v>142</v>
      </c>
      <c r="E19" t="s">
        <v>131</v>
      </c>
      <c r="F19" t="s">
        <v>126</v>
      </c>
      <c r="I19" t="str">
        <f t="shared" si="0"/>
        <v>7tile</v>
      </c>
    </row>
    <row r="20" spans="1:9" x14ac:dyDescent="0.45">
      <c r="A20">
        <v>7</v>
      </c>
      <c r="B20" t="s">
        <v>99</v>
      </c>
      <c r="C20" t="s">
        <v>561</v>
      </c>
      <c r="D20" t="s">
        <v>132</v>
      </c>
      <c r="E20" t="s">
        <v>575</v>
      </c>
      <c r="F20" t="s">
        <v>576</v>
      </c>
      <c r="I20" t="str">
        <f t="shared" si="0"/>
        <v>7map</v>
      </c>
    </row>
    <row r="21" spans="1:9" x14ac:dyDescent="0.45">
      <c r="A21">
        <v>8</v>
      </c>
      <c r="B21" t="s">
        <v>103</v>
      </c>
      <c r="C21" t="s">
        <v>795</v>
      </c>
      <c r="D21" t="s">
        <v>134</v>
      </c>
      <c r="E21" s="10" t="s">
        <v>796</v>
      </c>
      <c r="F21" t="s">
        <v>797</v>
      </c>
      <c r="G21">
        <v>5</v>
      </c>
      <c r="I21" t="str">
        <f t="shared" si="0"/>
        <v>8topo</v>
      </c>
    </row>
    <row r="22" spans="1:9" x14ac:dyDescent="0.45">
      <c r="A22">
        <v>8</v>
      </c>
      <c r="B22" t="s">
        <v>138</v>
      </c>
      <c r="C22" t="s">
        <v>85</v>
      </c>
      <c r="D22" t="s">
        <v>133</v>
      </c>
      <c r="E22" t="s">
        <v>139</v>
      </c>
      <c r="I22" t="str">
        <f t="shared" si="0"/>
        <v>8tile</v>
      </c>
    </row>
    <row r="23" spans="1:9" x14ac:dyDescent="0.45">
      <c r="A23">
        <v>8</v>
      </c>
      <c r="B23" t="s">
        <v>99</v>
      </c>
      <c r="C23" t="s">
        <v>562</v>
      </c>
      <c r="D23" t="s">
        <v>124</v>
      </c>
      <c r="E23" t="s">
        <v>575</v>
      </c>
      <c r="F23" t="s">
        <v>576</v>
      </c>
      <c r="I23" t="str">
        <f t="shared" si="0"/>
        <v>8map</v>
      </c>
    </row>
    <row r="24" spans="1:9" x14ac:dyDescent="0.45">
      <c r="A24">
        <v>9</v>
      </c>
      <c r="B24" t="s">
        <v>103</v>
      </c>
      <c r="C24" t="s">
        <v>440</v>
      </c>
      <c r="D24" t="s">
        <v>431</v>
      </c>
      <c r="E24" t="s">
        <v>430</v>
      </c>
      <c r="F24" t="s">
        <v>429</v>
      </c>
      <c r="I24" t="str">
        <f t="shared" si="0"/>
        <v>9topo</v>
      </c>
    </row>
    <row r="25" spans="1:9" x14ac:dyDescent="0.45">
      <c r="A25">
        <v>9</v>
      </c>
      <c r="B25" t="s">
        <v>138</v>
      </c>
      <c r="C25" t="s">
        <v>89</v>
      </c>
      <c r="D25" t="s">
        <v>144</v>
      </c>
      <c r="E25" t="s">
        <v>140</v>
      </c>
      <c r="F25" t="s">
        <v>232</v>
      </c>
      <c r="I25" t="str">
        <f t="shared" si="0"/>
        <v>9tile</v>
      </c>
    </row>
    <row r="26" spans="1:9" x14ac:dyDescent="0.45">
      <c r="A26">
        <v>9</v>
      </c>
      <c r="B26" t="s">
        <v>99</v>
      </c>
      <c r="C26" t="s">
        <v>564</v>
      </c>
      <c r="D26" t="s">
        <v>432</v>
      </c>
      <c r="E26" t="s">
        <v>575</v>
      </c>
      <c r="F26" t="s">
        <v>576</v>
      </c>
      <c r="I26" t="str">
        <f t="shared" si="0"/>
        <v>9map</v>
      </c>
    </row>
    <row r="27" spans="1:9" x14ac:dyDescent="0.45">
      <c r="A27">
        <v>10</v>
      </c>
      <c r="B27" t="s">
        <v>103</v>
      </c>
      <c r="C27" t="s">
        <v>624</v>
      </c>
      <c r="D27" t="s">
        <v>136</v>
      </c>
      <c r="E27" s="10" t="s">
        <v>724</v>
      </c>
      <c r="F27" t="s">
        <v>135</v>
      </c>
      <c r="G27">
        <v>5</v>
      </c>
      <c r="I27" t="str">
        <f t="shared" si="0"/>
        <v>10topo</v>
      </c>
    </row>
    <row r="28" spans="1:9" x14ac:dyDescent="0.45">
      <c r="A28">
        <v>10</v>
      </c>
      <c r="B28" t="s">
        <v>138</v>
      </c>
      <c r="C28" t="s">
        <v>92</v>
      </c>
      <c r="D28" t="s">
        <v>143</v>
      </c>
      <c r="I28" t="str">
        <f t="shared" si="0"/>
        <v>10tile</v>
      </c>
    </row>
    <row r="29" spans="1:9" x14ac:dyDescent="0.45">
      <c r="A29">
        <v>10</v>
      </c>
      <c r="B29" t="s">
        <v>99</v>
      </c>
      <c r="C29" t="s">
        <v>563</v>
      </c>
      <c r="D29" t="s">
        <v>137</v>
      </c>
      <c r="E29" t="s">
        <v>575</v>
      </c>
      <c r="F29" t="s">
        <v>576</v>
      </c>
      <c r="I29" t="str">
        <f t="shared" si="0"/>
        <v>10map</v>
      </c>
    </row>
    <row r="30" spans="1:9" x14ac:dyDescent="0.45">
      <c r="A30">
        <v>11</v>
      </c>
      <c r="B30" t="s">
        <v>103</v>
      </c>
      <c r="C30" t="s">
        <v>155</v>
      </c>
      <c r="D30" t="s">
        <v>161</v>
      </c>
      <c r="E30" t="s">
        <v>152</v>
      </c>
      <c r="F30" t="s">
        <v>100</v>
      </c>
      <c r="I30" t="str">
        <f t="shared" si="0"/>
        <v>11topo</v>
      </c>
    </row>
    <row r="31" spans="1:9" x14ac:dyDescent="0.45">
      <c r="A31">
        <v>11</v>
      </c>
      <c r="B31" t="s">
        <v>138</v>
      </c>
      <c r="C31" t="s">
        <v>154</v>
      </c>
      <c r="D31" t="s">
        <v>161</v>
      </c>
      <c r="E31" t="s">
        <v>148</v>
      </c>
      <c r="F31" t="s">
        <v>149</v>
      </c>
      <c r="I31" t="str">
        <f t="shared" si="0"/>
        <v>11tile</v>
      </c>
    </row>
    <row r="32" spans="1:9" x14ac:dyDescent="0.45">
      <c r="A32">
        <v>11</v>
      </c>
      <c r="B32" t="s">
        <v>99</v>
      </c>
      <c r="C32" t="s">
        <v>548</v>
      </c>
      <c r="D32" t="s">
        <v>304</v>
      </c>
      <c r="E32" t="s">
        <v>575</v>
      </c>
      <c r="F32" t="s">
        <v>576</v>
      </c>
      <c r="I32" t="str">
        <f t="shared" si="0"/>
        <v>11map</v>
      </c>
    </row>
    <row r="33" spans="1:9" x14ac:dyDescent="0.45">
      <c r="A33">
        <v>12</v>
      </c>
      <c r="B33" t="s">
        <v>103</v>
      </c>
      <c r="C33" t="s">
        <v>174</v>
      </c>
      <c r="D33" t="s">
        <v>172</v>
      </c>
      <c r="E33" s="10" t="s">
        <v>629</v>
      </c>
      <c r="F33" t="s">
        <v>135</v>
      </c>
      <c r="G33">
        <v>5</v>
      </c>
      <c r="I33" t="str">
        <f t="shared" si="0"/>
        <v>12topo</v>
      </c>
    </row>
    <row r="34" spans="1:9" x14ac:dyDescent="0.45">
      <c r="A34">
        <v>12</v>
      </c>
      <c r="B34" t="s">
        <v>138</v>
      </c>
      <c r="C34" t="s">
        <v>295</v>
      </c>
      <c r="D34" t="s">
        <v>173</v>
      </c>
      <c r="E34" t="s">
        <v>296</v>
      </c>
      <c r="F34" t="s">
        <v>100</v>
      </c>
      <c r="I34" t="str">
        <f t="shared" ref="I34:I64" si="1">CONCATENATE(A34,B34)</f>
        <v>12tile</v>
      </c>
    </row>
    <row r="35" spans="1:9" x14ac:dyDescent="0.45">
      <c r="A35">
        <v>12</v>
      </c>
      <c r="B35" t="s">
        <v>99</v>
      </c>
      <c r="C35" t="s">
        <v>556</v>
      </c>
      <c r="D35" t="s">
        <v>312</v>
      </c>
      <c r="E35" t="s">
        <v>575</v>
      </c>
      <c r="F35" t="s">
        <v>576</v>
      </c>
      <c r="I35" t="str">
        <f t="shared" si="1"/>
        <v>12map</v>
      </c>
    </row>
    <row r="36" spans="1:9" x14ac:dyDescent="0.45">
      <c r="A36">
        <v>13</v>
      </c>
      <c r="B36" t="s">
        <v>103</v>
      </c>
      <c r="C36" t="s">
        <v>187</v>
      </c>
      <c r="D36" t="s">
        <v>188</v>
      </c>
      <c r="E36" t="s">
        <v>189</v>
      </c>
      <c r="F36" t="s">
        <v>190</v>
      </c>
      <c r="I36" t="str">
        <f t="shared" si="1"/>
        <v>13topo</v>
      </c>
    </row>
    <row r="37" spans="1:9" x14ac:dyDescent="0.45">
      <c r="A37">
        <v>13</v>
      </c>
      <c r="B37" t="s">
        <v>138</v>
      </c>
      <c r="C37" t="s">
        <v>182</v>
      </c>
      <c r="D37" t="s">
        <v>183</v>
      </c>
      <c r="E37" t="s">
        <v>184</v>
      </c>
      <c r="F37" t="s">
        <v>181</v>
      </c>
      <c r="I37" t="str">
        <f t="shared" si="1"/>
        <v>13tile</v>
      </c>
    </row>
    <row r="38" spans="1:9" x14ac:dyDescent="0.45">
      <c r="A38">
        <v>13</v>
      </c>
      <c r="B38" t="s">
        <v>99</v>
      </c>
      <c r="C38" t="s">
        <v>565</v>
      </c>
      <c r="D38" t="s">
        <v>339</v>
      </c>
      <c r="E38" t="s">
        <v>575</v>
      </c>
      <c r="F38" t="s">
        <v>576</v>
      </c>
      <c r="I38" t="str">
        <f t="shared" si="1"/>
        <v>13map</v>
      </c>
    </row>
    <row r="39" spans="1:9" x14ac:dyDescent="0.45">
      <c r="A39">
        <v>14</v>
      </c>
      <c r="B39" t="s">
        <v>103</v>
      </c>
      <c r="C39" t="s">
        <v>199</v>
      </c>
      <c r="D39" t="s">
        <v>197</v>
      </c>
      <c r="E39" t="s">
        <v>195</v>
      </c>
      <c r="F39" t="s">
        <v>196</v>
      </c>
      <c r="I39" t="str">
        <f t="shared" si="1"/>
        <v>14topo</v>
      </c>
    </row>
    <row r="40" spans="1:9" x14ac:dyDescent="0.45">
      <c r="A40">
        <v>14</v>
      </c>
      <c r="B40" t="s">
        <v>138</v>
      </c>
      <c r="C40" t="s">
        <v>200</v>
      </c>
      <c r="D40" t="s">
        <v>198</v>
      </c>
      <c r="E40" t="s">
        <v>195</v>
      </c>
      <c r="F40" t="s">
        <v>196</v>
      </c>
      <c r="I40" t="str">
        <f t="shared" si="1"/>
        <v>14tile</v>
      </c>
    </row>
    <row r="41" spans="1:9" x14ac:dyDescent="0.45">
      <c r="A41">
        <v>14</v>
      </c>
      <c r="B41" t="s">
        <v>99</v>
      </c>
      <c r="C41" t="s">
        <v>566</v>
      </c>
      <c r="D41" t="s">
        <v>310</v>
      </c>
      <c r="E41" t="s">
        <v>575</v>
      </c>
      <c r="F41" t="s">
        <v>576</v>
      </c>
      <c r="I41" t="str">
        <f t="shared" si="1"/>
        <v>14map</v>
      </c>
    </row>
    <row r="42" spans="1:9" x14ac:dyDescent="0.45">
      <c r="A42">
        <v>15</v>
      </c>
      <c r="B42" t="s">
        <v>103</v>
      </c>
      <c r="C42" t="s">
        <v>233</v>
      </c>
      <c r="D42" t="s">
        <v>222</v>
      </c>
      <c r="E42" t="s">
        <v>223</v>
      </c>
      <c r="F42" t="s">
        <v>231</v>
      </c>
      <c r="I42" t="str">
        <f t="shared" si="1"/>
        <v>15topo</v>
      </c>
    </row>
    <row r="43" spans="1:9" x14ac:dyDescent="0.45">
      <c r="A43">
        <v>15</v>
      </c>
      <c r="B43" t="s">
        <v>138</v>
      </c>
      <c r="C43" t="s">
        <v>228</v>
      </c>
      <c r="D43" t="s">
        <v>229</v>
      </c>
      <c r="E43" t="s">
        <v>230</v>
      </c>
      <c r="F43" t="s">
        <v>231</v>
      </c>
      <c r="I43" t="str">
        <f t="shared" si="1"/>
        <v>15tile</v>
      </c>
    </row>
    <row r="44" spans="1:9" x14ac:dyDescent="0.45">
      <c r="A44">
        <v>15</v>
      </c>
      <c r="B44" t="s">
        <v>99</v>
      </c>
      <c r="C44" t="s">
        <v>567</v>
      </c>
      <c r="D44" t="s">
        <v>268</v>
      </c>
      <c r="E44" t="s">
        <v>575</v>
      </c>
      <c r="F44" t="s">
        <v>576</v>
      </c>
      <c r="I44" t="str">
        <f t="shared" si="1"/>
        <v>15map</v>
      </c>
    </row>
    <row r="45" spans="1:9" x14ac:dyDescent="0.45">
      <c r="A45">
        <v>16</v>
      </c>
      <c r="B45" t="s">
        <v>103</v>
      </c>
      <c r="C45" t="s">
        <v>632</v>
      </c>
      <c r="D45" t="s">
        <v>283</v>
      </c>
      <c r="E45" t="s">
        <v>633</v>
      </c>
      <c r="F45" t="s">
        <v>627</v>
      </c>
      <c r="G45">
        <v>5</v>
      </c>
      <c r="I45" t="str">
        <f t="shared" si="1"/>
        <v>16topo</v>
      </c>
    </row>
    <row r="46" spans="1:9" x14ac:dyDescent="0.45">
      <c r="A46">
        <v>16</v>
      </c>
      <c r="B46" t="s">
        <v>138</v>
      </c>
      <c r="C46" t="s">
        <v>297</v>
      </c>
      <c r="D46" t="s">
        <v>279</v>
      </c>
      <c r="E46" t="s">
        <v>286</v>
      </c>
      <c r="F46" t="s">
        <v>100</v>
      </c>
      <c r="I46" t="str">
        <f t="shared" si="1"/>
        <v>16tile</v>
      </c>
    </row>
    <row r="47" spans="1:9" x14ac:dyDescent="0.45">
      <c r="A47">
        <v>16</v>
      </c>
      <c r="B47" t="s">
        <v>99</v>
      </c>
      <c r="C47" t="s">
        <v>552</v>
      </c>
      <c r="D47" t="s">
        <v>311</v>
      </c>
      <c r="E47" t="s">
        <v>575</v>
      </c>
      <c r="F47" t="s">
        <v>576</v>
      </c>
      <c r="I47" t="str">
        <f t="shared" si="1"/>
        <v>16map</v>
      </c>
    </row>
    <row r="48" spans="1:9" x14ac:dyDescent="0.45">
      <c r="A48">
        <v>17</v>
      </c>
      <c r="B48" t="s">
        <v>103</v>
      </c>
      <c r="C48" t="s">
        <v>337</v>
      </c>
      <c r="D48" t="s">
        <v>333</v>
      </c>
      <c r="E48" t="s">
        <v>324</v>
      </c>
      <c r="F48" t="s">
        <v>325</v>
      </c>
      <c r="I48" t="str">
        <f t="shared" si="1"/>
        <v>17topo</v>
      </c>
    </row>
    <row r="49" spans="1:9" x14ac:dyDescent="0.45">
      <c r="A49">
        <v>17</v>
      </c>
      <c r="B49" t="s">
        <v>138</v>
      </c>
      <c r="C49" t="s">
        <v>335</v>
      </c>
      <c r="D49" t="s">
        <v>336</v>
      </c>
      <c r="E49" t="s">
        <v>334</v>
      </c>
      <c r="F49" t="s">
        <v>104</v>
      </c>
      <c r="I49" t="str">
        <f t="shared" si="1"/>
        <v>17tile</v>
      </c>
    </row>
    <row r="50" spans="1:9" x14ac:dyDescent="0.45">
      <c r="A50">
        <v>17</v>
      </c>
      <c r="B50" t="s">
        <v>99</v>
      </c>
      <c r="C50" t="s">
        <v>545</v>
      </c>
      <c r="D50" t="s">
        <v>338</v>
      </c>
      <c r="E50" t="s">
        <v>575</v>
      </c>
      <c r="F50" t="s">
        <v>576</v>
      </c>
      <c r="I50" t="str">
        <f t="shared" si="1"/>
        <v>17map</v>
      </c>
    </row>
    <row r="51" spans="1:9" x14ac:dyDescent="0.45">
      <c r="A51">
        <v>18</v>
      </c>
      <c r="B51" t="s">
        <v>103</v>
      </c>
      <c r="C51" t="s">
        <v>354</v>
      </c>
      <c r="D51" t="s">
        <v>355</v>
      </c>
      <c r="E51" s="10" t="s">
        <v>621</v>
      </c>
      <c r="F51" t="s">
        <v>100</v>
      </c>
      <c r="I51" t="str">
        <f t="shared" si="1"/>
        <v>18topo</v>
      </c>
    </row>
    <row r="52" spans="1:9" x14ac:dyDescent="0.45">
      <c r="A52">
        <v>18</v>
      </c>
      <c r="B52" t="s">
        <v>138</v>
      </c>
      <c r="C52" t="s">
        <v>356</v>
      </c>
      <c r="D52" t="s">
        <v>357</v>
      </c>
      <c r="E52" t="s">
        <v>358</v>
      </c>
      <c r="F52" t="s">
        <v>116</v>
      </c>
      <c r="I52" t="str">
        <f t="shared" si="1"/>
        <v>18tile</v>
      </c>
    </row>
    <row r="53" spans="1:9" x14ac:dyDescent="0.45">
      <c r="A53">
        <v>18</v>
      </c>
      <c r="B53" t="s">
        <v>99</v>
      </c>
      <c r="C53" t="s">
        <v>570</v>
      </c>
      <c r="D53" t="s">
        <v>360</v>
      </c>
      <c r="E53" t="s">
        <v>575</v>
      </c>
      <c r="F53" t="s">
        <v>576</v>
      </c>
      <c r="I53" t="str">
        <f t="shared" si="1"/>
        <v>18map</v>
      </c>
    </row>
    <row r="54" spans="1:9" x14ac:dyDescent="0.45">
      <c r="A54">
        <v>19</v>
      </c>
      <c r="B54" t="s">
        <v>103</v>
      </c>
      <c r="C54" t="s">
        <v>843</v>
      </c>
      <c r="D54" t="s">
        <v>393</v>
      </c>
      <c r="E54" t="s">
        <v>844</v>
      </c>
      <c r="F54" t="s">
        <v>845</v>
      </c>
      <c r="G54">
        <v>5</v>
      </c>
      <c r="I54" t="str">
        <f t="shared" si="1"/>
        <v>19topo</v>
      </c>
    </row>
    <row r="55" spans="1:9" x14ac:dyDescent="0.45">
      <c r="A55">
        <v>19</v>
      </c>
      <c r="B55" t="s">
        <v>138</v>
      </c>
      <c r="C55" t="s">
        <v>389</v>
      </c>
      <c r="D55" t="s">
        <v>390</v>
      </c>
      <c r="E55" t="s">
        <v>391</v>
      </c>
      <c r="F55" t="s">
        <v>392</v>
      </c>
      <c r="I55" t="str">
        <f t="shared" si="1"/>
        <v>19tile</v>
      </c>
    </row>
    <row r="56" spans="1:9" x14ac:dyDescent="0.45">
      <c r="A56">
        <v>19</v>
      </c>
      <c r="B56" t="s">
        <v>99</v>
      </c>
      <c r="C56" t="s">
        <v>546</v>
      </c>
      <c r="D56" t="s">
        <v>396</v>
      </c>
      <c r="E56" t="s">
        <v>575</v>
      </c>
      <c r="F56" t="s">
        <v>576</v>
      </c>
      <c r="I56" t="str">
        <f t="shared" si="1"/>
        <v>19map</v>
      </c>
    </row>
    <row r="57" spans="1:9" x14ac:dyDescent="0.45">
      <c r="A57">
        <v>20</v>
      </c>
      <c r="B57" t="s">
        <v>103</v>
      </c>
      <c r="C57" t="s">
        <v>747</v>
      </c>
      <c r="D57" t="s">
        <v>385</v>
      </c>
      <c r="E57" t="s">
        <v>724</v>
      </c>
      <c r="F57" t="s">
        <v>135</v>
      </c>
      <c r="G57">
        <v>5</v>
      </c>
      <c r="I57" t="str">
        <f t="shared" si="1"/>
        <v>20topo</v>
      </c>
    </row>
    <row r="58" spans="1:9" x14ac:dyDescent="0.45">
      <c r="A58">
        <v>20</v>
      </c>
      <c r="B58" t="s">
        <v>138</v>
      </c>
      <c r="C58" t="s">
        <v>748</v>
      </c>
      <c r="D58" t="s">
        <v>384</v>
      </c>
      <c r="E58" t="s">
        <v>724</v>
      </c>
      <c r="F58" t="s">
        <v>135</v>
      </c>
      <c r="I58" t="str">
        <f t="shared" si="1"/>
        <v>20tile</v>
      </c>
    </row>
    <row r="59" spans="1:9" x14ac:dyDescent="0.45">
      <c r="A59">
        <v>20</v>
      </c>
      <c r="B59" t="s">
        <v>99</v>
      </c>
      <c r="C59" t="s">
        <v>568</v>
      </c>
      <c r="D59" t="s">
        <v>386</v>
      </c>
      <c r="E59" t="s">
        <v>575</v>
      </c>
      <c r="F59" t="s">
        <v>576</v>
      </c>
      <c r="I59" t="str">
        <f t="shared" si="1"/>
        <v>20map</v>
      </c>
    </row>
    <row r="60" spans="1:9" x14ac:dyDescent="0.45">
      <c r="A60">
        <v>21</v>
      </c>
      <c r="B60" t="s">
        <v>103</v>
      </c>
      <c r="C60" t="s">
        <v>419</v>
      </c>
      <c r="D60" t="s">
        <v>420</v>
      </c>
      <c r="E60" t="s">
        <v>421</v>
      </c>
      <c r="F60" t="s">
        <v>422</v>
      </c>
      <c r="I60" t="str">
        <f t="shared" si="1"/>
        <v>21topo</v>
      </c>
    </row>
    <row r="61" spans="1:9" x14ac:dyDescent="0.45">
      <c r="A61">
        <v>21</v>
      </c>
      <c r="B61" t="s">
        <v>138</v>
      </c>
      <c r="C61" t="s">
        <v>415</v>
      </c>
      <c r="D61" t="s">
        <v>416</v>
      </c>
      <c r="E61" t="s">
        <v>417</v>
      </c>
      <c r="F61" t="s">
        <v>418</v>
      </c>
      <c r="I61" t="str">
        <f t="shared" si="1"/>
        <v>21tile</v>
      </c>
    </row>
    <row r="62" spans="1:9" x14ac:dyDescent="0.45">
      <c r="A62">
        <v>21</v>
      </c>
      <c r="B62" t="s">
        <v>99</v>
      </c>
      <c r="C62" t="s">
        <v>569</v>
      </c>
      <c r="D62" t="s">
        <v>425</v>
      </c>
      <c r="E62" t="s">
        <v>575</v>
      </c>
      <c r="F62" t="s">
        <v>576</v>
      </c>
      <c r="I62" t="str">
        <f t="shared" si="1"/>
        <v>21map</v>
      </c>
    </row>
    <row r="63" spans="1:9" x14ac:dyDescent="0.45">
      <c r="A63">
        <v>22</v>
      </c>
      <c r="B63" t="s">
        <v>103</v>
      </c>
      <c r="C63" t="s">
        <v>457</v>
      </c>
      <c r="D63" t="s">
        <v>453</v>
      </c>
      <c r="E63" t="s">
        <v>451</v>
      </c>
      <c r="F63" t="s">
        <v>452</v>
      </c>
      <c r="I63" t="str">
        <f t="shared" si="1"/>
        <v>22topo</v>
      </c>
    </row>
    <row r="64" spans="1:9" x14ac:dyDescent="0.45">
      <c r="A64">
        <v>22</v>
      </c>
      <c r="B64" t="s">
        <v>138</v>
      </c>
      <c r="C64" t="s">
        <v>445</v>
      </c>
      <c r="D64" t="s">
        <v>446</v>
      </c>
      <c r="E64" t="s">
        <v>450</v>
      </c>
      <c r="F64" t="s">
        <v>232</v>
      </c>
      <c r="I64" t="str">
        <f t="shared" si="1"/>
        <v>22tile</v>
      </c>
    </row>
    <row r="65" spans="1:9" x14ac:dyDescent="0.45">
      <c r="A65">
        <v>22</v>
      </c>
      <c r="B65" t="s">
        <v>99</v>
      </c>
      <c r="C65" t="s">
        <v>555</v>
      </c>
      <c r="D65" t="s">
        <v>458</v>
      </c>
      <c r="E65" t="s">
        <v>575</v>
      </c>
      <c r="F65" t="s">
        <v>576</v>
      </c>
      <c r="I65" t="str">
        <f t="shared" ref="I65:I104" si="2">CONCATENATE(A65,B65)</f>
        <v>22map</v>
      </c>
    </row>
    <row r="66" spans="1:9" x14ac:dyDescent="0.45">
      <c r="A66">
        <v>23</v>
      </c>
      <c r="B66" t="s">
        <v>103</v>
      </c>
      <c r="C66" t="s">
        <v>471</v>
      </c>
      <c r="D66" t="s">
        <v>470</v>
      </c>
      <c r="E66" t="s">
        <v>469</v>
      </c>
      <c r="F66" t="s">
        <v>429</v>
      </c>
      <c r="I66" t="str">
        <f t="shared" si="2"/>
        <v>23topo</v>
      </c>
    </row>
    <row r="67" spans="1:9" x14ac:dyDescent="0.45">
      <c r="A67">
        <v>23</v>
      </c>
      <c r="B67" t="s">
        <v>138</v>
      </c>
      <c r="C67" t="s">
        <v>468</v>
      </c>
      <c r="D67" t="s">
        <v>467</v>
      </c>
      <c r="E67" t="s">
        <v>469</v>
      </c>
      <c r="F67" t="s">
        <v>104</v>
      </c>
      <c r="I67" t="str">
        <f t="shared" si="2"/>
        <v>23tile</v>
      </c>
    </row>
    <row r="68" spans="1:9" x14ac:dyDescent="0.45">
      <c r="A68">
        <v>23</v>
      </c>
      <c r="B68" t="s">
        <v>99</v>
      </c>
      <c r="C68" t="s">
        <v>553</v>
      </c>
      <c r="D68" t="s">
        <v>472</v>
      </c>
      <c r="E68" t="s">
        <v>575</v>
      </c>
      <c r="F68" t="s">
        <v>576</v>
      </c>
      <c r="I68" t="str">
        <f t="shared" si="2"/>
        <v>23map</v>
      </c>
    </row>
    <row r="69" spans="1:9" x14ac:dyDescent="0.45">
      <c r="A69">
        <v>24</v>
      </c>
      <c r="B69" t="s">
        <v>103</v>
      </c>
      <c r="C69" t="s">
        <v>489</v>
      </c>
      <c r="D69" t="s">
        <v>488</v>
      </c>
      <c r="E69" t="s">
        <v>485</v>
      </c>
      <c r="F69" t="s">
        <v>486</v>
      </c>
      <c r="I69" t="str">
        <f t="shared" si="2"/>
        <v>24topo</v>
      </c>
    </row>
    <row r="70" spans="1:9" x14ac:dyDescent="0.45">
      <c r="A70">
        <v>24</v>
      </c>
      <c r="B70" t="s">
        <v>138</v>
      </c>
      <c r="C70" t="s">
        <v>490</v>
      </c>
      <c r="D70" t="s">
        <v>487</v>
      </c>
      <c r="E70" t="s">
        <v>485</v>
      </c>
      <c r="F70" t="s">
        <v>486</v>
      </c>
      <c r="I70" t="str">
        <f t="shared" si="2"/>
        <v>24tile</v>
      </c>
    </row>
    <row r="71" spans="1:9" x14ac:dyDescent="0.45">
      <c r="A71">
        <v>24</v>
      </c>
      <c r="B71" t="s">
        <v>99</v>
      </c>
      <c r="C71" t="s">
        <v>544</v>
      </c>
      <c r="D71" t="s">
        <v>492</v>
      </c>
      <c r="E71" t="s">
        <v>575</v>
      </c>
      <c r="F71" t="s">
        <v>576</v>
      </c>
      <c r="I71" t="str">
        <f t="shared" si="2"/>
        <v>24map</v>
      </c>
    </row>
    <row r="72" spans="1:9" x14ac:dyDescent="0.45">
      <c r="A72">
        <v>25</v>
      </c>
      <c r="B72" t="s">
        <v>103</v>
      </c>
      <c r="C72" t="s">
        <v>526</v>
      </c>
      <c r="D72" t="s">
        <v>527</v>
      </c>
      <c r="E72" t="s">
        <v>528</v>
      </c>
      <c r="F72" t="s">
        <v>529</v>
      </c>
      <c r="I72" t="str">
        <f t="shared" si="2"/>
        <v>25topo</v>
      </c>
    </row>
    <row r="73" spans="1:9" x14ac:dyDescent="0.45">
      <c r="A73">
        <v>25</v>
      </c>
      <c r="B73" t="s">
        <v>138</v>
      </c>
      <c r="C73" t="s">
        <v>524</v>
      </c>
      <c r="D73" t="s">
        <v>521</v>
      </c>
      <c r="E73" t="s">
        <v>522</v>
      </c>
      <c r="F73" t="s">
        <v>523</v>
      </c>
      <c r="I73" t="str">
        <f t="shared" si="2"/>
        <v>25tile</v>
      </c>
    </row>
    <row r="74" spans="1:9" x14ac:dyDescent="0.45">
      <c r="A74">
        <v>25</v>
      </c>
      <c r="B74" t="s">
        <v>99</v>
      </c>
      <c r="C74" t="s">
        <v>554</v>
      </c>
      <c r="D74" t="s">
        <v>525</v>
      </c>
      <c r="E74" t="s">
        <v>575</v>
      </c>
      <c r="F74" t="s">
        <v>576</v>
      </c>
      <c r="I74" t="str">
        <f t="shared" si="2"/>
        <v>25map</v>
      </c>
    </row>
    <row r="75" spans="1:9" x14ac:dyDescent="0.45">
      <c r="A75">
        <v>26</v>
      </c>
      <c r="B75" t="s">
        <v>103</v>
      </c>
      <c r="C75" t="s">
        <v>847</v>
      </c>
      <c r="D75" t="s">
        <v>542</v>
      </c>
      <c r="E75" t="s">
        <v>540</v>
      </c>
      <c r="F75" t="s">
        <v>541</v>
      </c>
      <c r="G75">
        <v>5</v>
      </c>
      <c r="I75" t="str">
        <f t="shared" si="2"/>
        <v>26topo</v>
      </c>
    </row>
    <row r="76" spans="1:9" x14ac:dyDescent="0.45">
      <c r="A76">
        <v>26</v>
      </c>
      <c r="B76" t="s">
        <v>138</v>
      </c>
      <c r="C76" t="s">
        <v>539</v>
      </c>
      <c r="D76" t="s">
        <v>536</v>
      </c>
      <c r="E76" t="s">
        <v>537</v>
      </c>
      <c r="F76" t="s">
        <v>538</v>
      </c>
      <c r="I76" t="str">
        <f t="shared" si="2"/>
        <v>26tile</v>
      </c>
    </row>
    <row r="77" spans="1:9" x14ac:dyDescent="0.45">
      <c r="A77">
        <v>26</v>
      </c>
      <c r="B77" t="s">
        <v>99</v>
      </c>
      <c r="C77" t="s">
        <v>573</v>
      </c>
      <c r="D77" t="s">
        <v>574</v>
      </c>
      <c r="E77" t="s">
        <v>575</v>
      </c>
      <c r="F77" t="s">
        <v>576</v>
      </c>
      <c r="I77" t="str">
        <f t="shared" si="2"/>
        <v>26map</v>
      </c>
    </row>
    <row r="78" spans="1:9" x14ac:dyDescent="0.45">
      <c r="A78">
        <v>28</v>
      </c>
      <c r="B78" t="s">
        <v>103</v>
      </c>
      <c r="C78" t="s">
        <v>602</v>
      </c>
      <c r="D78" t="s">
        <v>603</v>
      </c>
      <c r="E78" s="10" t="s">
        <v>604</v>
      </c>
      <c r="F78" s="14" t="s">
        <v>605</v>
      </c>
      <c r="G78" s="14">
        <v>2</v>
      </c>
      <c r="I78" t="str">
        <f t="shared" si="2"/>
        <v>28topo</v>
      </c>
    </row>
    <row r="79" spans="1:9" x14ac:dyDescent="0.45">
      <c r="A79">
        <v>28</v>
      </c>
      <c r="B79" t="s">
        <v>138</v>
      </c>
      <c r="C79" t="s">
        <v>606</v>
      </c>
      <c r="D79" t="s">
        <v>615</v>
      </c>
      <c r="E79" t="s">
        <v>608</v>
      </c>
      <c r="F79" t="s">
        <v>607</v>
      </c>
      <c r="I79" t="str">
        <f t="shared" si="2"/>
        <v>28tile</v>
      </c>
    </row>
    <row r="80" spans="1:9" x14ac:dyDescent="0.45">
      <c r="A80">
        <v>28</v>
      </c>
      <c r="B80" t="s">
        <v>99</v>
      </c>
      <c r="C80" t="s">
        <v>613</v>
      </c>
      <c r="D80" t="s">
        <v>612</v>
      </c>
      <c r="E80" t="s">
        <v>575</v>
      </c>
      <c r="F80" t="s">
        <v>576</v>
      </c>
      <c r="I80" t="str">
        <f t="shared" si="2"/>
        <v>28map</v>
      </c>
    </row>
    <row r="81" spans="1:9" x14ac:dyDescent="0.45">
      <c r="A81">
        <v>29</v>
      </c>
      <c r="B81" t="s">
        <v>138</v>
      </c>
      <c r="C81" t="s">
        <v>655</v>
      </c>
      <c r="D81" t="s">
        <v>647</v>
      </c>
      <c r="E81" t="s">
        <v>724</v>
      </c>
      <c r="F81" t="s">
        <v>135</v>
      </c>
      <c r="I81" t="str">
        <f t="shared" si="2"/>
        <v>29tile</v>
      </c>
    </row>
    <row r="82" spans="1:9" x14ac:dyDescent="0.45">
      <c r="A82">
        <v>29</v>
      </c>
      <c r="B82" t="s">
        <v>103</v>
      </c>
      <c r="C82" t="s">
        <v>656</v>
      </c>
      <c r="D82" t="s">
        <v>648</v>
      </c>
      <c r="E82" t="s">
        <v>724</v>
      </c>
      <c r="F82" t="s">
        <v>135</v>
      </c>
      <c r="G82">
        <v>5</v>
      </c>
      <c r="I82" t="str">
        <f t="shared" si="2"/>
        <v>29topo</v>
      </c>
    </row>
    <row r="83" spans="1:9" x14ac:dyDescent="0.45">
      <c r="A83">
        <v>29</v>
      </c>
      <c r="B83" t="s">
        <v>99</v>
      </c>
      <c r="C83" t="s">
        <v>650</v>
      </c>
      <c r="D83" t="s">
        <v>651</v>
      </c>
      <c r="E83" t="s">
        <v>575</v>
      </c>
      <c r="F83" t="s">
        <v>576</v>
      </c>
      <c r="I83" t="str">
        <f t="shared" si="2"/>
        <v>29map</v>
      </c>
    </row>
    <row r="84" spans="1:9" x14ac:dyDescent="0.45">
      <c r="A84">
        <v>30</v>
      </c>
      <c r="B84" t="s">
        <v>103</v>
      </c>
      <c r="C84" t="s">
        <v>680</v>
      </c>
      <c r="D84" t="s">
        <v>681</v>
      </c>
      <c r="E84" t="s">
        <v>724</v>
      </c>
      <c r="F84" t="s">
        <v>135</v>
      </c>
      <c r="G84">
        <v>5</v>
      </c>
      <c r="I84" t="str">
        <f t="shared" si="2"/>
        <v>30topo</v>
      </c>
    </row>
    <row r="85" spans="1:9" x14ac:dyDescent="0.45">
      <c r="A85">
        <v>30</v>
      </c>
      <c r="B85" t="s">
        <v>138</v>
      </c>
      <c r="C85" t="s">
        <v>682</v>
      </c>
      <c r="D85" t="s">
        <v>683</v>
      </c>
      <c r="E85" t="s">
        <v>724</v>
      </c>
      <c r="F85" t="s">
        <v>135</v>
      </c>
      <c r="I85" t="str">
        <f t="shared" si="2"/>
        <v>30tile</v>
      </c>
    </row>
    <row r="86" spans="1:9" x14ac:dyDescent="0.45">
      <c r="A86">
        <v>30</v>
      </c>
      <c r="B86" t="s">
        <v>99</v>
      </c>
      <c r="C86" t="s">
        <v>686</v>
      </c>
      <c r="D86" t="s">
        <v>687</v>
      </c>
      <c r="E86" t="s">
        <v>575</v>
      </c>
      <c r="F86" t="s">
        <v>576</v>
      </c>
      <c r="I86" t="str">
        <f t="shared" si="2"/>
        <v>30map</v>
      </c>
    </row>
    <row r="87" spans="1:9" x14ac:dyDescent="0.45">
      <c r="A87">
        <v>32</v>
      </c>
      <c r="B87" t="s">
        <v>138</v>
      </c>
      <c r="C87" t="s">
        <v>716</v>
      </c>
      <c r="D87" t="s">
        <v>717</v>
      </c>
      <c r="E87" t="s">
        <v>714</v>
      </c>
      <c r="F87" t="s">
        <v>715</v>
      </c>
      <c r="I87" t="str">
        <f t="shared" si="2"/>
        <v>32tile</v>
      </c>
    </row>
    <row r="88" spans="1:9" x14ac:dyDescent="0.45">
      <c r="A88">
        <v>32</v>
      </c>
      <c r="B88" t="s">
        <v>103</v>
      </c>
      <c r="C88" t="s">
        <v>718</v>
      </c>
      <c r="D88" t="s">
        <v>719</v>
      </c>
      <c r="E88" t="s">
        <v>720</v>
      </c>
      <c r="F88" t="s">
        <v>715</v>
      </c>
      <c r="G88">
        <v>5</v>
      </c>
      <c r="I88" t="str">
        <f t="shared" si="2"/>
        <v>32topo</v>
      </c>
    </row>
    <row r="89" spans="1:9" x14ac:dyDescent="0.45">
      <c r="A89">
        <v>32</v>
      </c>
      <c r="B89" t="s">
        <v>99</v>
      </c>
      <c r="C89" t="s">
        <v>722</v>
      </c>
      <c r="D89" t="s">
        <v>721</v>
      </c>
      <c r="E89" t="s">
        <v>575</v>
      </c>
      <c r="F89" t="s">
        <v>576</v>
      </c>
      <c r="I89" t="str">
        <f t="shared" si="2"/>
        <v>32map</v>
      </c>
    </row>
    <row r="90" spans="1:9" x14ac:dyDescent="0.45">
      <c r="A90">
        <v>4</v>
      </c>
      <c r="B90" t="s">
        <v>103</v>
      </c>
      <c r="C90" t="s">
        <v>731</v>
      </c>
      <c r="D90" t="s">
        <v>730</v>
      </c>
      <c r="E90" s="10" t="s">
        <v>740</v>
      </c>
      <c r="F90" t="s">
        <v>727</v>
      </c>
      <c r="G90">
        <v>5</v>
      </c>
      <c r="I90" t="str">
        <f t="shared" si="2"/>
        <v>4topo</v>
      </c>
    </row>
    <row r="91" spans="1:9" x14ac:dyDescent="0.45">
      <c r="A91">
        <v>4</v>
      </c>
      <c r="B91" t="s">
        <v>99</v>
      </c>
      <c r="C91" t="s">
        <v>736</v>
      </c>
      <c r="D91" t="s">
        <v>737</v>
      </c>
      <c r="E91" t="s">
        <v>575</v>
      </c>
      <c r="F91" t="s">
        <v>576</v>
      </c>
      <c r="I91" t="str">
        <f t="shared" si="2"/>
        <v>4map</v>
      </c>
    </row>
    <row r="92" spans="1:9" x14ac:dyDescent="0.45">
      <c r="A92">
        <v>33</v>
      </c>
      <c r="B92" t="s">
        <v>138</v>
      </c>
      <c r="C92" t="s">
        <v>759</v>
      </c>
      <c r="D92" t="s">
        <v>760</v>
      </c>
      <c r="E92" s="10" t="s">
        <v>758</v>
      </c>
      <c r="F92" t="s">
        <v>757</v>
      </c>
      <c r="I92" t="str">
        <f t="shared" si="2"/>
        <v>33tile</v>
      </c>
    </row>
    <row r="93" spans="1:9" x14ac:dyDescent="0.45">
      <c r="A93">
        <v>33</v>
      </c>
      <c r="B93" t="s">
        <v>103</v>
      </c>
      <c r="C93" t="s">
        <v>767</v>
      </c>
      <c r="D93" t="s">
        <v>768</v>
      </c>
      <c r="E93" t="s">
        <v>769</v>
      </c>
      <c r="F93" t="s">
        <v>541</v>
      </c>
      <c r="G93">
        <v>5</v>
      </c>
      <c r="I93" t="str">
        <f t="shared" si="2"/>
        <v>33topo</v>
      </c>
    </row>
    <row r="94" spans="1:9" x14ac:dyDescent="0.45">
      <c r="A94">
        <v>33</v>
      </c>
      <c r="B94" t="s">
        <v>99</v>
      </c>
      <c r="C94" t="s">
        <v>785</v>
      </c>
      <c r="D94" t="s">
        <v>786</v>
      </c>
      <c r="E94" t="s">
        <v>575</v>
      </c>
      <c r="F94" t="s">
        <v>576</v>
      </c>
      <c r="I94" t="str">
        <f t="shared" si="2"/>
        <v>33map</v>
      </c>
    </row>
    <row r="95" spans="1:9" x14ac:dyDescent="0.45">
      <c r="A95">
        <v>35</v>
      </c>
      <c r="B95" t="s">
        <v>138</v>
      </c>
      <c r="C95" t="s">
        <v>812</v>
      </c>
      <c r="D95" t="s">
        <v>813</v>
      </c>
      <c r="E95" t="s">
        <v>810</v>
      </c>
      <c r="F95" t="s">
        <v>814</v>
      </c>
      <c r="I95" t="str">
        <f t="shared" si="2"/>
        <v>35tile</v>
      </c>
    </row>
    <row r="96" spans="1:9" x14ac:dyDescent="0.45">
      <c r="A96">
        <v>35</v>
      </c>
      <c r="B96" t="s">
        <v>103</v>
      </c>
      <c r="C96" t="s">
        <v>816</v>
      </c>
      <c r="D96" t="s">
        <v>817</v>
      </c>
      <c r="E96" t="s">
        <v>810</v>
      </c>
      <c r="F96" t="s">
        <v>815</v>
      </c>
      <c r="G96">
        <v>5</v>
      </c>
      <c r="I96" t="str">
        <f t="shared" si="2"/>
        <v>35topo</v>
      </c>
    </row>
    <row r="97" spans="1:9" x14ac:dyDescent="0.45">
      <c r="A97">
        <v>35</v>
      </c>
      <c r="B97" t="s">
        <v>99</v>
      </c>
      <c r="C97" t="s">
        <v>822</v>
      </c>
      <c r="D97" t="s">
        <v>823</v>
      </c>
      <c r="E97" s="10" t="s">
        <v>575</v>
      </c>
      <c r="F97" t="s">
        <v>576</v>
      </c>
      <c r="I97" t="str">
        <f t="shared" si="2"/>
        <v>35map</v>
      </c>
    </row>
    <row r="98" spans="1:9" x14ac:dyDescent="0.45">
      <c r="A98">
        <v>38</v>
      </c>
      <c r="B98" t="s">
        <v>138</v>
      </c>
      <c r="C98" t="s">
        <v>886</v>
      </c>
      <c r="D98" t="s">
        <v>887</v>
      </c>
      <c r="E98" t="s">
        <v>724</v>
      </c>
      <c r="F98" t="s">
        <v>135</v>
      </c>
      <c r="I98" t="str">
        <f t="shared" si="2"/>
        <v>38tile</v>
      </c>
    </row>
    <row r="99" spans="1:9" x14ac:dyDescent="0.45">
      <c r="A99">
        <v>37</v>
      </c>
      <c r="B99" t="s">
        <v>138</v>
      </c>
      <c r="C99" t="s">
        <v>888</v>
      </c>
      <c r="D99" t="s">
        <v>889</v>
      </c>
      <c r="E99" t="s">
        <v>724</v>
      </c>
      <c r="F99" t="s">
        <v>135</v>
      </c>
      <c r="I99" t="str">
        <f t="shared" si="2"/>
        <v>37tile</v>
      </c>
    </row>
    <row r="100" spans="1:9" x14ac:dyDescent="0.45">
      <c r="A100">
        <v>37</v>
      </c>
      <c r="B100" t="s">
        <v>103</v>
      </c>
      <c r="C100" t="s">
        <v>890</v>
      </c>
      <c r="D100" t="s">
        <v>889</v>
      </c>
      <c r="E100" t="s">
        <v>724</v>
      </c>
      <c r="F100" t="s">
        <v>135</v>
      </c>
      <c r="G100">
        <v>5</v>
      </c>
      <c r="I100" t="str">
        <f t="shared" si="2"/>
        <v>37topo</v>
      </c>
    </row>
    <row r="101" spans="1:9" x14ac:dyDescent="0.45">
      <c r="A101">
        <v>37</v>
      </c>
      <c r="B101" t="s">
        <v>99</v>
      </c>
      <c r="C101" t="s">
        <v>895</v>
      </c>
      <c r="D101" t="s">
        <v>896</v>
      </c>
      <c r="E101" s="10" t="s">
        <v>575</v>
      </c>
      <c r="F101" t="s">
        <v>576</v>
      </c>
      <c r="I101" t="str">
        <f t="shared" si="2"/>
        <v>37map</v>
      </c>
    </row>
    <row r="102" spans="1:9" x14ac:dyDescent="0.45">
      <c r="A102">
        <v>38</v>
      </c>
      <c r="B102" t="s">
        <v>138</v>
      </c>
      <c r="C102" t="s">
        <v>886</v>
      </c>
      <c r="D102" t="s">
        <v>908</v>
      </c>
      <c r="E102" t="s">
        <v>724</v>
      </c>
      <c r="F102" t="s">
        <v>135</v>
      </c>
      <c r="I102" t="str">
        <f t="shared" si="2"/>
        <v>38tile</v>
      </c>
    </row>
    <row r="103" spans="1:9" x14ac:dyDescent="0.45">
      <c r="A103">
        <v>38</v>
      </c>
      <c r="B103" t="s">
        <v>103</v>
      </c>
      <c r="C103" t="s">
        <v>909</v>
      </c>
      <c r="D103" t="s">
        <v>910</v>
      </c>
      <c r="E103" t="s">
        <v>724</v>
      </c>
      <c r="F103" t="s">
        <v>135</v>
      </c>
      <c r="G103">
        <v>5</v>
      </c>
      <c r="I103" t="str">
        <f t="shared" si="2"/>
        <v>38topo</v>
      </c>
    </row>
    <row r="104" spans="1:9" x14ac:dyDescent="0.45">
      <c r="A104">
        <v>38</v>
      </c>
      <c r="B104" t="s">
        <v>99</v>
      </c>
      <c r="C104" t="s">
        <v>913</v>
      </c>
      <c r="D104" t="s">
        <v>914</v>
      </c>
      <c r="E104" s="10" t="s">
        <v>575</v>
      </c>
      <c r="F104" t="s">
        <v>576</v>
      </c>
      <c r="I104" t="str">
        <f t="shared" si="2"/>
        <v>38map</v>
      </c>
    </row>
    <row r="113" spans="9:9" x14ac:dyDescent="0.45">
      <c r="I113" t="str">
        <f>CONCATENATE(A113,B113)</f>
        <v/>
      </c>
    </row>
    <row r="114" spans="9:9" x14ac:dyDescent="0.45">
      <c r="I114" t="str">
        <f>CONCATENATE(A114,B114)</f>
        <v/>
      </c>
    </row>
    <row r="115" spans="9:9" x14ac:dyDescent="0.45">
      <c r="I115" t="str">
        <f>CONCATENATE(A115,B115)</f>
        <v/>
      </c>
    </row>
    <row r="116" spans="9:9" x14ac:dyDescent="0.45">
      <c r="I116" t="str">
        <f>CONCATENATE(A116,B116)</f>
        <v/>
      </c>
    </row>
  </sheetData>
  <autoFilter ref="A1:I116" xr:uid="{8A9CCE92-9934-4A85-9799-3C2EFD57E833}">
    <sortState ref="A2:H116">
      <sortCondition ref="A1:A116"/>
    </sortState>
  </autoFilter>
  <hyperlinks>
    <hyperlink ref="E78" r:id="rId1" display="https://commons.wikimedia.org/wiki/File:La_Catedral_-_phonolytic_necks._Teide_National_Park,_Canary_Islands,_Spain._%D0%9D%D0%B0%D1%86%D0%B8%D0%BE%D0%BD%D0%B0%D0%BB%D1%8C%D0%BD%D1%8B%D0%B9_%D0%BF%D0%B0%D1%80%D0%BA_%D0%A2%D0%B5%D0%B9%D0%B4%D0%B5_-_panoramio.jpg" xr:uid="{DD2F8287-6B69-454B-8E3A-3D61B1C2B08D}"/>
    <hyperlink ref="E33" r:id="rId2" xr:uid="{B21DF02A-B4A7-4029-B6B2-B500AC489992}"/>
    <hyperlink ref="E51" r:id="rId3" xr:uid="{BF93BF6C-6595-4AAD-9472-9802E2BD6BC2}"/>
    <hyperlink ref="E27" r:id="rId4" xr:uid="{B1D27D45-019B-44A2-9B4E-EDD167338409}"/>
    <hyperlink ref="E90" r:id="rId5" xr:uid="{59D28AFE-420C-4CA0-BD5D-FC1A4D3B4F21}"/>
    <hyperlink ref="E92" r:id="rId6" xr:uid="{6FFA1984-FD0B-4900-A07C-DD63BA0DAF12}"/>
    <hyperlink ref="E21" r:id="rId7" xr:uid="{13D796E4-2DCC-423A-8465-6FBC7F8F9F51}"/>
    <hyperlink ref="E97" r:id="rId8" xr:uid="{D9B3E716-EB3F-4800-9BA6-F7CC27A4B929}"/>
    <hyperlink ref="E101" r:id="rId9" xr:uid="{100D2796-C308-4072-A193-26516BF1698F}"/>
    <hyperlink ref="E104" r:id="rId10" xr:uid="{B966E3D2-A42D-4B1E-B741-5BF7C80D8894}"/>
  </hyperlinks>
  <pageMargins left="0.7" right="0.7" top="0.75" bottom="0.75" header="0.3" footer="0.3"/>
  <pageSetup orientation="portrait" r:id="rId1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58989-DB9B-42B8-8BEA-AD863D94E91D}">
  <dimension ref="A1:I40"/>
  <sheetViews>
    <sheetView topLeftCell="A11" zoomScale="70" zoomScaleNormal="70" workbookViewId="0">
      <selection activeCell="G43" sqref="G43"/>
    </sheetView>
  </sheetViews>
  <sheetFormatPr defaultRowHeight="14.25" x14ac:dyDescent="0.45"/>
  <cols>
    <col min="1" max="1" width="10.265625" customWidth="1"/>
    <col min="2" max="2" width="20.265625" customWidth="1"/>
    <col min="3" max="3" width="34.1328125" customWidth="1"/>
    <col min="4" max="4" width="10.3984375" bestFit="1" customWidth="1"/>
    <col min="6" max="6" width="33.265625" customWidth="1"/>
    <col min="7" max="7" width="45" customWidth="1"/>
    <col min="8" max="8" width="7.1328125" customWidth="1"/>
  </cols>
  <sheetData>
    <row r="1" spans="1:9" x14ac:dyDescent="0.45">
      <c r="A1" t="s">
        <v>111</v>
      </c>
      <c r="B1" t="s">
        <v>202</v>
      </c>
      <c r="C1" t="s">
        <v>203</v>
      </c>
      <c r="D1" t="s">
        <v>110</v>
      </c>
      <c r="E1" t="s">
        <v>204</v>
      </c>
      <c r="F1" t="s">
        <v>235</v>
      </c>
      <c r="G1" t="s">
        <v>234</v>
      </c>
      <c r="H1" t="s">
        <v>278</v>
      </c>
      <c r="I1" t="s">
        <v>227</v>
      </c>
    </row>
    <row r="2" spans="1:9" x14ac:dyDescent="0.45">
      <c r="A2" s="3">
        <v>2</v>
      </c>
      <c r="B2" s="5" t="s">
        <v>209</v>
      </c>
      <c r="C2" t="s">
        <v>205</v>
      </c>
      <c r="D2" t="s">
        <v>206</v>
      </c>
      <c r="E2">
        <v>206</v>
      </c>
      <c r="F2" s="6" t="s">
        <v>236</v>
      </c>
      <c r="G2" t="s">
        <v>237</v>
      </c>
      <c r="H2" t="s">
        <v>474</v>
      </c>
      <c r="I2">
        <v>24.99</v>
      </c>
    </row>
    <row r="3" spans="1:9" x14ac:dyDescent="0.45">
      <c r="A3" s="3">
        <v>1</v>
      </c>
      <c r="B3" s="5" t="s">
        <v>208</v>
      </c>
      <c r="C3" t="s">
        <v>207</v>
      </c>
      <c r="D3" t="s">
        <v>206</v>
      </c>
      <c r="E3">
        <v>266</v>
      </c>
      <c r="F3" t="s">
        <v>243</v>
      </c>
      <c r="G3" t="s">
        <v>242</v>
      </c>
      <c r="H3" t="s">
        <v>475</v>
      </c>
      <c r="I3">
        <v>25</v>
      </c>
    </row>
    <row r="4" spans="1:9" x14ac:dyDescent="0.45">
      <c r="A4" s="3">
        <v>3</v>
      </c>
      <c r="B4" s="5" t="s">
        <v>215</v>
      </c>
      <c r="C4" t="s">
        <v>210</v>
      </c>
      <c r="D4" t="s">
        <v>206</v>
      </c>
      <c r="E4">
        <v>149</v>
      </c>
      <c r="F4" t="s">
        <v>247</v>
      </c>
      <c r="G4" t="s">
        <v>246</v>
      </c>
      <c r="H4" s="10" t="s">
        <v>476</v>
      </c>
      <c r="I4">
        <v>24.99</v>
      </c>
    </row>
    <row r="5" spans="1:9" x14ac:dyDescent="0.45">
      <c r="A5" s="3">
        <v>5</v>
      </c>
      <c r="B5" t="s">
        <v>226</v>
      </c>
      <c r="C5" t="s">
        <v>211</v>
      </c>
      <c r="D5" t="s">
        <v>206</v>
      </c>
      <c r="E5">
        <v>80</v>
      </c>
      <c r="F5" t="s">
        <v>270</v>
      </c>
      <c r="G5" t="s">
        <v>269</v>
      </c>
      <c r="H5" t="s">
        <v>477</v>
      </c>
      <c r="I5">
        <v>20</v>
      </c>
    </row>
    <row r="6" spans="1:9" x14ac:dyDescent="0.45">
      <c r="A6" s="3">
        <v>6</v>
      </c>
      <c r="B6" s="5" t="s">
        <v>216</v>
      </c>
      <c r="C6" t="s">
        <v>212</v>
      </c>
      <c r="D6" t="s">
        <v>206</v>
      </c>
      <c r="E6">
        <v>175</v>
      </c>
      <c r="F6" t="s">
        <v>276</v>
      </c>
      <c r="G6" s="9" t="s">
        <v>275</v>
      </c>
      <c r="H6" t="s">
        <v>277</v>
      </c>
      <c r="I6">
        <v>29.95</v>
      </c>
    </row>
    <row r="7" spans="1:9" x14ac:dyDescent="0.45">
      <c r="A7" s="3">
        <v>7</v>
      </c>
      <c r="B7" s="5" t="s">
        <v>215</v>
      </c>
      <c r="C7" t="s">
        <v>210</v>
      </c>
      <c r="D7" t="s">
        <v>206</v>
      </c>
      <c r="E7">
        <v>191</v>
      </c>
      <c r="F7" t="s">
        <v>248</v>
      </c>
      <c r="G7" t="s">
        <v>246</v>
      </c>
      <c r="H7" s="10" t="s">
        <v>476</v>
      </c>
      <c r="I7">
        <v>24.99</v>
      </c>
    </row>
    <row r="8" spans="1:9" x14ac:dyDescent="0.45">
      <c r="A8" s="3">
        <v>8</v>
      </c>
      <c r="B8" s="5" t="s">
        <v>209</v>
      </c>
      <c r="C8" t="s">
        <v>205</v>
      </c>
      <c r="D8" t="s">
        <v>206</v>
      </c>
      <c r="E8">
        <v>104</v>
      </c>
      <c r="F8" t="s">
        <v>244</v>
      </c>
      <c r="G8" t="s">
        <v>237</v>
      </c>
      <c r="H8" t="s">
        <v>474</v>
      </c>
      <c r="I8">
        <v>24.99</v>
      </c>
    </row>
    <row r="9" spans="1:9" x14ac:dyDescent="0.45">
      <c r="A9" s="3">
        <v>9</v>
      </c>
      <c r="B9" s="5" t="s">
        <v>214</v>
      </c>
      <c r="C9" t="s">
        <v>213</v>
      </c>
      <c r="D9" t="s">
        <v>206</v>
      </c>
      <c r="E9">
        <v>34</v>
      </c>
      <c r="F9" s="2" t="s">
        <v>442</v>
      </c>
      <c r="G9" t="s">
        <v>435</v>
      </c>
      <c r="H9" t="s">
        <v>505</v>
      </c>
      <c r="I9">
        <v>34.950000000000003</v>
      </c>
    </row>
    <row r="10" spans="1:9" x14ac:dyDescent="0.45">
      <c r="A10" s="4">
        <v>10</v>
      </c>
      <c r="B10" s="5" t="s">
        <v>209</v>
      </c>
      <c r="C10" t="s">
        <v>205</v>
      </c>
      <c r="D10" t="s">
        <v>206</v>
      </c>
      <c r="E10">
        <v>128</v>
      </c>
      <c r="F10" s="6" t="s">
        <v>245</v>
      </c>
      <c r="G10" t="s">
        <v>237</v>
      </c>
      <c r="H10" t="s">
        <v>474</v>
      </c>
      <c r="I10">
        <v>24.99</v>
      </c>
    </row>
    <row r="11" spans="1:9" x14ac:dyDescent="0.45">
      <c r="A11" s="3">
        <v>13</v>
      </c>
      <c r="B11" t="s">
        <v>226</v>
      </c>
      <c r="C11" t="s">
        <v>211</v>
      </c>
      <c r="D11" t="s">
        <v>206</v>
      </c>
      <c r="E11">
        <v>80</v>
      </c>
      <c r="F11" s="2" t="s">
        <v>271</v>
      </c>
      <c r="G11" t="s">
        <v>269</v>
      </c>
      <c r="H11" t="s">
        <v>477</v>
      </c>
      <c r="I11">
        <v>20</v>
      </c>
    </row>
    <row r="12" spans="1:9" x14ac:dyDescent="0.45">
      <c r="A12" s="3">
        <v>16</v>
      </c>
      <c r="B12" s="5" t="s">
        <v>215</v>
      </c>
      <c r="C12" t="s">
        <v>210</v>
      </c>
      <c r="D12" t="s">
        <v>206</v>
      </c>
      <c r="E12">
        <v>156</v>
      </c>
      <c r="F12" t="s">
        <v>284</v>
      </c>
      <c r="G12" t="s">
        <v>246</v>
      </c>
      <c r="H12" s="10" t="s">
        <v>476</v>
      </c>
      <c r="I12">
        <v>24.99</v>
      </c>
    </row>
    <row r="13" spans="1:9" x14ac:dyDescent="0.45">
      <c r="A13" s="3">
        <v>11</v>
      </c>
      <c r="B13" s="5" t="s">
        <v>308</v>
      </c>
      <c r="C13" t="s">
        <v>305</v>
      </c>
      <c r="D13" t="s">
        <v>206</v>
      </c>
      <c r="E13">
        <v>32</v>
      </c>
      <c r="F13" s="2" t="s">
        <v>306</v>
      </c>
      <c r="G13" t="s">
        <v>307</v>
      </c>
      <c r="H13" t="s">
        <v>506</v>
      </c>
      <c r="I13">
        <v>25</v>
      </c>
    </row>
    <row r="14" spans="1:9" x14ac:dyDescent="0.45">
      <c r="A14" s="3">
        <v>14</v>
      </c>
      <c r="B14" s="5" t="s">
        <v>209</v>
      </c>
      <c r="C14" t="s">
        <v>205</v>
      </c>
      <c r="D14" t="s">
        <v>206</v>
      </c>
      <c r="E14">
        <v>258</v>
      </c>
      <c r="F14" s="6" t="s">
        <v>309</v>
      </c>
      <c r="G14" t="s">
        <v>237</v>
      </c>
      <c r="H14" t="s">
        <v>474</v>
      </c>
      <c r="I14">
        <v>24.99</v>
      </c>
    </row>
    <row r="15" spans="1:9" x14ac:dyDescent="0.45">
      <c r="A15" s="3">
        <v>12</v>
      </c>
      <c r="B15" t="s">
        <v>316</v>
      </c>
      <c r="C15" t="s">
        <v>313</v>
      </c>
      <c r="D15" t="s">
        <v>206</v>
      </c>
      <c r="E15">
        <v>162</v>
      </c>
      <c r="F15" t="s">
        <v>314</v>
      </c>
      <c r="G15" t="s">
        <v>315</v>
      </c>
      <c r="H15" t="s">
        <v>507</v>
      </c>
      <c r="I15">
        <v>34</v>
      </c>
    </row>
    <row r="16" spans="1:9" x14ac:dyDescent="0.45">
      <c r="A16" s="3">
        <v>17</v>
      </c>
      <c r="B16" s="5" t="s">
        <v>330</v>
      </c>
      <c r="C16" t="s">
        <v>327</v>
      </c>
      <c r="D16" t="s">
        <v>206</v>
      </c>
      <c r="E16">
        <v>354</v>
      </c>
      <c r="F16" s="2" t="s">
        <v>329</v>
      </c>
      <c r="G16" t="s">
        <v>328</v>
      </c>
      <c r="H16" t="s">
        <v>508</v>
      </c>
      <c r="I16">
        <v>34.99</v>
      </c>
    </row>
    <row r="17" spans="1:9" x14ac:dyDescent="0.45">
      <c r="A17" s="3">
        <v>18</v>
      </c>
      <c r="B17" s="5" t="s">
        <v>362</v>
      </c>
      <c r="C17" t="s">
        <v>363</v>
      </c>
      <c r="D17" t="s">
        <v>206</v>
      </c>
      <c r="E17" t="s">
        <v>364</v>
      </c>
      <c r="F17" t="s">
        <v>365</v>
      </c>
      <c r="G17" t="s">
        <v>366</v>
      </c>
      <c r="H17" t="s">
        <v>509</v>
      </c>
      <c r="I17">
        <v>25</v>
      </c>
    </row>
    <row r="18" spans="1:9" x14ac:dyDescent="0.45">
      <c r="A18" s="3">
        <v>15</v>
      </c>
      <c r="B18" s="5" t="s">
        <v>368</v>
      </c>
      <c r="C18" t="s">
        <v>367</v>
      </c>
      <c r="D18" t="s">
        <v>206</v>
      </c>
      <c r="E18" t="s">
        <v>364</v>
      </c>
      <c r="F18" t="s">
        <v>630</v>
      </c>
      <c r="G18" t="s">
        <v>369</v>
      </c>
      <c r="H18" t="s">
        <v>510</v>
      </c>
      <c r="I18">
        <v>20</v>
      </c>
    </row>
    <row r="19" spans="1:9" x14ac:dyDescent="0.45">
      <c r="A19" s="3">
        <v>19</v>
      </c>
      <c r="B19" s="5" t="s">
        <v>398</v>
      </c>
      <c r="C19" t="s">
        <v>397</v>
      </c>
      <c r="D19" t="s">
        <v>206</v>
      </c>
      <c r="E19">
        <v>327</v>
      </c>
      <c r="F19" t="s">
        <v>836</v>
      </c>
      <c r="G19" t="s">
        <v>399</v>
      </c>
      <c r="H19" t="s">
        <v>511</v>
      </c>
      <c r="I19">
        <v>34.99</v>
      </c>
    </row>
    <row r="20" spans="1:9" x14ac:dyDescent="0.45">
      <c r="A20" s="3">
        <v>20</v>
      </c>
      <c r="B20" s="5" t="s">
        <v>403</v>
      </c>
      <c r="C20" t="s">
        <v>401</v>
      </c>
      <c r="D20" t="s">
        <v>206</v>
      </c>
      <c r="E20">
        <v>129</v>
      </c>
      <c r="F20" t="s">
        <v>402</v>
      </c>
      <c r="G20" t="s">
        <v>400</v>
      </c>
      <c r="H20" t="s">
        <v>512</v>
      </c>
      <c r="I20">
        <v>19.95</v>
      </c>
    </row>
    <row r="21" spans="1:9" x14ac:dyDescent="0.45">
      <c r="A21" s="3">
        <v>21</v>
      </c>
      <c r="B21" t="s">
        <v>316</v>
      </c>
      <c r="C21" t="s">
        <v>404</v>
      </c>
      <c r="D21" t="s">
        <v>438</v>
      </c>
      <c r="E21">
        <v>4</v>
      </c>
      <c r="F21" t="s">
        <v>439</v>
      </c>
      <c r="G21" t="s">
        <v>443</v>
      </c>
      <c r="H21" t="s">
        <v>423</v>
      </c>
      <c r="I21" t="s">
        <v>437</v>
      </c>
    </row>
    <row r="22" spans="1:9" x14ac:dyDescent="0.45">
      <c r="A22" s="3">
        <v>22</v>
      </c>
      <c r="B22" s="5" t="s">
        <v>454</v>
      </c>
      <c r="C22" t="s">
        <v>408</v>
      </c>
      <c r="D22" t="s">
        <v>206</v>
      </c>
      <c r="E22">
        <v>267</v>
      </c>
      <c r="F22" s="2" t="s">
        <v>456</v>
      </c>
      <c r="G22" t="s">
        <v>455</v>
      </c>
      <c r="H22" t="s">
        <v>513</v>
      </c>
      <c r="I22">
        <v>29.95</v>
      </c>
    </row>
    <row r="23" spans="1:9" x14ac:dyDescent="0.45">
      <c r="A23" s="3">
        <v>24</v>
      </c>
      <c r="B23" s="5" t="s">
        <v>495</v>
      </c>
      <c r="C23" t="s">
        <v>496</v>
      </c>
      <c r="D23" t="s">
        <v>206</v>
      </c>
      <c r="E23">
        <v>34</v>
      </c>
      <c r="F23" t="s">
        <v>497</v>
      </c>
      <c r="G23" t="s">
        <v>494</v>
      </c>
      <c r="H23" t="s">
        <v>493</v>
      </c>
      <c r="I23">
        <v>38</v>
      </c>
    </row>
    <row r="24" spans="1:9" x14ac:dyDescent="0.45">
      <c r="A24" s="3">
        <v>23</v>
      </c>
      <c r="B24" s="5" t="s">
        <v>504</v>
      </c>
      <c r="C24" t="s">
        <v>500</v>
      </c>
      <c r="D24" t="s">
        <v>206</v>
      </c>
      <c r="E24">
        <v>410</v>
      </c>
      <c r="F24" s="2" t="s">
        <v>501</v>
      </c>
      <c r="G24" t="s">
        <v>503</v>
      </c>
      <c r="H24" t="s">
        <v>502</v>
      </c>
      <c r="I24">
        <v>10</v>
      </c>
    </row>
    <row r="25" spans="1:9" x14ac:dyDescent="0.45">
      <c r="A25" s="3">
        <v>25</v>
      </c>
      <c r="B25" s="5" t="s">
        <v>495</v>
      </c>
      <c r="C25" t="s">
        <v>496</v>
      </c>
      <c r="D25" t="s">
        <v>206</v>
      </c>
      <c r="E25">
        <v>300</v>
      </c>
      <c r="F25" t="s">
        <v>497</v>
      </c>
      <c r="G25" t="s">
        <v>494</v>
      </c>
      <c r="H25" t="s">
        <v>493</v>
      </c>
      <c r="I25">
        <v>38</v>
      </c>
    </row>
    <row r="26" spans="1:9" x14ac:dyDescent="0.45">
      <c r="A26" s="3">
        <v>26</v>
      </c>
      <c r="B26" s="5" t="s">
        <v>216</v>
      </c>
      <c r="C26" t="s">
        <v>212</v>
      </c>
      <c r="D26" t="s">
        <v>206</v>
      </c>
      <c r="E26">
        <v>86</v>
      </c>
      <c r="F26" t="s">
        <v>572</v>
      </c>
      <c r="G26" s="9" t="s">
        <v>275</v>
      </c>
      <c r="H26" t="s">
        <v>277</v>
      </c>
      <c r="I26">
        <v>29.95</v>
      </c>
    </row>
    <row r="27" spans="1:9" x14ac:dyDescent="0.45">
      <c r="A27" s="3">
        <v>23</v>
      </c>
      <c r="B27" s="5" t="s">
        <v>581</v>
      </c>
      <c r="C27" t="s">
        <v>578</v>
      </c>
      <c r="D27" t="s">
        <v>206</v>
      </c>
      <c r="E27">
        <v>157</v>
      </c>
      <c r="F27" t="s">
        <v>585</v>
      </c>
      <c r="G27" s="9" t="s">
        <v>579</v>
      </c>
      <c r="H27" t="s">
        <v>580</v>
      </c>
      <c r="I27">
        <v>35</v>
      </c>
    </row>
    <row r="28" spans="1:9" ht="15.75" x14ac:dyDescent="0.45">
      <c r="A28" s="3">
        <v>16</v>
      </c>
      <c r="B28" s="5" t="s">
        <v>617</v>
      </c>
      <c r="C28" t="s">
        <v>280</v>
      </c>
      <c r="D28" t="s">
        <v>206</v>
      </c>
      <c r="E28">
        <v>34</v>
      </c>
      <c r="F28" s="2" t="s">
        <v>618</v>
      </c>
      <c r="G28" t="s">
        <v>620</v>
      </c>
      <c r="H28" t="s">
        <v>619</v>
      </c>
      <c r="I28">
        <v>10</v>
      </c>
    </row>
    <row r="29" spans="1:9" x14ac:dyDescent="0.45">
      <c r="A29" s="3">
        <v>29</v>
      </c>
      <c r="B29" s="5" t="s">
        <v>659</v>
      </c>
      <c r="C29" t="s">
        <v>660</v>
      </c>
      <c r="D29" t="s">
        <v>206</v>
      </c>
      <c r="E29">
        <v>101</v>
      </c>
      <c r="F29" t="s">
        <v>662</v>
      </c>
      <c r="G29" t="s">
        <v>661</v>
      </c>
      <c r="H29" t="s">
        <v>658</v>
      </c>
      <c r="I29">
        <v>25</v>
      </c>
    </row>
    <row r="30" spans="1:9" x14ac:dyDescent="0.45">
      <c r="A30" s="3">
        <v>30</v>
      </c>
      <c r="B30" s="5" t="s">
        <v>209</v>
      </c>
      <c r="C30" t="s">
        <v>205</v>
      </c>
      <c r="D30" t="s">
        <v>206</v>
      </c>
      <c r="E30">
        <v>53</v>
      </c>
      <c r="F30" s="6" t="s">
        <v>710</v>
      </c>
      <c r="G30" t="s">
        <v>237</v>
      </c>
      <c r="H30" t="s">
        <v>474</v>
      </c>
      <c r="I30">
        <v>24.99</v>
      </c>
    </row>
    <row r="31" spans="1:9" ht="19.5" customHeight="1" x14ac:dyDescent="0.45">
      <c r="A31" s="3">
        <v>4</v>
      </c>
      <c r="B31" s="5" t="s">
        <v>217</v>
      </c>
      <c r="C31" t="s">
        <v>733</v>
      </c>
      <c r="D31" t="s">
        <v>206</v>
      </c>
      <c r="E31">
        <v>169</v>
      </c>
      <c r="F31" s="3" t="s">
        <v>732</v>
      </c>
      <c r="G31" t="s">
        <v>735</v>
      </c>
      <c r="H31" t="s">
        <v>734</v>
      </c>
      <c r="I31">
        <v>24.99</v>
      </c>
    </row>
    <row r="32" spans="1:9" x14ac:dyDescent="0.45">
      <c r="A32" s="3">
        <v>32</v>
      </c>
      <c r="B32" s="5" t="s">
        <v>742</v>
      </c>
      <c r="C32" t="s">
        <v>743</v>
      </c>
      <c r="D32" t="s">
        <v>206</v>
      </c>
      <c r="E32">
        <v>20</v>
      </c>
      <c r="F32" s="2" t="s">
        <v>745</v>
      </c>
      <c r="G32" t="s">
        <v>744</v>
      </c>
      <c r="H32" t="s">
        <v>741</v>
      </c>
      <c r="I32">
        <v>10</v>
      </c>
    </row>
    <row r="33" spans="1:9" x14ac:dyDescent="0.45">
      <c r="A33" s="3">
        <v>33</v>
      </c>
      <c r="B33" s="5" t="s">
        <v>216</v>
      </c>
      <c r="C33" t="s">
        <v>212</v>
      </c>
      <c r="D33" t="s">
        <v>206</v>
      </c>
      <c r="E33">
        <v>240</v>
      </c>
      <c r="F33" t="s">
        <v>787</v>
      </c>
      <c r="G33" s="9" t="s">
        <v>275</v>
      </c>
      <c r="H33" t="s">
        <v>277</v>
      </c>
      <c r="I33">
        <v>29.95</v>
      </c>
    </row>
    <row r="34" spans="1:9" x14ac:dyDescent="0.45">
      <c r="A34" s="3">
        <v>35</v>
      </c>
      <c r="B34" s="5" t="s">
        <v>828</v>
      </c>
      <c r="C34" t="s">
        <v>820</v>
      </c>
      <c r="D34" t="s">
        <v>206</v>
      </c>
      <c r="E34">
        <v>102</v>
      </c>
      <c r="F34" t="s">
        <v>819</v>
      </c>
      <c r="G34" t="s">
        <v>821</v>
      </c>
      <c r="H34" t="s">
        <v>818</v>
      </c>
      <c r="I34">
        <v>27.95</v>
      </c>
    </row>
    <row r="35" spans="1:9" x14ac:dyDescent="0.45">
      <c r="A35" s="3">
        <v>8</v>
      </c>
      <c r="B35" s="5" t="s">
        <v>834</v>
      </c>
      <c r="C35" t="s">
        <v>830</v>
      </c>
      <c r="D35" t="s">
        <v>206</v>
      </c>
      <c r="E35">
        <v>160</v>
      </c>
      <c r="F35" t="s">
        <v>831</v>
      </c>
      <c r="G35" t="s">
        <v>832</v>
      </c>
      <c r="H35" s="10" t="s">
        <v>833</v>
      </c>
      <c r="I35">
        <v>19.989999999999998</v>
      </c>
    </row>
    <row r="36" spans="1:9" x14ac:dyDescent="0.45">
      <c r="A36" s="3">
        <v>10</v>
      </c>
      <c r="B36" s="5" t="s">
        <v>834</v>
      </c>
      <c r="C36" t="s">
        <v>830</v>
      </c>
      <c r="D36" t="s">
        <v>206</v>
      </c>
      <c r="E36">
        <v>187</v>
      </c>
      <c r="F36" t="s">
        <v>835</v>
      </c>
      <c r="G36" t="s">
        <v>832</v>
      </c>
      <c r="H36" s="10" t="s">
        <v>833</v>
      </c>
      <c r="I36">
        <v>19.989999999999998</v>
      </c>
    </row>
    <row r="37" spans="1:9" x14ac:dyDescent="0.45">
      <c r="A37" s="3">
        <v>14</v>
      </c>
      <c r="B37" s="5" t="s">
        <v>834</v>
      </c>
      <c r="C37" t="s">
        <v>830</v>
      </c>
      <c r="D37" t="s">
        <v>206</v>
      </c>
      <c r="E37">
        <v>261</v>
      </c>
      <c r="F37" s="2" t="s">
        <v>869</v>
      </c>
      <c r="G37" t="s">
        <v>832</v>
      </c>
      <c r="H37" s="10" t="s">
        <v>833</v>
      </c>
      <c r="I37">
        <v>19.989999999999998</v>
      </c>
    </row>
    <row r="38" spans="1:9" x14ac:dyDescent="0.45">
      <c r="A38" s="3">
        <v>35</v>
      </c>
      <c r="B38" s="5" t="s">
        <v>898</v>
      </c>
      <c r="C38" t="s">
        <v>899</v>
      </c>
      <c r="D38" t="s">
        <v>206</v>
      </c>
      <c r="E38">
        <v>244</v>
      </c>
      <c r="F38" t="s">
        <v>897</v>
      </c>
      <c r="G38" t="s">
        <v>901</v>
      </c>
      <c r="H38" s="10" t="s">
        <v>900</v>
      </c>
      <c r="I38">
        <v>27.5</v>
      </c>
    </row>
    <row r="39" spans="1:9" x14ac:dyDescent="0.45">
      <c r="A39" s="3">
        <v>37</v>
      </c>
      <c r="B39" s="5" t="s">
        <v>828</v>
      </c>
      <c r="C39" t="s">
        <v>820</v>
      </c>
      <c r="D39" t="s">
        <v>206</v>
      </c>
      <c r="E39">
        <v>137</v>
      </c>
      <c r="F39" t="s">
        <v>904</v>
      </c>
      <c r="G39" t="s">
        <v>821</v>
      </c>
      <c r="H39" t="s">
        <v>818</v>
      </c>
      <c r="I39">
        <v>27.95</v>
      </c>
    </row>
    <row r="40" spans="1:9" x14ac:dyDescent="0.45">
      <c r="A40" s="3">
        <v>38</v>
      </c>
      <c r="B40" s="5" t="s">
        <v>898</v>
      </c>
      <c r="C40" t="s">
        <v>899</v>
      </c>
      <c r="D40" t="s">
        <v>206</v>
      </c>
      <c r="E40">
        <v>107</v>
      </c>
      <c r="F40" t="s">
        <v>907</v>
      </c>
      <c r="G40" t="s">
        <v>901</v>
      </c>
      <c r="H40" s="10" t="s">
        <v>900</v>
      </c>
      <c r="I40">
        <v>27.5</v>
      </c>
    </row>
  </sheetData>
  <hyperlinks>
    <hyperlink ref="H4" r:id="rId1" xr:uid="{14007672-E4E3-4A8F-8DD0-45E59BDCCEDC}"/>
    <hyperlink ref="H7" r:id="rId2" xr:uid="{B67B1897-7EEF-4BFD-B837-658E489AF517}"/>
    <hyperlink ref="H12" r:id="rId3" xr:uid="{6357674A-8282-416E-BCEF-A2B394B14AEA}"/>
    <hyperlink ref="H35" r:id="rId4" xr:uid="{31A2766E-BDCF-42A6-9FFB-C8726FA0E7F8}"/>
    <hyperlink ref="H36" r:id="rId5" xr:uid="{F68D8C59-CEB7-45D1-A038-A5572E263335}"/>
    <hyperlink ref="H37" r:id="rId6" xr:uid="{D04069F0-0DAA-4A4C-A8AA-26AB11C3BD56}"/>
    <hyperlink ref="H38" r:id="rId7" xr:uid="{E4D07885-E59B-43A1-8072-9E773C85A997}"/>
    <hyperlink ref="H40" r:id="rId8" xr:uid="{F25B0F60-BB7D-4EAD-838E-387765FC9868}"/>
  </hyperlinks>
  <pageMargins left="0.7" right="0.7" top="0.75" bottom="0.75" header="0.3" footer="0.3"/>
  <pageSetup orientation="portrait" r:id="rId9"/>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1284CD-7BE4-40C5-8B13-8EF65FF7D256}">
  <dimension ref="A1:D48"/>
  <sheetViews>
    <sheetView topLeftCell="A28" workbookViewId="0">
      <selection activeCell="C47" sqref="C47"/>
    </sheetView>
  </sheetViews>
  <sheetFormatPr defaultRowHeight="14.25" x14ac:dyDescent="0.45"/>
  <cols>
    <col min="1" max="1" width="9.3984375" customWidth="1"/>
    <col min="2" max="2" width="51.73046875" bestFit="1" customWidth="1"/>
    <col min="3" max="3" width="43.59765625" customWidth="1"/>
  </cols>
  <sheetData>
    <row r="1" spans="1:4" x14ac:dyDescent="0.45">
      <c r="A1" t="s">
        <v>111</v>
      </c>
      <c r="B1" t="s">
        <v>109</v>
      </c>
      <c r="C1" t="s">
        <v>250</v>
      </c>
      <c r="D1" t="s">
        <v>235</v>
      </c>
    </row>
    <row r="2" spans="1:4" x14ac:dyDescent="0.45">
      <c r="A2">
        <v>3</v>
      </c>
      <c r="B2" t="s">
        <v>251</v>
      </c>
      <c r="C2" t="s">
        <v>252</v>
      </c>
    </row>
    <row r="3" spans="1:4" x14ac:dyDescent="0.45">
      <c r="A3">
        <v>3</v>
      </c>
      <c r="B3" t="s">
        <v>115</v>
      </c>
      <c r="C3" t="s">
        <v>253</v>
      </c>
    </row>
    <row r="4" spans="1:4" x14ac:dyDescent="0.45">
      <c r="A4">
        <v>5</v>
      </c>
      <c r="B4" t="s">
        <v>120</v>
      </c>
      <c r="C4" t="s">
        <v>274</v>
      </c>
    </row>
    <row r="5" spans="1:4" x14ac:dyDescent="0.45">
      <c r="A5">
        <v>16</v>
      </c>
      <c r="B5" t="s">
        <v>282</v>
      </c>
      <c r="C5" t="s">
        <v>343</v>
      </c>
    </row>
    <row r="6" spans="1:4" x14ac:dyDescent="0.45">
      <c r="A6">
        <v>17</v>
      </c>
      <c r="B6" t="s">
        <v>426</v>
      </c>
      <c r="C6" t="s">
        <v>332</v>
      </c>
    </row>
    <row r="7" spans="1:4" x14ac:dyDescent="0.45">
      <c r="A7">
        <v>8</v>
      </c>
      <c r="B7" t="s">
        <v>341</v>
      </c>
      <c r="C7" t="s">
        <v>342</v>
      </c>
    </row>
    <row r="8" spans="1:4" x14ac:dyDescent="0.45">
      <c r="A8">
        <v>12</v>
      </c>
      <c r="B8" t="s">
        <v>344</v>
      </c>
      <c r="C8" t="s">
        <v>345</v>
      </c>
    </row>
    <row r="9" spans="1:4" x14ac:dyDescent="0.45">
      <c r="A9">
        <v>12</v>
      </c>
      <c r="B9" t="s">
        <v>346</v>
      </c>
      <c r="C9" t="s">
        <v>347</v>
      </c>
    </row>
    <row r="10" spans="1:4" x14ac:dyDescent="0.45">
      <c r="A10">
        <v>15</v>
      </c>
      <c r="B10" t="s">
        <v>370</v>
      </c>
      <c r="C10" t="s">
        <v>342</v>
      </c>
    </row>
    <row r="11" spans="1:4" x14ac:dyDescent="0.45">
      <c r="A11">
        <v>19</v>
      </c>
      <c r="B11" t="s">
        <v>377</v>
      </c>
      <c r="C11" t="s">
        <v>342</v>
      </c>
    </row>
    <row r="12" spans="1:4" x14ac:dyDescent="0.45">
      <c r="A12">
        <v>20</v>
      </c>
      <c r="B12" t="s">
        <v>382</v>
      </c>
      <c r="C12" t="s">
        <v>383</v>
      </c>
    </row>
    <row r="13" spans="1:4" x14ac:dyDescent="0.45">
      <c r="A13">
        <v>20</v>
      </c>
      <c r="B13" t="s">
        <v>387</v>
      </c>
      <c r="C13" t="s">
        <v>388</v>
      </c>
    </row>
    <row r="14" spans="1:4" x14ac:dyDescent="0.45">
      <c r="A14">
        <v>21</v>
      </c>
      <c r="B14" t="s">
        <v>423</v>
      </c>
      <c r="C14" t="s">
        <v>424</v>
      </c>
    </row>
    <row r="15" spans="1:4" x14ac:dyDescent="0.45">
      <c r="A15">
        <v>9</v>
      </c>
      <c r="B15" t="s">
        <v>433</v>
      </c>
      <c r="C15" t="s">
        <v>434</v>
      </c>
    </row>
    <row r="16" spans="1:4" x14ac:dyDescent="0.45">
      <c r="A16">
        <v>24</v>
      </c>
      <c r="B16" t="s">
        <v>498</v>
      </c>
      <c r="C16" t="s">
        <v>499</v>
      </c>
    </row>
    <row r="17" spans="1:3" x14ac:dyDescent="0.45">
      <c r="A17">
        <v>31</v>
      </c>
      <c r="B17" t="s">
        <v>599</v>
      </c>
      <c r="C17" t="s">
        <v>600</v>
      </c>
    </row>
    <row r="18" spans="1:3" x14ac:dyDescent="0.45">
      <c r="A18">
        <v>12</v>
      </c>
      <c r="B18" t="s">
        <v>171</v>
      </c>
      <c r="C18" t="s">
        <v>601</v>
      </c>
    </row>
    <row r="19" spans="1:3" x14ac:dyDescent="0.45">
      <c r="A19">
        <v>28</v>
      </c>
      <c r="B19" t="s">
        <v>609</v>
      </c>
      <c r="C19" t="s">
        <v>610</v>
      </c>
    </row>
    <row r="20" spans="1:3" x14ac:dyDescent="0.45">
      <c r="A20">
        <v>10</v>
      </c>
      <c r="B20" s="10" t="s">
        <v>625</v>
      </c>
      <c r="C20" t="s">
        <v>626</v>
      </c>
    </row>
    <row r="21" spans="1:3" x14ac:dyDescent="0.45">
      <c r="A21">
        <v>10</v>
      </c>
      <c r="B21" t="s">
        <v>622</v>
      </c>
      <c r="C21" t="s">
        <v>623</v>
      </c>
    </row>
    <row r="22" spans="1:3" x14ac:dyDescent="0.45">
      <c r="A22">
        <v>3</v>
      </c>
      <c r="B22" t="s">
        <v>634</v>
      </c>
      <c r="C22" t="s">
        <v>635</v>
      </c>
    </row>
    <row r="23" spans="1:3" x14ac:dyDescent="0.45">
      <c r="A23">
        <v>16</v>
      </c>
      <c r="B23" t="s">
        <v>634</v>
      </c>
      <c r="C23" t="s">
        <v>636</v>
      </c>
    </row>
    <row r="24" spans="1:3" x14ac:dyDescent="0.45">
      <c r="A24">
        <v>1</v>
      </c>
      <c r="B24" t="s">
        <v>638</v>
      </c>
      <c r="C24" t="s">
        <v>342</v>
      </c>
    </row>
    <row r="25" spans="1:3" x14ac:dyDescent="0.45">
      <c r="A25">
        <v>16</v>
      </c>
      <c r="B25" t="s">
        <v>642</v>
      </c>
      <c r="C25" t="s">
        <v>643</v>
      </c>
    </row>
    <row r="26" spans="1:3" x14ac:dyDescent="0.45">
      <c r="A26">
        <v>29</v>
      </c>
      <c r="B26" t="s">
        <v>653</v>
      </c>
      <c r="C26" t="s">
        <v>654</v>
      </c>
    </row>
    <row r="27" spans="1:3" x14ac:dyDescent="0.45">
      <c r="A27">
        <v>28</v>
      </c>
      <c r="B27" s="10" t="s">
        <v>666</v>
      </c>
      <c r="C27" t="s">
        <v>665</v>
      </c>
    </row>
    <row r="28" spans="1:3" x14ac:dyDescent="0.45">
      <c r="A28">
        <v>28</v>
      </c>
      <c r="B28" t="s">
        <v>667</v>
      </c>
      <c r="C28" t="s">
        <v>668</v>
      </c>
    </row>
    <row r="29" spans="1:3" x14ac:dyDescent="0.45">
      <c r="A29">
        <v>1</v>
      </c>
      <c r="B29" t="s">
        <v>670</v>
      </c>
      <c r="C29" t="s">
        <v>665</v>
      </c>
    </row>
    <row r="30" spans="1:3" x14ac:dyDescent="0.45">
      <c r="A30">
        <v>1</v>
      </c>
      <c r="B30" s="10" t="s">
        <v>671</v>
      </c>
      <c r="C30" t="s">
        <v>672</v>
      </c>
    </row>
    <row r="31" spans="1:3" x14ac:dyDescent="0.45">
      <c r="A31">
        <v>1</v>
      </c>
      <c r="B31" t="s">
        <v>673</v>
      </c>
      <c r="C31" t="s">
        <v>674</v>
      </c>
    </row>
    <row r="32" spans="1:3" x14ac:dyDescent="0.45">
      <c r="A32">
        <v>30</v>
      </c>
      <c r="B32" t="s">
        <v>684</v>
      </c>
      <c r="C32" t="s">
        <v>685</v>
      </c>
    </row>
    <row r="33" spans="1:3" x14ac:dyDescent="0.45">
      <c r="A33">
        <v>2</v>
      </c>
      <c r="B33" t="s">
        <v>694</v>
      </c>
      <c r="C33" t="s">
        <v>695</v>
      </c>
    </row>
    <row r="34" spans="1:3" x14ac:dyDescent="0.45">
      <c r="A34">
        <v>2</v>
      </c>
      <c r="B34" t="s">
        <v>696</v>
      </c>
      <c r="C34" t="s">
        <v>697</v>
      </c>
    </row>
    <row r="35" spans="1:3" x14ac:dyDescent="0.45">
      <c r="A35">
        <v>2</v>
      </c>
      <c r="B35" s="28" t="s">
        <v>698</v>
      </c>
      <c r="C35" t="s">
        <v>699</v>
      </c>
    </row>
    <row r="36" spans="1:3" x14ac:dyDescent="0.45">
      <c r="A36">
        <v>4</v>
      </c>
      <c r="B36" t="s">
        <v>725</v>
      </c>
      <c r="C36" t="s">
        <v>726</v>
      </c>
    </row>
    <row r="37" spans="1:3" x14ac:dyDescent="0.45">
      <c r="A37">
        <v>4</v>
      </c>
      <c r="B37" t="s">
        <v>728</v>
      </c>
      <c r="C37" t="s">
        <v>729</v>
      </c>
    </row>
    <row r="38" spans="1:3" x14ac:dyDescent="0.45">
      <c r="A38">
        <v>33</v>
      </c>
      <c r="B38" t="s">
        <v>765</v>
      </c>
      <c r="C38" t="s">
        <v>766</v>
      </c>
    </row>
    <row r="39" spans="1:3" x14ac:dyDescent="0.45">
      <c r="A39">
        <v>33</v>
      </c>
      <c r="B39" t="s">
        <v>771</v>
      </c>
      <c r="C39" t="s">
        <v>772</v>
      </c>
    </row>
    <row r="40" spans="1:3" x14ac:dyDescent="0.45">
      <c r="A40">
        <v>8</v>
      </c>
      <c r="B40" t="s">
        <v>792</v>
      </c>
      <c r="C40" t="s">
        <v>793</v>
      </c>
    </row>
    <row r="41" spans="1:3" x14ac:dyDescent="0.45">
      <c r="A41">
        <v>8</v>
      </c>
      <c r="B41" s="10" t="s">
        <v>800</v>
      </c>
      <c r="C41" t="s">
        <v>801</v>
      </c>
    </row>
    <row r="42" spans="1:3" x14ac:dyDescent="0.45">
      <c r="A42">
        <v>8</v>
      </c>
      <c r="B42" t="s">
        <v>799</v>
      </c>
      <c r="C42" t="s">
        <v>798</v>
      </c>
    </row>
    <row r="43" spans="1:3" x14ac:dyDescent="0.45">
      <c r="A43">
        <v>8</v>
      </c>
      <c r="B43" t="s">
        <v>791</v>
      </c>
      <c r="C43" t="s">
        <v>794</v>
      </c>
    </row>
    <row r="44" spans="1:3" x14ac:dyDescent="0.45">
      <c r="A44">
        <v>35</v>
      </c>
      <c r="B44" s="10" t="s">
        <v>808</v>
      </c>
      <c r="C44" t="s">
        <v>809</v>
      </c>
    </row>
    <row r="45" spans="1:3" x14ac:dyDescent="0.45">
      <c r="A45">
        <v>35</v>
      </c>
      <c r="B45" t="s">
        <v>810</v>
      </c>
      <c r="C45" t="s">
        <v>811</v>
      </c>
    </row>
    <row r="46" spans="1:3" x14ac:dyDescent="0.45">
      <c r="A46">
        <v>7</v>
      </c>
      <c r="B46" t="s">
        <v>839</v>
      </c>
      <c r="C46" t="s">
        <v>665</v>
      </c>
    </row>
    <row r="47" spans="1:3" x14ac:dyDescent="0.45">
      <c r="A47">
        <v>23</v>
      </c>
      <c r="B47" t="s">
        <v>867</v>
      </c>
      <c r="C47" t="s">
        <v>868</v>
      </c>
    </row>
    <row r="48" spans="1:3" x14ac:dyDescent="0.45">
      <c r="A48">
        <v>35</v>
      </c>
      <c r="B48" t="s">
        <v>902</v>
      </c>
      <c r="C48" t="s">
        <v>903</v>
      </c>
    </row>
  </sheetData>
  <autoFilter ref="A1:C40" xr:uid="{9D543331-6ADF-4965-B171-A65876C9201E}"/>
  <hyperlinks>
    <hyperlink ref="B20" r:id="rId1" xr:uid="{B8B4C84F-4B9B-4B98-AA47-BE6674672F64}"/>
    <hyperlink ref="B27" r:id="rId2" location="overview" xr:uid="{AAF53F3C-824D-46A3-8C66-5CFC2A7E56BD}"/>
    <hyperlink ref="B30" r:id="rId3" xr:uid="{22191C32-D6EE-41A0-B31D-B1D036DF0037}"/>
    <hyperlink ref="B44" r:id="rId4" xr:uid="{5D80DB1F-C872-4D68-9A2E-3246D644E524}"/>
  </hyperlinks>
  <pageMargins left="0.7" right="0.7" top="0.75" bottom="0.75" header="0.3" footer="0.3"/>
  <pageSetup paperSize="9" orientation="portrait"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F508AA-1882-4F11-84B1-13C66B916733}">
  <dimension ref="A1:H18"/>
  <sheetViews>
    <sheetView workbookViewId="0">
      <selection activeCell="G17" sqref="G17"/>
    </sheetView>
  </sheetViews>
  <sheetFormatPr defaultRowHeight="14.25" x14ac:dyDescent="0.45"/>
  <cols>
    <col min="2" max="2" width="22.1328125" customWidth="1"/>
    <col min="3" max="3" width="15.3984375" customWidth="1"/>
    <col min="4" max="4" width="15.1328125" customWidth="1"/>
    <col min="5" max="5" width="11.73046875" customWidth="1"/>
    <col min="6" max="6" width="10.73046875" customWidth="1"/>
    <col min="7" max="7" width="53.3984375" customWidth="1"/>
  </cols>
  <sheetData>
    <row r="1" spans="1:8" x14ac:dyDescent="0.45">
      <c r="A1" s="1" t="s">
        <v>1</v>
      </c>
      <c r="B1" s="1" t="s">
        <v>12</v>
      </c>
      <c r="C1" s="1" t="s">
        <v>15</v>
      </c>
      <c r="D1" s="1" t="s">
        <v>289</v>
      </c>
      <c r="E1" s="1" t="s">
        <v>266</v>
      </c>
      <c r="F1" s="1" t="s">
        <v>267</v>
      </c>
      <c r="G1" s="1" t="s">
        <v>235</v>
      </c>
      <c r="H1" s="1" t="s">
        <v>16</v>
      </c>
    </row>
    <row r="2" spans="1:8" x14ac:dyDescent="0.45">
      <c r="A2">
        <v>1</v>
      </c>
      <c r="B2" t="s">
        <v>26</v>
      </c>
      <c r="C2" t="s">
        <v>38</v>
      </c>
      <c r="D2" t="s">
        <v>291</v>
      </c>
      <c r="E2" t="s">
        <v>292</v>
      </c>
      <c r="F2">
        <v>0</v>
      </c>
      <c r="H2" t="s">
        <v>293</v>
      </c>
    </row>
    <row r="3" spans="1:8" x14ac:dyDescent="0.45">
      <c r="A3">
        <v>2</v>
      </c>
      <c r="B3" t="s">
        <v>37</v>
      </c>
      <c r="C3" t="s">
        <v>38</v>
      </c>
      <c r="F3">
        <v>0</v>
      </c>
      <c r="H3" t="s">
        <v>39</v>
      </c>
    </row>
    <row r="4" spans="1:8" x14ac:dyDescent="0.45">
      <c r="A4">
        <v>3</v>
      </c>
      <c r="B4" t="s">
        <v>46</v>
      </c>
      <c r="C4" t="s">
        <v>150</v>
      </c>
      <c r="F4">
        <v>1</v>
      </c>
      <c r="H4" t="s">
        <v>249</v>
      </c>
    </row>
    <row r="5" spans="1:8" x14ac:dyDescent="0.45">
      <c r="A5">
        <v>4</v>
      </c>
      <c r="B5" t="s">
        <v>57</v>
      </c>
      <c r="C5" t="s">
        <v>38</v>
      </c>
      <c r="F5">
        <v>1</v>
      </c>
    </row>
    <row r="6" spans="1:8" x14ac:dyDescent="0.45">
      <c r="A6">
        <v>5</v>
      </c>
      <c r="B6" t="s">
        <v>65</v>
      </c>
      <c r="C6" t="s">
        <v>150</v>
      </c>
      <c r="F6">
        <v>3</v>
      </c>
    </row>
    <row r="7" spans="1:8" x14ac:dyDescent="0.45">
      <c r="A7">
        <v>6</v>
      </c>
      <c r="B7" t="s">
        <v>76</v>
      </c>
      <c r="C7" t="s">
        <v>38</v>
      </c>
      <c r="F7">
        <v>0</v>
      </c>
    </row>
    <row r="8" spans="1:8" x14ac:dyDescent="0.45">
      <c r="A8">
        <v>7</v>
      </c>
      <c r="B8" t="s">
        <v>46</v>
      </c>
      <c r="C8" t="s">
        <v>150</v>
      </c>
      <c r="F8">
        <v>0</v>
      </c>
    </row>
    <row r="9" spans="1:8" x14ac:dyDescent="0.45">
      <c r="A9">
        <v>8</v>
      </c>
      <c r="B9" t="s">
        <v>37</v>
      </c>
      <c r="C9" t="s">
        <v>150</v>
      </c>
      <c r="F9">
        <v>0</v>
      </c>
    </row>
    <row r="10" spans="1:8" x14ac:dyDescent="0.45">
      <c r="A10">
        <v>9</v>
      </c>
      <c r="B10" t="s">
        <v>37</v>
      </c>
      <c r="C10" t="s">
        <v>38</v>
      </c>
      <c r="F10">
        <v>0</v>
      </c>
    </row>
    <row r="11" spans="1:8" x14ac:dyDescent="0.45">
      <c r="A11">
        <v>10</v>
      </c>
      <c r="B11" t="s">
        <v>93</v>
      </c>
      <c r="C11" t="s">
        <v>150</v>
      </c>
      <c r="F11">
        <v>3</v>
      </c>
    </row>
    <row r="12" spans="1:8" x14ac:dyDescent="0.45">
      <c r="A12">
        <v>11</v>
      </c>
      <c r="B12" t="s">
        <v>37</v>
      </c>
      <c r="C12" t="s">
        <v>150</v>
      </c>
      <c r="F12">
        <v>0</v>
      </c>
      <c r="H12" t="s">
        <v>151</v>
      </c>
    </row>
    <row r="13" spans="1:8" x14ac:dyDescent="0.45">
      <c r="A13">
        <v>12</v>
      </c>
      <c r="B13" t="s">
        <v>170</v>
      </c>
      <c r="C13" t="s">
        <v>38</v>
      </c>
      <c r="F13">
        <v>0</v>
      </c>
      <c r="H13" t="s">
        <v>151</v>
      </c>
    </row>
    <row r="14" spans="1:8" x14ac:dyDescent="0.45">
      <c r="A14">
        <v>13</v>
      </c>
      <c r="B14" t="s">
        <v>180</v>
      </c>
      <c r="C14" t="s">
        <v>186</v>
      </c>
      <c r="F14">
        <v>0</v>
      </c>
    </row>
    <row r="15" spans="1:8" x14ac:dyDescent="0.45">
      <c r="A15">
        <v>14</v>
      </c>
      <c r="B15" t="s">
        <v>37</v>
      </c>
      <c r="C15" t="s">
        <v>186</v>
      </c>
      <c r="F15">
        <v>0</v>
      </c>
      <c r="H15" t="s">
        <v>194</v>
      </c>
    </row>
    <row r="16" spans="1:8" x14ac:dyDescent="0.45">
      <c r="A16">
        <v>15</v>
      </c>
      <c r="B16" t="s">
        <v>225</v>
      </c>
      <c r="C16" t="s">
        <v>38</v>
      </c>
      <c r="F16">
        <v>0</v>
      </c>
      <c r="H16" t="s">
        <v>151</v>
      </c>
    </row>
    <row r="17" spans="1:8" x14ac:dyDescent="0.45">
      <c r="A17">
        <v>16</v>
      </c>
      <c r="B17" t="s">
        <v>46</v>
      </c>
      <c r="C17" t="s">
        <v>150</v>
      </c>
      <c r="D17" t="s">
        <v>290</v>
      </c>
      <c r="E17" t="s">
        <v>288</v>
      </c>
      <c r="F17">
        <v>0</v>
      </c>
      <c r="G17" t="s">
        <v>287</v>
      </c>
      <c r="H17" t="s">
        <v>249</v>
      </c>
    </row>
    <row r="18" spans="1:8" x14ac:dyDescent="0.45">
      <c r="A18">
        <v>21</v>
      </c>
      <c r="B18" t="s">
        <v>37</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5174B4-A8CA-45B8-ACCB-9B5B609F0D5D}">
  <dimension ref="A1:V103"/>
  <sheetViews>
    <sheetView topLeftCell="A80" zoomScale="94" workbookViewId="0">
      <selection activeCell="A104" sqref="A104"/>
    </sheetView>
  </sheetViews>
  <sheetFormatPr defaultRowHeight="14.25" x14ac:dyDescent="0.45"/>
  <sheetData>
    <row r="1" spans="1:21" x14ac:dyDescent="0.45">
      <c r="A1" t="s">
        <v>111</v>
      </c>
      <c r="B1" t="s">
        <v>110</v>
      </c>
      <c r="C1" t="s">
        <v>254</v>
      </c>
      <c r="D1" t="s">
        <v>255</v>
      </c>
      <c r="E1" t="s">
        <v>256</v>
      </c>
      <c r="F1" t="s">
        <v>257</v>
      </c>
      <c r="G1" t="s">
        <v>258</v>
      </c>
      <c r="H1" t="s">
        <v>259</v>
      </c>
      <c r="I1" t="s">
        <v>260</v>
      </c>
      <c r="J1" t="s">
        <v>261</v>
      </c>
      <c r="K1" t="s">
        <v>262</v>
      </c>
      <c r="L1" t="s">
        <v>263</v>
      </c>
      <c r="M1" t="s">
        <v>264</v>
      </c>
      <c r="N1" t="s">
        <v>265</v>
      </c>
    </row>
    <row r="2" spans="1:21" x14ac:dyDescent="0.45">
      <c r="A2" s="12">
        <v>2</v>
      </c>
      <c r="B2" s="12" t="s">
        <v>238</v>
      </c>
      <c r="C2" s="15">
        <v>15</v>
      </c>
      <c r="D2" s="15">
        <v>12</v>
      </c>
      <c r="E2" s="15">
        <v>11</v>
      </c>
      <c r="F2" s="15">
        <v>10</v>
      </c>
      <c r="G2" s="15">
        <v>9</v>
      </c>
      <c r="H2" s="15">
        <v>9</v>
      </c>
      <c r="I2" s="15">
        <v>8</v>
      </c>
      <c r="J2" s="15">
        <v>9</v>
      </c>
      <c r="K2" s="15">
        <v>9</v>
      </c>
      <c r="L2" s="15">
        <v>12</v>
      </c>
      <c r="M2" s="15">
        <v>14</v>
      </c>
      <c r="N2" s="15">
        <v>15</v>
      </c>
    </row>
    <row r="3" spans="1:21" x14ac:dyDescent="0.45">
      <c r="A3" s="11">
        <v>2</v>
      </c>
      <c r="B3" s="11" t="s">
        <v>239</v>
      </c>
      <c r="C3" s="16">
        <v>9</v>
      </c>
      <c r="D3" s="17">
        <v>9</v>
      </c>
      <c r="E3" s="17">
        <v>9</v>
      </c>
      <c r="F3" s="17">
        <v>13</v>
      </c>
      <c r="G3" s="17">
        <v>16</v>
      </c>
      <c r="H3" s="17">
        <v>16</v>
      </c>
      <c r="I3" s="17">
        <v>18</v>
      </c>
      <c r="J3" s="17">
        <v>18</v>
      </c>
      <c r="K3" s="17">
        <v>16</v>
      </c>
      <c r="L3" s="17">
        <v>14</v>
      </c>
      <c r="M3" s="17">
        <v>11</v>
      </c>
      <c r="N3" s="17">
        <v>10</v>
      </c>
      <c r="U3" s="8"/>
    </row>
    <row r="4" spans="1:21" x14ac:dyDescent="0.45">
      <c r="A4" s="13">
        <v>2</v>
      </c>
      <c r="B4" s="13" t="s">
        <v>240</v>
      </c>
      <c r="C4" s="18">
        <v>5</v>
      </c>
      <c r="D4" s="19">
        <v>5</v>
      </c>
      <c r="E4" s="19">
        <v>6</v>
      </c>
      <c r="F4" s="19">
        <v>9</v>
      </c>
      <c r="G4" s="19">
        <v>11</v>
      </c>
      <c r="H4" s="19">
        <v>11</v>
      </c>
      <c r="I4" s="19">
        <v>13</v>
      </c>
      <c r="J4" s="19">
        <v>14</v>
      </c>
      <c r="K4" s="19">
        <v>12</v>
      </c>
      <c r="L4" s="19">
        <v>10</v>
      </c>
      <c r="M4" s="19">
        <v>8</v>
      </c>
      <c r="N4" s="19">
        <v>7</v>
      </c>
    </row>
    <row r="5" spans="1:21" x14ac:dyDescent="0.45">
      <c r="A5" s="12">
        <v>3</v>
      </c>
      <c r="B5" s="12" t="s">
        <v>238</v>
      </c>
      <c r="C5" s="15">
        <v>13</v>
      </c>
      <c r="D5" s="15">
        <v>10</v>
      </c>
      <c r="E5" s="15">
        <v>11</v>
      </c>
      <c r="F5" s="15">
        <v>9</v>
      </c>
      <c r="G5" s="15">
        <v>8</v>
      </c>
      <c r="H5" s="15">
        <v>8</v>
      </c>
      <c r="I5" s="15">
        <v>8</v>
      </c>
      <c r="J5" s="15">
        <v>9</v>
      </c>
      <c r="K5" s="15">
        <v>10</v>
      </c>
      <c r="L5" s="15">
        <v>14</v>
      </c>
      <c r="M5" s="15">
        <v>14</v>
      </c>
      <c r="N5" s="15">
        <v>14</v>
      </c>
    </row>
    <row r="6" spans="1:21" x14ac:dyDescent="0.45">
      <c r="A6" s="11">
        <v>3</v>
      </c>
      <c r="B6" s="11" t="s">
        <v>239</v>
      </c>
      <c r="C6" s="16">
        <v>8</v>
      </c>
      <c r="D6" s="17">
        <v>8</v>
      </c>
      <c r="E6" s="17">
        <v>9</v>
      </c>
      <c r="F6" s="17">
        <v>12</v>
      </c>
      <c r="G6" s="17">
        <v>15</v>
      </c>
      <c r="H6" s="17">
        <v>17</v>
      </c>
      <c r="I6" s="17">
        <v>19</v>
      </c>
      <c r="J6" s="17">
        <v>18</v>
      </c>
      <c r="K6" s="17">
        <v>17</v>
      </c>
      <c r="L6" s="17">
        <v>13</v>
      </c>
      <c r="M6" s="17">
        <v>10</v>
      </c>
      <c r="N6" s="17">
        <v>8</v>
      </c>
    </row>
    <row r="7" spans="1:21" x14ac:dyDescent="0.45">
      <c r="A7" s="13">
        <v>3</v>
      </c>
      <c r="B7" s="13" t="s">
        <v>240</v>
      </c>
      <c r="C7" s="18">
        <v>3</v>
      </c>
      <c r="D7" s="19">
        <v>2</v>
      </c>
      <c r="E7" s="19">
        <v>3</v>
      </c>
      <c r="F7" s="19">
        <v>4</v>
      </c>
      <c r="G7" s="19">
        <v>7</v>
      </c>
      <c r="H7" s="19">
        <v>10</v>
      </c>
      <c r="I7" s="19">
        <v>12</v>
      </c>
      <c r="J7" s="19">
        <v>12</v>
      </c>
      <c r="K7" s="19">
        <v>10</v>
      </c>
      <c r="L7" s="19">
        <v>8</v>
      </c>
      <c r="M7" s="19">
        <v>5</v>
      </c>
      <c r="N7" s="19">
        <v>3</v>
      </c>
      <c r="S7" s="7"/>
    </row>
    <row r="8" spans="1:21" x14ac:dyDescent="0.45">
      <c r="A8" s="12">
        <v>16</v>
      </c>
      <c r="B8" s="12" t="s">
        <v>238</v>
      </c>
      <c r="C8" s="15">
        <v>13</v>
      </c>
      <c r="D8" s="15">
        <v>10</v>
      </c>
      <c r="E8" s="15">
        <v>11</v>
      </c>
      <c r="F8" s="15">
        <v>9</v>
      </c>
      <c r="G8" s="15">
        <v>8</v>
      </c>
      <c r="H8" s="15">
        <v>8</v>
      </c>
      <c r="I8" s="15">
        <v>8</v>
      </c>
      <c r="J8" s="15">
        <v>9</v>
      </c>
      <c r="K8" s="15">
        <v>10</v>
      </c>
      <c r="L8" s="15">
        <v>14</v>
      </c>
      <c r="M8" s="15">
        <v>14</v>
      </c>
      <c r="N8" s="15">
        <v>14</v>
      </c>
    </row>
    <row r="9" spans="1:21" x14ac:dyDescent="0.45">
      <c r="A9" s="11">
        <v>16</v>
      </c>
      <c r="B9" s="11" t="s">
        <v>239</v>
      </c>
      <c r="C9" s="16">
        <v>8</v>
      </c>
      <c r="D9" s="17">
        <v>8</v>
      </c>
      <c r="E9" s="17">
        <v>9</v>
      </c>
      <c r="F9" s="17">
        <v>12</v>
      </c>
      <c r="G9" s="17">
        <v>15</v>
      </c>
      <c r="H9" s="17">
        <v>17</v>
      </c>
      <c r="I9" s="17">
        <v>19</v>
      </c>
      <c r="J9" s="17">
        <v>18</v>
      </c>
      <c r="K9" s="17">
        <v>17</v>
      </c>
      <c r="L9" s="17">
        <v>13</v>
      </c>
      <c r="M9" s="17">
        <v>10</v>
      </c>
      <c r="N9" s="17">
        <v>8</v>
      </c>
      <c r="S9" s="7"/>
    </row>
    <row r="10" spans="1:21" x14ac:dyDescent="0.45">
      <c r="A10" s="13">
        <v>16</v>
      </c>
      <c r="B10" s="13" t="s">
        <v>240</v>
      </c>
      <c r="C10" s="18">
        <v>3</v>
      </c>
      <c r="D10" s="19">
        <v>2</v>
      </c>
      <c r="E10" s="19">
        <v>3</v>
      </c>
      <c r="F10" s="19">
        <v>4</v>
      </c>
      <c r="G10" s="19">
        <v>7</v>
      </c>
      <c r="H10" s="19">
        <v>10</v>
      </c>
      <c r="I10" s="19">
        <v>12</v>
      </c>
      <c r="J10" s="19">
        <v>12</v>
      </c>
      <c r="K10" s="19">
        <v>10</v>
      </c>
      <c r="L10" s="19">
        <v>8</v>
      </c>
      <c r="M10" s="19">
        <v>5</v>
      </c>
      <c r="N10" s="19">
        <v>3</v>
      </c>
      <c r="S10" s="7"/>
    </row>
    <row r="11" spans="1:21" x14ac:dyDescent="0.45">
      <c r="A11" s="12">
        <v>11</v>
      </c>
      <c r="B11" s="12" t="s">
        <v>238</v>
      </c>
      <c r="C11" s="15">
        <v>19</v>
      </c>
      <c r="D11" s="15">
        <v>15</v>
      </c>
      <c r="E11" s="15">
        <v>18</v>
      </c>
      <c r="F11" s="15">
        <v>13</v>
      </c>
      <c r="G11" s="15">
        <v>12</v>
      </c>
      <c r="H11" s="15">
        <v>13</v>
      </c>
      <c r="I11" s="15">
        <v>14</v>
      </c>
      <c r="J11" s="15">
        <v>15</v>
      </c>
      <c r="K11" s="15">
        <v>16</v>
      </c>
      <c r="L11" s="15">
        <v>19</v>
      </c>
      <c r="M11" s="15">
        <v>19</v>
      </c>
      <c r="N11" s="15">
        <v>18</v>
      </c>
    </row>
    <row r="12" spans="1:21" x14ac:dyDescent="0.45">
      <c r="A12" s="11">
        <v>11</v>
      </c>
      <c r="B12" s="11" t="s">
        <v>239</v>
      </c>
      <c r="C12" s="16">
        <v>6</v>
      </c>
      <c r="D12" s="17">
        <v>7</v>
      </c>
      <c r="E12" s="17">
        <v>8</v>
      </c>
      <c r="F12" s="17">
        <v>10</v>
      </c>
      <c r="G12" s="17">
        <v>13</v>
      </c>
      <c r="H12" s="17">
        <v>15</v>
      </c>
      <c r="I12" s="17">
        <v>17</v>
      </c>
      <c r="J12" s="17">
        <v>17</v>
      </c>
      <c r="K12" s="17">
        <v>15</v>
      </c>
      <c r="L12" s="17">
        <v>12</v>
      </c>
      <c r="M12" s="17">
        <v>9</v>
      </c>
      <c r="N12" s="17">
        <v>7</v>
      </c>
      <c r="S12" s="7"/>
    </row>
    <row r="13" spans="1:21" x14ac:dyDescent="0.45">
      <c r="A13" s="13">
        <v>11</v>
      </c>
      <c r="B13" s="13" t="s">
        <v>240</v>
      </c>
      <c r="C13" s="18">
        <v>4</v>
      </c>
      <c r="D13" s="19">
        <v>4</v>
      </c>
      <c r="E13" s="19">
        <v>5</v>
      </c>
      <c r="F13" s="19">
        <v>7</v>
      </c>
      <c r="G13" s="19">
        <v>10</v>
      </c>
      <c r="H13" s="19">
        <v>12</v>
      </c>
      <c r="I13" s="19">
        <v>13</v>
      </c>
      <c r="J13" s="19">
        <v>14</v>
      </c>
      <c r="K13" s="19">
        <v>12</v>
      </c>
      <c r="L13" s="19">
        <v>9</v>
      </c>
      <c r="M13" s="19">
        <v>6</v>
      </c>
      <c r="N13" s="19">
        <v>5</v>
      </c>
      <c r="R13" s="7"/>
      <c r="S13" s="7"/>
    </row>
    <row r="14" spans="1:21" x14ac:dyDescent="0.45">
      <c r="A14" s="12">
        <v>1</v>
      </c>
      <c r="B14" s="12" t="s">
        <v>238</v>
      </c>
      <c r="C14" s="15">
        <v>20</v>
      </c>
      <c r="D14" s="15">
        <v>17</v>
      </c>
      <c r="E14" s="15">
        <v>20</v>
      </c>
      <c r="F14" s="15">
        <v>16</v>
      </c>
      <c r="G14" s="15">
        <v>15</v>
      </c>
      <c r="H14" s="15">
        <v>14</v>
      </c>
      <c r="I14" s="15">
        <v>15</v>
      </c>
      <c r="J14" s="15">
        <v>17</v>
      </c>
      <c r="K14" s="15">
        <v>17</v>
      </c>
      <c r="L14" s="15">
        <v>20</v>
      </c>
      <c r="M14" s="15">
        <v>19</v>
      </c>
      <c r="N14" s="15">
        <v>17</v>
      </c>
    </row>
    <row r="15" spans="1:21" x14ac:dyDescent="0.45">
      <c r="A15" s="11">
        <v>1</v>
      </c>
      <c r="B15" s="11" t="s">
        <v>239</v>
      </c>
      <c r="C15" s="16">
        <v>8</v>
      </c>
      <c r="D15" s="17">
        <v>7</v>
      </c>
      <c r="E15" s="17">
        <v>8</v>
      </c>
      <c r="F15" s="17">
        <v>9</v>
      </c>
      <c r="G15" s="17">
        <v>11</v>
      </c>
      <c r="H15" s="17">
        <v>13</v>
      </c>
      <c r="I15" s="17">
        <v>15</v>
      </c>
      <c r="J15" s="17">
        <v>15</v>
      </c>
      <c r="K15" s="17">
        <v>14</v>
      </c>
      <c r="L15" s="17">
        <v>12</v>
      </c>
      <c r="M15" s="17">
        <v>10</v>
      </c>
      <c r="N15" s="17">
        <v>8</v>
      </c>
      <c r="R15" s="7"/>
      <c r="S15" s="7"/>
    </row>
    <row r="16" spans="1:21" x14ac:dyDescent="0.45">
      <c r="A16" s="13">
        <v>1</v>
      </c>
      <c r="B16" s="13" t="s">
        <v>240</v>
      </c>
      <c r="C16" s="18">
        <v>5</v>
      </c>
      <c r="D16" s="19">
        <v>5</v>
      </c>
      <c r="E16" s="19">
        <v>5</v>
      </c>
      <c r="F16" s="19">
        <v>6</v>
      </c>
      <c r="G16" s="19">
        <v>8</v>
      </c>
      <c r="H16" s="19">
        <v>10</v>
      </c>
      <c r="I16" s="19">
        <v>12</v>
      </c>
      <c r="J16" s="19">
        <v>13</v>
      </c>
      <c r="K16" s="19">
        <v>11</v>
      </c>
      <c r="L16" s="19">
        <v>9</v>
      </c>
      <c r="M16" s="19">
        <v>7</v>
      </c>
      <c r="N16" s="19">
        <v>6</v>
      </c>
      <c r="R16" s="7"/>
      <c r="S16" s="7"/>
    </row>
    <row r="17" spans="1:19" x14ac:dyDescent="0.45">
      <c r="A17" s="12">
        <v>5</v>
      </c>
      <c r="B17" s="12" t="s">
        <v>238</v>
      </c>
      <c r="C17" s="15">
        <v>19</v>
      </c>
      <c r="D17" s="15">
        <v>15</v>
      </c>
      <c r="E17" s="15">
        <v>16</v>
      </c>
      <c r="F17" s="15">
        <v>13</v>
      </c>
      <c r="G17" s="15">
        <v>13</v>
      </c>
      <c r="H17" s="15">
        <v>13</v>
      </c>
      <c r="I17" s="15">
        <v>15</v>
      </c>
      <c r="J17" s="15">
        <v>16</v>
      </c>
      <c r="K17" s="15">
        <v>15</v>
      </c>
      <c r="L17" s="15">
        <v>17</v>
      </c>
      <c r="M17" s="15">
        <v>19</v>
      </c>
      <c r="N17" s="15">
        <v>18</v>
      </c>
    </row>
    <row r="18" spans="1:19" x14ac:dyDescent="0.45">
      <c r="A18" s="11">
        <v>5</v>
      </c>
      <c r="B18" s="11" t="s">
        <v>239</v>
      </c>
      <c r="C18" s="16">
        <v>8</v>
      </c>
      <c r="D18" s="17">
        <v>8</v>
      </c>
      <c r="E18" s="17">
        <v>10</v>
      </c>
      <c r="F18" s="17">
        <v>12</v>
      </c>
      <c r="G18" s="17">
        <v>15</v>
      </c>
      <c r="H18" s="17">
        <v>17</v>
      </c>
      <c r="I18" s="17">
        <v>18</v>
      </c>
      <c r="J18" s="17">
        <v>18</v>
      </c>
      <c r="K18" s="17">
        <v>16</v>
      </c>
      <c r="L18" s="17">
        <v>13</v>
      </c>
      <c r="M18" s="17">
        <v>10</v>
      </c>
      <c r="N18" s="17">
        <v>9</v>
      </c>
      <c r="R18" s="7"/>
      <c r="S18" s="7"/>
    </row>
    <row r="19" spans="1:19" x14ac:dyDescent="0.45">
      <c r="A19" s="13">
        <v>5</v>
      </c>
      <c r="B19" s="13" t="s">
        <v>240</v>
      </c>
      <c r="C19" s="18">
        <v>2</v>
      </c>
      <c r="D19" s="19">
        <v>2</v>
      </c>
      <c r="E19" s="19">
        <v>3</v>
      </c>
      <c r="F19" s="19">
        <v>5</v>
      </c>
      <c r="G19" s="19">
        <v>7</v>
      </c>
      <c r="H19" s="19">
        <v>10</v>
      </c>
      <c r="I19" s="19">
        <v>12</v>
      </c>
      <c r="J19" s="19">
        <v>12</v>
      </c>
      <c r="K19" s="19">
        <v>10</v>
      </c>
      <c r="L19" s="19">
        <v>8</v>
      </c>
      <c r="M19" s="19">
        <v>5</v>
      </c>
      <c r="N19" s="19">
        <v>3</v>
      </c>
      <c r="R19" s="7"/>
      <c r="S19" s="7"/>
    </row>
    <row r="20" spans="1:19" x14ac:dyDescent="0.45">
      <c r="A20" s="12">
        <v>13</v>
      </c>
      <c r="B20" s="12" t="s">
        <v>238</v>
      </c>
      <c r="C20" s="15">
        <v>19</v>
      </c>
      <c r="D20" s="15">
        <v>15</v>
      </c>
      <c r="E20" s="15">
        <v>16</v>
      </c>
      <c r="F20" s="15">
        <v>13</v>
      </c>
      <c r="G20" s="15">
        <v>13</v>
      </c>
      <c r="H20" s="15">
        <v>13</v>
      </c>
      <c r="I20" s="15">
        <v>15</v>
      </c>
      <c r="J20" s="15">
        <v>16</v>
      </c>
      <c r="K20" s="15">
        <v>15</v>
      </c>
      <c r="L20" s="15">
        <v>17</v>
      </c>
      <c r="M20" s="15">
        <v>19</v>
      </c>
      <c r="N20" s="15">
        <v>18</v>
      </c>
    </row>
    <row r="21" spans="1:19" x14ac:dyDescent="0.45">
      <c r="A21" s="11">
        <v>13</v>
      </c>
      <c r="B21" s="11" t="s">
        <v>239</v>
      </c>
      <c r="C21" s="16">
        <v>8</v>
      </c>
      <c r="D21" s="17">
        <v>8</v>
      </c>
      <c r="E21" s="17">
        <v>10</v>
      </c>
      <c r="F21" s="17">
        <v>12</v>
      </c>
      <c r="G21" s="17">
        <v>15</v>
      </c>
      <c r="H21" s="17">
        <v>17</v>
      </c>
      <c r="I21" s="17">
        <v>18</v>
      </c>
      <c r="J21" s="17">
        <v>18</v>
      </c>
      <c r="K21" s="17">
        <v>16</v>
      </c>
      <c r="L21" s="17">
        <v>13</v>
      </c>
      <c r="M21" s="17">
        <v>10</v>
      </c>
      <c r="N21" s="17">
        <v>9</v>
      </c>
      <c r="R21" s="7"/>
      <c r="S21" s="7"/>
    </row>
    <row r="22" spans="1:19" x14ac:dyDescent="0.45">
      <c r="A22" s="13">
        <v>13</v>
      </c>
      <c r="B22" s="13" t="s">
        <v>240</v>
      </c>
      <c r="C22" s="18">
        <v>2</v>
      </c>
      <c r="D22" s="19">
        <v>2</v>
      </c>
      <c r="E22" s="19">
        <v>3</v>
      </c>
      <c r="F22" s="19">
        <v>5</v>
      </c>
      <c r="G22" s="19">
        <v>7</v>
      </c>
      <c r="H22" s="19">
        <v>10</v>
      </c>
      <c r="I22" s="19">
        <v>12</v>
      </c>
      <c r="J22" s="19">
        <v>12</v>
      </c>
      <c r="K22" s="19">
        <v>10</v>
      </c>
      <c r="L22" s="19">
        <v>8</v>
      </c>
      <c r="M22" s="19">
        <v>5</v>
      </c>
      <c r="N22" s="19">
        <v>3</v>
      </c>
      <c r="R22" s="7"/>
      <c r="S22" s="7"/>
    </row>
    <row r="23" spans="1:19" x14ac:dyDescent="0.45">
      <c r="A23" s="12">
        <v>14</v>
      </c>
      <c r="B23" s="12" t="s">
        <v>238</v>
      </c>
      <c r="C23" s="15">
        <v>15</v>
      </c>
      <c r="D23" s="15">
        <v>12</v>
      </c>
      <c r="E23" s="15">
        <v>11</v>
      </c>
      <c r="F23" s="15">
        <v>10</v>
      </c>
      <c r="G23" s="15">
        <v>9</v>
      </c>
      <c r="H23" s="15">
        <v>9</v>
      </c>
      <c r="I23" s="15">
        <v>8</v>
      </c>
      <c r="J23" s="15">
        <v>9</v>
      </c>
      <c r="K23" s="15">
        <v>9</v>
      </c>
      <c r="L23" s="15">
        <v>12</v>
      </c>
      <c r="M23" s="15">
        <v>14</v>
      </c>
      <c r="N23" s="15">
        <v>15</v>
      </c>
    </row>
    <row r="24" spans="1:19" x14ac:dyDescent="0.45">
      <c r="A24" s="11">
        <v>14</v>
      </c>
      <c r="B24" s="11" t="s">
        <v>239</v>
      </c>
      <c r="C24" s="16">
        <v>9</v>
      </c>
      <c r="D24" s="17">
        <v>9</v>
      </c>
      <c r="E24" s="17">
        <v>9</v>
      </c>
      <c r="F24" s="17">
        <v>13</v>
      </c>
      <c r="G24" s="17">
        <v>16</v>
      </c>
      <c r="H24" s="17">
        <v>16</v>
      </c>
      <c r="I24" s="17">
        <v>18</v>
      </c>
      <c r="J24" s="17">
        <v>18</v>
      </c>
      <c r="K24" s="17">
        <v>16</v>
      </c>
      <c r="L24" s="17">
        <v>14</v>
      </c>
      <c r="M24" s="17">
        <v>11</v>
      </c>
      <c r="N24" s="17">
        <v>10</v>
      </c>
      <c r="R24" s="7"/>
      <c r="S24" s="7"/>
    </row>
    <row r="25" spans="1:19" x14ac:dyDescent="0.45">
      <c r="A25" s="13">
        <v>14</v>
      </c>
      <c r="B25" s="13" t="s">
        <v>240</v>
      </c>
      <c r="C25" s="18">
        <v>5</v>
      </c>
      <c r="D25" s="19">
        <v>5</v>
      </c>
      <c r="E25" s="19">
        <v>6</v>
      </c>
      <c r="F25" s="19">
        <v>9</v>
      </c>
      <c r="G25" s="19">
        <v>11</v>
      </c>
      <c r="H25" s="19">
        <v>11</v>
      </c>
      <c r="I25" s="19">
        <v>13</v>
      </c>
      <c r="J25" s="19">
        <v>14</v>
      </c>
      <c r="K25" s="19">
        <v>12</v>
      </c>
      <c r="L25" s="19">
        <v>10</v>
      </c>
      <c r="M25" s="19">
        <v>8</v>
      </c>
      <c r="N25" s="19">
        <v>7</v>
      </c>
      <c r="R25" s="7"/>
      <c r="S25" s="7"/>
    </row>
    <row r="26" spans="1:19" x14ac:dyDescent="0.45">
      <c r="A26" s="12">
        <v>7</v>
      </c>
      <c r="B26" s="12" t="s">
        <v>238</v>
      </c>
      <c r="C26" s="20">
        <v>13</v>
      </c>
      <c r="D26" s="20">
        <v>10</v>
      </c>
      <c r="E26" s="20">
        <v>11</v>
      </c>
      <c r="F26" s="20">
        <v>9</v>
      </c>
      <c r="G26" s="20">
        <v>8</v>
      </c>
      <c r="H26" s="20">
        <v>8</v>
      </c>
      <c r="I26" s="20">
        <v>8</v>
      </c>
      <c r="J26" s="20">
        <v>9</v>
      </c>
      <c r="K26" s="15">
        <v>10</v>
      </c>
      <c r="L26" s="15">
        <v>14</v>
      </c>
      <c r="M26" s="15">
        <v>14</v>
      </c>
      <c r="N26" s="15">
        <v>14</v>
      </c>
    </row>
    <row r="27" spans="1:19" x14ac:dyDescent="0.45">
      <c r="A27" s="11">
        <v>7</v>
      </c>
      <c r="B27" s="11" t="s">
        <v>239</v>
      </c>
      <c r="C27" s="21">
        <v>8</v>
      </c>
      <c r="D27" s="22">
        <v>8</v>
      </c>
      <c r="E27" s="22">
        <v>9</v>
      </c>
      <c r="F27" s="22">
        <v>12</v>
      </c>
      <c r="G27" s="22">
        <v>15</v>
      </c>
      <c r="H27" s="22">
        <v>17</v>
      </c>
      <c r="I27" s="22">
        <v>19</v>
      </c>
      <c r="J27" s="22">
        <v>18</v>
      </c>
      <c r="K27" s="17">
        <v>17</v>
      </c>
      <c r="L27" s="17">
        <v>13</v>
      </c>
      <c r="M27" s="17">
        <v>10</v>
      </c>
      <c r="N27" s="17">
        <v>8</v>
      </c>
      <c r="R27" s="7"/>
      <c r="S27" s="7"/>
    </row>
    <row r="28" spans="1:19" x14ac:dyDescent="0.45">
      <c r="A28" s="13">
        <v>7</v>
      </c>
      <c r="B28" s="13" t="s">
        <v>240</v>
      </c>
      <c r="C28" s="23">
        <v>3</v>
      </c>
      <c r="D28" s="24">
        <v>2</v>
      </c>
      <c r="E28" s="24">
        <v>3</v>
      </c>
      <c r="F28" s="24">
        <v>4</v>
      </c>
      <c r="G28" s="24">
        <v>7</v>
      </c>
      <c r="H28" s="24">
        <v>10</v>
      </c>
      <c r="I28" s="24">
        <v>12</v>
      </c>
      <c r="J28" s="24">
        <v>12</v>
      </c>
      <c r="K28" s="19">
        <v>10</v>
      </c>
      <c r="L28" s="19">
        <v>8</v>
      </c>
      <c r="M28" s="19">
        <v>5</v>
      </c>
      <c r="N28" s="19">
        <v>3</v>
      </c>
      <c r="R28" s="7"/>
      <c r="S28" s="7"/>
    </row>
    <row r="29" spans="1:19" x14ac:dyDescent="0.45">
      <c r="A29" s="12">
        <v>12</v>
      </c>
      <c r="B29" s="12" t="s">
        <v>238</v>
      </c>
      <c r="C29" s="20">
        <v>4</v>
      </c>
      <c r="D29" s="20">
        <v>4</v>
      </c>
      <c r="E29" s="20">
        <v>5</v>
      </c>
      <c r="F29" s="20">
        <v>6</v>
      </c>
      <c r="G29" s="20">
        <v>5</v>
      </c>
      <c r="H29" s="20">
        <v>3</v>
      </c>
      <c r="I29" s="20">
        <v>2</v>
      </c>
      <c r="J29" s="20">
        <v>4</v>
      </c>
      <c r="K29" s="15">
        <v>5</v>
      </c>
      <c r="L29" s="15">
        <v>5</v>
      </c>
      <c r="M29" s="15">
        <v>4</v>
      </c>
      <c r="N29" s="15">
        <v>4</v>
      </c>
    </row>
    <row r="30" spans="1:19" x14ac:dyDescent="0.45">
      <c r="A30" s="11">
        <v>12</v>
      </c>
      <c r="B30" s="11" t="s">
        <v>239</v>
      </c>
      <c r="C30" s="21">
        <v>13</v>
      </c>
      <c r="D30" s="22">
        <v>14</v>
      </c>
      <c r="E30" s="22">
        <v>16</v>
      </c>
      <c r="F30" s="22">
        <v>19</v>
      </c>
      <c r="G30" s="22">
        <v>22</v>
      </c>
      <c r="H30" s="22">
        <v>26</v>
      </c>
      <c r="I30" s="22">
        <v>28</v>
      </c>
      <c r="J30" s="22">
        <v>29</v>
      </c>
      <c r="K30" s="17">
        <v>26</v>
      </c>
      <c r="L30" s="17">
        <v>22</v>
      </c>
      <c r="M30" s="17">
        <v>17</v>
      </c>
      <c r="N30" s="17">
        <v>13</v>
      </c>
      <c r="R30" s="7"/>
      <c r="S30" s="7"/>
    </row>
    <row r="31" spans="1:19" x14ac:dyDescent="0.45">
      <c r="A31" s="13">
        <v>12</v>
      </c>
      <c r="B31" s="13" t="s">
        <v>240</v>
      </c>
      <c r="C31" s="23">
        <v>4</v>
      </c>
      <c r="D31" s="24">
        <v>4</v>
      </c>
      <c r="E31" s="24">
        <v>6</v>
      </c>
      <c r="F31" s="24">
        <v>9</v>
      </c>
      <c r="G31" s="24">
        <v>12</v>
      </c>
      <c r="H31" s="24">
        <v>17</v>
      </c>
      <c r="I31" s="24">
        <v>19</v>
      </c>
      <c r="J31" s="24">
        <v>19</v>
      </c>
      <c r="K31" s="19">
        <v>16</v>
      </c>
      <c r="L31" s="19">
        <v>13</v>
      </c>
      <c r="M31" s="19">
        <v>8</v>
      </c>
      <c r="N31" s="19">
        <v>4</v>
      </c>
      <c r="R31" s="7"/>
      <c r="S31" s="7"/>
    </row>
    <row r="32" spans="1:19" x14ac:dyDescent="0.45">
      <c r="A32" s="12">
        <v>17</v>
      </c>
      <c r="B32" s="12" t="s">
        <v>238</v>
      </c>
      <c r="C32" s="20">
        <v>15</v>
      </c>
      <c r="D32" s="20">
        <v>15</v>
      </c>
      <c r="E32" s="20">
        <v>17</v>
      </c>
      <c r="F32" s="20">
        <v>15</v>
      </c>
      <c r="G32" s="20">
        <v>17</v>
      </c>
      <c r="H32" s="20">
        <v>17</v>
      </c>
      <c r="I32" s="20">
        <v>16</v>
      </c>
      <c r="J32" s="20">
        <v>18</v>
      </c>
      <c r="K32" s="15">
        <v>19</v>
      </c>
      <c r="L32" s="15">
        <v>19</v>
      </c>
      <c r="M32" s="15">
        <v>15</v>
      </c>
      <c r="N32" s="15">
        <v>16</v>
      </c>
    </row>
    <row r="33" spans="1:22" x14ac:dyDescent="0.45">
      <c r="A33" s="11">
        <v>17</v>
      </c>
      <c r="B33" s="11" t="s">
        <v>239</v>
      </c>
      <c r="C33" s="21">
        <v>1</v>
      </c>
      <c r="D33" s="22">
        <v>1</v>
      </c>
      <c r="E33" s="22">
        <v>2</v>
      </c>
      <c r="F33" s="22">
        <v>4</v>
      </c>
      <c r="G33" s="22">
        <v>9</v>
      </c>
      <c r="H33" s="22">
        <v>13</v>
      </c>
      <c r="I33" s="22">
        <v>15</v>
      </c>
      <c r="J33" s="22">
        <v>15</v>
      </c>
      <c r="K33" s="17">
        <v>11</v>
      </c>
      <c r="L33" s="17">
        <v>7</v>
      </c>
      <c r="M33" s="17">
        <v>4</v>
      </c>
      <c r="N33" s="17">
        <v>2</v>
      </c>
      <c r="R33" s="7"/>
      <c r="S33" s="7"/>
    </row>
    <row r="34" spans="1:22" x14ac:dyDescent="0.45">
      <c r="A34" s="13">
        <v>17</v>
      </c>
      <c r="B34" s="13" t="s">
        <v>240</v>
      </c>
      <c r="C34" s="23">
        <v>-2</v>
      </c>
      <c r="D34" s="24">
        <v>-3</v>
      </c>
      <c r="E34" s="24">
        <v>-2</v>
      </c>
      <c r="F34" s="24">
        <v>1</v>
      </c>
      <c r="G34" s="24">
        <v>4</v>
      </c>
      <c r="H34" s="24">
        <v>8</v>
      </c>
      <c r="I34" s="24">
        <v>11</v>
      </c>
      <c r="J34" s="24">
        <v>11</v>
      </c>
      <c r="K34" s="19">
        <v>8</v>
      </c>
      <c r="L34" s="19">
        <v>4</v>
      </c>
      <c r="M34" s="19">
        <v>1</v>
      </c>
      <c r="N34" s="19">
        <v>-2</v>
      </c>
      <c r="R34" s="7"/>
      <c r="S34" s="7"/>
    </row>
    <row r="35" spans="1:22" x14ac:dyDescent="0.45">
      <c r="A35" s="12">
        <v>6</v>
      </c>
      <c r="B35" s="12" t="s">
        <v>238</v>
      </c>
      <c r="C35" s="20">
        <v>4</v>
      </c>
      <c r="D35" s="20">
        <v>4</v>
      </c>
      <c r="E35" s="20">
        <v>5</v>
      </c>
      <c r="F35" s="20">
        <v>7</v>
      </c>
      <c r="G35" s="20">
        <v>10</v>
      </c>
      <c r="H35" s="20">
        <v>9</v>
      </c>
      <c r="I35" s="20">
        <v>9</v>
      </c>
      <c r="J35" s="20">
        <v>9</v>
      </c>
      <c r="K35" s="15">
        <v>6</v>
      </c>
      <c r="L35" s="15">
        <v>6</v>
      </c>
      <c r="M35" s="15">
        <v>6</v>
      </c>
      <c r="N35" s="15">
        <v>4</v>
      </c>
    </row>
    <row r="36" spans="1:22" x14ac:dyDescent="0.45">
      <c r="A36" s="11">
        <v>6</v>
      </c>
      <c r="B36" s="11" t="s">
        <v>239</v>
      </c>
      <c r="C36" s="21">
        <v>5</v>
      </c>
      <c r="D36" s="22">
        <v>8</v>
      </c>
      <c r="E36" s="22">
        <v>14</v>
      </c>
      <c r="F36" s="22">
        <v>18</v>
      </c>
      <c r="G36" s="22">
        <v>22</v>
      </c>
      <c r="H36" s="22">
        <v>26</v>
      </c>
      <c r="I36" s="22">
        <v>28</v>
      </c>
      <c r="J36" s="22">
        <v>26</v>
      </c>
      <c r="K36" s="17">
        <v>18</v>
      </c>
      <c r="L36" s="17">
        <v>18</v>
      </c>
      <c r="M36" s="17">
        <v>10</v>
      </c>
      <c r="N36" s="17">
        <v>6</v>
      </c>
      <c r="R36" s="7"/>
      <c r="S36" s="7"/>
    </row>
    <row r="37" spans="1:22" x14ac:dyDescent="0.45">
      <c r="A37" s="13">
        <v>6</v>
      </c>
      <c r="B37" s="13" t="s">
        <v>240</v>
      </c>
      <c r="C37" s="23">
        <v>-6</v>
      </c>
      <c r="D37" s="24">
        <v>-3</v>
      </c>
      <c r="E37" s="24">
        <v>1</v>
      </c>
      <c r="F37" s="24">
        <v>4</v>
      </c>
      <c r="G37" s="24">
        <v>8</v>
      </c>
      <c r="H37" s="24">
        <v>12</v>
      </c>
      <c r="I37" s="24">
        <v>14</v>
      </c>
      <c r="J37" s="24">
        <v>14</v>
      </c>
      <c r="K37" s="19">
        <v>10</v>
      </c>
      <c r="L37" s="19">
        <v>5</v>
      </c>
      <c r="M37" s="19">
        <v>0</v>
      </c>
      <c r="N37" s="19">
        <v>-5</v>
      </c>
      <c r="R37" s="7"/>
      <c r="S37" s="7"/>
    </row>
    <row r="38" spans="1:22" x14ac:dyDescent="0.45">
      <c r="A38" s="12">
        <v>8</v>
      </c>
      <c r="B38" s="12" t="s">
        <v>238</v>
      </c>
      <c r="C38" s="20">
        <v>15</v>
      </c>
      <c r="D38" s="20">
        <v>11</v>
      </c>
      <c r="E38" s="20">
        <v>13</v>
      </c>
      <c r="F38" s="20">
        <v>11</v>
      </c>
      <c r="G38" s="20">
        <v>10</v>
      </c>
      <c r="H38" s="20">
        <v>9</v>
      </c>
      <c r="I38" s="20">
        <v>10</v>
      </c>
      <c r="J38" s="20">
        <v>11</v>
      </c>
      <c r="K38" s="15">
        <v>11</v>
      </c>
      <c r="L38" s="15">
        <v>16</v>
      </c>
      <c r="M38" s="15">
        <v>16</v>
      </c>
      <c r="N38" s="15">
        <v>15</v>
      </c>
    </row>
    <row r="39" spans="1:22" x14ac:dyDescent="0.45">
      <c r="A39" s="11">
        <v>8</v>
      </c>
      <c r="B39" s="11" t="s">
        <v>239</v>
      </c>
      <c r="C39" s="21">
        <v>8</v>
      </c>
      <c r="D39" s="22">
        <v>7</v>
      </c>
      <c r="E39" s="22">
        <v>8</v>
      </c>
      <c r="F39" s="22">
        <v>10</v>
      </c>
      <c r="G39" s="22">
        <v>12</v>
      </c>
      <c r="H39" s="22">
        <v>15</v>
      </c>
      <c r="I39" s="22">
        <v>17</v>
      </c>
      <c r="J39" s="22">
        <v>17</v>
      </c>
      <c r="K39" s="17">
        <v>15</v>
      </c>
      <c r="L39" s="17">
        <v>13</v>
      </c>
      <c r="M39" s="17">
        <v>11</v>
      </c>
      <c r="N39" s="17">
        <v>9</v>
      </c>
      <c r="R39" s="7"/>
      <c r="S39" s="7"/>
    </row>
    <row r="40" spans="1:22" x14ac:dyDescent="0.45">
      <c r="A40" s="13">
        <v>8</v>
      </c>
      <c r="B40" s="13" t="s">
        <v>240</v>
      </c>
      <c r="C40" s="23">
        <v>5</v>
      </c>
      <c r="D40" s="24">
        <v>5</v>
      </c>
      <c r="E40" s="24">
        <v>6</v>
      </c>
      <c r="F40" s="24">
        <v>7</v>
      </c>
      <c r="G40" s="24">
        <v>9</v>
      </c>
      <c r="H40" s="24">
        <v>12</v>
      </c>
      <c r="I40" s="24">
        <v>14</v>
      </c>
      <c r="J40" s="24">
        <v>14</v>
      </c>
      <c r="K40" s="19">
        <v>13</v>
      </c>
      <c r="L40" s="19">
        <v>11</v>
      </c>
      <c r="M40" s="19">
        <v>8</v>
      </c>
      <c r="N40" s="19">
        <v>7</v>
      </c>
      <c r="R40" s="7"/>
      <c r="S40" s="7"/>
    </row>
    <row r="41" spans="1:22" x14ac:dyDescent="0.45">
      <c r="A41" s="12">
        <v>10</v>
      </c>
      <c r="B41" s="12" t="s">
        <v>238</v>
      </c>
      <c r="C41" s="20">
        <v>16</v>
      </c>
      <c r="D41" s="20">
        <v>12</v>
      </c>
      <c r="E41" s="20">
        <v>13</v>
      </c>
      <c r="F41" s="20">
        <v>11</v>
      </c>
      <c r="G41" s="20">
        <v>10</v>
      </c>
      <c r="H41" s="20">
        <v>10</v>
      </c>
      <c r="I41" s="20">
        <v>11</v>
      </c>
      <c r="J41" s="20">
        <v>11</v>
      </c>
      <c r="K41" s="15">
        <v>11</v>
      </c>
      <c r="L41" s="15">
        <v>16</v>
      </c>
      <c r="M41" s="15">
        <v>16</v>
      </c>
      <c r="N41" s="15">
        <v>15</v>
      </c>
    </row>
    <row r="42" spans="1:22" x14ac:dyDescent="0.45">
      <c r="A42" s="11">
        <v>10</v>
      </c>
      <c r="B42" s="11" t="s">
        <v>239</v>
      </c>
      <c r="C42" s="16">
        <v>8</v>
      </c>
      <c r="D42" s="17">
        <v>8</v>
      </c>
      <c r="E42" s="17">
        <v>10</v>
      </c>
      <c r="F42" s="17">
        <v>11</v>
      </c>
      <c r="G42" s="17">
        <v>15</v>
      </c>
      <c r="H42" s="17">
        <v>16</v>
      </c>
      <c r="I42" s="17">
        <v>19</v>
      </c>
      <c r="J42" s="17">
        <v>19</v>
      </c>
      <c r="K42" s="17">
        <v>17</v>
      </c>
      <c r="L42" s="17">
        <v>14</v>
      </c>
      <c r="M42" s="17">
        <v>11</v>
      </c>
      <c r="N42" s="17">
        <v>8</v>
      </c>
      <c r="R42" s="7"/>
    </row>
    <row r="43" spans="1:22" x14ac:dyDescent="0.45">
      <c r="A43" s="13">
        <v>10</v>
      </c>
      <c r="B43" s="13" t="s">
        <v>240</v>
      </c>
      <c r="C43" s="18">
        <v>6</v>
      </c>
      <c r="D43" s="19">
        <v>6</v>
      </c>
      <c r="E43" s="19">
        <v>7</v>
      </c>
      <c r="F43" s="19">
        <v>8</v>
      </c>
      <c r="G43" s="19">
        <v>11</v>
      </c>
      <c r="H43" s="19">
        <v>13</v>
      </c>
      <c r="I43" s="19">
        <v>15</v>
      </c>
      <c r="J43" s="19">
        <v>16</v>
      </c>
      <c r="K43" s="19">
        <v>14</v>
      </c>
      <c r="L43" s="19">
        <v>11</v>
      </c>
      <c r="M43" s="19">
        <v>8</v>
      </c>
      <c r="N43" s="19">
        <v>6</v>
      </c>
      <c r="R43" s="7"/>
    </row>
    <row r="44" spans="1:22" x14ac:dyDescent="0.45">
      <c r="A44" s="12">
        <v>18</v>
      </c>
      <c r="B44" s="12" t="s">
        <v>238</v>
      </c>
      <c r="C44" s="15">
        <v>17</v>
      </c>
      <c r="D44" s="15">
        <v>13</v>
      </c>
      <c r="E44" s="15">
        <v>16</v>
      </c>
      <c r="F44" s="15">
        <v>13</v>
      </c>
      <c r="G44" s="15">
        <v>12</v>
      </c>
      <c r="H44" s="15">
        <v>12</v>
      </c>
      <c r="I44" s="15">
        <v>13</v>
      </c>
      <c r="J44" s="15">
        <v>14</v>
      </c>
      <c r="K44" s="15">
        <v>14</v>
      </c>
      <c r="L44" s="15">
        <v>18</v>
      </c>
      <c r="M44" s="15">
        <v>18</v>
      </c>
      <c r="N44" s="15">
        <v>17</v>
      </c>
    </row>
    <row r="45" spans="1:22" x14ac:dyDescent="0.45">
      <c r="A45" s="11">
        <v>18</v>
      </c>
      <c r="B45" s="11" t="s">
        <v>239</v>
      </c>
      <c r="C45" s="16">
        <v>7</v>
      </c>
      <c r="D45" s="17">
        <v>7</v>
      </c>
      <c r="E45" s="17">
        <v>9</v>
      </c>
      <c r="F45" s="17">
        <v>12</v>
      </c>
      <c r="G45" s="17">
        <v>15</v>
      </c>
      <c r="H45" s="17">
        <v>18</v>
      </c>
      <c r="I45" s="17">
        <v>19</v>
      </c>
      <c r="J45" s="17">
        <v>19</v>
      </c>
      <c r="K45" s="17">
        <v>17</v>
      </c>
      <c r="L45" s="17">
        <v>13</v>
      </c>
      <c r="M45" s="17">
        <v>10</v>
      </c>
      <c r="N45" s="17">
        <v>8</v>
      </c>
      <c r="R45" s="7"/>
    </row>
    <row r="46" spans="1:22" x14ac:dyDescent="0.45">
      <c r="A46" s="13">
        <v>18</v>
      </c>
      <c r="B46" s="13" t="s">
        <v>240</v>
      </c>
      <c r="C46" s="18">
        <v>2</v>
      </c>
      <c r="D46" s="19">
        <v>2</v>
      </c>
      <c r="E46" s="19">
        <v>3</v>
      </c>
      <c r="F46" s="19">
        <v>4</v>
      </c>
      <c r="G46" s="19">
        <v>7</v>
      </c>
      <c r="H46" s="19">
        <v>9</v>
      </c>
      <c r="I46" s="19">
        <v>11</v>
      </c>
      <c r="J46" s="19">
        <v>11</v>
      </c>
      <c r="K46" s="19">
        <v>9</v>
      </c>
      <c r="L46" s="19">
        <v>7</v>
      </c>
      <c r="M46" s="19">
        <v>4</v>
      </c>
      <c r="N46" s="19">
        <v>2</v>
      </c>
      <c r="R46" s="7"/>
      <c r="S46" s="14"/>
      <c r="T46" s="14"/>
      <c r="U46" s="14"/>
      <c r="V46" s="14"/>
    </row>
    <row r="47" spans="1:22" x14ac:dyDescent="0.45">
      <c r="A47" s="12">
        <v>15</v>
      </c>
      <c r="B47" s="12" t="s">
        <v>238</v>
      </c>
      <c r="C47" s="15">
        <v>4</v>
      </c>
      <c r="D47" s="15">
        <v>6</v>
      </c>
      <c r="E47" s="15">
        <v>8</v>
      </c>
      <c r="F47" s="15">
        <v>10</v>
      </c>
      <c r="G47" s="15">
        <v>12</v>
      </c>
      <c r="H47" s="15">
        <v>11</v>
      </c>
      <c r="I47" s="15">
        <v>10</v>
      </c>
      <c r="J47" s="15">
        <v>11</v>
      </c>
      <c r="K47" s="15">
        <v>8</v>
      </c>
      <c r="L47" s="15">
        <v>7</v>
      </c>
      <c r="M47" s="15">
        <v>6</v>
      </c>
      <c r="N47" s="15">
        <v>6</v>
      </c>
      <c r="S47" s="14"/>
      <c r="T47" s="14"/>
      <c r="U47" s="14"/>
      <c r="V47" s="14"/>
    </row>
    <row r="48" spans="1:22" x14ac:dyDescent="0.45">
      <c r="A48" s="11">
        <v>15</v>
      </c>
      <c r="B48" s="11" t="s">
        <v>239</v>
      </c>
      <c r="C48" s="16">
        <v>4.2</v>
      </c>
      <c r="D48" s="17">
        <v>4.7</v>
      </c>
      <c r="E48" s="17">
        <v>8.6</v>
      </c>
      <c r="F48" s="17">
        <v>12.7</v>
      </c>
      <c r="G48" s="17">
        <v>18.2</v>
      </c>
      <c r="H48" s="17">
        <v>24.1</v>
      </c>
      <c r="I48" s="17">
        <v>28.6</v>
      </c>
      <c r="J48" s="17">
        <v>27.3</v>
      </c>
      <c r="K48" s="17">
        <v>22.1</v>
      </c>
      <c r="L48" s="17">
        <v>14.9</v>
      </c>
      <c r="M48" s="17">
        <v>8.1</v>
      </c>
      <c r="N48" s="17">
        <v>3.4</v>
      </c>
      <c r="S48" s="14"/>
      <c r="T48" s="14"/>
      <c r="U48" s="14"/>
      <c r="V48" s="14"/>
    </row>
    <row r="49" spans="1:22" x14ac:dyDescent="0.45">
      <c r="A49" s="13">
        <v>15</v>
      </c>
      <c r="B49" s="13" t="s">
        <v>240</v>
      </c>
      <c r="C49" s="18">
        <v>-7.8</v>
      </c>
      <c r="D49" s="19">
        <v>-7.4</v>
      </c>
      <c r="E49" s="19">
        <v>-4.2</v>
      </c>
      <c r="F49" s="19">
        <v>-0.7</v>
      </c>
      <c r="G49" s="19">
        <v>4.5999999999999996</v>
      </c>
      <c r="H49" s="19">
        <v>9.4</v>
      </c>
      <c r="I49" s="19">
        <v>13.1</v>
      </c>
      <c r="J49" s="19">
        <v>12.3</v>
      </c>
      <c r="K49" s="19">
        <v>7.1</v>
      </c>
      <c r="L49" s="19">
        <v>1.1000000000000001</v>
      </c>
      <c r="M49" s="19">
        <v>-4.3</v>
      </c>
      <c r="N49" s="19">
        <v>-8.1999999999999993</v>
      </c>
      <c r="S49" s="14"/>
      <c r="T49" s="14"/>
      <c r="U49" s="14"/>
      <c r="V49" s="14"/>
    </row>
    <row r="50" spans="1:22" x14ac:dyDescent="0.45">
      <c r="A50" s="12">
        <v>19</v>
      </c>
      <c r="B50" s="12" t="s">
        <v>238</v>
      </c>
      <c r="C50" s="15">
        <v>9</v>
      </c>
      <c r="D50" s="15">
        <v>7</v>
      </c>
      <c r="E50" s="15">
        <v>9</v>
      </c>
      <c r="F50" s="15">
        <v>9</v>
      </c>
      <c r="G50" s="15">
        <v>11</v>
      </c>
      <c r="H50" s="15">
        <v>13</v>
      </c>
      <c r="I50" s="15">
        <v>13</v>
      </c>
      <c r="J50" s="15">
        <v>11</v>
      </c>
      <c r="K50" s="15">
        <v>9</v>
      </c>
      <c r="L50" s="15">
        <v>6</v>
      </c>
      <c r="M50" s="15">
        <v>8</v>
      </c>
      <c r="N50" s="15">
        <v>7</v>
      </c>
      <c r="S50" s="14"/>
      <c r="T50" s="14"/>
      <c r="U50" s="14"/>
      <c r="V50" s="14"/>
    </row>
    <row r="51" spans="1:22" x14ac:dyDescent="0.45">
      <c r="A51" s="11">
        <v>19</v>
      </c>
      <c r="B51" s="11" t="s">
        <v>239</v>
      </c>
      <c r="C51" s="16">
        <v>-10</v>
      </c>
      <c r="D51" s="17">
        <v>-6</v>
      </c>
      <c r="E51" s="17">
        <v>-3</v>
      </c>
      <c r="F51" s="17">
        <v>-2</v>
      </c>
      <c r="G51" s="17">
        <v>2</v>
      </c>
      <c r="H51" s="17">
        <v>12</v>
      </c>
      <c r="I51" s="17">
        <v>15</v>
      </c>
      <c r="J51" s="17">
        <v>14</v>
      </c>
      <c r="K51" s="17">
        <v>9</v>
      </c>
      <c r="L51" s="17">
        <v>5</v>
      </c>
      <c r="M51" s="17">
        <v>-4</v>
      </c>
      <c r="N51" s="17">
        <v>-10</v>
      </c>
      <c r="S51" s="14"/>
      <c r="T51" s="14"/>
      <c r="U51" s="14"/>
      <c r="V51" s="14"/>
    </row>
    <row r="52" spans="1:22" x14ac:dyDescent="0.45">
      <c r="A52" s="13">
        <v>19</v>
      </c>
      <c r="B52" s="13" t="s">
        <v>240</v>
      </c>
      <c r="C52" s="18">
        <v>-15</v>
      </c>
      <c r="D52" s="19">
        <v>-11</v>
      </c>
      <c r="E52" s="19">
        <v>-8</v>
      </c>
      <c r="F52" s="19">
        <v>-8</v>
      </c>
      <c r="G52" s="19">
        <v>-3</v>
      </c>
      <c r="H52" s="19">
        <v>5</v>
      </c>
      <c r="I52" s="19">
        <v>7</v>
      </c>
      <c r="J52" s="19">
        <v>7</v>
      </c>
      <c r="K52" s="19">
        <v>3</v>
      </c>
      <c r="L52" s="19">
        <v>-1</v>
      </c>
      <c r="M52" s="19">
        <v>-8</v>
      </c>
      <c r="N52" s="19">
        <v>-14</v>
      </c>
      <c r="S52" s="14"/>
      <c r="T52" s="14"/>
      <c r="U52" s="14"/>
      <c r="V52" s="14"/>
    </row>
    <row r="53" spans="1:22" x14ac:dyDescent="0.45">
      <c r="A53" s="12">
        <v>20</v>
      </c>
      <c r="B53" s="12" t="s">
        <v>238</v>
      </c>
      <c r="C53" s="15">
        <v>18</v>
      </c>
      <c r="D53" s="15">
        <v>15</v>
      </c>
      <c r="E53" s="15">
        <v>17</v>
      </c>
      <c r="F53" s="15">
        <v>16</v>
      </c>
      <c r="G53" s="15">
        <v>14</v>
      </c>
      <c r="H53" s="15">
        <v>14</v>
      </c>
      <c r="I53" s="15">
        <v>15</v>
      </c>
      <c r="J53" s="15">
        <v>14</v>
      </c>
      <c r="K53" s="15">
        <v>14</v>
      </c>
      <c r="L53" s="15">
        <v>18</v>
      </c>
      <c r="M53" s="15">
        <v>18</v>
      </c>
      <c r="N53" s="15">
        <v>20</v>
      </c>
      <c r="S53" s="14"/>
      <c r="T53" s="14"/>
      <c r="U53" s="14"/>
      <c r="V53" s="14"/>
    </row>
    <row r="54" spans="1:22" x14ac:dyDescent="0.45">
      <c r="A54" s="11">
        <v>20</v>
      </c>
      <c r="B54" s="11" t="s">
        <v>239</v>
      </c>
      <c r="C54" s="16">
        <v>5</v>
      </c>
      <c r="D54" s="17">
        <v>5</v>
      </c>
      <c r="E54" s="17">
        <v>7</v>
      </c>
      <c r="F54" s="17">
        <v>9</v>
      </c>
      <c r="G54" s="17">
        <v>12</v>
      </c>
      <c r="H54" s="17">
        <v>15</v>
      </c>
      <c r="I54" s="17">
        <v>16</v>
      </c>
      <c r="J54" s="17">
        <v>16</v>
      </c>
      <c r="K54" s="17">
        <v>14</v>
      </c>
      <c r="L54" s="17">
        <v>10</v>
      </c>
      <c r="M54" s="17">
        <v>7</v>
      </c>
      <c r="N54" s="17">
        <v>5</v>
      </c>
      <c r="O54" s="14"/>
      <c r="S54" s="14"/>
      <c r="T54" s="14"/>
      <c r="U54" s="14"/>
      <c r="V54" s="14"/>
    </row>
    <row r="55" spans="1:22" x14ac:dyDescent="0.45">
      <c r="A55" s="13">
        <v>20</v>
      </c>
      <c r="B55" s="13" t="s">
        <v>240</v>
      </c>
      <c r="C55" s="18">
        <v>0</v>
      </c>
      <c r="D55" s="19">
        <v>0</v>
      </c>
      <c r="E55" s="19">
        <v>1</v>
      </c>
      <c r="F55" s="19">
        <v>2</v>
      </c>
      <c r="G55" s="19">
        <v>4</v>
      </c>
      <c r="H55" s="19">
        <v>7</v>
      </c>
      <c r="I55" s="19">
        <v>9</v>
      </c>
      <c r="J55" s="19">
        <v>9</v>
      </c>
      <c r="K55" s="19">
        <v>7</v>
      </c>
      <c r="L55" s="19">
        <v>5</v>
      </c>
      <c r="M55" s="19">
        <v>2</v>
      </c>
      <c r="N55" s="19">
        <v>0</v>
      </c>
      <c r="O55" s="14"/>
      <c r="S55" s="14"/>
      <c r="T55" s="14"/>
      <c r="U55" s="14"/>
      <c r="V55" s="14"/>
    </row>
    <row r="56" spans="1:22" x14ac:dyDescent="0.45">
      <c r="A56" s="12">
        <v>21</v>
      </c>
      <c r="B56" s="12" t="s">
        <v>238</v>
      </c>
      <c r="C56" s="15">
        <v>6</v>
      </c>
      <c r="D56" s="15">
        <v>9</v>
      </c>
      <c r="E56" s="15">
        <v>10</v>
      </c>
      <c r="F56" s="15">
        <v>11</v>
      </c>
      <c r="G56" s="15">
        <v>15</v>
      </c>
      <c r="H56" s="15">
        <v>19</v>
      </c>
      <c r="I56" s="15">
        <v>17</v>
      </c>
      <c r="J56" s="15">
        <v>17</v>
      </c>
      <c r="K56" s="15">
        <v>14</v>
      </c>
      <c r="L56" s="15">
        <v>8</v>
      </c>
      <c r="M56" s="15">
        <v>6</v>
      </c>
      <c r="N56" s="15">
        <v>4</v>
      </c>
      <c r="O56" s="14"/>
      <c r="S56" s="14"/>
      <c r="T56" s="14"/>
      <c r="U56" s="14"/>
      <c r="V56" s="14"/>
    </row>
    <row r="57" spans="1:22" x14ac:dyDescent="0.45">
      <c r="A57" s="11">
        <v>21</v>
      </c>
      <c r="B57" s="11" t="s">
        <v>239</v>
      </c>
      <c r="C57" s="16">
        <v>18</v>
      </c>
      <c r="D57" s="17">
        <v>18</v>
      </c>
      <c r="E57" s="17">
        <v>21</v>
      </c>
      <c r="F57" s="17">
        <v>25</v>
      </c>
      <c r="G57" s="17">
        <v>28</v>
      </c>
      <c r="H57" s="17">
        <v>30</v>
      </c>
      <c r="I57" s="17">
        <v>31</v>
      </c>
      <c r="J57" s="17">
        <v>31</v>
      </c>
      <c r="K57" s="17">
        <v>30</v>
      </c>
      <c r="L57" s="17">
        <v>28</v>
      </c>
      <c r="M57" s="17">
        <v>24</v>
      </c>
      <c r="N57" s="17">
        <v>20</v>
      </c>
      <c r="O57" s="14"/>
      <c r="S57" s="14"/>
      <c r="T57" s="14"/>
      <c r="U57" s="7"/>
      <c r="V57" s="14"/>
    </row>
    <row r="58" spans="1:22" x14ac:dyDescent="0.45">
      <c r="A58" s="13">
        <v>21</v>
      </c>
      <c r="B58" s="13" t="s">
        <v>240</v>
      </c>
      <c r="C58" s="18">
        <v>14</v>
      </c>
      <c r="D58" s="19">
        <v>14</v>
      </c>
      <c r="E58" s="19">
        <v>17</v>
      </c>
      <c r="F58" s="19">
        <v>20</v>
      </c>
      <c r="G58" s="19">
        <v>24</v>
      </c>
      <c r="H58" s="19">
        <v>26</v>
      </c>
      <c r="I58" s="19">
        <v>27</v>
      </c>
      <c r="J58" s="19">
        <v>26</v>
      </c>
      <c r="K58" s="19">
        <v>25</v>
      </c>
      <c r="L58" s="19">
        <v>23</v>
      </c>
      <c r="M58" s="19">
        <v>19</v>
      </c>
      <c r="N58" s="19">
        <v>15</v>
      </c>
    </row>
    <row r="59" spans="1:22" x14ac:dyDescent="0.45">
      <c r="A59" s="12">
        <v>9</v>
      </c>
      <c r="B59" s="12" t="s">
        <v>238</v>
      </c>
      <c r="C59" s="15">
        <v>15</v>
      </c>
      <c r="D59" s="15">
        <v>12</v>
      </c>
      <c r="E59" s="15">
        <v>15</v>
      </c>
      <c r="F59" s="15">
        <v>10</v>
      </c>
      <c r="G59" s="15">
        <v>11</v>
      </c>
      <c r="H59" s="15">
        <v>7</v>
      </c>
      <c r="I59" s="15">
        <v>3</v>
      </c>
      <c r="J59" s="15">
        <v>5</v>
      </c>
      <c r="K59" s="15">
        <v>7</v>
      </c>
      <c r="L59" s="15">
        <v>12</v>
      </c>
      <c r="M59" s="15">
        <v>14</v>
      </c>
      <c r="N59" s="15">
        <v>17</v>
      </c>
      <c r="U59" s="7"/>
    </row>
    <row r="60" spans="1:22" x14ac:dyDescent="0.45">
      <c r="A60" s="11">
        <v>9</v>
      </c>
      <c r="B60" s="11" t="s">
        <v>239</v>
      </c>
      <c r="C60" s="16">
        <v>9</v>
      </c>
      <c r="D60" s="17">
        <v>10</v>
      </c>
      <c r="E60" s="17">
        <v>13</v>
      </c>
      <c r="F60" s="17">
        <v>15</v>
      </c>
      <c r="G60" s="17">
        <v>19</v>
      </c>
      <c r="H60" s="17">
        <v>23</v>
      </c>
      <c r="I60" s="17">
        <v>28</v>
      </c>
      <c r="J60" s="17">
        <v>28</v>
      </c>
      <c r="K60" s="17">
        <v>23</v>
      </c>
      <c r="L60" s="17">
        <v>18</v>
      </c>
      <c r="M60" s="17">
        <v>12</v>
      </c>
      <c r="N60" s="17">
        <v>9</v>
      </c>
      <c r="U60" s="7"/>
    </row>
    <row r="61" spans="1:22" x14ac:dyDescent="0.45">
      <c r="A61" s="13">
        <v>9</v>
      </c>
      <c r="B61" s="13" t="s">
        <v>240</v>
      </c>
      <c r="C61" s="18">
        <v>0</v>
      </c>
      <c r="D61" s="19">
        <v>1</v>
      </c>
      <c r="E61" s="19">
        <v>2</v>
      </c>
      <c r="F61" s="19">
        <v>4</v>
      </c>
      <c r="G61" s="19">
        <v>7</v>
      </c>
      <c r="H61" s="19">
        <v>11</v>
      </c>
      <c r="I61" s="19">
        <v>13</v>
      </c>
      <c r="J61" s="19">
        <v>13</v>
      </c>
      <c r="K61" s="19">
        <v>11</v>
      </c>
      <c r="L61" s="19">
        <v>7</v>
      </c>
      <c r="M61" s="19">
        <v>3</v>
      </c>
      <c r="N61" s="19">
        <v>1</v>
      </c>
    </row>
    <row r="62" spans="1:22" x14ac:dyDescent="0.45">
      <c r="A62" s="12">
        <v>24</v>
      </c>
      <c r="B62" s="12" t="s">
        <v>238</v>
      </c>
      <c r="C62" s="12">
        <v>6</v>
      </c>
      <c r="D62" s="12">
        <v>5</v>
      </c>
      <c r="E62" s="12">
        <v>5</v>
      </c>
      <c r="F62" s="12">
        <v>7</v>
      </c>
      <c r="G62" s="12">
        <v>5</v>
      </c>
      <c r="H62" s="12">
        <v>4</v>
      </c>
      <c r="I62" s="12">
        <v>2</v>
      </c>
      <c r="J62" s="12">
        <v>2</v>
      </c>
      <c r="K62" s="12">
        <v>4</v>
      </c>
      <c r="L62" s="12">
        <v>7</v>
      </c>
      <c r="M62" s="12">
        <v>6</v>
      </c>
      <c r="N62" s="12">
        <v>6</v>
      </c>
      <c r="U62" s="7"/>
    </row>
    <row r="63" spans="1:22" x14ac:dyDescent="0.45">
      <c r="A63" s="11">
        <v>24</v>
      </c>
      <c r="B63" s="11" t="s">
        <v>239</v>
      </c>
      <c r="C63" s="11">
        <v>1</v>
      </c>
      <c r="D63" s="11">
        <v>2</v>
      </c>
      <c r="E63" s="11">
        <v>7</v>
      </c>
      <c r="F63" s="11">
        <v>9</v>
      </c>
      <c r="G63" s="11">
        <v>14</v>
      </c>
      <c r="H63" s="11">
        <v>18</v>
      </c>
      <c r="I63" s="11">
        <v>21</v>
      </c>
      <c r="J63" s="11">
        <v>21</v>
      </c>
      <c r="K63" s="11">
        <v>16</v>
      </c>
      <c r="L63" s="11">
        <v>11</v>
      </c>
      <c r="M63" s="11">
        <v>5</v>
      </c>
      <c r="N63" s="11">
        <v>1</v>
      </c>
      <c r="U63" s="7"/>
    </row>
    <row r="64" spans="1:22" x14ac:dyDescent="0.45">
      <c r="A64" s="13">
        <v>24</v>
      </c>
      <c r="B64" s="13" t="s">
        <v>240</v>
      </c>
      <c r="C64" s="13">
        <v>-9</v>
      </c>
      <c r="D64" s="13">
        <v>-8</v>
      </c>
      <c r="E64" s="13">
        <v>-5</v>
      </c>
      <c r="F64" s="13">
        <v>-3</v>
      </c>
      <c r="G64" s="13">
        <v>1</v>
      </c>
      <c r="H64" s="13">
        <v>4</v>
      </c>
      <c r="I64" s="13">
        <v>7</v>
      </c>
      <c r="J64" s="13">
        <v>7</v>
      </c>
      <c r="K64" s="13">
        <v>3</v>
      </c>
      <c r="L64" s="13">
        <v>0</v>
      </c>
      <c r="M64" s="13">
        <v>-5</v>
      </c>
      <c r="N64" s="13">
        <v>-8</v>
      </c>
    </row>
    <row r="65" spans="1:21" x14ac:dyDescent="0.45">
      <c r="A65" s="12">
        <v>23</v>
      </c>
      <c r="B65" s="12" t="s">
        <v>238</v>
      </c>
      <c r="C65" s="12">
        <v>5</v>
      </c>
      <c r="D65" s="12">
        <v>6</v>
      </c>
      <c r="E65" s="12">
        <v>5</v>
      </c>
      <c r="F65" s="12">
        <v>5</v>
      </c>
      <c r="G65" s="12">
        <v>5</v>
      </c>
      <c r="H65" s="12">
        <v>3</v>
      </c>
      <c r="I65" s="12">
        <v>2</v>
      </c>
      <c r="J65" s="12">
        <v>2</v>
      </c>
      <c r="K65" s="12">
        <v>2</v>
      </c>
      <c r="L65" s="12">
        <v>5</v>
      </c>
      <c r="M65" s="12">
        <v>6</v>
      </c>
      <c r="N65" s="12">
        <v>6</v>
      </c>
      <c r="U65" s="7"/>
    </row>
    <row r="66" spans="1:21" x14ac:dyDescent="0.45">
      <c r="A66" s="11">
        <v>23</v>
      </c>
      <c r="B66" s="11" t="s">
        <v>239</v>
      </c>
      <c r="C66" s="11">
        <v>12</v>
      </c>
      <c r="D66" s="11">
        <v>13</v>
      </c>
      <c r="E66" s="11">
        <v>15</v>
      </c>
      <c r="F66" s="11">
        <v>19</v>
      </c>
      <c r="G66" s="11">
        <v>25</v>
      </c>
      <c r="H66" s="11">
        <v>29</v>
      </c>
      <c r="I66" s="11">
        <v>32</v>
      </c>
      <c r="J66" s="11">
        <v>32</v>
      </c>
      <c r="K66" s="11">
        <v>27</v>
      </c>
      <c r="L66" s="11">
        <v>22</v>
      </c>
      <c r="M66" s="11">
        <v>17</v>
      </c>
      <c r="N66" s="11">
        <v>13</v>
      </c>
      <c r="U66" s="7"/>
    </row>
    <row r="67" spans="1:21" x14ac:dyDescent="0.45">
      <c r="A67" s="13">
        <v>23</v>
      </c>
      <c r="B67" s="13" t="s">
        <v>240</v>
      </c>
      <c r="C67" s="13">
        <v>4</v>
      </c>
      <c r="D67" s="13">
        <v>4</v>
      </c>
      <c r="E67" s="13">
        <v>6</v>
      </c>
      <c r="F67" s="13">
        <v>9</v>
      </c>
      <c r="G67" s="13">
        <v>14</v>
      </c>
      <c r="H67" s="13">
        <v>19</v>
      </c>
      <c r="I67" s="13">
        <v>22</v>
      </c>
      <c r="J67" s="13">
        <v>22</v>
      </c>
      <c r="K67" s="13">
        <v>18</v>
      </c>
      <c r="L67" s="13">
        <v>14</v>
      </c>
      <c r="M67" s="13">
        <v>9</v>
      </c>
      <c r="N67" s="13">
        <v>6</v>
      </c>
    </row>
    <row r="68" spans="1:21" x14ac:dyDescent="0.45">
      <c r="A68" s="12">
        <v>22</v>
      </c>
      <c r="B68" s="12" t="s">
        <v>238</v>
      </c>
      <c r="C68" s="12">
        <v>4</v>
      </c>
      <c r="D68" s="12">
        <v>3</v>
      </c>
      <c r="E68" s="12">
        <v>4</v>
      </c>
      <c r="F68" s="12">
        <v>4</v>
      </c>
      <c r="G68" s="12">
        <v>4</v>
      </c>
      <c r="H68" s="12">
        <v>2</v>
      </c>
      <c r="I68" s="12">
        <v>1</v>
      </c>
      <c r="J68" s="12">
        <v>1</v>
      </c>
      <c r="K68" s="12">
        <v>3</v>
      </c>
      <c r="L68" s="12">
        <v>4</v>
      </c>
      <c r="M68" s="12">
        <v>4</v>
      </c>
      <c r="N68" s="12">
        <v>4</v>
      </c>
      <c r="U68" s="7"/>
    </row>
    <row r="69" spans="1:21" x14ac:dyDescent="0.45">
      <c r="A69" s="11">
        <v>22</v>
      </c>
      <c r="B69" s="11" t="s">
        <v>239</v>
      </c>
      <c r="C69" s="11">
        <v>15</v>
      </c>
      <c r="D69" s="11">
        <v>16</v>
      </c>
      <c r="E69" s="11">
        <v>18</v>
      </c>
      <c r="F69" s="11">
        <v>19</v>
      </c>
      <c r="G69" s="11">
        <v>23</v>
      </c>
      <c r="H69" s="11">
        <v>27</v>
      </c>
      <c r="I69" s="11">
        <v>29</v>
      </c>
      <c r="J69" s="11">
        <v>29</v>
      </c>
      <c r="K69" s="11">
        <v>27</v>
      </c>
      <c r="L69" s="11">
        <v>24</v>
      </c>
      <c r="M69" s="11">
        <v>18</v>
      </c>
      <c r="N69" s="11">
        <v>16</v>
      </c>
      <c r="U69" s="7"/>
    </row>
    <row r="70" spans="1:21" x14ac:dyDescent="0.45">
      <c r="A70" s="13">
        <v>22</v>
      </c>
      <c r="B70" s="13" t="s">
        <v>240</v>
      </c>
      <c r="C70" s="13">
        <v>6</v>
      </c>
      <c r="D70" s="13">
        <v>6</v>
      </c>
      <c r="E70" s="13">
        <v>8</v>
      </c>
      <c r="F70" s="13">
        <v>10</v>
      </c>
      <c r="G70" s="13">
        <v>13</v>
      </c>
      <c r="H70" s="13">
        <v>17</v>
      </c>
      <c r="I70" s="13">
        <v>20</v>
      </c>
      <c r="J70" s="13">
        <v>21</v>
      </c>
      <c r="K70" s="13">
        <v>18</v>
      </c>
      <c r="L70" s="13">
        <v>14</v>
      </c>
      <c r="M70" s="13">
        <v>9</v>
      </c>
      <c r="N70" s="13">
        <v>7</v>
      </c>
    </row>
    <row r="71" spans="1:21" x14ac:dyDescent="0.45">
      <c r="A71" s="12">
        <v>25</v>
      </c>
      <c r="B71" s="12" t="s">
        <v>238</v>
      </c>
      <c r="C71" s="12">
        <v>10</v>
      </c>
      <c r="D71" s="12">
        <v>10</v>
      </c>
      <c r="E71" s="12">
        <v>12</v>
      </c>
      <c r="F71" s="12">
        <v>14</v>
      </c>
      <c r="G71" s="12">
        <v>16</v>
      </c>
      <c r="H71" s="12">
        <v>17</v>
      </c>
      <c r="I71" s="12">
        <v>17</v>
      </c>
      <c r="J71" s="12">
        <v>16</v>
      </c>
      <c r="K71" s="12">
        <v>13</v>
      </c>
      <c r="L71" s="12">
        <v>10</v>
      </c>
      <c r="M71" s="12">
        <v>11</v>
      </c>
      <c r="N71" s="12">
        <v>12</v>
      </c>
      <c r="U71" s="7"/>
    </row>
    <row r="72" spans="1:21" x14ac:dyDescent="0.45">
      <c r="A72" s="11">
        <v>25</v>
      </c>
      <c r="B72" s="11" t="s">
        <v>239</v>
      </c>
      <c r="C72" s="11">
        <v>-1</v>
      </c>
      <c r="D72" s="11">
        <v>-1</v>
      </c>
      <c r="E72" s="11">
        <v>2</v>
      </c>
      <c r="F72" s="11">
        <v>6</v>
      </c>
      <c r="G72" s="11">
        <v>10</v>
      </c>
      <c r="H72" s="11">
        <v>12</v>
      </c>
      <c r="I72" s="11">
        <v>15</v>
      </c>
      <c r="J72" s="11">
        <v>16</v>
      </c>
      <c r="K72" s="11">
        <v>13</v>
      </c>
      <c r="L72" s="11">
        <v>10</v>
      </c>
      <c r="M72" s="11">
        <v>3</v>
      </c>
      <c r="N72" s="11">
        <v>-1</v>
      </c>
      <c r="U72" s="7"/>
    </row>
    <row r="73" spans="1:21" x14ac:dyDescent="0.45">
      <c r="A73" s="13">
        <v>25</v>
      </c>
      <c r="B73" s="13" t="s">
        <v>240</v>
      </c>
      <c r="C73" s="13">
        <v>-7</v>
      </c>
      <c r="D73" s="13">
        <v>-8</v>
      </c>
      <c r="E73" s="13">
        <v>-5</v>
      </c>
      <c r="F73" s="13">
        <v>-2</v>
      </c>
      <c r="G73" s="13">
        <v>1</v>
      </c>
      <c r="H73" s="13">
        <v>5</v>
      </c>
      <c r="I73" s="13">
        <v>7</v>
      </c>
      <c r="J73" s="13">
        <v>8</v>
      </c>
      <c r="K73" s="13">
        <v>4</v>
      </c>
      <c r="L73" s="13">
        <v>1</v>
      </c>
      <c r="M73" s="13">
        <v>-4</v>
      </c>
      <c r="N73" s="13">
        <v>-6</v>
      </c>
    </row>
    <row r="74" spans="1:21" x14ac:dyDescent="0.45">
      <c r="A74" s="12">
        <v>28</v>
      </c>
      <c r="B74" s="12" t="s">
        <v>238</v>
      </c>
      <c r="C74" s="12">
        <v>4</v>
      </c>
      <c r="D74" s="12">
        <v>4</v>
      </c>
      <c r="E74" s="12">
        <v>4</v>
      </c>
      <c r="F74" s="12">
        <v>4</v>
      </c>
      <c r="G74" s="12">
        <v>4</v>
      </c>
      <c r="H74" s="12">
        <v>2</v>
      </c>
      <c r="I74" s="12">
        <v>0</v>
      </c>
      <c r="J74" s="12">
        <v>1</v>
      </c>
      <c r="K74" s="12">
        <v>2</v>
      </c>
      <c r="L74" s="12">
        <v>4</v>
      </c>
      <c r="M74" s="12">
        <v>5</v>
      </c>
      <c r="N74" s="12">
        <v>4</v>
      </c>
      <c r="U74" s="7"/>
    </row>
    <row r="75" spans="1:21" x14ac:dyDescent="0.45">
      <c r="A75" s="11">
        <v>28</v>
      </c>
      <c r="B75" s="11" t="s">
        <v>239</v>
      </c>
      <c r="C75" s="11">
        <v>15</v>
      </c>
      <c r="D75" s="11">
        <v>16</v>
      </c>
      <c r="E75" s="11">
        <v>18</v>
      </c>
      <c r="F75" s="11">
        <v>21</v>
      </c>
      <c r="G75" s="11">
        <v>24</v>
      </c>
      <c r="H75" s="11">
        <v>29</v>
      </c>
      <c r="I75" s="11">
        <v>31</v>
      </c>
      <c r="J75" s="11">
        <v>32</v>
      </c>
      <c r="K75" s="11">
        <v>28</v>
      </c>
      <c r="L75" s="11">
        <v>23</v>
      </c>
      <c r="M75" s="11">
        <v>18</v>
      </c>
      <c r="N75" s="11">
        <v>16</v>
      </c>
      <c r="U75" s="7"/>
    </row>
    <row r="76" spans="1:21" x14ac:dyDescent="0.45">
      <c r="A76" s="13">
        <v>28</v>
      </c>
      <c r="B76" s="13" t="s">
        <v>240</v>
      </c>
      <c r="C76" s="13">
        <v>5</v>
      </c>
      <c r="D76" s="13">
        <v>5</v>
      </c>
      <c r="E76" s="13">
        <v>7</v>
      </c>
      <c r="F76" s="13">
        <v>9</v>
      </c>
      <c r="G76" s="13">
        <v>13</v>
      </c>
      <c r="H76" s="13">
        <v>17</v>
      </c>
      <c r="I76" s="13">
        <v>19</v>
      </c>
      <c r="J76" s="13">
        <v>20</v>
      </c>
      <c r="K76" s="13">
        <v>17</v>
      </c>
      <c r="L76" s="13">
        <v>14</v>
      </c>
      <c r="M76" s="13">
        <v>9</v>
      </c>
      <c r="N76" s="13">
        <v>6</v>
      </c>
    </row>
    <row r="77" spans="1:21" x14ac:dyDescent="0.45">
      <c r="A77" s="12">
        <v>29</v>
      </c>
      <c r="B77" s="12" t="s">
        <v>238</v>
      </c>
      <c r="C77" s="12">
        <v>13</v>
      </c>
      <c r="D77" s="12">
        <v>9</v>
      </c>
      <c r="E77" s="12">
        <v>11</v>
      </c>
      <c r="F77" s="12">
        <v>9</v>
      </c>
      <c r="G77" s="12">
        <v>8</v>
      </c>
      <c r="H77" s="12">
        <v>8</v>
      </c>
      <c r="I77" s="12">
        <v>7</v>
      </c>
      <c r="J77" s="12">
        <v>8</v>
      </c>
      <c r="K77" s="12">
        <v>9</v>
      </c>
      <c r="L77" s="12">
        <v>11</v>
      </c>
      <c r="M77" s="12">
        <v>10</v>
      </c>
      <c r="N77" s="12">
        <v>11</v>
      </c>
      <c r="U77" s="7"/>
    </row>
    <row r="78" spans="1:21" x14ac:dyDescent="0.45">
      <c r="A78" s="11">
        <v>29</v>
      </c>
      <c r="B78" s="11" t="s">
        <v>239</v>
      </c>
      <c r="C78" s="26">
        <v>7</v>
      </c>
      <c r="D78" s="26">
        <v>7.3</v>
      </c>
      <c r="E78" s="26">
        <v>9.6</v>
      </c>
      <c r="F78" s="26">
        <v>12.7</v>
      </c>
      <c r="G78" s="26">
        <v>16</v>
      </c>
      <c r="H78" s="26">
        <v>19.2</v>
      </c>
      <c r="I78" s="26">
        <v>20.7</v>
      </c>
      <c r="J78" s="26">
        <v>20.2</v>
      </c>
      <c r="K78" s="26">
        <v>17.7</v>
      </c>
      <c r="L78" s="26">
        <v>14.1</v>
      </c>
      <c r="M78" s="26">
        <v>9.6999999999999993</v>
      </c>
      <c r="N78" s="26">
        <v>7.9</v>
      </c>
      <c r="U78" s="7"/>
    </row>
    <row r="79" spans="1:21" x14ac:dyDescent="0.45">
      <c r="A79" s="13">
        <v>29</v>
      </c>
      <c r="B79" s="13" t="s">
        <v>240</v>
      </c>
      <c r="C79" s="27">
        <v>1.6</v>
      </c>
      <c r="D79" s="27">
        <v>1.5</v>
      </c>
      <c r="E79" s="27">
        <v>2.8</v>
      </c>
      <c r="F79" s="27">
        <v>4.9000000000000004</v>
      </c>
      <c r="G79" s="27">
        <v>7.7</v>
      </c>
      <c r="H79" s="27">
        <v>10.7</v>
      </c>
      <c r="I79" s="27">
        <v>12.2</v>
      </c>
      <c r="J79" s="27">
        <v>12</v>
      </c>
      <c r="K79" s="27">
        <v>10</v>
      </c>
      <c r="L79" s="27">
        <v>7.4</v>
      </c>
      <c r="M79" s="27">
        <v>4</v>
      </c>
      <c r="N79" s="27">
        <v>2.5</v>
      </c>
    </row>
    <row r="80" spans="1:21" x14ac:dyDescent="0.45">
      <c r="A80" s="12">
        <v>26</v>
      </c>
      <c r="B80" s="12" t="s">
        <v>238</v>
      </c>
      <c r="C80" s="12">
        <v>9</v>
      </c>
      <c r="D80" s="12">
        <v>7</v>
      </c>
      <c r="E80" s="12">
        <v>10</v>
      </c>
      <c r="F80" s="12">
        <v>10</v>
      </c>
      <c r="G80" s="12">
        <v>12</v>
      </c>
      <c r="H80" s="12">
        <v>14</v>
      </c>
      <c r="I80" s="12">
        <v>15</v>
      </c>
      <c r="J80" s="12">
        <v>14</v>
      </c>
      <c r="K80" s="12">
        <v>10</v>
      </c>
      <c r="L80" s="12">
        <v>7</v>
      </c>
      <c r="M80" s="12">
        <v>9</v>
      </c>
      <c r="N80" s="12">
        <v>9</v>
      </c>
      <c r="U80" s="7"/>
    </row>
    <row r="81" spans="1:21" x14ac:dyDescent="0.45">
      <c r="A81" s="11">
        <v>26</v>
      </c>
      <c r="B81" s="11" t="s">
        <v>239</v>
      </c>
      <c r="C81" s="26">
        <v>-7</v>
      </c>
      <c r="D81" s="26">
        <v>-4</v>
      </c>
      <c r="E81" s="26">
        <v>2</v>
      </c>
      <c r="F81" s="26">
        <v>5</v>
      </c>
      <c r="G81" s="26">
        <v>10</v>
      </c>
      <c r="H81" s="26">
        <v>14</v>
      </c>
      <c r="I81" s="26">
        <v>16</v>
      </c>
      <c r="J81" s="26">
        <v>15</v>
      </c>
      <c r="K81" s="26">
        <v>10</v>
      </c>
      <c r="L81" s="26">
        <v>4</v>
      </c>
      <c r="M81" s="26">
        <v>-3</v>
      </c>
      <c r="N81" s="26">
        <v>-7</v>
      </c>
      <c r="U81" s="7"/>
    </row>
    <row r="82" spans="1:21" x14ac:dyDescent="0.45">
      <c r="A82" s="13">
        <v>26</v>
      </c>
      <c r="B82" s="13" t="s">
        <v>240</v>
      </c>
      <c r="C82" s="27">
        <v>-18</v>
      </c>
      <c r="D82" s="27">
        <v>-15</v>
      </c>
      <c r="E82" s="27">
        <v>-11</v>
      </c>
      <c r="F82" s="27">
        <v>-7</v>
      </c>
      <c r="G82" s="27">
        <v>-3</v>
      </c>
      <c r="H82" s="27">
        <v>0</v>
      </c>
      <c r="I82" s="27">
        <v>2</v>
      </c>
      <c r="J82" s="27">
        <v>2</v>
      </c>
      <c r="K82" s="27">
        <v>-2</v>
      </c>
      <c r="L82" s="27">
        <v>-7</v>
      </c>
      <c r="M82" s="27">
        <v>-13</v>
      </c>
      <c r="N82" s="27">
        <v>-17</v>
      </c>
    </row>
    <row r="83" spans="1:21" x14ac:dyDescent="0.45">
      <c r="A83" s="12">
        <v>30</v>
      </c>
      <c r="B83" s="12" t="s">
        <v>238</v>
      </c>
      <c r="C83" s="12">
        <v>13</v>
      </c>
      <c r="D83" s="12">
        <v>9</v>
      </c>
      <c r="E83" s="12">
        <v>11</v>
      </c>
      <c r="F83" s="12">
        <v>9</v>
      </c>
      <c r="G83" s="12">
        <v>8</v>
      </c>
      <c r="H83" s="12">
        <v>8</v>
      </c>
      <c r="I83" s="12">
        <v>7</v>
      </c>
      <c r="J83" s="12">
        <v>8</v>
      </c>
      <c r="K83" s="12">
        <v>9</v>
      </c>
      <c r="L83" s="12">
        <v>11</v>
      </c>
      <c r="M83" s="12">
        <v>10</v>
      </c>
      <c r="N83" s="12">
        <v>11</v>
      </c>
      <c r="U83" s="7"/>
    </row>
    <row r="84" spans="1:21" x14ac:dyDescent="0.45">
      <c r="A84" s="11">
        <v>30</v>
      </c>
      <c r="B84" s="11" t="s">
        <v>239</v>
      </c>
      <c r="C84" s="26">
        <v>8</v>
      </c>
      <c r="D84" s="26">
        <v>8</v>
      </c>
      <c r="E84" s="26">
        <v>11</v>
      </c>
      <c r="F84" s="26">
        <v>13</v>
      </c>
      <c r="G84" s="26">
        <v>17</v>
      </c>
      <c r="H84" s="26">
        <v>19</v>
      </c>
      <c r="I84" s="26">
        <v>22</v>
      </c>
      <c r="J84" s="26">
        <v>21</v>
      </c>
      <c r="K84" s="26">
        <v>18</v>
      </c>
      <c r="L84" s="26">
        <v>15</v>
      </c>
      <c r="M84" s="26">
        <v>11</v>
      </c>
      <c r="N84" s="26">
        <v>9</v>
      </c>
      <c r="U84" s="7"/>
    </row>
    <row r="85" spans="1:21" x14ac:dyDescent="0.45">
      <c r="A85" s="13">
        <v>30</v>
      </c>
      <c r="B85" s="13" t="s">
        <v>240</v>
      </c>
      <c r="C85" s="27">
        <v>3</v>
      </c>
      <c r="D85" s="27">
        <v>3</v>
      </c>
      <c r="E85" s="27">
        <v>5</v>
      </c>
      <c r="F85" s="27">
        <v>6</v>
      </c>
      <c r="G85" s="27">
        <v>9</v>
      </c>
      <c r="H85" s="27">
        <v>12</v>
      </c>
      <c r="I85" s="27">
        <v>14</v>
      </c>
      <c r="J85" s="27">
        <v>14</v>
      </c>
      <c r="K85" s="27">
        <v>12</v>
      </c>
      <c r="L85" s="27">
        <v>9</v>
      </c>
      <c r="M85" s="27">
        <v>6</v>
      </c>
      <c r="N85" s="27">
        <v>4</v>
      </c>
    </row>
    <row r="86" spans="1:21" x14ac:dyDescent="0.45">
      <c r="A86" s="12">
        <v>32</v>
      </c>
      <c r="B86" s="12" t="s">
        <v>238</v>
      </c>
      <c r="C86" s="12">
        <v>13</v>
      </c>
      <c r="D86" s="12">
        <v>11</v>
      </c>
      <c r="E86" s="12">
        <v>10</v>
      </c>
      <c r="F86" s="12">
        <v>8</v>
      </c>
      <c r="G86" s="12">
        <v>15</v>
      </c>
      <c r="H86" s="12">
        <v>12</v>
      </c>
      <c r="I86" s="12">
        <v>11</v>
      </c>
      <c r="J86" s="12">
        <v>12</v>
      </c>
      <c r="K86" s="12">
        <v>12</v>
      </c>
      <c r="L86" s="12">
        <v>10</v>
      </c>
      <c r="M86" s="12">
        <v>12</v>
      </c>
      <c r="N86" s="12">
        <v>13</v>
      </c>
      <c r="U86" s="7"/>
    </row>
    <row r="87" spans="1:21" x14ac:dyDescent="0.45">
      <c r="A87" s="11">
        <v>32</v>
      </c>
      <c r="B87" s="11" t="s">
        <v>239</v>
      </c>
      <c r="C87" s="26">
        <v>5</v>
      </c>
      <c r="D87" s="26">
        <v>6</v>
      </c>
      <c r="E87" s="26">
        <v>10</v>
      </c>
      <c r="F87" s="26">
        <v>14</v>
      </c>
      <c r="G87" s="26">
        <v>18</v>
      </c>
      <c r="H87" s="26">
        <v>21</v>
      </c>
      <c r="I87" s="26">
        <v>23</v>
      </c>
      <c r="J87" s="26">
        <v>23</v>
      </c>
      <c r="K87" s="26">
        <v>19</v>
      </c>
      <c r="L87" s="26">
        <v>14</v>
      </c>
      <c r="M87" s="26">
        <v>9</v>
      </c>
      <c r="N87" s="26">
        <v>6</v>
      </c>
      <c r="U87" s="7"/>
    </row>
    <row r="88" spans="1:21" x14ac:dyDescent="0.45">
      <c r="A88" s="13">
        <v>32</v>
      </c>
      <c r="B88" s="13" t="s">
        <v>240</v>
      </c>
      <c r="C88" s="27">
        <v>1</v>
      </c>
      <c r="D88" s="27">
        <v>1</v>
      </c>
      <c r="E88" s="27">
        <v>3</v>
      </c>
      <c r="F88" s="27">
        <v>5</v>
      </c>
      <c r="G88" s="27">
        <v>9</v>
      </c>
      <c r="H88" s="27">
        <v>12</v>
      </c>
      <c r="I88" s="27">
        <v>13</v>
      </c>
      <c r="J88" s="27">
        <v>13</v>
      </c>
      <c r="K88" s="27">
        <v>11</v>
      </c>
      <c r="L88" s="27">
        <v>7</v>
      </c>
      <c r="M88" s="27">
        <v>4</v>
      </c>
      <c r="N88" s="27">
        <v>1</v>
      </c>
    </row>
    <row r="89" spans="1:21" x14ac:dyDescent="0.45">
      <c r="A89" s="12">
        <v>33</v>
      </c>
      <c r="B89" s="12" t="s">
        <v>238</v>
      </c>
      <c r="C89" s="12">
        <v>9</v>
      </c>
      <c r="D89" s="12">
        <v>8</v>
      </c>
      <c r="E89" s="12">
        <v>9</v>
      </c>
      <c r="F89" s="12">
        <v>10</v>
      </c>
      <c r="G89" s="12">
        <v>13</v>
      </c>
      <c r="H89" s="12">
        <v>16</v>
      </c>
      <c r="I89" s="12">
        <v>15</v>
      </c>
      <c r="J89" s="12">
        <v>15</v>
      </c>
      <c r="K89" s="12">
        <v>11</v>
      </c>
      <c r="L89" s="12">
        <v>10</v>
      </c>
      <c r="M89" s="12">
        <v>11</v>
      </c>
      <c r="N89" s="12">
        <v>10</v>
      </c>
      <c r="U89" s="7"/>
    </row>
    <row r="90" spans="1:21" x14ac:dyDescent="0.45">
      <c r="A90" s="11">
        <v>33</v>
      </c>
      <c r="B90" s="11" t="s">
        <v>239</v>
      </c>
      <c r="C90" s="26">
        <v>0</v>
      </c>
      <c r="D90" s="26">
        <v>5</v>
      </c>
      <c r="E90" s="26">
        <v>9</v>
      </c>
      <c r="F90" s="26">
        <v>13</v>
      </c>
      <c r="G90" s="26">
        <v>18</v>
      </c>
      <c r="H90" s="26">
        <v>22</v>
      </c>
      <c r="I90" s="26">
        <v>23</v>
      </c>
      <c r="J90" s="26">
        <v>22</v>
      </c>
      <c r="K90" s="26">
        <v>20</v>
      </c>
      <c r="L90" s="26">
        <v>15</v>
      </c>
      <c r="M90" s="26">
        <v>6</v>
      </c>
      <c r="N90" s="26">
        <v>0</v>
      </c>
      <c r="U90" s="7"/>
    </row>
    <row r="91" spans="1:21" x14ac:dyDescent="0.45">
      <c r="A91" s="13">
        <v>33</v>
      </c>
      <c r="B91" s="13" t="s">
        <v>240</v>
      </c>
      <c r="C91" s="27">
        <v>-8</v>
      </c>
      <c r="D91" s="27">
        <v>-7</v>
      </c>
      <c r="E91" s="27">
        <v>-2</v>
      </c>
      <c r="F91" s="27">
        <v>2</v>
      </c>
      <c r="G91" s="27">
        <v>6</v>
      </c>
      <c r="H91" s="27">
        <v>9</v>
      </c>
      <c r="I91" s="27">
        <v>11</v>
      </c>
      <c r="J91" s="27">
        <v>10</v>
      </c>
      <c r="K91" s="27">
        <v>8</v>
      </c>
      <c r="L91" s="27">
        <v>2</v>
      </c>
      <c r="M91" s="27">
        <v>-2</v>
      </c>
      <c r="N91" s="27">
        <v>-7</v>
      </c>
    </row>
    <row r="92" spans="1:21" x14ac:dyDescent="0.45">
      <c r="A92" s="12">
        <v>4</v>
      </c>
      <c r="B92" s="12" t="s">
        <v>238</v>
      </c>
      <c r="C92" s="12">
        <v>6</v>
      </c>
      <c r="D92" s="12">
        <v>6</v>
      </c>
      <c r="E92" s="12">
        <v>6</v>
      </c>
      <c r="F92" s="12">
        <v>8</v>
      </c>
      <c r="G92" s="12">
        <v>8</v>
      </c>
      <c r="H92" s="12">
        <v>8</v>
      </c>
      <c r="I92" s="12">
        <v>6</v>
      </c>
      <c r="J92" s="12">
        <v>5</v>
      </c>
      <c r="K92" s="12">
        <v>5</v>
      </c>
      <c r="L92" s="12">
        <v>5</v>
      </c>
      <c r="M92" s="12">
        <v>7</v>
      </c>
      <c r="N92" s="12">
        <v>6</v>
      </c>
      <c r="U92" s="7"/>
    </row>
    <row r="93" spans="1:21" x14ac:dyDescent="0.45">
      <c r="A93" s="11">
        <v>4</v>
      </c>
      <c r="B93" s="11" t="s">
        <v>239</v>
      </c>
      <c r="C93" s="26">
        <v>6</v>
      </c>
      <c r="D93" s="26">
        <v>9</v>
      </c>
      <c r="E93" s="26">
        <v>14</v>
      </c>
      <c r="F93" s="26">
        <v>19</v>
      </c>
      <c r="G93" s="26">
        <v>24</v>
      </c>
      <c r="H93" s="26">
        <v>28</v>
      </c>
      <c r="I93" s="26">
        <v>31</v>
      </c>
      <c r="J93" s="26">
        <v>30</v>
      </c>
      <c r="K93" s="26">
        <v>25</v>
      </c>
      <c r="L93" s="26">
        <v>19</v>
      </c>
      <c r="M93" s="26">
        <v>12</v>
      </c>
      <c r="N93" s="26">
        <v>8</v>
      </c>
      <c r="U93" s="7"/>
    </row>
    <row r="94" spans="1:21" x14ac:dyDescent="0.45">
      <c r="A94" s="13">
        <v>4</v>
      </c>
      <c r="B94" s="13" t="s">
        <v>240</v>
      </c>
      <c r="C94" s="27">
        <v>-1</v>
      </c>
      <c r="D94" s="27">
        <v>1</v>
      </c>
      <c r="E94" s="27">
        <v>5</v>
      </c>
      <c r="F94" s="27">
        <v>10</v>
      </c>
      <c r="G94" s="27">
        <v>14</v>
      </c>
      <c r="H94" s="27">
        <v>18</v>
      </c>
      <c r="I94" s="27">
        <v>20</v>
      </c>
      <c r="J94" s="27">
        <v>19</v>
      </c>
      <c r="K94" s="27">
        <v>15</v>
      </c>
      <c r="L94" s="27">
        <v>10</v>
      </c>
      <c r="M94" s="27">
        <v>5</v>
      </c>
      <c r="N94" s="27">
        <v>1</v>
      </c>
    </row>
    <row r="95" spans="1:21" x14ac:dyDescent="0.45">
      <c r="A95" s="12">
        <v>35</v>
      </c>
      <c r="B95" s="12" t="s">
        <v>238</v>
      </c>
      <c r="C95" s="12">
        <v>4</v>
      </c>
      <c r="D95" s="12">
        <v>3</v>
      </c>
      <c r="E95" s="12">
        <v>4</v>
      </c>
      <c r="F95" s="12">
        <v>3</v>
      </c>
      <c r="G95" s="12">
        <v>2</v>
      </c>
      <c r="H95" s="12">
        <v>2</v>
      </c>
      <c r="I95" s="12">
        <v>2</v>
      </c>
      <c r="J95" s="12">
        <v>2</v>
      </c>
      <c r="K95" s="12">
        <v>3</v>
      </c>
      <c r="L95" s="12">
        <v>3</v>
      </c>
      <c r="M95" s="12">
        <v>5</v>
      </c>
      <c r="N95" s="12">
        <v>6</v>
      </c>
    </row>
    <row r="96" spans="1:21" x14ac:dyDescent="0.45">
      <c r="A96" s="11">
        <v>35</v>
      </c>
      <c r="B96" s="11" t="s">
        <v>239</v>
      </c>
      <c r="C96" s="26">
        <v>16.2</v>
      </c>
      <c r="D96" s="26">
        <v>17.7</v>
      </c>
      <c r="E96" s="26">
        <v>19.8</v>
      </c>
      <c r="F96" s="26">
        <v>22.5</v>
      </c>
      <c r="G96" s="26">
        <v>24.3</v>
      </c>
      <c r="H96" s="26">
        <v>27.3</v>
      </c>
      <c r="I96" s="26">
        <v>31.3</v>
      </c>
      <c r="J96" s="26">
        <v>31.1</v>
      </c>
      <c r="K96" s="26">
        <v>28</v>
      </c>
      <c r="L96" s="26">
        <v>24.2</v>
      </c>
      <c r="M96" s="26">
        <v>19.899999999999999</v>
      </c>
      <c r="N96" s="26">
        <v>16.399999999999999</v>
      </c>
    </row>
    <row r="97" spans="1:14" x14ac:dyDescent="0.45">
      <c r="A97" s="13">
        <v>35</v>
      </c>
      <c r="B97" s="13" t="s">
        <v>240</v>
      </c>
      <c r="C97" s="27">
        <v>2.4</v>
      </c>
      <c r="D97" s="27">
        <v>3.7</v>
      </c>
      <c r="E97" s="27">
        <v>6.7</v>
      </c>
      <c r="F97" s="27">
        <v>9.1</v>
      </c>
      <c r="G97" s="27">
        <v>11.5</v>
      </c>
      <c r="H97" s="27">
        <v>13.9</v>
      </c>
      <c r="I97" s="27">
        <v>17.399999999999999</v>
      </c>
      <c r="J97" s="27">
        <v>18</v>
      </c>
      <c r="K97" s="27">
        <v>15.3</v>
      </c>
      <c r="L97" s="27">
        <v>11.5</v>
      </c>
      <c r="M97" s="27">
        <v>7.5</v>
      </c>
      <c r="N97" s="27">
        <v>3.7</v>
      </c>
    </row>
    <row r="98" spans="1:14" x14ac:dyDescent="0.45">
      <c r="A98" s="12">
        <v>37</v>
      </c>
      <c r="B98" s="12" t="s">
        <v>238</v>
      </c>
      <c r="C98" s="12">
        <v>4</v>
      </c>
      <c r="D98" s="12">
        <v>3</v>
      </c>
      <c r="E98" s="12">
        <v>4</v>
      </c>
      <c r="F98" s="12">
        <v>3</v>
      </c>
      <c r="G98" s="12">
        <v>1</v>
      </c>
      <c r="H98" s="12">
        <v>1</v>
      </c>
      <c r="I98" s="12">
        <v>1</v>
      </c>
      <c r="J98" s="12">
        <v>1</v>
      </c>
      <c r="K98" s="12">
        <v>2</v>
      </c>
      <c r="L98" s="12">
        <v>2</v>
      </c>
      <c r="M98" s="12">
        <v>4</v>
      </c>
      <c r="N98" s="12">
        <v>4</v>
      </c>
    </row>
    <row r="99" spans="1:14" x14ac:dyDescent="0.45">
      <c r="A99" s="11">
        <v>37</v>
      </c>
      <c r="B99" s="11" t="s">
        <v>239</v>
      </c>
      <c r="C99" s="26">
        <v>19</v>
      </c>
      <c r="D99" s="26">
        <v>20</v>
      </c>
      <c r="E99" s="26">
        <v>21</v>
      </c>
      <c r="F99" s="26">
        <v>21</v>
      </c>
      <c r="G99" s="26">
        <v>22</v>
      </c>
      <c r="H99" s="26">
        <v>22</v>
      </c>
      <c r="I99" s="26">
        <v>23</v>
      </c>
      <c r="J99" s="26">
        <v>24</v>
      </c>
      <c r="K99" s="26">
        <v>24</v>
      </c>
      <c r="L99" s="26">
        <v>23</v>
      </c>
      <c r="M99" s="26">
        <v>22</v>
      </c>
      <c r="N99" s="26">
        <v>20</v>
      </c>
    </row>
    <row r="100" spans="1:14" x14ac:dyDescent="0.45">
      <c r="A100" s="13">
        <v>37</v>
      </c>
      <c r="B100" s="13" t="s">
        <v>240</v>
      </c>
      <c r="C100" s="27">
        <v>11</v>
      </c>
      <c r="D100" s="27">
        <v>12</v>
      </c>
      <c r="E100" s="27">
        <v>13</v>
      </c>
      <c r="F100" s="27">
        <v>14</v>
      </c>
      <c r="G100" s="27">
        <v>15</v>
      </c>
      <c r="H100" s="27">
        <v>16</v>
      </c>
      <c r="I100" s="27">
        <v>17</v>
      </c>
      <c r="J100" s="27">
        <v>18</v>
      </c>
      <c r="K100" s="27">
        <v>17</v>
      </c>
      <c r="L100" s="27">
        <v>16</v>
      </c>
      <c r="M100" s="27">
        <v>15</v>
      </c>
      <c r="N100" s="27">
        <v>12</v>
      </c>
    </row>
    <row r="101" spans="1:14" x14ac:dyDescent="0.45">
      <c r="A101" s="12">
        <v>38</v>
      </c>
      <c r="B101" s="12" t="s">
        <v>238</v>
      </c>
      <c r="C101" s="12">
        <v>4</v>
      </c>
      <c r="D101" s="12">
        <v>3</v>
      </c>
      <c r="E101" s="12">
        <v>4</v>
      </c>
      <c r="F101" s="12">
        <v>3</v>
      </c>
      <c r="G101" s="12">
        <v>2</v>
      </c>
      <c r="H101" s="12">
        <v>2</v>
      </c>
      <c r="I101" s="12">
        <v>2</v>
      </c>
      <c r="J101" s="12">
        <v>2</v>
      </c>
      <c r="K101" s="12">
        <v>3</v>
      </c>
      <c r="L101" s="12">
        <v>3</v>
      </c>
      <c r="M101" s="12">
        <v>5</v>
      </c>
      <c r="N101" s="12">
        <v>6</v>
      </c>
    </row>
    <row r="102" spans="1:14" x14ac:dyDescent="0.45">
      <c r="A102" s="11">
        <v>38</v>
      </c>
      <c r="B102" s="11" t="s">
        <v>239</v>
      </c>
      <c r="C102" s="26">
        <v>16.2</v>
      </c>
      <c r="D102" s="26">
        <v>17.7</v>
      </c>
      <c r="E102" s="26">
        <v>19.8</v>
      </c>
      <c r="F102" s="26">
        <v>22.5</v>
      </c>
      <c r="G102" s="26">
        <v>24.3</v>
      </c>
      <c r="H102" s="26">
        <v>27.3</v>
      </c>
      <c r="I102" s="26">
        <v>31.3</v>
      </c>
      <c r="J102" s="26">
        <v>31.1</v>
      </c>
      <c r="K102" s="26">
        <v>28</v>
      </c>
      <c r="L102" s="26">
        <v>24.2</v>
      </c>
      <c r="M102" s="26">
        <v>19.899999999999999</v>
      </c>
      <c r="N102" s="26">
        <v>16.399999999999999</v>
      </c>
    </row>
    <row r="103" spans="1:14" x14ac:dyDescent="0.45">
      <c r="A103" s="13">
        <v>38</v>
      </c>
      <c r="B103" s="13" t="s">
        <v>240</v>
      </c>
      <c r="C103" s="27">
        <v>2.4</v>
      </c>
      <c r="D103" s="27">
        <v>3.7</v>
      </c>
      <c r="E103" s="27">
        <v>6.7</v>
      </c>
      <c r="F103" s="27">
        <v>9.1</v>
      </c>
      <c r="G103" s="27">
        <v>11.5</v>
      </c>
      <c r="H103" s="27">
        <v>13.9</v>
      </c>
      <c r="I103" s="27">
        <v>17.399999999999999</v>
      </c>
      <c r="J103" s="27">
        <v>18</v>
      </c>
      <c r="K103" s="27">
        <v>15.3</v>
      </c>
      <c r="L103" s="27">
        <v>11.5</v>
      </c>
      <c r="M103" s="27">
        <v>7.5</v>
      </c>
      <c r="N103" s="27">
        <v>3.7</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DF4E69-F28E-4F52-8319-FE157D3A6CAD}">
  <dimension ref="A1:P39"/>
  <sheetViews>
    <sheetView topLeftCell="A21" zoomScale="87" workbookViewId="0">
      <selection activeCell="J15" sqref="J15"/>
    </sheetView>
  </sheetViews>
  <sheetFormatPr defaultRowHeight="15.75" x14ac:dyDescent="0.5"/>
  <cols>
    <col min="1" max="1" width="19.73046875" customWidth="1"/>
    <col min="4" max="4" width="9.59765625" customWidth="1"/>
    <col min="5" max="5" width="11.73046875" customWidth="1"/>
    <col min="6" max="6" width="8.265625" customWidth="1"/>
    <col min="7" max="7" width="9.86328125" customWidth="1"/>
    <col min="8" max="8" width="11.59765625" customWidth="1"/>
    <col min="9" max="9" width="10.1328125" customWidth="1"/>
    <col min="10" max="10" width="7.86328125" customWidth="1"/>
    <col min="12" max="12" width="9.1328125" style="25"/>
  </cols>
  <sheetData>
    <row r="1" spans="1:16" x14ac:dyDescent="0.5">
      <c r="A1" s="1" t="s">
        <v>298</v>
      </c>
      <c r="B1" s="1" t="s">
        <v>1</v>
      </c>
      <c r="C1" s="1" t="s">
        <v>95</v>
      </c>
      <c r="D1" s="1" t="s">
        <v>299</v>
      </c>
      <c r="E1" s="1" t="s">
        <v>753</v>
      </c>
      <c r="F1" s="1" t="s">
        <v>300</v>
      </c>
      <c r="G1" s="1" t="s">
        <v>616</v>
      </c>
      <c r="H1" s="1" t="s">
        <v>301</v>
      </c>
      <c r="I1" s="1" t="s">
        <v>302</v>
      </c>
      <c r="J1" s="1" t="s">
        <v>597</v>
      </c>
      <c r="K1" s="1" t="s">
        <v>582</v>
      </c>
    </row>
    <row r="2" spans="1:16" x14ac:dyDescent="0.5">
      <c r="A2" t="str">
        <f>CLIMBS!A2</f>
        <v>Old Man of Stoer</v>
      </c>
      <c r="B2">
        <f>CLIMBS!C2</f>
        <v>1</v>
      </c>
      <c r="C2" t="str">
        <f>CLIMBS!B2</f>
        <v>publish</v>
      </c>
      <c r="D2">
        <f>IF(CLIMBS!S2&lt;&gt;0,1,0)+IF(CLIMBS!G2&lt;&gt;0,1,0)+IF(CLIMBS!H2&lt;&gt;0,1,0)+IF(CLIMBS!I2&lt;&gt;0,1,0)+IF(CLIMBS!J2&lt;&gt;0,1,0)+IF(CLIMBS!O2&lt;&gt;0,1,0)+IF(CLIMBS!N2&lt;&gt;0,1,0)+IF(CLIMBS!P2&lt;&gt;0,1,0)+IF(CLIMBS!Q2&lt;&gt;0,1,0)</f>
        <v>9</v>
      </c>
      <c r="E2">
        <f>IF(CLIMBS!T2&lt;&gt;0,1,0)</f>
        <v>1</v>
      </c>
      <c r="F2">
        <f>_xlfn.IFNA(IF(VLOOKUP(CONCATENATE(B2,"tile"),IMAGES!I:I,1,FALSE)&lt;&gt;0,1,0)+
IF(VLOOKUP(CONCATENATE(B2,"topo"),IMAGES!I:I,1,FALSE)&lt;&gt;0,1,0)+
IF(VLOOKUP(CONCATENATE(B2,"map"),IMAGES!I:I,1,FALSE)&lt;&gt;0,1,0),"missing")</f>
        <v>3</v>
      </c>
      <c r="G2">
        <f>SUMIFS(IMAGES!G:G,IMAGES!A:A,'to-do-score-card'!B2,IMAGES!B:B,"topo")</f>
        <v>5</v>
      </c>
      <c r="H2">
        <f>_xlfn.IFNA(IF(VLOOKUP(B2,GUIDEBOOKS!A:A,1,FALSE) &lt;&gt; 0,1,0),0)</f>
        <v>1</v>
      </c>
      <c r="I2">
        <f>_xlfn.IFNA(IF(VLOOKUP(B2,WEATHER!A:A,1,FALSE) &lt;&gt; 0,1,0),0)</f>
        <v>1</v>
      </c>
      <c r="J2">
        <f>_xlfn.IFNA(IF(VLOOKUP(B2,REFERANCES!A:A,1,FALSE),1,0),0)</f>
        <v>1</v>
      </c>
      <c r="K2">
        <f>IF(VLOOKUP(B2,CLIMBS!C:U,18,FALSE)&gt;0,1,0)</f>
        <v>1</v>
      </c>
      <c r="L2" s="25" t="str">
        <f>IF(SUM(D2:K2)=22,"DONE",IF(SUM(D2:J2)=21,"GOOD",""))</f>
        <v>DONE</v>
      </c>
      <c r="O2" t="s">
        <v>713</v>
      </c>
    </row>
    <row r="3" spans="1:16" x14ac:dyDescent="0.5">
      <c r="A3" t="str">
        <f>CLIMBS!A3</f>
        <v>Bosigran</v>
      </c>
      <c r="B3">
        <f>CLIMBS!C3</f>
        <v>2</v>
      </c>
      <c r="C3" t="str">
        <f>CLIMBS!B3</f>
        <v>publish</v>
      </c>
      <c r="D3">
        <f>IF(CLIMBS!S3&lt;&gt;0,1,0)+IF(CLIMBS!G3&lt;&gt;0,1,0)+IF(CLIMBS!H3&lt;&gt;0,1,0)+IF(CLIMBS!I3&lt;&gt;0,1,0)+IF(CLIMBS!J3&lt;&gt;0,1,0)+IF(CLIMBS!O3&lt;&gt;0,1,0)+IF(CLIMBS!N3&lt;&gt;0,1,0)+IF(CLIMBS!P3&lt;&gt;0,1,0)+IF(CLIMBS!Q3&lt;&gt;0,1,0)</f>
        <v>9</v>
      </c>
      <c r="E3">
        <f>IF(CLIMBS!T3&lt;&gt;0,1,0)</f>
        <v>1</v>
      </c>
      <c r="F3">
        <f>_xlfn.IFNA(IF(VLOOKUP(CONCATENATE(B3,"tile"),IMAGES!I:I,1,FALSE)&lt;&gt;0,1,0)+
IF(VLOOKUP(CONCATENATE(B3,"topo"),IMAGES!I:I,1,FALSE)&lt;&gt;0,1,0)+
IF(VLOOKUP(CONCATENATE(B3,"map"),IMAGES!I:I,1,FALSE)&lt;&gt;0,1,0),"missing")</f>
        <v>3</v>
      </c>
      <c r="G3">
        <f>SUMIFS(IMAGES!G:G,IMAGES!A:A,'to-do-score-card'!B3,IMAGES!B:B,"topo")</f>
        <v>5</v>
      </c>
      <c r="H3">
        <f>_xlfn.IFNA(IF(VLOOKUP(B3,GUIDEBOOKS!A:A,1,FALSE) &lt;&gt; 0,1,0),0)</f>
        <v>1</v>
      </c>
      <c r="I3">
        <f>_xlfn.IFNA(IF(VLOOKUP(B3,WEATHER!A:A,1,FALSE) &lt;&gt; 0,1,0),0)</f>
        <v>1</v>
      </c>
      <c r="J3">
        <f>_xlfn.IFNA(IF(VLOOKUP(B3,REFERANCES!A:A,1,FALSE),1,0),0)</f>
        <v>1</v>
      </c>
      <c r="K3">
        <f>IF(VLOOKUP(B3,CLIMBS!C:U,18,FALSE)&gt;0,1,0)</f>
        <v>1</v>
      </c>
      <c r="L3" s="25" t="str">
        <f t="shared" ref="L3:L35" si="0">IF(SUM(D3:K3)=22,"DONE",IF(SUM(D3:J3)=21,"GOOD",""))</f>
        <v>DONE</v>
      </c>
      <c r="O3" t="s">
        <v>82</v>
      </c>
      <c r="P3">
        <f>COUNTIF(CLIMBS!J:J,'to-do-score-card'!O3)</f>
        <v>2</v>
      </c>
    </row>
    <row r="4" spans="1:16" x14ac:dyDescent="0.5">
      <c r="A4" t="str">
        <f>CLIMBS!A4</f>
        <v>Clogwyn Dur Arddu</v>
      </c>
      <c r="B4">
        <f>CLIMBS!C4</f>
        <v>3</v>
      </c>
      <c r="C4" t="str">
        <f>CLIMBS!B4</f>
        <v>publish</v>
      </c>
      <c r="D4">
        <f>IF(CLIMBS!S4&lt;&gt;0,1,0)+IF(CLIMBS!G4&lt;&gt;0,1,0)+IF(CLIMBS!H4&lt;&gt;0,1,0)+IF(CLIMBS!I4&lt;&gt;0,1,0)+IF(CLIMBS!J4&lt;&gt;0,1,0)+IF(CLIMBS!O4&lt;&gt;0,1,0)+IF(CLIMBS!N4&lt;&gt;0,1,0)+IF(CLIMBS!P4&lt;&gt;0,1,0)+IF(CLIMBS!Q4&lt;&gt;0,1,0)</f>
        <v>9</v>
      </c>
      <c r="E4">
        <f>IF(CLIMBS!T4&lt;&gt;0,1,0)</f>
        <v>1</v>
      </c>
      <c r="F4">
        <f>_xlfn.IFNA(IF(VLOOKUP(CONCATENATE(B4,"tile"),IMAGES!I:I,1,FALSE)&lt;&gt;0,1,0)+
IF(VLOOKUP(CONCATENATE(B4,"topo"),IMAGES!I:I,1,FALSE)&lt;&gt;0,1,0)+
IF(VLOOKUP(CONCATENATE(B4,"map"),IMAGES!I:I,1,FALSE)&lt;&gt;0,1,0),"missing")</f>
        <v>3</v>
      </c>
      <c r="G4">
        <f>SUMIFS(IMAGES!G:G,IMAGES!A:A,'to-do-score-card'!B4,IMAGES!B:B,"topo")</f>
        <v>5</v>
      </c>
      <c r="H4">
        <f>_xlfn.IFNA(IF(VLOOKUP(B4,GUIDEBOOKS!A:A,1,FALSE) &lt;&gt; 0,1,0),0)</f>
        <v>1</v>
      </c>
      <c r="I4">
        <f>_xlfn.IFNA(IF(VLOOKUP(B4,WEATHER!A:A,1,FALSE) &lt;&gt; 0,1,0),0)</f>
        <v>1</v>
      </c>
      <c r="J4">
        <f>_xlfn.IFNA(IF(VLOOKUP(B4,REFERANCES!A:A,1,FALSE),1,0),0)</f>
        <v>1</v>
      </c>
      <c r="K4">
        <f>IF(VLOOKUP(B4,CLIMBS!C:U,18,FALSE)&gt;0,1,0)</f>
        <v>1</v>
      </c>
      <c r="L4" s="25" t="str">
        <f t="shared" si="0"/>
        <v>DONE</v>
      </c>
      <c r="O4" t="s">
        <v>352</v>
      </c>
      <c r="P4">
        <f>COUNTIF(CLIMBS!J:J,'to-do-score-card'!O4)</f>
        <v>3</v>
      </c>
    </row>
    <row r="5" spans="1:16" x14ac:dyDescent="0.5">
      <c r="A5" t="str">
        <f>CLIMBS!A5</f>
        <v>Vratsa</v>
      </c>
      <c r="B5">
        <f>CLIMBS!C5</f>
        <v>4</v>
      </c>
      <c r="C5" t="str">
        <f>CLIMBS!B5</f>
        <v>publish</v>
      </c>
      <c r="D5">
        <f>IF(CLIMBS!S5&lt;&gt;0,1,0)+IF(CLIMBS!G5&lt;&gt;0,1,0)+IF(CLIMBS!H5&lt;&gt;0,1,0)+IF(CLIMBS!I5&lt;&gt;0,1,0)+IF(CLIMBS!J5&lt;&gt;0,1,0)+IF(CLIMBS!O5&lt;&gt;0,1,0)+IF(CLIMBS!N5&lt;&gt;0,1,0)+IF(CLIMBS!P5&lt;&gt;0,1,0)+IF(CLIMBS!Q5&lt;&gt;0,1,0)</f>
        <v>9</v>
      </c>
      <c r="E5">
        <f>IF(CLIMBS!T5&lt;&gt;0,1,0)</f>
        <v>1</v>
      </c>
      <c r="F5">
        <f>_xlfn.IFNA(IF(VLOOKUP(CONCATENATE(B5,"tile"),IMAGES!I:I,1,FALSE)&lt;&gt;0,1,0)+
IF(VLOOKUP(CONCATENATE(B5,"topo"),IMAGES!I:I,1,FALSE)&lt;&gt;0,1,0)+
IF(VLOOKUP(CONCATENATE(B5,"map"),IMAGES!I:I,1,FALSE)&lt;&gt;0,1,0),"missing")</f>
        <v>3</v>
      </c>
      <c r="G5">
        <f>SUMIFS(IMAGES!G:G,IMAGES!A:A,'to-do-score-card'!B5,IMAGES!B:B,"topo")</f>
        <v>5</v>
      </c>
      <c r="H5">
        <f>_xlfn.IFNA(IF(VLOOKUP(B5,GUIDEBOOKS!A:A,1,FALSE) &lt;&gt; 0,1,0),0)</f>
        <v>1</v>
      </c>
      <c r="I5">
        <f>_xlfn.IFNA(IF(VLOOKUP(B5,WEATHER!A:A,1,FALSE) &lt;&gt; 0,1,0),0)</f>
        <v>1</v>
      </c>
      <c r="J5">
        <f>_xlfn.IFNA(IF(VLOOKUP(B5,REFERANCES!A:A,1,FALSE),1,0),0)</f>
        <v>1</v>
      </c>
      <c r="K5">
        <f>IF(VLOOKUP(B5,CLIMBS!C:U,18,FALSE)&gt;0,1,0)</f>
        <v>1</v>
      </c>
      <c r="L5" s="25" t="str">
        <f t="shared" si="0"/>
        <v>DONE</v>
      </c>
      <c r="O5" t="s">
        <v>151</v>
      </c>
      <c r="P5">
        <f>COUNTIF(CLIMBS!J:J,'to-do-score-card'!O5)</f>
        <v>4</v>
      </c>
    </row>
    <row r="6" spans="1:16" x14ac:dyDescent="0.5">
      <c r="A6" t="str">
        <f>CLIMBS!A6</f>
        <v>Tormore Group</v>
      </c>
      <c r="B6">
        <f>CLIMBS!C6</f>
        <v>5</v>
      </c>
      <c r="C6" t="str">
        <f>CLIMBS!B6</f>
        <v>publish</v>
      </c>
      <c r="D6">
        <f>IF(CLIMBS!S6&lt;&gt;0,1,0)+IF(CLIMBS!G6&lt;&gt;0,1,0)+IF(CLIMBS!H6&lt;&gt;0,1,0)+IF(CLIMBS!I6&lt;&gt;0,1,0)+IF(CLIMBS!J6&lt;&gt;0,1,0)+IF(CLIMBS!O6&lt;&gt;0,1,0)+IF(CLIMBS!N6&lt;&gt;0,1,0)+IF(CLIMBS!P6&lt;&gt;0,1,0)+IF(CLIMBS!Q6&lt;&gt;0,1,0)</f>
        <v>9</v>
      </c>
      <c r="E6">
        <f>IF(CLIMBS!T6&lt;&gt;0,1,0)</f>
        <v>1</v>
      </c>
      <c r="F6">
        <f>_xlfn.IFNA(IF(VLOOKUP(CONCATENATE(B6,"tile"),IMAGES!I:I,1,FALSE)&lt;&gt;0,1,0)+
IF(VLOOKUP(CONCATENATE(B6,"topo"),IMAGES!I:I,1,FALSE)&lt;&gt;0,1,0)+
IF(VLOOKUP(CONCATENATE(B6,"map"),IMAGES!I:I,1,FALSE)&lt;&gt;0,1,0),"missing")</f>
        <v>3</v>
      </c>
      <c r="G6">
        <f>SUMIFS(IMAGES!G:G,IMAGES!A:A,'to-do-score-card'!B6,IMAGES!B:B,"topo")</f>
        <v>0</v>
      </c>
      <c r="H6">
        <f>_xlfn.IFNA(IF(VLOOKUP(B6,GUIDEBOOKS!A:A,1,FALSE) &lt;&gt; 0,1,0),0)</f>
        <v>1</v>
      </c>
      <c r="I6">
        <f>_xlfn.IFNA(IF(VLOOKUP(B6,WEATHER!A:A,1,FALSE) &lt;&gt; 0,1,0),0)</f>
        <v>1</v>
      </c>
      <c r="J6">
        <f>_xlfn.IFNA(IF(VLOOKUP(B6,REFERANCES!A:A,1,FALSE),1,0),0)</f>
        <v>1</v>
      </c>
      <c r="K6">
        <f>IF(VLOOKUP(B6,CLIMBS!C:U,18,FALSE)&gt;0,1,0)</f>
        <v>1</v>
      </c>
      <c r="L6" s="25" t="str">
        <f t="shared" si="0"/>
        <v/>
      </c>
      <c r="O6" t="s">
        <v>34</v>
      </c>
      <c r="P6">
        <f>COUNTIF(CLIMBS!J:J,'to-do-score-card'!O6)</f>
        <v>8</v>
      </c>
    </row>
    <row r="7" spans="1:16" x14ac:dyDescent="0.5">
      <c r="A7" t="str">
        <f>CLIMBS!A7</f>
        <v>Sass Pordoi</v>
      </c>
      <c r="B7">
        <f>CLIMBS!C7</f>
        <v>6</v>
      </c>
      <c r="C7" t="str">
        <f>CLIMBS!B7</f>
        <v>publish</v>
      </c>
      <c r="D7">
        <f>IF(CLIMBS!S7&lt;&gt;0,1,0)+IF(CLIMBS!G7&lt;&gt;0,1,0)+IF(CLIMBS!H7&lt;&gt;0,1,0)+IF(CLIMBS!I7&lt;&gt;0,1,0)+IF(CLIMBS!J7&lt;&gt;0,1,0)+IF(CLIMBS!O7&lt;&gt;0,1,0)+IF(CLIMBS!N7&lt;&gt;0,1,0)+IF(CLIMBS!P7&lt;&gt;0,1,0)+IF(CLIMBS!Q7&lt;&gt;0,1,0)</f>
        <v>9</v>
      </c>
      <c r="E7">
        <f>IF(CLIMBS!T7&lt;&gt;0,1,0)</f>
        <v>1</v>
      </c>
      <c r="F7">
        <f>_xlfn.IFNA(IF(VLOOKUP(CONCATENATE(B7,"tile"),IMAGES!I:I,1,FALSE)&lt;&gt;0,1,0)+
IF(VLOOKUP(CONCATENATE(B7,"topo"),IMAGES!I:I,1,FALSE)&lt;&gt;0,1,0)+
IF(VLOOKUP(CONCATENATE(B7,"map"),IMAGES!I:I,1,FALSE)&lt;&gt;0,1,0),"missing")</f>
        <v>3</v>
      </c>
      <c r="G7">
        <f>SUMIFS(IMAGES!G:G,IMAGES!A:A,'to-do-score-card'!B7,IMAGES!B:B,"topo")</f>
        <v>0</v>
      </c>
      <c r="H7">
        <f>_xlfn.IFNA(IF(VLOOKUP(B7,GUIDEBOOKS!A:A,1,FALSE) &lt;&gt; 0,1,0),0)</f>
        <v>1</v>
      </c>
      <c r="I7">
        <f>_xlfn.IFNA(IF(VLOOKUP(B7,WEATHER!A:A,1,FALSE) &lt;&gt; 0,1,0),0)</f>
        <v>1</v>
      </c>
      <c r="J7">
        <f>_xlfn.IFNA(IF(VLOOKUP(B7,REFERANCES!A:A,1,FALSE),1,0),0)</f>
        <v>0</v>
      </c>
      <c r="K7">
        <f>IF(VLOOKUP(B7,CLIMBS!C:U,18,FALSE)&gt;0,1,0)</f>
        <v>1</v>
      </c>
      <c r="L7" s="25" t="str">
        <f t="shared" si="0"/>
        <v/>
      </c>
      <c r="O7" t="s">
        <v>22</v>
      </c>
      <c r="P7">
        <f>COUNTIF(CLIMBS!J:J,'to-do-score-card'!O7)</f>
        <v>13</v>
      </c>
    </row>
    <row r="8" spans="1:16" x14ac:dyDescent="0.5">
      <c r="A8" t="str">
        <f>CLIMBS!A8</f>
        <v>Cwm Idwal</v>
      </c>
      <c r="B8">
        <f>CLIMBS!C8</f>
        <v>7</v>
      </c>
      <c r="C8" t="str">
        <f>CLIMBS!B8</f>
        <v>publish</v>
      </c>
      <c r="D8">
        <f>IF(CLIMBS!S8&lt;&gt;0,1,0)+IF(CLIMBS!G8&lt;&gt;0,1,0)+IF(CLIMBS!H8&lt;&gt;0,1,0)+IF(CLIMBS!I8&lt;&gt;0,1,0)+IF(CLIMBS!J8&lt;&gt;0,1,0)+IF(CLIMBS!O8&lt;&gt;0,1,0)+IF(CLIMBS!N8&lt;&gt;0,1,0)+IF(CLIMBS!P8&lt;&gt;0,1,0)+IF(CLIMBS!Q8&lt;&gt;0,1,0)</f>
        <v>9</v>
      </c>
      <c r="E8">
        <f>IF(CLIMBS!T8&lt;&gt;0,1,0)</f>
        <v>1</v>
      </c>
      <c r="F8">
        <f>_xlfn.IFNA(IF(VLOOKUP(CONCATENATE(B8,"tile"),IMAGES!I:I,1,FALSE)&lt;&gt;0,1,0)+
IF(VLOOKUP(CONCATENATE(B8,"topo"),IMAGES!I:I,1,FALSE)&lt;&gt;0,1,0)+
IF(VLOOKUP(CONCATENATE(B8,"map"),IMAGES!I:I,1,FALSE)&lt;&gt;0,1,0),"missing")</f>
        <v>3</v>
      </c>
      <c r="G8">
        <f>SUMIFS(IMAGES!G:G,IMAGES!A:A,'to-do-score-card'!B8,IMAGES!B:B,"topo")</f>
        <v>5</v>
      </c>
      <c r="H8">
        <f>_xlfn.IFNA(IF(VLOOKUP(B8,GUIDEBOOKS!A:A,1,FALSE) &lt;&gt; 0,1,0),0)</f>
        <v>1</v>
      </c>
      <c r="I8">
        <f>_xlfn.IFNA(IF(VLOOKUP(B8,WEATHER!A:A,1,FALSE) &lt;&gt; 0,1,0),0)</f>
        <v>1</v>
      </c>
      <c r="J8">
        <f>_xlfn.IFNA(IF(VLOOKUP(B8,REFERANCES!A:A,1,FALSE),1,0),0)</f>
        <v>1</v>
      </c>
      <c r="K8">
        <f>IF(VLOOKUP(B8,CLIMBS!C:U,18,FALSE)&gt;0,1,0)</f>
        <v>1</v>
      </c>
      <c r="L8" s="25" t="str">
        <f t="shared" si="0"/>
        <v>DONE</v>
      </c>
      <c r="O8" t="s">
        <v>52</v>
      </c>
      <c r="P8">
        <f>COUNTIF(CLIMBS!J:J,'to-do-score-card'!O8)</f>
        <v>2</v>
      </c>
    </row>
    <row r="9" spans="1:16" x14ac:dyDescent="0.5">
      <c r="A9" t="str">
        <f>CLIMBS!A9</f>
        <v>Lundy</v>
      </c>
      <c r="B9">
        <f>CLIMBS!C9</f>
        <v>8</v>
      </c>
      <c r="C9" t="str">
        <f>CLIMBS!B9</f>
        <v>publish</v>
      </c>
      <c r="D9">
        <f>IF(CLIMBS!S9&lt;&gt;0,1,0)+IF(CLIMBS!G9&lt;&gt;0,1,0)+IF(CLIMBS!H9&lt;&gt;0,1,0)+IF(CLIMBS!I9&lt;&gt;0,1,0)+IF(CLIMBS!J9&lt;&gt;0,1,0)+IF(CLIMBS!O9&lt;&gt;0,1,0)+IF(CLIMBS!N9&lt;&gt;0,1,0)+IF(CLIMBS!P9&lt;&gt;0,1,0)+IF(CLIMBS!Q9&lt;&gt;0,1,0)</f>
        <v>9</v>
      </c>
      <c r="E9">
        <f>IF(CLIMBS!T9&lt;&gt;0,1,0)</f>
        <v>1</v>
      </c>
      <c r="F9">
        <f>_xlfn.IFNA(IF(VLOOKUP(CONCATENATE(B9,"tile"),IMAGES!I:I,1,FALSE)&lt;&gt;0,1,0)+
IF(VLOOKUP(CONCATENATE(B9,"topo"),IMAGES!I:I,1,FALSE)&lt;&gt;0,1,0)+
IF(VLOOKUP(CONCATENATE(B9,"map"),IMAGES!I:I,1,FALSE)&lt;&gt;0,1,0),"missing")</f>
        <v>3</v>
      </c>
      <c r="G9">
        <f>SUMIFS(IMAGES!G:G,IMAGES!A:A,'to-do-score-card'!B9,IMAGES!B:B,"topo")</f>
        <v>5</v>
      </c>
      <c r="H9">
        <f>_xlfn.IFNA(IF(VLOOKUP(B9,GUIDEBOOKS!A:A,1,FALSE) &lt;&gt; 0,1,0),0)</f>
        <v>1</v>
      </c>
      <c r="I9">
        <f>_xlfn.IFNA(IF(VLOOKUP(B9,WEATHER!A:A,1,FALSE) &lt;&gt; 0,1,0),0)</f>
        <v>1</v>
      </c>
      <c r="J9">
        <f>_xlfn.IFNA(IF(VLOOKUP(B9,REFERANCES!A:A,1,FALSE),1,0),0)</f>
        <v>1</v>
      </c>
      <c r="K9">
        <f>IF(VLOOKUP(B9,CLIMBS!C:U,18,FALSE)&gt;0,1,0)</f>
        <v>1</v>
      </c>
      <c r="L9" s="25" t="str">
        <f t="shared" si="0"/>
        <v>DONE</v>
      </c>
      <c r="O9" t="s">
        <v>361</v>
      </c>
      <c r="P9">
        <f>COUNTIF(CLIMBS!J:J,'to-do-score-card'!O9)</f>
        <v>4</v>
      </c>
    </row>
    <row r="10" spans="1:16" x14ac:dyDescent="0.5">
      <c r="A10" t="str">
        <f>CLIMBS!A10</f>
        <v>Meadinha</v>
      </c>
      <c r="B10">
        <f>CLIMBS!C10</f>
        <v>9</v>
      </c>
      <c r="C10" t="str">
        <f>CLIMBS!B10</f>
        <v>publish</v>
      </c>
      <c r="D10">
        <f>IF(CLIMBS!S10&lt;&gt;0,1,0)+IF(CLIMBS!G10&lt;&gt;0,1,0)+IF(CLIMBS!H10&lt;&gt;0,1,0)+IF(CLIMBS!I10&lt;&gt;0,1,0)+IF(CLIMBS!J10&lt;&gt;0,1,0)+IF(CLIMBS!O10&lt;&gt;0,1,0)+IF(CLIMBS!N10&lt;&gt;0,1,0)+IF(CLIMBS!P10&lt;&gt;0,1,0)+IF(CLIMBS!Q10&lt;&gt;0,1,0)</f>
        <v>9</v>
      </c>
      <c r="E10">
        <f>IF(CLIMBS!T10&lt;&gt;0,1,0)</f>
        <v>1</v>
      </c>
      <c r="F10">
        <f>_xlfn.IFNA(IF(VLOOKUP(CONCATENATE(B10,"tile"),IMAGES!I:I,1,FALSE)&lt;&gt;0,1,0)+
IF(VLOOKUP(CONCATENATE(B10,"topo"),IMAGES!I:I,1,FALSE)&lt;&gt;0,1,0)+
IF(VLOOKUP(CONCATENATE(B10,"map"),IMAGES!I:I,1,FALSE)&lt;&gt;0,1,0),"missing")</f>
        <v>3</v>
      </c>
      <c r="G10">
        <f>SUMIFS(IMAGES!G:G,IMAGES!A:A,'to-do-score-card'!B10,IMAGES!B:B,"topo")</f>
        <v>0</v>
      </c>
      <c r="H10">
        <f>_xlfn.IFNA(IF(VLOOKUP(B10,GUIDEBOOKS!A:A,1,FALSE) &lt;&gt; 0,1,0),0)</f>
        <v>1</v>
      </c>
      <c r="I10">
        <f>_xlfn.IFNA(IF(VLOOKUP(B10,WEATHER!A:A,1,FALSE) &lt;&gt; 0,1,0),0)</f>
        <v>1</v>
      </c>
      <c r="J10">
        <f>_xlfn.IFNA(IF(VLOOKUP(B10,REFERANCES!A:A,1,FALSE),1,0),0)</f>
        <v>1</v>
      </c>
      <c r="K10">
        <f>IF(VLOOKUP(B10,CLIMBS!C:U,18,FALSE)&gt;0,1,0)</f>
        <v>1</v>
      </c>
      <c r="L10" s="25" t="str">
        <f t="shared" si="0"/>
        <v/>
      </c>
    </row>
    <row r="11" spans="1:16" x14ac:dyDescent="0.5">
      <c r="A11" t="str">
        <f>CLIMBS!A11</f>
        <v>Cornakey Cliff</v>
      </c>
      <c r="B11">
        <f>CLIMBS!C11</f>
        <v>10</v>
      </c>
      <c r="C11" t="str">
        <f>CLIMBS!B11</f>
        <v>publish</v>
      </c>
      <c r="D11">
        <f>IF(CLIMBS!S11&lt;&gt;0,1,0)+IF(CLIMBS!G11&lt;&gt;0,1,0)+IF(CLIMBS!H11&lt;&gt;0,1,0)+IF(CLIMBS!I11&lt;&gt;0,1,0)+IF(CLIMBS!J11&lt;&gt;0,1,0)+IF(CLIMBS!O11&lt;&gt;0,1,0)+IF(CLIMBS!N11&lt;&gt;0,1,0)+IF(CLIMBS!P11&lt;&gt;0,1,0)+IF(CLIMBS!Q11&lt;&gt;0,1,0)</f>
        <v>9</v>
      </c>
      <c r="E11">
        <f>IF(CLIMBS!T11&lt;&gt;0,1,0)</f>
        <v>1</v>
      </c>
      <c r="F11">
        <f>_xlfn.IFNA(IF(VLOOKUP(CONCATENATE(B11,"tile"),IMAGES!I:I,1,FALSE)&lt;&gt;0,1,0)+
IF(VLOOKUP(CONCATENATE(B11,"topo"),IMAGES!I:I,1,FALSE)&lt;&gt;0,1,0)+
IF(VLOOKUP(CONCATENATE(B11,"map"),IMAGES!I:I,1,FALSE)&lt;&gt;0,1,0),"missing")</f>
        <v>3</v>
      </c>
      <c r="G11">
        <f>SUMIFS(IMAGES!G:G,IMAGES!A:A,'to-do-score-card'!B11,IMAGES!B:B,"topo")</f>
        <v>5</v>
      </c>
      <c r="H11">
        <f>_xlfn.IFNA(IF(VLOOKUP(B11,GUIDEBOOKS!A:A,1,FALSE) &lt;&gt; 0,1,0),0)</f>
        <v>1</v>
      </c>
      <c r="I11">
        <f>_xlfn.IFNA(IF(VLOOKUP(B11,WEATHER!A:A,1,FALSE) &lt;&gt; 0,1,0),0)</f>
        <v>1</v>
      </c>
      <c r="J11">
        <f>_xlfn.IFNA(IF(VLOOKUP(B11,REFERANCES!A:A,1,FALSE),1,0),0)</f>
        <v>1</v>
      </c>
      <c r="K11">
        <f>IF(VLOOKUP(B11,CLIMBS!C:U,18,FALSE)&gt;0,1,0)</f>
        <v>1</v>
      </c>
      <c r="L11" s="25" t="str">
        <f t="shared" si="0"/>
        <v>DONE</v>
      </c>
    </row>
    <row r="12" spans="1:16" x14ac:dyDescent="0.5">
      <c r="A12" t="str">
        <f>CLIMBS!A12</f>
        <v>Cir Mhor</v>
      </c>
      <c r="B12">
        <f>CLIMBS!C12</f>
        <v>11</v>
      </c>
      <c r="C12" t="str">
        <f>CLIMBS!B12</f>
        <v>publish</v>
      </c>
      <c r="D12">
        <f>IF(CLIMBS!S12&lt;&gt;0,1,0)+IF(CLIMBS!G12&lt;&gt;0,1,0)+IF(CLIMBS!H12&lt;&gt;0,1,0)+IF(CLIMBS!I12&lt;&gt;0,1,0)+IF(CLIMBS!J12&lt;&gt;0,1,0)+IF(CLIMBS!O12&lt;&gt;0,1,0)+IF(CLIMBS!N12&lt;&gt;0,1,0)+IF(CLIMBS!P12&lt;&gt;0,1,0)+IF(CLIMBS!Q12&lt;&gt;0,1,0)</f>
        <v>9</v>
      </c>
      <c r="E12">
        <f>IF(CLIMBS!T12&lt;&gt;0,1,0)</f>
        <v>1</v>
      </c>
      <c r="F12">
        <f>_xlfn.IFNA(IF(VLOOKUP(CONCATENATE(B12,"tile"),IMAGES!I:I,1,FALSE)&lt;&gt;0,1,0)+
IF(VLOOKUP(CONCATENATE(B12,"topo"),IMAGES!I:I,1,FALSE)&lt;&gt;0,1,0)+
IF(VLOOKUP(CONCATENATE(B12,"map"),IMAGES!I:I,1,FALSE)&lt;&gt;0,1,0),"missing")</f>
        <v>3</v>
      </c>
      <c r="G12">
        <f>SUMIFS(IMAGES!G:G,IMAGES!A:A,'to-do-score-card'!B12,IMAGES!B:B,"topo")</f>
        <v>0</v>
      </c>
      <c r="H12">
        <f>_xlfn.IFNA(IF(VLOOKUP(B12,GUIDEBOOKS!A:A,1,FALSE) &lt;&gt; 0,1,0),0)</f>
        <v>1</v>
      </c>
      <c r="I12">
        <f>_xlfn.IFNA(IF(VLOOKUP(B12,WEATHER!A:A,1,FALSE) &lt;&gt; 0,1,0),0)</f>
        <v>1</v>
      </c>
      <c r="J12">
        <f>_xlfn.IFNA(IF(VLOOKUP(B12,REFERANCES!A:A,1,FALSE),1,0),0)</f>
        <v>0</v>
      </c>
      <c r="K12">
        <f>IF(VLOOKUP(B12,CLIMBS!C:U,18,FALSE)&gt;0,1,0)</f>
        <v>1</v>
      </c>
      <c r="L12" s="25" t="str">
        <f t="shared" si="0"/>
        <v/>
      </c>
    </row>
    <row r="13" spans="1:16" x14ac:dyDescent="0.5">
      <c r="A13" t="str">
        <f>CLIMBS!A13</f>
        <v>Roca Gris</v>
      </c>
      <c r="B13">
        <f>CLIMBS!C13</f>
        <v>12</v>
      </c>
      <c r="C13" t="str">
        <f>CLIMBS!B13</f>
        <v>publish</v>
      </c>
      <c r="D13">
        <f>IF(CLIMBS!S13&lt;&gt;0,1,0)+IF(CLIMBS!G13&lt;&gt;0,1,0)+IF(CLIMBS!H13&lt;&gt;0,1,0)+IF(CLIMBS!I13&lt;&gt;0,1,0)+IF(CLIMBS!J13&lt;&gt;0,1,0)+IF(CLIMBS!O13&lt;&gt;0,1,0)+IF(CLIMBS!N13&lt;&gt;0,1,0)+IF(CLIMBS!P13&lt;&gt;0,1,0)+IF(CLIMBS!Q13&lt;&gt;0,1,0)</f>
        <v>9</v>
      </c>
      <c r="E13">
        <f>IF(CLIMBS!T13&lt;&gt;0,1,0)</f>
        <v>1</v>
      </c>
      <c r="F13">
        <f>_xlfn.IFNA(IF(VLOOKUP(CONCATENATE(B13,"tile"),IMAGES!I:I,1,FALSE)&lt;&gt;0,1,0)+
IF(VLOOKUP(CONCATENATE(B13,"topo"),IMAGES!I:I,1,FALSE)&lt;&gt;0,1,0)+
IF(VLOOKUP(CONCATENATE(B13,"map"),IMAGES!I:I,1,FALSE)&lt;&gt;0,1,0),"missing")</f>
        <v>3</v>
      </c>
      <c r="G13">
        <f>SUMIFS(IMAGES!G:G,IMAGES!A:A,'to-do-score-card'!B13,IMAGES!B:B,"topo")</f>
        <v>5</v>
      </c>
      <c r="H13">
        <f>_xlfn.IFNA(IF(VLOOKUP(B13,GUIDEBOOKS!A:A,1,FALSE) &lt;&gt; 0,1,0),0)</f>
        <v>1</v>
      </c>
      <c r="I13">
        <f>_xlfn.IFNA(IF(VLOOKUP(B13,WEATHER!A:A,1,FALSE) &lt;&gt; 0,1,0),0)</f>
        <v>1</v>
      </c>
      <c r="J13">
        <f>_xlfn.IFNA(IF(VLOOKUP(B13,REFERANCES!A:A,1,FALSE),1,0),0)</f>
        <v>1</v>
      </c>
      <c r="K13">
        <f>IF(VLOOKUP(B13,CLIMBS!C:U,18,FALSE)&gt;0,1,0)</f>
        <v>1</v>
      </c>
      <c r="L13" s="25" t="str">
        <f t="shared" si="0"/>
        <v>DONE</v>
      </c>
    </row>
    <row r="14" spans="1:16" x14ac:dyDescent="0.5">
      <c r="A14" t="str">
        <f>CLIMBS!A14</f>
        <v>Sail Rock</v>
      </c>
      <c r="B14">
        <f>CLIMBS!C14</f>
        <v>13</v>
      </c>
      <c r="C14" t="str">
        <f>CLIMBS!B14</f>
        <v>publish</v>
      </c>
      <c r="D14">
        <f>IF(CLIMBS!S14&lt;&gt;0,1,0)+IF(CLIMBS!G14&lt;&gt;0,1,0)+IF(CLIMBS!H14&lt;&gt;0,1,0)+IF(CLIMBS!I14&lt;&gt;0,1,0)+IF(CLIMBS!J14&lt;&gt;0,1,0)+IF(CLIMBS!O14&lt;&gt;0,1,0)+IF(CLIMBS!N14&lt;&gt;0,1,0)+IF(CLIMBS!P14&lt;&gt;0,1,0)+IF(CLIMBS!Q14&lt;&gt;0,1,0)</f>
        <v>9</v>
      </c>
      <c r="E14">
        <f>IF(CLIMBS!T14&lt;&gt;0,1,0)</f>
        <v>1</v>
      </c>
      <c r="F14">
        <f>_xlfn.IFNA(IF(VLOOKUP(CONCATENATE(B14,"tile"),IMAGES!I:I,1,FALSE)&lt;&gt;0,1,0)+
IF(VLOOKUP(CONCATENATE(B14,"topo"),IMAGES!I:I,1,FALSE)&lt;&gt;0,1,0)+
IF(VLOOKUP(CONCATENATE(B14,"map"),IMAGES!I:I,1,FALSE)&lt;&gt;0,1,0),"missing")</f>
        <v>3</v>
      </c>
      <c r="G14">
        <f>SUMIFS(IMAGES!G:G,IMAGES!A:A,'to-do-score-card'!B14,IMAGES!B:B,"topo")</f>
        <v>0</v>
      </c>
      <c r="H14">
        <f>_xlfn.IFNA(IF(VLOOKUP(B14,GUIDEBOOKS!A:A,1,FALSE) &lt;&gt; 0,1,0),0)</f>
        <v>1</v>
      </c>
      <c r="I14">
        <f>_xlfn.IFNA(IF(VLOOKUP(B14,WEATHER!A:A,1,FALSE) &lt;&gt; 0,1,0),0)</f>
        <v>1</v>
      </c>
      <c r="J14">
        <f>_xlfn.IFNA(IF(VLOOKUP(B14,REFERANCES!A:A,1,FALSE),1,0),0)</f>
        <v>0</v>
      </c>
      <c r="K14">
        <f>IF(VLOOKUP(B14,CLIMBS!C:U,18,FALSE)&gt;0,1,0)</f>
        <v>1</v>
      </c>
      <c r="L14" s="25" t="str">
        <f t="shared" si="0"/>
        <v/>
      </c>
    </row>
    <row r="15" spans="1:16" x14ac:dyDescent="0.5">
      <c r="A15" t="str">
        <f>CLIMBS!A15</f>
        <v>Chair Ladder</v>
      </c>
      <c r="B15">
        <f>CLIMBS!C15</f>
        <v>14</v>
      </c>
      <c r="C15" t="str">
        <f>CLIMBS!B15</f>
        <v>publish</v>
      </c>
      <c r="D15">
        <f>IF(CLIMBS!S15&lt;&gt;0,1,0)+IF(CLIMBS!G15&lt;&gt;0,1,0)+IF(CLIMBS!H15&lt;&gt;0,1,0)+IF(CLIMBS!I15&lt;&gt;0,1,0)+IF(CLIMBS!J15&lt;&gt;0,1,0)+IF(CLIMBS!O15&lt;&gt;0,1,0)+IF(CLIMBS!N15&lt;&gt;0,1,0)+IF(CLIMBS!P15&lt;&gt;0,1,0)+IF(CLIMBS!Q15&lt;&gt;0,1,0)</f>
        <v>9</v>
      </c>
      <c r="E15">
        <f>IF(CLIMBS!T15&lt;&gt;0,1,0)</f>
        <v>1</v>
      </c>
      <c r="F15">
        <f>_xlfn.IFNA(IF(VLOOKUP(CONCATENATE(B15,"tile"),IMAGES!I:I,1,FALSE)&lt;&gt;0,1,0)+
IF(VLOOKUP(CONCATENATE(B15,"topo"),IMAGES!I:I,1,FALSE)&lt;&gt;0,1,0)+
IF(VLOOKUP(CONCATENATE(B15,"map"),IMAGES!I:I,1,FALSE)&lt;&gt;0,1,0),"missing")</f>
        <v>3</v>
      </c>
      <c r="G15">
        <f>SUMIFS(IMAGES!G:G,IMAGES!A:A,'to-do-score-card'!B15,IMAGES!B:B,"topo")</f>
        <v>0</v>
      </c>
      <c r="H15">
        <f>_xlfn.IFNA(IF(VLOOKUP(B15,GUIDEBOOKS!A:A,1,FALSE) &lt;&gt; 0,1,0),0)</f>
        <v>1</v>
      </c>
      <c r="I15">
        <f>_xlfn.IFNA(IF(VLOOKUP(B15,WEATHER!A:A,1,FALSE) &lt;&gt; 0,1,0),0)</f>
        <v>1</v>
      </c>
      <c r="J15">
        <f>_xlfn.IFNA(IF(VLOOKUP(B15,REFERANCES!A:A,1,FALSE),1,0),0)</f>
        <v>0</v>
      </c>
      <c r="K15">
        <f>IF(VLOOKUP(B15,CLIMBS!C:U,18,FALSE)&gt;0,1,0)</f>
        <v>1</v>
      </c>
      <c r="L15" s="25" t="str">
        <f t="shared" si="0"/>
        <v/>
      </c>
    </row>
    <row r="16" spans="1:16" x14ac:dyDescent="0.5">
      <c r="A16" t="str">
        <f>CLIMBS!A16</f>
        <v>The Devils Tower</v>
      </c>
      <c r="B16">
        <f>CLIMBS!C16</f>
        <v>15</v>
      </c>
      <c r="C16" t="str">
        <f>CLIMBS!B16</f>
        <v>publish</v>
      </c>
      <c r="D16">
        <f>IF(CLIMBS!S16&lt;&gt;0,1,0)+IF(CLIMBS!G16&lt;&gt;0,1,0)+IF(CLIMBS!H16&lt;&gt;0,1,0)+IF(CLIMBS!I16&lt;&gt;0,1,0)+IF(CLIMBS!J16&lt;&gt;0,1,0)+IF(CLIMBS!O16&lt;&gt;0,1,0)+IF(CLIMBS!N16&lt;&gt;0,1,0)+IF(CLIMBS!P16&lt;&gt;0,1,0)+IF(CLIMBS!Q16&lt;&gt;0,1,0)</f>
        <v>9</v>
      </c>
      <c r="E16">
        <f>IF(CLIMBS!T16&lt;&gt;0,1,0)</f>
        <v>1</v>
      </c>
      <c r="F16">
        <f>_xlfn.IFNA(IF(VLOOKUP(CONCATENATE(B16,"tile"),IMAGES!I:I,1,FALSE)&lt;&gt;0,1,0)+
IF(VLOOKUP(CONCATENATE(B16,"topo"),IMAGES!I:I,1,FALSE)&lt;&gt;0,1,0)+
IF(VLOOKUP(CONCATENATE(B16,"map"),IMAGES!I:I,1,FALSE)&lt;&gt;0,1,0),"missing")</f>
        <v>3</v>
      </c>
      <c r="G16">
        <f>SUMIFS(IMAGES!G:G,IMAGES!A:A,'to-do-score-card'!B16,IMAGES!B:B,"topo")</f>
        <v>0</v>
      </c>
      <c r="H16">
        <f>_xlfn.IFNA(IF(VLOOKUP(B16,GUIDEBOOKS!A:A,1,FALSE) &lt;&gt; 0,1,0),0)</f>
        <v>1</v>
      </c>
      <c r="I16">
        <f>_xlfn.IFNA(IF(VLOOKUP(B16,WEATHER!A:A,1,FALSE) &lt;&gt; 0,1,0),0)</f>
        <v>1</v>
      </c>
      <c r="J16">
        <f>_xlfn.IFNA(IF(VLOOKUP(B16,REFERANCES!A:A,1,FALSE),1,0),0)</f>
        <v>1</v>
      </c>
      <c r="K16">
        <f>IF(VLOOKUP(B16,CLIMBS!C:U,18,FALSE)&gt;0,1,0)</f>
        <v>1</v>
      </c>
      <c r="L16" s="25" t="str">
        <f t="shared" si="0"/>
        <v/>
      </c>
    </row>
    <row r="17" spans="1:12" x14ac:dyDescent="0.5">
      <c r="A17" t="str">
        <f>CLIMBS!A17</f>
        <v>Lliwedd</v>
      </c>
      <c r="B17">
        <f>CLIMBS!C17</f>
        <v>16</v>
      </c>
      <c r="C17" t="str">
        <f>CLIMBS!B17</f>
        <v>publish</v>
      </c>
      <c r="D17">
        <f>IF(CLIMBS!S17&lt;&gt;0,1,0)+IF(CLIMBS!G17&lt;&gt;0,1,0)+IF(CLIMBS!H17&lt;&gt;0,1,0)+IF(CLIMBS!I17&lt;&gt;0,1,0)+IF(CLIMBS!J17&lt;&gt;0,1,0)+IF(CLIMBS!O17&lt;&gt;0,1,0)+IF(CLIMBS!N17&lt;&gt;0,1,0)+IF(CLIMBS!P17&lt;&gt;0,1,0)+IF(CLIMBS!Q17&lt;&gt;0,1,0)</f>
        <v>9</v>
      </c>
      <c r="E17">
        <f>IF(CLIMBS!T17&lt;&gt;0,1,0)</f>
        <v>1</v>
      </c>
      <c r="F17">
        <f>_xlfn.IFNA(IF(VLOOKUP(CONCATENATE(B17,"tile"),IMAGES!I:I,1,FALSE)&lt;&gt;0,1,0)+
IF(VLOOKUP(CONCATENATE(B17,"topo"),IMAGES!I:I,1,FALSE)&lt;&gt;0,1,0)+
IF(VLOOKUP(CONCATENATE(B17,"map"),IMAGES!I:I,1,FALSE)&lt;&gt;0,1,0),"missing")</f>
        <v>3</v>
      </c>
      <c r="G17">
        <f>SUMIFS(IMAGES!G:G,IMAGES!A:A,'to-do-score-card'!B17,IMAGES!B:B,"topo")</f>
        <v>5</v>
      </c>
      <c r="H17">
        <f>_xlfn.IFNA(IF(VLOOKUP(B17,GUIDEBOOKS!A:A,1,FALSE) &lt;&gt; 0,1,0),0)</f>
        <v>1</v>
      </c>
      <c r="I17">
        <f>_xlfn.IFNA(IF(VLOOKUP(B17,WEATHER!A:A,1,FALSE) &lt;&gt; 0,1,0),0)</f>
        <v>1</v>
      </c>
      <c r="J17">
        <f>_xlfn.IFNA(IF(VLOOKUP(B17,REFERANCES!A:A,1,FALSE),1,0),0)</f>
        <v>1</v>
      </c>
      <c r="K17">
        <f>IF(VLOOKUP(B17,CLIMBS!C:U,18,FALSE)&gt;0,1,0)</f>
        <v>1</v>
      </c>
      <c r="L17" s="25" t="str">
        <f t="shared" si="0"/>
        <v>DONE</v>
      </c>
    </row>
    <row r="18" spans="1:12" x14ac:dyDescent="0.5">
      <c r="A18" t="str">
        <f>CLIMBS!A18</f>
        <v>Stetind</v>
      </c>
      <c r="B18">
        <f>CLIMBS!C18</f>
        <v>17</v>
      </c>
      <c r="C18" t="str">
        <f>CLIMBS!B18</f>
        <v>publish</v>
      </c>
      <c r="D18">
        <f>IF(CLIMBS!S18&lt;&gt;0,1,0)+IF(CLIMBS!G18&lt;&gt;0,1,0)+IF(CLIMBS!H18&lt;&gt;0,1,0)+IF(CLIMBS!I18&lt;&gt;0,1,0)+IF(CLIMBS!J18&lt;&gt;0,1,0)+IF(CLIMBS!O18&lt;&gt;0,1,0)+IF(CLIMBS!N18&lt;&gt;0,1,0)+IF(CLIMBS!P18&lt;&gt;0,1,0)+IF(CLIMBS!Q18&lt;&gt;0,1,0)</f>
        <v>9</v>
      </c>
      <c r="E18">
        <f>IF(CLIMBS!T18&lt;&gt;0,1,0)</f>
        <v>1</v>
      </c>
      <c r="F18">
        <f>_xlfn.IFNA(IF(VLOOKUP(CONCATENATE(B18,"tile"),IMAGES!I:I,1,FALSE)&lt;&gt;0,1,0)+
IF(VLOOKUP(CONCATENATE(B18,"topo"),IMAGES!I:I,1,FALSE)&lt;&gt;0,1,0)+
IF(VLOOKUP(CONCATENATE(B18,"map"),IMAGES!I:I,1,FALSE)&lt;&gt;0,1,0),"missing")</f>
        <v>3</v>
      </c>
      <c r="G18">
        <f>SUMIFS(IMAGES!G:G,IMAGES!A:A,'to-do-score-card'!B18,IMAGES!B:B,"topo")</f>
        <v>0</v>
      </c>
      <c r="H18">
        <f>_xlfn.IFNA(IF(VLOOKUP(B18,GUIDEBOOKS!A:A,1,FALSE) &lt;&gt; 0,1,0),0)</f>
        <v>1</v>
      </c>
      <c r="I18">
        <f>_xlfn.IFNA(IF(VLOOKUP(B18,WEATHER!A:A,1,FALSE) &lt;&gt; 0,1,0),0)</f>
        <v>1</v>
      </c>
      <c r="J18">
        <f>_xlfn.IFNA(IF(VLOOKUP(B18,REFERANCES!A:A,1,FALSE),1,0),0)</f>
        <v>1</v>
      </c>
      <c r="K18">
        <f>IF(VLOOKUP(B18,CLIMBS!C:U,18,FALSE)&gt;0,1,0)</f>
        <v>1</v>
      </c>
      <c r="L18" s="25" t="str">
        <f t="shared" si="0"/>
        <v/>
      </c>
    </row>
    <row r="19" spans="1:12" x14ac:dyDescent="0.5">
      <c r="A19" t="str">
        <f>CLIMBS!A19</f>
        <v>Scafell</v>
      </c>
      <c r="B19">
        <v>18</v>
      </c>
      <c r="C19" t="str">
        <f>CLIMBS!B19</f>
        <v>publish</v>
      </c>
      <c r="D19">
        <f>IF(CLIMBS!S19&lt;&gt;0,1,0)+IF(CLIMBS!G19&lt;&gt;0,1,0)+IF(CLIMBS!H19&lt;&gt;0,1,0)+IF(CLIMBS!I19&lt;&gt;0,1,0)+IF(CLIMBS!J19&lt;&gt;0,1,0)+IF(CLIMBS!O19&lt;&gt;0,1,0)+IF(CLIMBS!N19&lt;&gt;0,1,0)+IF(CLIMBS!P19&lt;&gt;0,1,0)+IF(CLIMBS!Q19&lt;&gt;0,1,0)</f>
        <v>9</v>
      </c>
      <c r="E19">
        <f>IF(CLIMBS!T19&lt;&gt;0,1,0)</f>
        <v>1</v>
      </c>
      <c r="F19">
        <f>_xlfn.IFNA(IF(VLOOKUP(CONCATENATE(B19,"tile"),IMAGES!I:I,1,FALSE)&lt;&gt;0,1,0)+
IF(VLOOKUP(CONCATENATE(B19,"topo"),IMAGES!I:I,1,FALSE)&lt;&gt;0,1,0)+
IF(VLOOKUP(CONCATENATE(B19,"map"),IMAGES!I:I,1,FALSE)&lt;&gt;0,1,0),"missing")</f>
        <v>3</v>
      </c>
      <c r="G19">
        <f>SUMIFS(IMAGES!G:G,IMAGES!A:A,'to-do-score-card'!B19,IMAGES!B:B,"topo")</f>
        <v>0</v>
      </c>
      <c r="H19">
        <f>_xlfn.IFNA(IF(VLOOKUP(B19,GUIDEBOOKS!A:A,1,FALSE) &lt;&gt; 0,1,0),0)</f>
        <v>1</v>
      </c>
      <c r="I19">
        <f>_xlfn.IFNA(IF(VLOOKUP(B19,WEATHER!A:A,1,FALSE) &lt;&gt; 0,1,0),0)</f>
        <v>1</v>
      </c>
      <c r="J19">
        <f>_xlfn.IFNA(IF(VLOOKUP(B19,REFERANCES!A:A,1,FALSE),1,0),0)</f>
        <v>0</v>
      </c>
      <c r="K19">
        <f>IF(VLOOKUP(B19,CLIMBS!C:U,18,FALSE)&gt;0,1,0)</f>
        <v>1</v>
      </c>
      <c r="L19" s="25" t="str">
        <f t="shared" si="0"/>
        <v/>
      </c>
    </row>
    <row r="20" spans="1:12" x14ac:dyDescent="0.5">
      <c r="A20" t="str">
        <f>CLIMBS!A20</f>
        <v>Mount Indefatigable</v>
      </c>
      <c r="B20">
        <v>19</v>
      </c>
      <c r="C20" t="str">
        <f>CLIMBS!B20</f>
        <v>publish</v>
      </c>
      <c r="D20">
        <f>IF(CLIMBS!S20&lt;&gt;0,1,0)+IF(CLIMBS!G20&lt;&gt;0,1,0)+IF(CLIMBS!H20&lt;&gt;0,1,0)+IF(CLIMBS!I20&lt;&gt;0,1,0)+IF(CLIMBS!J20&lt;&gt;0,1,0)+IF(CLIMBS!O20&lt;&gt;0,1,0)+IF(CLIMBS!N20&lt;&gt;0,1,0)+IF(CLIMBS!P20&lt;&gt;0,1,0)+IF(CLIMBS!Q20&lt;&gt;0,1,0)</f>
        <v>9</v>
      </c>
      <c r="E20">
        <f>IF(CLIMBS!T20&lt;&gt;0,1,0)</f>
        <v>1</v>
      </c>
      <c r="F20">
        <f>_xlfn.IFNA(IF(VLOOKUP(CONCATENATE(B20,"tile"),IMAGES!I:I,1,FALSE)&lt;&gt;0,1,0)+
IF(VLOOKUP(CONCATENATE(B20,"topo"),IMAGES!I:I,1,FALSE)&lt;&gt;0,1,0)+
IF(VLOOKUP(CONCATENATE(B20,"map"),IMAGES!I:I,1,FALSE)&lt;&gt;0,1,0),"missing")</f>
        <v>3</v>
      </c>
      <c r="G20">
        <f>SUMIFS(IMAGES!G:G,IMAGES!A:A,'to-do-score-card'!B20,IMAGES!B:B,"topo")</f>
        <v>5</v>
      </c>
      <c r="H20">
        <f>_xlfn.IFNA(IF(VLOOKUP(B20,GUIDEBOOKS!A:A,1,FALSE) &lt;&gt; 0,1,0),0)</f>
        <v>1</v>
      </c>
      <c r="I20">
        <f>_xlfn.IFNA(IF(VLOOKUP(B20,WEATHER!A:A,1,FALSE) &lt;&gt; 0,1,0),0)</f>
        <v>1</v>
      </c>
      <c r="J20">
        <f>_xlfn.IFNA(IF(VLOOKUP(B20,REFERANCES!A:A,1,FALSE),1,0),0)</f>
        <v>1</v>
      </c>
      <c r="K20">
        <f>IF(VLOOKUP(B20,CLIMBS!C:U,18,FALSE)&gt;0,1,0)</f>
        <v>1</v>
      </c>
      <c r="L20" s="25" t="str">
        <f t="shared" si="0"/>
        <v>DONE</v>
      </c>
    </row>
    <row r="21" spans="1:12" x14ac:dyDescent="0.5">
      <c r="A21" t="str">
        <f>CLIMBS!A21</f>
        <v>Slieve Beg</v>
      </c>
      <c r="B21">
        <v>20</v>
      </c>
      <c r="C21" t="str">
        <f>CLIMBS!B21</f>
        <v>publish</v>
      </c>
      <c r="D21">
        <f>IF(CLIMBS!S21&lt;&gt;0,1,0)+IF(CLIMBS!G21&lt;&gt;0,1,0)+IF(CLIMBS!H21&lt;&gt;0,1,0)+IF(CLIMBS!I21&lt;&gt;0,1,0)+IF(CLIMBS!J21&lt;&gt;0,1,0)+IF(CLIMBS!O21&lt;&gt;0,1,0)+IF(CLIMBS!N21&lt;&gt;0,1,0)+IF(CLIMBS!P21&lt;&gt;0,1,0)+IF(CLIMBS!Q21&lt;&gt;0,1,0)</f>
        <v>9</v>
      </c>
      <c r="E21">
        <f>IF(CLIMBS!T21&lt;&gt;0,1,0)</f>
        <v>1</v>
      </c>
      <c r="F21">
        <f>_xlfn.IFNA(IF(VLOOKUP(CONCATENATE(B21,"tile"),IMAGES!I:I,1,FALSE)&lt;&gt;0,1,0)+
IF(VLOOKUP(CONCATENATE(B21,"topo"),IMAGES!I:I,1,FALSE)&lt;&gt;0,1,0)+
IF(VLOOKUP(CONCATENATE(B21,"map"),IMAGES!I:I,1,FALSE)&lt;&gt;0,1,0),"missing")</f>
        <v>3</v>
      </c>
      <c r="G21">
        <f>SUMIFS(IMAGES!G:G,IMAGES!A:A,'to-do-score-card'!B21,IMAGES!B:B,"topo")</f>
        <v>5</v>
      </c>
      <c r="H21">
        <f>_xlfn.IFNA(IF(VLOOKUP(B21,GUIDEBOOKS!A:A,1,FALSE) &lt;&gt; 0,1,0),0)</f>
        <v>1</v>
      </c>
      <c r="I21">
        <f>_xlfn.IFNA(IF(VLOOKUP(B21,WEATHER!A:A,1,FALSE) &lt;&gt; 0,1,0),0)</f>
        <v>1</v>
      </c>
      <c r="J21">
        <f>_xlfn.IFNA(IF(VLOOKUP(B21,REFERANCES!A:A,1,FALSE),1,0),0)</f>
        <v>1</v>
      </c>
      <c r="K21">
        <f>IF(VLOOKUP(B21,CLIMBS!C:U,18,FALSE)&gt;0,1,0)</f>
        <v>1</v>
      </c>
      <c r="L21" s="25" t="str">
        <f t="shared" si="0"/>
        <v>DONE</v>
      </c>
    </row>
    <row r="22" spans="1:12" x14ac:dyDescent="0.5">
      <c r="A22" t="str">
        <f>CLIMBS!A22</f>
        <v>Lion Rock</v>
      </c>
      <c r="B22">
        <v>21</v>
      </c>
      <c r="C22" t="str">
        <f>CLIMBS!B22</f>
        <v>publish</v>
      </c>
      <c r="D22">
        <f>IF(CLIMBS!S22&lt;&gt;0,1,0)+IF(CLIMBS!G22&lt;&gt;0,1,0)+IF(CLIMBS!H22&lt;&gt;0,1,0)+IF(CLIMBS!I22&lt;&gt;0,1,0)+IF(CLIMBS!J22&lt;&gt;0,1,0)+IF(CLIMBS!O22&lt;&gt;0,1,0)+IF(CLIMBS!N22&lt;&gt;0,1,0)+IF(CLIMBS!P22&lt;&gt;0,1,0)+IF(CLIMBS!Q22&lt;&gt;0,1,0)</f>
        <v>9</v>
      </c>
      <c r="E22">
        <f>IF(CLIMBS!T22&lt;&gt;0,1,0)</f>
        <v>1</v>
      </c>
      <c r="F22">
        <f>_xlfn.IFNA(IF(VLOOKUP(CONCATENATE(B22,"tile"),IMAGES!I:I,1,FALSE)&lt;&gt;0,1,0)+
IF(VLOOKUP(CONCATENATE(B22,"topo"),IMAGES!I:I,1,FALSE)&lt;&gt;0,1,0)+
IF(VLOOKUP(CONCATENATE(B22,"map"),IMAGES!I:I,1,FALSE)&lt;&gt;0,1,0),"missing")</f>
        <v>3</v>
      </c>
      <c r="G22">
        <f>SUMIFS(IMAGES!G:G,IMAGES!A:A,'to-do-score-card'!B22,IMAGES!B:B,"topo")</f>
        <v>0</v>
      </c>
      <c r="H22">
        <f>_xlfn.IFNA(IF(VLOOKUP(B22,GUIDEBOOKS!A:A,1,FALSE) &lt;&gt; 0,1,0),0)</f>
        <v>1</v>
      </c>
      <c r="I22">
        <f>_xlfn.IFNA(IF(VLOOKUP(B22,WEATHER!A:A,1,FALSE) &lt;&gt; 0,1,0),0)</f>
        <v>1</v>
      </c>
      <c r="J22">
        <f>_xlfn.IFNA(IF(VLOOKUP(B22,REFERANCES!A:A,1,FALSE),1,0),0)</f>
        <v>1</v>
      </c>
      <c r="K22">
        <f>IF(VLOOKUP(B22,CLIMBS!C:U,18,FALSE)&gt;0,1,0)</f>
        <v>1</v>
      </c>
      <c r="L22" s="25" t="str">
        <f t="shared" si="0"/>
        <v/>
      </c>
    </row>
    <row r="23" spans="1:12" x14ac:dyDescent="0.5">
      <c r="A23" t="str">
        <f>CLIMBS!A23</f>
        <v>Peñón de Ifach</v>
      </c>
      <c r="B23">
        <v>22</v>
      </c>
      <c r="C23" t="str">
        <f>CLIMBS!B23</f>
        <v>publish</v>
      </c>
      <c r="D23">
        <f>IF(CLIMBS!S23&lt;&gt;0,1,0)+IF(CLIMBS!G23&lt;&gt;0,1,0)+IF(CLIMBS!H23&lt;&gt;0,1,0)+IF(CLIMBS!I23&lt;&gt;0,1,0)+IF(CLIMBS!J23&lt;&gt;0,1,0)+IF(CLIMBS!O23&lt;&gt;0,1,0)+IF(CLIMBS!N23&lt;&gt;0,1,0)+IF(CLIMBS!P23&lt;&gt;0,1,0)+IF(CLIMBS!Q23&lt;&gt;0,1,0)</f>
        <v>9</v>
      </c>
      <c r="E23">
        <f>IF(CLIMBS!T23&lt;&gt;0,1,0)</f>
        <v>1</v>
      </c>
      <c r="F23">
        <f>_xlfn.IFNA(IF(VLOOKUP(CONCATENATE(B23,"tile"),IMAGES!I:I,1,FALSE)&lt;&gt;0,1,0)+
IF(VLOOKUP(CONCATENATE(B23,"topo"),IMAGES!I:I,1,FALSE)&lt;&gt;0,1,0)+
IF(VLOOKUP(CONCATENATE(B23,"map"),IMAGES!I:I,1,FALSE)&lt;&gt;0,1,0),"missing")</f>
        <v>3</v>
      </c>
      <c r="G23">
        <f>SUMIFS(IMAGES!G:G,IMAGES!A:A,'to-do-score-card'!B23,IMAGES!B:B,"topo")</f>
        <v>0</v>
      </c>
      <c r="H23">
        <f>_xlfn.IFNA(IF(VLOOKUP(B23,GUIDEBOOKS!A:A,1,FALSE) &lt;&gt; 0,1,0),0)</f>
        <v>1</v>
      </c>
      <c r="I23">
        <f>_xlfn.IFNA(IF(VLOOKUP(B23,WEATHER!A:A,1,FALSE) &lt;&gt; 0,1,0),0)</f>
        <v>1</v>
      </c>
      <c r="J23">
        <f>_xlfn.IFNA(IF(VLOOKUP(B23,REFERANCES!A:A,1,FALSE),1,0),0)</f>
        <v>0</v>
      </c>
      <c r="K23">
        <f>IF(VLOOKUP(B23,CLIMBS!C:U,18,FALSE)&gt;0,1,0)</f>
        <v>1</v>
      </c>
      <c r="L23" s="25" t="str">
        <f t="shared" si="0"/>
        <v/>
      </c>
    </row>
    <row r="24" spans="1:12" x14ac:dyDescent="0.5">
      <c r="A24" t="str">
        <f>CLIMBS!A24</f>
        <v>Heiliger Geist</v>
      </c>
      <c r="B24">
        <v>23</v>
      </c>
      <c r="C24" t="str">
        <f>CLIMBS!B24</f>
        <v>publish</v>
      </c>
      <c r="D24">
        <f>IF(CLIMBS!S24&lt;&gt;0,1,0)+IF(CLIMBS!G24&lt;&gt;0,1,0)+IF(CLIMBS!H24&lt;&gt;0,1,0)+IF(CLIMBS!I24&lt;&gt;0,1,0)+IF(CLIMBS!J24&lt;&gt;0,1,0)+IF(CLIMBS!O24&lt;&gt;0,1,0)+IF(CLIMBS!N24&lt;&gt;0,1,0)+IF(CLIMBS!P24&lt;&gt;0,1,0)+IF(CLIMBS!Q24&lt;&gt;0,1,0)</f>
        <v>9</v>
      </c>
      <c r="E24">
        <f>IF(CLIMBS!T24&lt;&gt;0,1,0)</f>
        <v>1</v>
      </c>
      <c r="F24">
        <f>_xlfn.IFNA(IF(VLOOKUP(CONCATENATE(B24,"tile"),IMAGES!I:I,1,FALSE)&lt;&gt;0,1,0)+
IF(VLOOKUP(CONCATENATE(B24,"topo"),IMAGES!I:I,1,FALSE)&lt;&gt;0,1,0)+
IF(VLOOKUP(CONCATENATE(B24,"map"),IMAGES!I:I,1,FALSE)&lt;&gt;0,1,0),"missing")</f>
        <v>3</v>
      </c>
      <c r="G24">
        <f>SUMIFS(IMAGES!G:G,IMAGES!A:A,'to-do-score-card'!B24,IMAGES!B:B,"topo")</f>
        <v>0</v>
      </c>
      <c r="H24">
        <f>_xlfn.IFNA(IF(VLOOKUP(B24,GUIDEBOOKS!A:A,1,FALSE) &lt;&gt; 0,1,0),0)</f>
        <v>1</v>
      </c>
      <c r="I24">
        <f>_xlfn.IFNA(IF(VLOOKUP(B24,WEATHER!A:A,1,FALSE) &lt;&gt; 0,1,0),0)</f>
        <v>1</v>
      </c>
      <c r="J24">
        <f>_xlfn.IFNA(IF(VLOOKUP(B24,REFERANCES!A:A,1,FALSE),1,0),0)</f>
        <v>1</v>
      </c>
      <c r="K24">
        <f>IF(VLOOKUP(B24,CLIMBS!C:U,18,FALSE)&gt;0,1,0)</f>
        <v>1</v>
      </c>
      <c r="L24" s="25" t="str">
        <f t="shared" si="0"/>
        <v/>
      </c>
    </row>
    <row r="25" spans="1:12" x14ac:dyDescent="0.5">
      <c r="A25" t="str">
        <f>CLIMBS!A25</f>
        <v>Aiguille Dibona</v>
      </c>
      <c r="B25">
        <v>24</v>
      </c>
      <c r="C25" t="str">
        <f>CLIMBS!B25</f>
        <v>publish</v>
      </c>
      <c r="D25">
        <f>IF(CLIMBS!S25&lt;&gt;0,1,0)+IF(CLIMBS!G25&lt;&gt;0,1,0)+IF(CLIMBS!H25&lt;&gt;0,1,0)+IF(CLIMBS!I25&lt;&gt;0,1,0)+IF(CLIMBS!J25&lt;&gt;0,1,0)+IF(CLIMBS!O25&lt;&gt;0,1,0)+IF(CLIMBS!N25&lt;&gt;0,1,0)+IF(CLIMBS!P25&lt;&gt;0,1,0)+IF(CLIMBS!Q25&lt;&gt;0,1,0)</f>
        <v>9</v>
      </c>
      <c r="E25">
        <f>IF(CLIMBS!T25&lt;&gt;0,1,0)</f>
        <v>1</v>
      </c>
      <c r="F25">
        <f>_xlfn.IFNA(IF(VLOOKUP(CONCATENATE(B25,"tile"),IMAGES!I:I,1,FALSE)&lt;&gt;0,1,0)+
IF(VLOOKUP(CONCATENATE(B25,"topo"),IMAGES!I:I,1,FALSE)&lt;&gt;0,1,0)+
IF(VLOOKUP(CONCATENATE(B25,"map"),IMAGES!I:I,1,FALSE)&lt;&gt;0,1,0),"missing")</f>
        <v>3</v>
      </c>
      <c r="G25">
        <f>SUMIFS(IMAGES!G:G,IMAGES!A:A,'to-do-score-card'!B25,IMAGES!B:B,"topo")</f>
        <v>0</v>
      </c>
      <c r="H25">
        <f>_xlfn.IFNA(IF(VLOOKUP(B25,GUIDEBOOKS!A:A,1,FALSE) &lt;&gt; 0,1,0),0)</f>
        <v>1</v>
      </c>
      <c r="I25">
        <f>_xlfn.IFNA(IF(VLOOKUP(B25,WEATHER!A:A,1,FALSE) &lt;&gt; 0,1,0),0)</f>
        <v>1</v>
      </c>
      <c r="J25">
        <f>_xlfn.IFNA(IF(VLOOKUP(B25,REFERANCES!A:A,1,FALSE),1,0),0)</f>
        <v>1</v>
      </c>
      <c r="K25">
        <f>IF(VLOOKUP(B25,CLIMBS!C:U,18,FALSE)&gt;0,1,0)</f>
        <v>1</v>
      </c>
      <c r="L25" s="25" t="str">
        <f t="shared" si="0"/>
        <v/>
      </c>
    </row>
    <row r="26" spans="1:12" x14ac:dyDescent="0.5">
      <c r="A26" t="str">
        <f>CLIMBS!A26</f>
        <v>Brüggler</v>
      </c>
      <c r="B26">
        <v>25</v>
      </c>
      <c r="C26" t="str">
        <f>CLIMBS!B26</f>
        <v>publish</v>
      </c>
      <c r="D26">
        <f>IF(CLIMBS!S26&lt;&gt;0,1,0)+IF(CLIMBS!G26&lt;&gt;0,1,0)+IF(CLIMBS!H26&lt;&gt;0,1,0)+IF(CLIMBS!I26&lt;&gt;0,1,0)+IF(CLIMBS!J26&lt;&gt;0,1,0)+IF(CLIMBS!O26&lt;&gt;0,1,0)+IF(CLIMBS!N26&lt;&gt;0,1,0)+IF(CLIMBS!P26&lt;&gt;0,1,0)+IF(CLIMBS!Q26&lt;&gt;0,1,0)</f>
        <v>9</v>
      </c>
      <c r="E26">
        <f>IF(CLIMBS!T26&lt;&gt;0,1,0)</f>
        <v>1</v>
      </c>
      <c r="F26">
        <f>_xlfn.IFNA(IF(VLOOKUP(CONCATENATE(B26,"tile"),IMAGES!I:I,1,FALSE)&lt;&gt;0,1,0)+
IF(VLOOKUP(CONCATENATE(B26,"topo"),IMAGES!I:I,1,FALSE)&lt;&gt;0,1,0)+
IF(VLOOKUP(CONCATENATE(B26,"map"),IMAGES!I:I,1,FALSE)&lt;&gt;0,1,0),"missing")</f>
        <v>3</v>
      </c>
      <c r="G26">
        <f>SUMIFS(IMAGES!G:G,IMAGES!A:A,'to-do-score-card'!B26,IMAGES!B:B,"topo")</f>
        <v>0</v>
      </c>
      <c r="H26">
        <f>_xlfn.IFNA(IF(VLOOKUP(B26,GUIDEBOOKS!A:A,1,FALSE) &lt;&gt; 0,1,0),0)</f>
        <v>1</v>
      </c>
      <c r="I26">
        <f>_xlfn.IFNA(IF(VLOOKUP(B26,WEATHER!A:A,1,FALSE) &lt;&gt; 0,1,0),0)</f>
        <v>1</v>
      </c>
      <c r="J26">
        <f>_xlfn.IFNA(IF(VLOOKUP(B26,REFERANCES!A:A,1,FALSE),1,0),0)</f>
        <v>0</v>
      </c>
      <c r="K26">
        <f>IF(VLOOKUP(B26,CLIMBS!C:U,18,FALSE)&gt;0,1,0)</f>
        <v>1</v>
      </c>
      <c r="L26" s="25" t="str">
        <f t="shared" si="0"/>
        <v/>
      </c>
    </row>
    <row r="27" spans="1:12" x14ac:dyDescent="0.5">
      <c r="A27" t="str">
        <f>CLIMBS!A27</f>
        <v>Vajolet towers</v>
      </c>
      <c r="B27">
        <v>26</v>
      </c>
      <c r="C27" t="str">
        <f>CLIMBS!B27</f>
        <v>publish</v>
      </c>
      <c r="D27">
        <f>IF(CLIMBS!S27&lt;&gt;0,1,0)+IF(CLIMBS!G27&lt;&gt;0,1,0)+IF(CLIMBS!H27&lt;&gt;0,1,0)+IF(CLIMBS!I27&lt;&gt;0,1,0)+IF(CLIMBS!J27&lt;&gt;0,1,0)+IF(CLIMBS!O27&lt;&gt;0,1,0)+IF(CLIMBS!N27&lt;&gt;0,1,0)+IF(CLIMBS!P27&lt;&gt;0,1,0)+IF(CLIMBS!Q27&lt;&gt;0,1,0)</f>
        <v>9</v>
      </c>
      <c r="E27">
        <f>IF(CLIMBS!T27&lt;&gt;0,1,0)</f>
        <v>1</v>
      </c>
      <c r="F27">
        <f>_xlfn.IFNA(IF(VLOOKUP(CONCATENATE(B27,"tile"),IMAGES!I:I,1,FALSE)&lt;&gt;0,1,0)+
IF(VLOOKUP(CONCATENATE(B27,"topo"),IMAGES!I:I,1,FALSE)&lt;&gt;0,1,0)+
IF(VLOOKUP(CONCATENATE(B27,"map"),IMAGES!I:I,1,FALSE)&lt;&gt;0,1,0),"missing")</f>
        <v>3</v>
      </c>
      <c r="G27">
        <f>SUMIFS(IMAGES!G:G,IMAGES!A:A,'to-do-score-card'!B27,IMAGES!B:B,"topo")</f>
        <v>5</v>
      </c>
      <c r="H27">
        <f>_xlfn.IFNA(IF(VLOOKUP(B27,GUIDEBOOKS!A:A,1,FALSE) &lt;&gt; 0,1,0),0)</f>
        <v>1</v>
      </c>
      <c r="I27">
        <f>_xlfn.IFNA(IF(VLOOKUP(B27,WEATHER!A:A,1,FALSE) &lt;&gt; 0,1,0),0)</f>
        <v>1</v>
      </c>
      <c r="J27">
        <f>_xlfn.IFNA(IF(VLOOKUP(B27,REFERANCES!A:A,1,FALSE),1,0),0)</f>
        <v>0</v>
      </c>
      <c r="K27">
        <f>IF(VLOOKUP(B27,CLIMBS!C:U,18,FALSE)&gt;0,1,0)</f>
        <v>1</v>
      </c>
      <c r="L27" s="25" t="str">
        <f t="shared" si="0"/>
        <v/>
      </c>
    </row>
    <row r="28" spans="1:12" x14ac:dyDescent="0.5">
      <c r="A28" t="str">
        <f>CLIMBS!A28</f>
        <v>Djebel Rum</v>
      </c>
      <c r="B28">
        <v>27</v>
      </c>
      <c r="C28" t="str">
        <f>CLIMBS!B28</f>
        <v>draft</v>
      </c>
      <c r="D28">
        <f>IF(CLIMBS!S28&lt;&gt;0,1,0)+IF(CLIMBS!G28&lt;&gt;0,1,0)+IF(CLIMBS!H28&lt;&gt;0,1,0)+IF(CLIMBS!I28&lt;&gt;0,1,0)+IF(CLIMBS!J28&lt;&gt;0,1,0)+IF(CLIMBS!O28&lt;&gt;0,1,0)+IF(CLIMBS!N28&lt;&gt;0,1,0)+IF(CLIMBS!P28&lt;&gt;0,1,0)+IF(CLIMBS!Q28&lt;&gt;0,1,0)</f>
        <v>8</v>
      </c>
      <c r="E28">
        <f>IF(CLIMBS!T28&lt;&gt;0,1,0)</f>
        <v>0</v>
      </c>
      <c r="F28" t="str">
        <f>_xlfn.IFNA(IF(VLOOKUP(CONCATENATE(B28,"tile"),IMAGES!I:I,1,FALSE)&lt;&gt;0,1,0)+
IF(VLOOKUP(CONCATENATE(B28,"topo"),IMAGES!I:I,1,FALSE)&lt;&gt;0,1,0)+
IF(VLOOKUP(CONCATENATE(B28,"map"),IMAGES!I:I,1,FALSE)&lt;&gt;0,1,0),"missing")</f>
        <v>missing</v>
      </c>
      <c r="G28">
        <f>SUMIFS(IMAGES!G:G,IMAGES!A:A,'to-do-score-card'!B28,IMAGES!B:B,"topo")</f>
        <v>0</v>
      </c>
      <c r="H28">
        <f>_xlfn.IFNA(IF(VLOOKUP(B28,GUIDEBOOKS!A:A,1,FALSE) &lt;&gt; 0,1,0),0)</f>
        <v>0</v>
      </c>
      <c r="I28">
        <f>_xlfn.IFNA(IF(VLOOKUP(B28,WEATHER!A:A,1,FALSE) &lt;&gt; 0,1,0),0)</f>
        <v>0</v>
      </c>
      <c r="J28">
        <f>_xlfn.IFNA(IF(VLOOKUP(B28,REFERANCES!A:A,1,FALSE),1,0),0)</f>
        <v>0</v>
      </c>
      <c r="K28">
        <f>IF(VLOOKUP(B28,CLIMBS!C:U,18,FALSE)&gt;0,1,0)</f>
        <v>0</v>
      </c>
      <c r="L28" s="25" t="str">
        <f t="shared" si="0"/>
        <v/>
      </c>
    </row>
    <row r="29" spans="1:12" x14ac:dyDescent="0.5">
      <c r="A29" t="str">
        <f>CLIMBS!A29</f>
        <v>Cathedral Rock</v>
      </c>
      <c r="B29">
        <v>28</v>
      </c>
      <c r="C29" t="str">
        <f>CLIMBS!B29</f>
        <v>publish</v>
      </c>
      <c r="D29">
        <f>IF(CLIMBS!S29&lt;&gt;0,1,0)+IF(CLIMBS!G29&lt;&gt;0,1,0)+IF(CLIMBS!H29&lt;&gt;0,1,0)+IF(CLIMBS!I29&lt;&gt;0,1,0)+IF(CLIMBS!J29&lt;&gt;0,1,0)+IF(CLIMBS!O29&lt;&gt;0,1,0)+IF(CLIMBS!N29&lt;&gt;0,1,0)+IF(CLIMBS!P29&lt;&gt;0,1,0)+IF(CLIMBS!Q29&lt;&gt;0,1,0)</f>
        <v>9</v>
      </c>
      <c r="E29">
        <f>IF(CLIMBS!T29&lt;&gt;0,1,0)</f>
        <v>1</v>
      </c>
      <c r="F29">
        <f>_xlfn.IFNA(IF(VLOOKUP(CONCATENATE(B29,"tile"),IMAGES!I:I,1,FALSE)&lt;&gt;0,1,0)+
IF(VLOOKUP(CONCATENATE(B29,"topo"),IMAGES!I:I,1,FALSE)&lt;&gt;0,1,0)+
IF(VLOOKUP(CONCATENATE(B29,"map"),IMAGES!I:I,1,FALSE)&lt;&gt;0,1,0),"missing")</f>
        <v>3</v>
      </c>
      <c r="G29">
        <f>SUMIFS(IMAGES!G:G,IMAGES!A:A,'to-do-score-card'!B29,IMAGES!B:B,"topo")</f>
        <v>2</v>
      </c>
      <c r="H29">
        <f>_xlfn.IFNA(IF(VLOOKUP(B29,GUIDEBOOKS!A:A,1,FALSE) &lt;&gt; 0,1,0),0)</f>
        <v>0</v>
      </c>
      <c r="I29">
        <f>_xlfn.IFNA(IF(VLOOKUP(B29,WEATHER!A:A,1,FALSE) &lt;&gt; 0,1,0),0)</f>
        <v>1</v>
      </c>
      <c r="J29">
        <f>_xlfn.IFNA(IF(VLOOKUP(B29,REFERANCES!A:A,1,FALSE),1,0),0)</f>
        <v>1</v>
      </c>
      <c r="K29">
        <f>IF(VLOOKUP(B29,CLIMBS!C:U,18,FALSE)&gt;0,1,0)</f>
        <v>1</v>
      </c>
      <c r="L29" s="25" t="str">
        <f t="shared" si="0"/>
        <v/>
      </c>
    </row>
    <row r="30" spans="1:12" x14ac:dyDescent="0.5">
      <c r="A30" t="str">
        <f>CLIMBS!A30</f>
        <v>Wintours Leap</v>
      </c>
      <c r="B30">
        <v>29</v>
      </c>
      <c r="C30" t="str">
        <f>CLIMBS!B30</f>
        <v>publish</v>
      </c>
      <c r="D30">
        <f>IF(CLIMBS!S30&lt;&gt;0,1,0)+IF(CLIMBS!G30&lt;&gt;0,1,0)+IF(CLIMBS!H30&lt;&gt;0,1,0)+IF(CLIMBS!I30&lt;&gt;0,1,0)+IF(CLIMBS!J30&lt;&gt;0,1,0)+IF(CLIMBS!O30&lt;&gt;0,1,0)+IF(CLIMBS!N30&lt;&gt;0,1,0)+IF(CLIMBS!P30&lt;&gt;0,1,0)+IF(CLIMBS!Q30&lt;&gt;0,1,0)</f>
        <v>9</v>
      </c>
      <c r="E30">
        <f>IF(CLIMBS!T30&lt;&gt;0,1,0)</f>
        <v>1</v>
      </c>
      <c r="F30">
        <f>_xlfn.IFNA(IF(VLOOKUP(CONCATENATE(B30,"tile"),IMAGES!I:I,1,FALSE)&lt;&gt;0,1,0)+
IF(VLOOKUP(CONCATENATE(B30,"topo"),IMAGES!I:I,1,FALSE)&lt;&gt;0,1,0)+
IF(VLOOKUP(CONCATENATE(B30,"map"),IMAGES!I:I,1,FALSE)&lt;&gt;0,1,0),"missing")</f>
        <v>3</v>
      </c>
      <c r="G30">
        <f>SUMIFS(IMAGES!G:G,IMAGES!A:A,'to-do-score-card'!B30,IMAGES!B:B,"topo")</f>
        <v>5</v>
      </c>
      <c r="H30">
        <f>_xlfn.IFNA(IF(VLOOKUP(B30,GUIDEBOOKS!A:A,1,FALSE) &lt;&gt; 0,1,0),0)</f>
        <v>1</v>
      </c>
      <c r="I30">
        <f>_xlfn.IFNA(IF(VLOOKUP(B30,WEATHER!A:A,1,FALSE) &lt;&gt; 0,1,0),0)</f>
        <v>1</v>
      </c>
      <c r="J30">
        <f>_xlfn.IFNA(IF(VLOOKUP(B30,REFERANCES!A:A,1,FALSE),1,0),0)</f>
        <v>1</v>
      </c>
      <c r="K30">
        <f>IF(VLOOKUP(B30,CLIMBS!C:U,18,FALSE)&gt;0,1,0)</f>
        <v>1</v>
      </c>
      <c r="L30" s="25" t="str">
        <f t="shared" si="0"/>
        <v>DONE</v>
      </c>
    </row>
    <row r="31" spans="1:12" x14ac:dyDescent="0.5">
      <c r="A31" t="str">
        <f>CLIMBS!A31</f>
        <v>Avon Gorge</v>
      </c>
      <c r="B31">
        <v>30</v>
      </c>
      <c r="C31" t="str">
        <f>CLIMBS!B31</f>
        <v>publish</v>
      </c>
      <c r="D31">
        <f>IF(CLIMBS!S31&lt;&gt;0,1,0)+IF(CLIMBS!G31&lt;&gt;0,1,0)+IF(CLIMBS!H31&lt;&gt;0,1,0)+IF(CLIMBS!I31&lt;&gt;0,1,0)+IF(CLIMBS!J31&lt;&gt;0,1,0)+IF(CLIMBS!O31&lt;&gt;0,1,0)+IF(CLIMBS!N31&lt;&gt;0,1,0)+IF(CLIMBS!P31&lt;&gt;0,1,0)+IF(CLIMBS!Q31&lt;&gt;0,1,0)</f>
        <v>9</v>
      </c>
      <c r="E31">
        <f>IF(CLIMBS!T31&lt;&gt;0,1,0)</f>
        <v>1</v>
      </c>
      <c r="F31">
        <f>_xlfn.IFNA(IF(VLOOKUP(CONCATENATE(B31,"tile"),IMAGES!I:I,1,FALSE)&lt;&gt;0,1,0)+
IF(VLOOKUP(CONCATENATE(B31,"topo"),IMAGES!I:I,1,FALSE)&lt;&gt;0,1,0)+
IF(VLOOKUP(CONCATENATE(B31,"map"),IMAGES!I:I,1,FALSE)&lt;&gt;0,1,0),"missing")</f>
        <v>3</v>
      </c>
      <c r="G31">
        <f>SUMIFS(IMAGES!G:G,IMAGES!A:A,'to-do-score-card'!B31,IMAGES!B:B,"topo")</f>
        <v>5</v>
      </c>
      <c r="H31">
        <f>_xlfn.IFNA(IF(VLOOKUP(B31,GUIDEBOOKS!A:A,1,FALSE) &lt;&gt; 0,1,0),0)</f>
        <v>1</v>
      </c>
      <c r="I31">
        <f>_xlfn.IFNA(IF(VLOOKUP(B31,WEATHER!A:A,1,FALSE) &lt;&gt; 0,1,0),0)</f>
        <v>1</v>
      </c>
      <c r="J31">
        <f>_xlfn.IFNA(IF(VLOOKUP(B31,REFERANCES!A:A,1,FALSE),1,0),0)</f>
        <v>1</v>
      </c>
      <c r="K31">
        <f>IF(VLOOKUP(B31,CLIMBS!C:U,18,FALSE)&gt;0,1,0)</f>
        <v>1</v>
      </c>
      <c r="L31" s="25" t="str">
        <f t="shared" si="0"/>
        <v>DONE</v>
      </c>
    </row>
    <row r="32" spans="1:12" x14ac:dyDescent="0.5">
      <c r="A32" t="str">
        <f>CLIMBS!A32</f>
        <v>Setdastal</v>
      </c>
      <c r="B32">
        <v>31</v>
      </c>
      <c r="C32" t="str">
        <f>CLIMBS!B32</f>
        <v>draft</v>
      </c>
      <c r="D32">
        <f>IF(CLIMBS!S32&lt;&gt;0,1,0)+IF(CLIMBS!G32&lt;&gt;0,1,0)+IF(CLIMBS!H32&lt;&gt;0,1,0)+IF(CLIMBS!I32&lt;&gt;0,1,0)+IF(CLIMBS!J32&lt;&gt;0,1,0)+IF(CLIMBS!O32&lt;&gt;0,1,0)+IF(CLIMBS!N32&lt;&gt;0,1,0)+IF(CLIMBS!P32&lt;&gt;0,1,0)+IF(CLIMBS!Q32&lt;&gt;0,1,0)</f>
        <v>0</v>
      </c>
      <c r="E32">
        <f>IF(CLIMBS!T32&lt;&gt;0,1,0)</f>
        <v>0</v>
      </c>
      <c r="F32" t="str">
        <f>_xlfn.IFNA(IF(VLOOKUP(CONCATENATE(B32,"tile"),IMAGES!I:I,1,FALSE)&lt;&gt;0,1,0)+
IF(VLOOKUP(CONCATENATE(B32,"topo"),IMAGES!I:I,1,FALSE)&lt;&gt;0,1,0)+
IF(VLOOKUP(CONCATENATE(B32,"map"),IMAGES!I:I,1,FALSE)&lt;&gt;0,1,0),"missing")</f>
        <v>missing</v>
      </c>
      <c r="G32">
        <f>SUMIFS(IMAGES!G:G,IMAGES!A:A,'to-do-score-card'!B32,IMAGES!B:B,"topo")</f>
        <v>0</v>
      </c>
      <c r="H32">
        <f>_xlfn.IFNA(IF(VLOOKUP(B32,GUIDEBOOKS!A:A,1,FALSE) &lt;&gt; 0,1,0),0)</f>
        <v>0</v>
      </c>
      <c r="I32">
        <f>_xlfn.IFNA(IF(VLOOKUP(B32,WEATHER!A:A,1,FALSE) &lt;&gt; 0,1,0),0)</f>
        <v>0</v>
      </c>
      <c r="J32">
        <f>_xlfn.IFNA(IF(VLOOKUP(B32,REFERANCES!A:A,1,FALSE),1,0),0)</f>
        <v>1</v>
      </c>
      <c r="K32">
        <f>IF(VLOOKUP(B32,CLIMBS!C:U,18,FALSE)&gt;0,1,0)</f>
        <v>0</v>
      </c>
      <c r="L32" s="25" t="str">
        <f t="shared" si="0"/>
        <v/>
      </c>
    </row>
    <row r="33" spans="1:12" x14ac:dyDescent="0.5">
      <c r="A33" t="str">
        <f>CLIMBS!A33</f>
        <v>Freÿr</v>
      </c>
      <c r="B33">
        <v>32</v>
      </c>
      <c r="C33" t="str">
        <f>CLIMBS!B33</f>
        <v>publish</v>
      </c>
      <c r="D33">
        <f>IF(CLIMBS!S33&lt;&gt;0,1,0)+IF(CLIMBS!G33&lt;&gt;0,1,0)+IF(CLIMBS!H33&lt;&gt;0,1,0)+IF(CLIMBS!I33&lt;&gt;0,1,0)+IF(CLIMBS!J33&lt;&gt;0,1,0)+IF(CLIMBS!O33&lt;&gt;0,1,0)+IF(CLIMBS!N33&lt;&gt;0,1,0)+IF(CLIMBS!P33&lt;&gt;0,1,0)+IF(CLIMBS!Q33&lt;&gt;0,1,0)</f>
        <v>9</v>
      </c>
      <c r="E33">
        <f>IF(CLIMBS!T33&lt;&gt;0,1,0)</f>
        <v>1</v>
      </c>
      <c r="F33">
        <f>_xlfn.IFNA(IF(VLOOKUP(CONCATENATE(B33,"tile"),IMAGES!I:I,1,FALSE)&lt;&gt;0,1,0)+
IF(VLOOKUP(CONCATENATE(B33,"topo"),IMAGES!I:I,1,FALSE)&lt;&gt;0,1,0)+
IF(VLOOKUP(CONCATENATE(B33,"map"),IMAGES!I:I,1,FALSE)&lt;&gt;0,1,0),"missing")</f>
        <v>3</v>
      </c>
      <c r="G33">
        <f>SUMIFS(IMAGES!G:G,IMAGES!A:A,'to-do-score-card'!B33,IMAGES!B:B,"topo")</f>
        <v>5</v>
      </c>
      <c r="H33">
        <f>_xlfn.IFNA(IF(VLOOKUP(B33,GUIDEBOOKS!A:A,1,FALSE) &lt;&gt; 0,1,0),0)</f>
        <v>1</v>
      </c>
      <c r="I33">
        <f>_xlfn.IFNA(IF(VLOOKUP(B33,WEATHER!A:A,1,FALSE) &lt;&gt; 0,1,0),0)</f>
        <v>1</v>
      </c>
      <c r="J33">
        <f>_xlfn.IFNA(IF(VLOOKUP(B33,REFERANCES!A:A,1,FALSE),1,0),0)</f>
        <v>0</v>
      </c>
      <c r="K33">
        <f>IF(VLOOKUP(B33,CLIMBS!C:U,18,FALSE)&gt;0,1,0)</f>
        <v>1</v>
      </c>
      <c r="L33" s="25" t="str">
        <f t="shared" si="0"/>
        <v/>
      </c>
    </row>
    <row r="34" spans="1:12" x14ac:dyDescent="0.5">
      <c r="A34" t="str">
        <f>CLIMBS!A34</f>
        <v>Grande Fermeda</v>
      </c>
      <c r="B34">
        <v>33</v>
      </c>
      <c r="C34" t="str">
        <f>CLIMBS!B34</f>
        <v>publish</v>
      </c>
      <c r="D34">
        <f>IF(CLIMBS!S34&lt;&gt;0,1,0)+IF(CLIMBS!G34&lt;&gt;0,1,0)+IF(CLIMBS!H34&lt;&gt;0,1,0)+IF(CLIMBS!I34&lt;&gt;0,1,0)+IF(CLIMBS!J34&lt;&gt;0,1,0)+IF(CLIMBS!O34&lt;&gt;0,1,0)+IF(CLIMBS!N34&lt;&gt;0,1,0)+IF(CLIMBS!P34&lt;&gt;0,1,0)+IF(CLIMBS!Q34&lt;&gt;0,1,0)</f>
        <v>9</v>
      </c>
      <c r="E34">
        <f>IF(CLIMBS!T34&lt;&gt;0,1,0)</f>
        <v>1</v>
      </c>
      <c r="F34">
        <f>_xlfn.IFNA(IF(VLOOKUP(CONCATENATE(B34,"tile"),IMAGES!I:I,1,FALSE)&lt;&gt;0,1,0)+
IF(VLOOKUP(CONCATENATE(B34,"topo"),IMAGES!I:I,1,FALSE)&lt;&gt;0,1,0)+
IF(VLOOKUP(CONCATENATE(B34,"map"),IMAGES!I:I,1,FALSE)&lt;&gt;0,1,0),"missing")</f>
        <v>3</v>
      </c>
      <c r="G34">
        <f>SUMIFS(IMAGES!G:G,IMAGES!A:A,'to-do-score-card'!B34,IMAGES!B:B,"topo")</f>
        <v>5</v>
      </c>
      <c r="H34">
        <f>_xlfn.IFNA(IF(VLOOKUP(B34,GUIDEBOOKS!A:A,1,FALSE) &lt;&gt; 0,1,0),0)</f>
        <v>1</v>
      </c>
      <c r="I34">
        <f>_xlfn.IFNA(IF(VLOOKUP(B34,WEATHER!A:A,1,FALSE) &lt;&gt; 0,1,0),0)</f>
        <v>1</v>
      </c>
      <c r="J34">
        <f>_xlfn.IFNA(IF(VLOOKUP(B34,REFERANCES!A:A,1,FALSE),1,0),0)</f>
        <v>1</v>
      </c>
      <c r="K34">
        <f>IF(VLOOKUP(B34,CLIMBS!C:U,18,FALSE)&gt;0,1,0)</f>
        <v>1</v>
      </c>
      <c r="L34" s="25" t="str">
        <f t="shared" si="0"/>
        <v>DONE</v>
      </c>
    </row>
    <row r="35" spans="1:12" x14ac:dyDescent="0.5">
      <c r="A35" t="str">
        <f>CLIMBS!A35</f>
        <v>Old man of Hoy</v>
      </c>
      <c r="B35">
        <v>34</v>
      </c>
      <c r="C35" t="str">
        <f>CLIMBS!B35</f>
        <v>draft</v>
      </c>
      <c r="D35">
        <f>IF(CLIMBS!S35&lt;&gt;0,1,0)+IF(CLIMBS!G35&lt;&gt;0,1,0)+IF(CLIMBS!H35&lt;&gt;0,1,0)+IF(CLIMBS!I35&lt;&gt;0,1,0)+IF(CLIMBS!J35&lt;&gt;0,1,0)+IF(CLIMBS!O35&lt;&gt;0,1,0)+IF(CLIMBS!N35&lt;&gt;0,1,0)+IF(CLIMBS!P35&lt;&gt;0,1,0)+IF(CLIMBS!Q35&lt;&gt;0,1,0)</f>
        <v>0</v>
      </c>
      <c r="E35">
        <f>IF(CLIMBS!T35&lt;&gt;0,1,0)</f>
        <v>0</v>
      </c>
      <c r="F35" t="str">
        <f>_xlfn.IFNA(IF(VLOOKUP(CONCATENATE(B35,"tile"),IMAGES!I:I,1,FALSE)&lt;&gt;0,1,0)+
IF(VLOOKUP(CONCATENATE(B35,"topo"),IMAGES!I:I,1,FALSE)&lt;&gt;0,1,0)+
IF(VLOOKUP(CONCATENATE(B35,"map"),IMAGES!I:I,1,FALSE)&lt;&gt;0,1,0),"missing")</f>
        <v>missing</v>
      </c>
      <c r="G35">
        <f>SUMIFS(IMAGES!G:G,IMAGES!A:A,'to-do-score-card'!B35,IMAGES!B:B,"topo")</f>
        <v>0</v>
      </c>
      <c r="H35">
        <f>_xlfn.IFNA(IF(VLOOKUP(B35,GUIDEBOOKS!A:A,1,FALSE) &lt;&gt; 0,1,0),0)</f>
        <v>0</v>
      </c>
      <c r="I35">
        <f>_xlfn.IFNA(IF(VLOOKUP(B35,WEATHER!A:A,1,FALSE) &lt;&gt; 0,1,0),0)</f>
        <v>0</v>
      </c>
      <c r="J35">
        <f>_xlfn.IFNA(IF(VLOOKUP(B35,REFERANCES!A:A,1,FALSE),1,0),0)</f>
        <v>0</v>
      </c>
      <c r="K35">
        <f>IF(VLOOKUP(B35,CLIMBS!C:U,18,FALSE)&gt;0,1,0)</f>
        <v>0</v>
      </c>
      <c r="L35" s="25" t="str">
        <f t="shared" si="0"/>
        <v/>
      </c>
    </row>
    <row r="36" spans="1:12" x14ac:dyDescent="0.5">
      <c r="A36" t="str">
        <f>CLIMBS!A36</f>
        <v>Ksar Rock</v>
      </c>
      <c r="B36">
        <v>35</v>
      </c>
      <c r="C36" t="str">
        <f>CLIMBS!B36</f>
        <v>publish</v>
      </c>
      <c r="D36">
        <f>IF(CLIMBS!S36&lt;&gt;0,1,0)+IF(CLIMBS!G36&lt;&gt;0,1,0)+IF(CLIMBS!H36&lt;&gt;0,1,0)+IF(CLIMBS!I36&lt;&gt;0,1,0)+IF(CLIMBS!J36&lt;&gt;0,1,0)+IF(CLIMBS!O36&lt;&gt;0,1,0)+IF(CLIMBS!N36&lt;&gt;0,1,0)+IF(CLIMBS!P36&lt;&gt;0,1,0)+IF(CLIMBS!Q36&lt;&gt;0,1,0)</f>
        <v>9</v>
      </c>
      <c r="E36">
        <f>IF(CLIMBS!T36&lt;&gt;0,1,0)</f>
        <v>1</v>
      </c>
      <c r="F36">
        <f>_xlfn.IFNA(IF(VLOOKUP(CONCATENATE(B36,"tile"),IMAGES!I:I,1,FALSE)&lt;&gt;0,1,0)+
IF(VLOOKUP(CONCATENATE(B36,"topo"),IMAGES!I:I,1,FALSE)&lt;&gt;0,1,0)+
IF(VLOOKUP(CONCATENATE(B36,"map"),IMAGES!I:I,1,FALSE)&lt;&gt;0,1,0),"missing")</f>
        <v>3</v>
      </c>
      <c r="G36">
        <f>SUMIFS(IMAGES!G:G,IMAGES!A:A,'to-do-score-card'!B36,IMAGES!B:B,"topo")</f>
        <v>5</v>
      </c>
      <c r="H36">
        <f>_xlfn.IFNA(IF(VLOOKUP(B36,GUIDEBOOKS!A:A,1,FALSE) &lt;&gt; 0,1,0),0)</f>
        <v>1</v>
      </c>
      <c r="I36">
        <f>_xlfn.IFNA(IF(VLOOKUP(B36,WEATHER!A:A,1,FALSE) &lt;&gt; 0,1,0),0)</f>
        <v>1</v>
      </c>
      <c r="J36">
        <f>_xlfn.IFNA(IF(VLOOKUP(B36,REFERANCES!A:A,1,FALSE),1,0),0)</f>
        <v>1</v>
      </c>
      <c r="K36">
        <f>IF(VLOOKUP(B36,CLIMBS!C:U,18,FALSE)&gt;0,1,0)</f>
        <v>1</v>
      </c>
      <c r="L36" s="25" t="str">
        <f t="shared" ref="L36:L39" si="1">IF(SUM(D36:K36)=22,"DONE",IF(SUM(D36:J36)=21,"GOOD",""))</f>
        <v>DONE</v>
      </c>
    </row>
    <row r="37" spans="1:12" x14ac:dyDescent="0.5">
      <c r="A37" t="str">
        <f>CLIMBS!A37</f>
        <v>Observatory Ridge</v>
      </c>
      <c r="B37">
        <v>36</v>
      </c>
      <c r="C37" t="str">
        <f>CLIMBS!B37</f>
        <v>draft</v>
      </c>
      <c r="D37">
        <f>IF(CLIMBS!S37&lt;&gt;0,1,0)+IF(CLIMBS!G37&lt;&gt;0,1,0)+IF(CLIMBS!H37&lt;&gt;0,1,0)+IF(CLIMBS!I37&lt;&gt;0,1,0)+IF(CLIMBS!J37&lt;&gt;0,1,0)+IF(CLIMBS!O37&lt;&gt;0,1,0)+IF(CLIMBS!N37&lt;&gt;0,1,0)+IF(CLIMBS!P37&lt;&gt;0,1,0)+IF(CLIMBS!Q37&lt;&gt;0,1,0)</f>
        <v>0</v>
      </c>
      <c r="E37">
        <f>IF(CLIMBS!T37&lt;&gt;0,1,0)</f>
        <v>0</v>
      </c>
      <c r="F37" t="str">
        <f>_xlfn.IFNA(IF(VLOOKUP(CONCATENATE(B37,"tile"),IMAGES!I:I,1,FALSE)&lt;&gt;0,1,0)+
IF(VLOOKUP(CONCATENATE(B37,"topo"),IMAGES!I:I,1,FALSE)&lt;&gt;0,1,0)+
IF(VLOOKUP(CONCATENATE(B37,"map"),IMAGES!I:I,1,FALSE)&lt;&gt;0,1,0),"missing")</f>
        <v>missing</v>
      </c>
      <c r="G37">
        <f>SUMIFS(IMAGES!G:G,IMAGES!A:A,'to-do-score-card'!B37,IMAGES!B:B,"topo")</f>
        <v>0</v>
      </c>
      <c r="H37">
        <f>_xlfn.IFNA(IF(VLOOKUP(B37,GUIDEBOOKS!A:A,1,FALSE) &lt;&gt; 0,1,0),0)</f>
        <v>0</v>
      </c>
      <c r="I37">
        <f>_xlfn.IFNA(IF(VLOOKUP(B37,WEATHER!A:A,1,FALSE) &lt;&gt; 0,1,0),0)</f>
        <v>0</v>
      </c>
      <c r="J37">
        <f>_xlfn.IFNA(IF(VLOOKUP(B37,REFERANCES!A:A,1,FALSE),1,0),0)</f>
        <v>0</v>
      </c>
      <c r="K37">
        <f>IF(VLOOKUP(B37,CLIMBS!C:U,18,FALSE)&gt;0,1,0)</f>
        <v>0</v>
      </c>
      <c r="L37" s="25" t="str">
        <f t="shared" si="1"/>
        <v/>
      </c>
    </row>
    <row r="38" spans="1:12" x14ac:dyDescent="0.5">
      <c r="A38" t="str">
        <f>CLIMBS!A38</f>
        <v xml:space="preserve">High Sierra </v>
      </c>
      <c r="B38">
        <v>37</v>
      </c>
      <c r="C38" t="str">
        <f>CLIMBS!B38</f>
        <v>publish</v>
      </c>
      <c r="D38">
        <f>IF(CLIMBS!S38&lt;&gt;0,1,0)+IF(CLIMBS!G38&lt;&gt;0,1,0)+IF(CLIMBS!H38&lt;&gt;0,1,0)+IF(CLIMBS!I38&lt;&gt;0,1,0)+IF(CLIMBS!J38&lt;&gt;0,1,0)+IF(CLIMBS!O38&lt;&gt;0,1,0)+IF(CLIMBS!N38&lt;&gt;0,1,0)+IF(CLIMBS!P38&lt;&gt;0,1,0)+IF(CLIMBS!Q38&lt;&gt;0,1,0)</f>
        <v>9</v>
      </c>
      <c r="E38">
        <f>IF(CLIMBS!T38&lt;&gt;0,1,0)</f>
        <v>1</v>
      </c>
      <c r="F38">
        <f>_xlfn.IFNA(IF(VLOOKUP(CONCATENATE(B38,"tile"),IMAGES!I:I,1,FALSE)&lt;&gt;0,1,0)+
IF(VLOOKUP(CONCATENATE(B38,"topo"),IMAGES!I:I,1,FALSE)&lt;&gt;0,1,0)+
IF(VLOOKUP(CONCATENATE(B38,"map"),IMAGES!I:I,1,FALSE)&lt;&gt;0,1,0),"missing")</f>
        <v>3</v>
      </c>
      <c r="G38">
        <f>SUMIFS(IMAGES!G:G,IMAGES!A:A,'to-do-score-card'!B38,IMAGES!B:B,"topo")</f>
        <v>5</v>
      </c>
      <c r="H38">
        <f>_xlfn.IFNA(IF(VLOOKUP(B38,GUIDEBOOKS!A:A,1,FALSE) &lt;&gt; 0,1,0),0)</f>
        <v>1</v>
      </c>
      <c r="I38">
        <f>_xlfn.IFNA(IF(VLOOKUP(B38,WEATHER!A:A,1,FALSE) &lt;&gt; 0,1,0),0)</f>
        <v>1</v>
      </c>
      <c r="J38">
        <f>_xlfn.IFNA(IF(VLOOKUP(B38,REFERANCES!A:A,1,FALSE),1,0),0)</f>
        <v>0</v>
      </c>
      <c r="K38">
        <f>IF(VLOOKUP(B38,CLIMBS!C:U,18,FALSE)&gt;0,1,0)</f>
        <v>1</v>
      </c>
      <c r="L38" s="25" t="str">
        <f t="shared" si="1"/>
        <v/>
      </c>
    </row>
    <row r="39" spans="1:12" x14ac:dyDescent="0.5">
      <c r="A39" t="str">
        <f>CLIMBS!A39</f>
        <v>Pinnacle Slab</v>
      </c>
      <c r="B39">
        <v>38</v>
      </c>
      <c r="C39" t="str">
        <f>CLIMBS!B39</f>
        <v>publish</v>
      </c>
      <c r="D39">
        <f>IF(CLIMBS!S39&lt;&gt;0,1,0)+IF(CLIMBS!G39&lt;&gt;0,1,0)+IF(CLIMBS!H39&lt;&gt;0,1,0)+IF(CLIMBS!I39&lt;&gt;0,1,0)+IF(CLIMBS!J39&lt;&gt;0,1,0)+IF(CLIMBS!O39&lt;&gt;0,1,0)+IF(CLIMBS!N39&lt;&gt;0,1,0)+IF(CLIMBS!P39&lt;&gt;0,1,0)+IF(CLIMBS!Q39&lt;&gt;0,1,0)</f>
        <v>9</v>
      </c>
      <c r="E39">
        <f>IF(CLIMBS!T39&lt;&gt;0,1,0)</f>
        <v>1</v>
      </c>
      <c r="F39">
        <f>_xlfn.IFNA(IF(VLOOKUP(CONCATENATE(B39,"tile"),IMAGES!I:I,1,FALSE)&lt;&gt;0,1,0)+
IF(VLOOKUP(CONCATENATE(B39,"topo"),IMAGES!I:I,1,FALSE)&lt;&gt;0,1,0)+
IF(VLOOKUP(CONCATENATE(B39,"map"),IMAGES!I:I,1,FALSE)&lt;&gt;0,1,0),"missing")</f>
        <v>3</v>
      </c>
      <c r="G39">
        <f>SUMIFS(IMAGES!G:G,IMAGES!A:A,'to-do-score-card'!B39,IMAGES!B:B,"topo")</f>
        <v>5</v>
      </c>
      <c r="H39">
        <f>_xlfn.IFNA(IF(VLOOKUP(B39,GUIDEBOOKS!A:A,1,FALSE) &lt;&gt; 0,1,0),0)</f>
        <v>1</v>
      </c>
      <c r="I39">
        <f>_xlfn.IFNA(IF(VLOOKUP(B39,WEATHER!A:A,1,FALSE) &lt;&gt; 0,1,0),0)</f>
        <v>1</v>
      </c>
      <c r="J39">
        <f>_xlfn.IFNA(IF(VLOOKUP(B39,REFERANCES!A:A,1,FALSE),1,0),0)</f>
        <v>0</v>
      </c>
      <c r="K39">
        <f>IF(VLOOKUP(B39,CLIMBS!C:U,18,FALSE)&gt;0,1,0)</f>
        <v>1</v>
      </c>
      <c r="L39" s="25" t="str">
        <f t="shared" si="1"/>
        <v/>
      </c>
    </row>
  </sheetData>
  <conditionalFormatting sqref="D2:D39">
    <cfRule type="cellIs" dxfId="16" priority="16" operator="greaterThan">
      <formula>8</formula>
    </cfRule>
    <cfRule type="cellIs" dxfId="15" priority="17" operator="lessThan">
      <formula>9</formula>
    </cfRule>
  </conditionalFormatting>
  <conditionalFormatting sqref="C2:C39">
    <cfRule type="cellIs" dxfId="14" priority="15" operator="equal">
      <formula>"draft"</formula>
    </cfRule>
  </conditionalFormatting>
  <conditionalFormatting sqref="C2">
    <cfRule type="cellIs" dxfId="13" priority="14" operator="equal">
      <formula>"publish"</formula>
    </cfRule>
  </conditionalFormatting>
  <conditionalFormatting sqref="C3:C39">
    <cfRule type="cellIs" dxfId="12" priority="13" operator="equal">
      <formula>"publish"</formula>
    </cfRule>
  </conditionalFormatting>
  <conditionalFormatting sqref="E2:E39">
    <cfRule type="cellIs" dxfId="11" priority="11" operator="lessThan">
      <formula>1</formula>
    </cfRule>
    <cfRule type="cellIs" dxfId="10" priority="12" operator="greaterThan">
      <formula>0</formula>
    </cfRule>
  </conditionalFormatting>
  <conditionalFormatting sqref="F2:G39">
    <cfRule type="cellIs" dxfId="9" priority="9" operator="equal">
      <formula>4</formula>
    </cfRule>
    <cfRule type="cellIs" dxfId="8" priority="10" operator="equal">
      <formula>"missing"</formula>
    </cfRule>
  </conditionalFormatting>
  <conditionalFormatting sqref="H2:J39">
    <cfRule type="cellIs" dxfId="7" priority="7" operator="equal">
      <formula>0</formula>
    </cfRule>
    <cfRule type="cellIs" dxfId="6" priority="8" operator="greaterThan">
      <formula>0.5</formula>
    </cfRule>
  </conditionalFormatting>
  <conditionalFormatting sqref="K2:K39">
    <cfRule type="cellIs" dxfId="5" priority="5" operator="equal">
      <formula>0</formula>
    </cfRule>
    <cfRule type="cellIs" dxfId="4" priority="6" operator="greaterThan">
      <formula>0.5</formula>
    </cfRule>
  </conditionalFormatting>
  <conditionalFormatting sqref="G2:G39">
    <cfRule type="cellIs" dxfId="3" priority="2" operator="between">
      <formula>1</formula>
      <formula>4</formula>
    </cfRule>
    <cfRule type="cellIs" dxfId="2" priority="3" operator="equal">
      <formula>5</formula>
    </cfRule>
    <cfRule type="cellIs" dxfId="1" priority="4" operator="equal">
      <formula>0</formula>
    </cfRule>
  </conditionalFormatting>
  <conditionalFormatting sqref="F2:F39">
    <cfRule type="cellIs" dxfId="0" priority="1" operator="equal">
      <formula>3</formula>
    </cfRule>
  </conditionalFormatting>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CLIMBS</vt:lpstr>
      <vt:lpstr>IMAGES</vt:lpstr>
      <vt:lpstr>GUIDEBOOKS</vt:lpstr>
      <vt:lpstr>REFERANCES</vt:lpstr>
      <vt:lpstr>GEOLOGY</vt:lpstr>
      <vt:lpstr>WEATHER</vt:lpstr>
      <vt:lpstr>to-do-score-card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 Knight</dc:creator>
  <cp:lastModifiedBy>Dan Knight</cp:lastModifiedBy>
  <dcterms:created xsi:type="dcterms:W3CDTF">2018-08-14T07:37:19Z</dcterms:created>
  <dcterms:modified xsi:type="dcterms:W3CDTF">2019-12-08T11:26:28Z</dcterms:modified>
</cp:coreProperties>
</file>