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4E47DC23-FF9A-444A-ADB4-7388941FC0DA}" xr6:coauthVersionLast="45" xr6:coauthVersionMax="45" xr10:uidLastSave="{00000000-0000-0000-0000-000000000000}"/>
  <bookViews>
    <workbookView xWindow="-98" yWindow="-98" windowWidth="20715" windowHeight="1327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0" hidden="1">CLIMBS!$A$1:$AG$43</definedName>
    <definedName name="_xlnm._FilterDatabase" localSheetId="1" hidden="1">IMAGES!$A$1:$I$116</definedName>
    <definedName name="_xlnm._FilterDatabase" localSheetId="3" hidden="1">REFERANCES!$A$1:$C$43</definedName>
  </definedNames>
  <calcPr calcId="181029" iterateDelta="0"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10" i="3" l="1"/>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2" i="8"/>
  <c r="I109" i="3"/>
  <c r="I108" i="3"/>
  <c r="AG35" i="1"/>
  <c r="I107" i="3"/>
  <c r="I106" i="3"/>
  <c r="AG40" i="1"/>
  <c r="I105" i="3"/>
  <c r="A40" i="8"/>
  <c r="C40" i="8"/>
  <c r="D40" i="8"/>
  <c r="E40" i="8"/>
  <c r="F40" i="8"/>
  <c r="G40" i="8"/>
  <c r="H40" i="8"/>
  <c r="I40" i="8"/>
  <c r="J40" i="8"/>
  <c r="L40" i="8"/>
  <c r="I104" i="3"/>
  <c r="I103" i="3"/>
  <c r="AG39" i="1"/>
  <c r="I102" i="3"/>
  <c r="I101" i="3"/>
  <c r="I100" i="3"/>
  <c r="I99" i="3"/>
  <c r="I98" i="3"/>
  <c r="A36" i="8"/>
  <c r="C36" i="8"/>
  <c r="D36" i="8"/>
  <c r="E36" i="8"/>
  <c r="I97" i="3"/>
  <c r="F36" i="8"/>
  <c r="G36" i="8"/>
  <c r="H36" i="8"/>
  <c r="I36" i="8"/>
  <c r="J36" i="8"/>
  <c r="L36" i="8"/>
  <c r="A37" i="8"/>
  <c r="C37" i="8"/>
  <c r="D37" i="8"/>
  <c r="E37" i="8"/>
  <c r="F37" i="8"/>
  <c r="G37" i="8"/>
  <c r="H37" i="8"/>
  <c r="I37" i="8"/>
  <c r="J37" i="8"/>
  <c r="L37" i="8"/>
  <c r="A38" i="8"/>
  <c r="C38" i="8"/>
  <c r="D38" i="8"/>
  <c r="E38" i="8"/>
  <c r="F38" i="8"/>
  <c r="G38" i="8"/>
  <c r="H38" i="8"/>
  <c r="I38" i="8"/>
  <c r="J38" i="8"/>
  <c r="L38" i="8"/>
  <c r="A39" i="8"/>
  <c r="C39" i="8"/>
  <c r="D39" i="8"/>
  <c r="E39" i="8"/>
  <c r="F39" i="8"/>
  <c r="G39" i="8"/>
  <c r="H39" i="8"/>
  <c r="I39" i="8"/>
  <c r="J39" i="8"/>
  <c r="L39" i="8"/>
  <c r="AG38" i="1"/>
  <c r="AG3" i="1"/>
  <c r="AG2" i="1"/>
  <c r="AG27" i="1"/>
  <c r="AG20" i="1"/>
  <c r="B3" i="8"/>
  <c r="G3" i="8"/>
  <c r="D3" i="8"/>
  <c r="E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113" i="3"/>
  <c r="I114" i="3"/>
  <c r="I115" i="3"/>
  <c r="I116" i="3"/>
  <c r="F3" i="8"/>
  <c r="H3" i="8"/>
  <c r="I3" i="8"/>
  <c r="J3" i="8"/>
  <c r="L3" i="8"/>
  <c r="B4" i="8"/>
  <c r="G4" i="8"/>
  <c r="D4" i="8"/>
  <c r="E4" i="8"/>
  <c r="F4" i="8"/>
  <c r="H4" i="8"/>
  <c r="I4" i="8"/>
  <c r="J4" i="8"/>
  <c r="L4" i="8"/>
  <c r="B5" i="8"/>
  <c r="G5" i="8"/>
  <c r="D5" i="8"/>
  <c r="E5" i="8"/>
  <c r="F5" i="8"/>
  <c r="H5" i="8"/>
  <c r="I5" i="8"/>
  <c r="J5" i="8"/>
  <c r="L5" i="8"/>
  <c r="B6" i="8"/>
  <c r="G6" i="8"/>
  <c r="D6" i="8"/>
  <c r="E6" i="8"/>
  <c r="F6" i="8"/>
  <c r="H6" i="8"/>
  <c r="I6" i="8"/>
  <c r="J6" i="8"/>
  <c r="L6" i="8"/>
  <c r="B7" i="8"/>
  <c r="G7" i="8"/>
  <c r="D7" i="8"/>
  <c r="E7" i="8"/>
  <c r="F7" i="8"/>
  <c r="H7" i="8"/>
  <c r="I7" i="8"/>
  <c r="J7" i="8"/>
  <c r="L7" i="8"/>
  <c r="B8" i="8"/>
  <c r="G8" i="8"/>
  <c r="D8" i="8"/>
  <c r="E8" i="8"/>
  <c r="F8" i="8"/>
  <c r="H8" i="8"/>
  <c r="I8" i="8"/>
  <c r="J8" i="8"/>
  <c r="L8" i="8"/>
  <c r="B9" i="8"/>
  <c r="G9" i="8"/>
  <c r="D9" i="8"/>
  <c r="E9" i="8"/>
  <c r="F9" i="8"/>
  <c r="H9" i="8"/>
  <c r="I9" i="8"/>
  <c r="J9" i="8"/>
  <c r="L9" i="8"/>
  <c r="B10" i="8"/>
  <c r="G10" i="8"/>
  <c r="D10" i="8"/>
  <c r="E10" i="8"/>
  <c r="F10" i="8"/>
  <c r="H10" i="8"/>
  <c r="I10" i="8"/>
  <c r="J10" i="8"/>
  <c r="L10" i="8"/>
  <c r="B11" i="8"/>
  <c r="G11" i="8"/>
  <c r="D11" i="8"/>
  <c r="E11" i="8"/>
  <c r="F11" i="8"/>
  <c r="H11" i="8"/>
  <c r="I11" i="8"/>
  <c r="J11" i="8"/>
  <c r="L11" i="8"/>
  <c r="B12" i="8"/>
  <c r="G12" i="8"/>
  <c r="D12" i="8"/>
  <c r="E12" i="8"/>
  <c r="F12" i="8"/>
  <c r="H12" i="8"/>
  <c r="I12" i="8"/>
  <c r="J12" i="8"/>
  <c r="L12" i="8"/>
  <c r="B13" i="8"/>
  <c r="G13" i="8"/>
  <c r="D13" i="8"/>
  <c r="E13" i="8"/>
  <c r="F13" i="8"/>
  <c r="H13" i="8"/>
  <c r="I13" i="8"/>
  <c r="J13" i="8"/>
  <c r="L13" i="8"/>
  <c r="B14" i="8"/>
  <c r="G14" i="8"/>
  <c r="D14" i="8"/>
  <c r="E14" i="8"/>
  <c r="F14" i="8"/>
  <c r="H14" i="8"/>
  <c r="I14" i="8"/>
  <c r="J14" i="8"/>
  <c r="L14" i="8"/>
  <c r="B15" i="8"/>
  <c r="G15" i="8"/>
  <c r="D15" i="8"/>
  <c r="E15" i="8"/>
  <c r="F15" i="8"/>
  <c r="H15" i="8"/>
  <c r="I15" i="8"/>
  <c r="J15" i="8"/>
  <c r="L15" i="8"/>
  <c r="B16" i="8"/>
  <c r="G16" i="8"/>
  <c r="D16" i="8"/>
  <c r="E16" i="8"/>
  <c r="F16" i="8"/>
  <c r="H16" i="8"/>
  <c r="I16" i="8"/>
  <c r="J16" i="8"/>
  <c r="L16" i="8"/>
  <c r="B17" i="8"/>
  <c r="G17" i="8"/>
  <c r="D17" i="8"/>
  <c r="E17" i="8"/>
  <c r="F17" i="8"/>
  <c r="H17" i="8"/>
  <c r="I17" i="8"/>
  <c r="J17" i="8"/>
  <c r="L17" i="8"/>
  <c r="B18" i="8"/>
  <c r="G18" i="8"/>
  <c r="D18" i="8"/>
  <c r="E18" i="8"/>
  <c r="F18" i="8"/>
  <c r="H18" i="8"/>
  <c r="I18" i="8"/>
  <c r="J18" i="8"/>
  <c r="L18" i="8"/>
  <c r="G19" i="8"/>
  <c r="D19" i="8"/>
  <c r="E19" i="8"/>
  <c r="J19" i="8"/>
  <c r="F19" i="8"/>
  <c r="H19" i="8"/>
  <c r="I19" i="8"/>
  <c r="L19" i="8"/>
  <c r="G20" i="8"/>
  <c r="D20" i="8"/>
  <c r="E20" i="8"/>
  <c r="J20" i="8"/>
  <c r="F20" i="8"/>
  <c r="H20" i="8"/>
  <c r="I20" i="8"/>
  <c r="L20" i="8"/>
  <c r="G21" i="8"/>
  <c r="D21" i="8"/>
  <c r="E21" i="8"/>
  <c r="J21" i="8"/>
  <c r="F21" i="8"/>
  <c r="H21" i="8"/>
  <c r="I21" i="8"/>
  <c r="L21" i="8"/>
  <c r="G22" i="8"/>
  <c r="D22" i="8"/>
  <c r="E22" i="8"/>
  <c r="J22" i="8"/>
  <c r="F22" i="8"/>
  <c r="H22" i="8"/>
  <c r="I22" i="8"/>
  <c r="L22" i="8"/>
  <c r="G23" i="8"/>
  <c r="D23" i="8"/>
  <c r="E23" i="8"/>
  <c r="J23" i="8"/>
  <c r="F23" i="8"/>
  <c r="H23" i="8"/>
  <c r="I23" i="8"/>
  <c r="L23" i="8"/>
  <c r="G24" i="8"/>
  <c r="D24" i="8"/>
  <c r="E24" i="8"/>
  <c r="J24" i="8"/>
  <c r="F24" i="8"/>
  <c r="H24" i="8"/>
  <c r="I24" i="8"/>
  <c r="L24" i="8"/>
  <c r="G25" i="8"/>
  <c r="D25" i="8"/>
  <c r="E25" i="8"/>
  <c r="J25" i="8"/>
  <c r="F25" i="8"/>
  <c r="H25" i="8"/>
  <c r="I25" i="8"/>
  <c r="L25" i="8"/>
  <c r="G26" i="8"/>
  <c r="D26" i="8"/>
  <c r="E26" i="8"/>
  <c r="J26" i="8"/>
  <c r="F26" i="8"/>
  <c r="H26" i="8"/>
  <c r="I26" i="8"/>
  <c r="L26" i="8"/>
  <c r="G27" i="8"/>
  <c r="D27" i="8"/>
  <c r="E27" i="8"/>
  <c r="J27" i="8"/>
  <c r="F27" i="8"/>
  <c r="H27" i="8"/>
  <c r="I27" i="8"/>
  <c r="L27" i="8"/>
  <c r="G28" i="8"/>
  <c r="D28" i="8"/>
  <c r="E28" i="8"/>
  <c r="J28" i="8"/>
  <c r="F28" i="8"/>
  <c r="H28" i="8"/>
  <c r="I28" i="8"/>
  <c r="L28" i="8"/>
  <c r="G29" i="8"/>
  <c r="D29" i="8"/>
  <c r="E29" i="8"/>
  <c r="J29" i="8"/>
  <c r="F29" i="8"/>
  <c r="H29" i="8"/>
  <c r="I29" i="8"/>
  <c r="L29" i="8"/>
  <c r="G30" i="8"/>
  <c r="D30" i="8"/>
  <c r="E30" i="8"/>
  <c r="J30" i="8"/>
  <c r="F30" i="8"/>
  <c r="H30" i="8"/>
  <c r="I30" i="8"/>
  <c r="L30" i="8"/>
  <c r="G31" i="8"/>
  <c r="D31" i="8"/>
  <c r="E31" i="8"/>
  <c r="J31" i="8"/>
  <c r="F31" i="8"/>
  <c r="H31" i="8"/>
  <c r="I31" i="8"/>
  <c r="L31" i="8"/>
  <c r="G32" i="8"/>
  <c r="D32" i="8"/>
  <c r="E32" i="8"/>
  <c r="J32" i="8"/>
  <c r="F32" i="8"/>
  <c r="H32" i="8"/>
  <c r="I32" i="8"/>
  <c r="L32" i="8"/>
  <c r="G33" i="8"/>
  <c r="D33" i="8"/>
  <c r="E33" i="8"/>
  <c r="J33" i="8"/>
  <c r="F33" i="8"/>
  <c r="H33" i="8"/>
  <c r="I33" i="8"/>
  <c r="L33" i="8"/>
  <c r="G34" i="8"/>
  <c r="D34" i="8"/>
  <c r="E34" i="8"/>
  <c r="J34" i="8"/>
  <c r="F34" i="8"/>
  <c r="H34" i="8"/>
  <c r="I34" i="8"/>
  <c r="L34" i="8"/>
  <c r="D35" i="8"/>
  <c r="E35" i="8"/>
  <c r="J35" i="8"/>
  <c r="F35" i="8"/>
  <c r="H35" i="8"/>
  <c r="I35" i="8"/>
  <c r="L35" i="8"/>
  <c r="B2" i="8"/>
  <c r="G2" i="8"/>
  <c r="D2" i="8"/>
  <c r="E2" i="8"/>
  <c r="F2" i="8"/>
  <c r="H2" i="8"/>
  <c r="I2" i="8"/>
  <c r="J2" i="8"/>
  <c r="L2" i="8"/>
  <c r="AG8" i="1"/>
  <c r="AG9" i="1"/>
  <c r="AG36" i="1"/>
  <c r="AG34" i="1"/>
  <c r="C34" i="8"/>
  <c r="C35" i="8"/>
  <c r="A34" i="8"/>
  <c r="A35" i="8"/>
  <c r="AG25" i="1"/>
  <c r="AG26" i="1"/>
  <c r="AG17" i="1"/>
  <c r="AG30" i="1"/>
  <c r="AG31" i="1"/>
  <c r="AG33" i="1"/>
  <c r="AG21" i="1"/>
  <c r="AG5" i="1"/>
  <c r="P4" i="8"/>
  <c r="P5" i="8"/>
  <c r="P6" i="8"/>
  <c r="P7" i="8"/>
  <c r="P8" i="8"/>
  <c r="P9" i="8"/>
  <c r="P3" i="8"/>
  <c r="A33" i="8"/>
  <c r="C33" i="8"/>
  <c r="A31" i="8"/>
  <c r="C31" i="8"/>
  <c r="A32" i="8"/>
  <c r="C32" i="8"/>
  <c r="C30" i="8"/>
  <c r="A30"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<sst xmlns="http://schemas.openxmlformats.org/spreadsheetml/2006/main" count="1732" uniqueCount="953">
  <si>
    <t>cliff</t>
  </si>
  <si>
    <t>id</t>
  </si>
  <si>
    <t>country</t>
  </si>
  <si>
    <t>county</t>
  </si>
  <si>
    <t>routeName</t>
  </si>
  <si>
    <t>length</t>
  </si>
  <si>
    <t>pitches</t>
  </si>
  <si>
    <t>dataGrade</t>
  </si>
  <si>
    <t>tradGrade</t>
  </si>
  <si>
    <t>techGrade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</si>
  <si>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</si>
  <si>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</si>
  <si>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</si>
  <si>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</si>
  <si>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</si>
  <si>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</si>
  <si>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</si>
  <si>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</si>
  <si>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</si>
  <si>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</si>
  <si>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</si>
  <si>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</si>
  <si>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</si>
  <si>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</si>
  <si>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</si>
  <si>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</si>
  <si>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</si>
  <si>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</si>
  <si>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</si>
  <si>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</si>
  <si>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</si>
  <si>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</si>
  <si>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</si>
  <si>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</si>
  <si>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</si>
  <si>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</si>
  <si>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</si>
  <si>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Granite</t>
  </si>
  <si>
    <t>Vertical</t>
  </si>
  <si>
    <t>W</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</si>
  <si>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</si>
  <si>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</si>
  <si>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</si>
  <si>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</si>
  <si>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</si>
  <si>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</si>
  <si>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</si>
  <si>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</si>
  <si>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</si>
  <si>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</si>
  <si>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</si>
  <si>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</si>
  <si>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</si>
  <si>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</si>
  <si>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</si>
  <si>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</si>
  <si>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</si>
  <si>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</si>
  <si>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</si>
  <si>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</si>
  <si>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</si>
  <si>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</si>
  <si>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</si>
  <si>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</si>
  <si>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</si>
  <si>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</si>
  <si>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</si>
  <si>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</si>
  <si>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</si>
  <si>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</si>
  <si>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</si>
  <si>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</si>
  <si>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</si>
  <si>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</si>
  <si>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</si>
  <si>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</si>
  <si>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</si>
  <si>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</si>
  <si>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Cwm Idwal</t>
  </si>
  <si>
    <t>Ordinary Route</t>
  </si>
  <si>
    <t>img/tiles/cwm-idwal-slabs.jpg</t>
  </si>
  <si>
    <t>D</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</si>
  <si>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</si>
  <si>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</si>
  <si>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</si>
  <si>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</si>
  <si>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</si>
  <si>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</si>
  <si>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</si>
  <si>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</si>
  <si>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</si>
  <si>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</si>
  <si>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</si>
  <si>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</si>
  <si>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</si>
  <si>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</si>
  <si>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</si>
  <si>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</si>
  <si>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</si>
  <si>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</si>
  <si>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</si>
  <si>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</si>
  <si>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</si>
  <si>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</si>
  <si>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</si>
  <si>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</si>
  <si>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</si>
  <si>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</si>
  <si>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</si>
  <si>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</si>
  <si>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</si>
  <si>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</si>
  <si>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</si>
  <si>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</si>
  <si>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https://www.thebmc.co.uk/zoomtopo/cloggy/</t>
  </si>
  <si>
    <t>view BMC super zoom</t>
  </si>
  <si>
    <t>img/topos/cloggy/cloggy-topo-for-great-slab.jpg</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</si>
  <si>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</si>
  <si>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</si>
  <si>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</si>
  <si>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</si>
  <si>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</si>
  <si>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</si>
  <si>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</si>
  <si>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</si>
  <si>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</si>
  <si>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</si>
  <si>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</si>
  <si>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</si>
  <si>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</si>
  <si>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</si>
  <si>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Map showing Cwm Idwal in Wales</t>
  </si>
  <si>
    <t>The Devils slide On Lundy</t>
  </si>
  <si>
    <t>The Devils Slide Route Topography</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</si>
  <si>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</si>
  <si>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</si>
  <si>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</si>
  <si>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</si>
  <si>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</si>
  <si>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</si>
  <si>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</si>
  <si>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</si>
  <si>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</si>
  <si>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</si>
  <si>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</si>
  <si>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</si>
  <si>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</si>
  <si>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</si>
  <si>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</si>
  <si>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</si>
  <si>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</si>
  <si>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</si>
  <si>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</si>
  <si>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</si>
  <si>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</si>
  <si>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</si>
  <si>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</si>
  <si>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</si>
  <si>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</si>
  <si>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</si>
  <si>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</si>
  <si>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</si>
  <si>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</si>
  <si>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</si>
  <si>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</si>
  <si>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</si>
  <si>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</si>
  <si>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</si>
  <si>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</si>
  <si>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</si>
  <si>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</si>
  <si>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</si>
  <si>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</si>
  <si>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</si>
  <si>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</si>
  <si>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</si>
  <si>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</si>
  <si>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</si>
  <si>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</si>
  <si>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</si>
  <si>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</si>
  <si>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</si>
  <si>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</si>
  <si>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</si>
  <si>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</si>
  <si>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</si>
  <si>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</si>
  <si>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</si>
  <si>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</si>
  <si>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</si>
  <si>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</si>
  <si>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</si>
  <si>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</si>
  <si>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</si>
  <si>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</si>
  <si>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</si>
  <si>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</si>
  <si>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</si>
  <si>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</si>
  <si>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</si>
  <si>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</si>
  <si>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</si>
  <si>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</si>
  <si>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</si>
  <si>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</si>
  <si>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</si>
  <si>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</si>
  <si>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</si>
  <si>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</si>
  <si>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</si>
  <si>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</si>
  <si>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</si>
  <si>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</si>
  <si>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</si>
  <si>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</si>
  <si>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</si>
  <si>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</si>
  <si>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</si>
  <si>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</si>
  <si>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</si>
  <si>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</si>
  <si>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</si>
  <si>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</si>
  <si>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</si>
  <si>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</si>
  <si>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</si>
  <si>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</si>
  <si>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</si>
  <si>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</si>
  <si>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</si>
  <si>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</si>
  <si>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</si>
  <si>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</si>
  <si>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</si>
  <si>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</si>
  <si>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</si>
  <si>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</si>
  <si>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</si>
  <si>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</si>
  <si>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</si>
  <si>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</si>
  <si>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</si>
  <si>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</si>
  <si>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</si>
  <si>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</si>
  <si>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</si>
  <si>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</si>
  <si>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</si>
  <si>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</si>
  <si>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</si>
  <si>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</si>
  <si>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</si>
  <si>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</si>
  <si>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</si>
  <si>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</si>
  <si>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</si>
  <si>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</si>
  <si>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</si>
  <si>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</si>
  <si>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</si>
  <si>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</si>
  <si>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</si>
  <si>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</si>
  <si>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</si>
  <si>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</si>
  <si>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</si>
  <si>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</si>
  <si>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</si>
  <si>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</si>
  <si>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</si>
  <si>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</si>
  <si>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</si>
  <si>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</si>
  <si>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</si>
  <si>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</si>
  <si>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</si>
  <si>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</si>
  <si>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</si>
  <si>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</si>
  <si>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</si>
  <si>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</si>
  <si>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</si>
  <si>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</si>
  <si>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</si>
  <si>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</si>
  <si>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</si>
  <si>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</si>
  <si>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</si>
  <si>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</si>
  <si>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</si>
  <si>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</si>
  <si>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</si>
  <si>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</si>
  <si>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</si>
  <si>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</si>
  <si>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</si>
  <si>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</si>
  <si>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</si>
  <si>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</si>
  <si>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</si>
  <si>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</si>
  <si>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</si>
  <si>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</si>
  <si>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</si>
  <si>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</si>
  <si>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</si>
  <si>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</si>
  <si>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</si>
  <si>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</si>
  <si>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</si>
  <si>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</si>
  <si>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</si>
  <si>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</si>
  <si>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</si>
  <si>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</si>
  <si>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</si>
  <si>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</si>
  <si>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</si>
  <si>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</si>
  <si>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</si>
  <si>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</si>
  <si>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</si>
  <si>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</si>
  <si>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</si>
  <si>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</si>
  <si>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</si>
  <si>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</si>
  <si>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</si>
  <si>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</si>
  <si>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</si>
  <si>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</si>
  <si>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</si>
  <si>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</si>
  <si>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</si>
  <si>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</si>
  <si>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</si>
  <si>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</si>
  <si>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</si>
  <si>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</si>
  <si>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</si>
  <si>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</si>
  <si>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</si>
  <si>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</si>
  <si>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</si>
  <si>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</si>
  <si>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</si>
  <si>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</si>
  <si>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</si>
  <si>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</si>
  <si>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</si>
  <si>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</si>
  <si>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</si>
  <si>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</si>
  <si>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</si>
  <si>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</si>
  <si>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</si>
  <si>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</si>
  <si>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</si>
  <si>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</si>
  <si>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</si>
  <si>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</si>
  <si>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</si>
  <si>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</si>
  <si>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</si>
  <si>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</si>
  <si>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</si>
  <si>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</si>
  <si>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</si>
  <si>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</si>
  <si>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</si>
  <si>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</si>
  <si>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</si>
  <si>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</si>
  <si>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</si>
  <si>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</si>
  <si>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</si>
  <si>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</si>
  <si>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</si>
  <si>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</si>
  <si>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</si>
  <si>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</si>
  <si>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</si>
  <si>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</si>
  <si>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</si>
  <si>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</si>
  <si>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</si>
  <si>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</si>
  <si>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</si>
  <si>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</si>
  <si>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</si>
  <si>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</si>
  <si>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</si>
  <si>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Mount Indefatigable topo for Joy route in Canada</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</si>
  <si>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</si>
  <si>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</si>
  <si>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</si>
  <si>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</si>
  <si>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</si>
  <si>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</si>
  <si>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</si>
  <si>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</si>
  <si>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</si>
  <si>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</si>
  <si>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</si>
  <si>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</si>
  <si>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</si>
  <si>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</si>
  <si>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</si>
  <si>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</si>
  <si>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</si>
  <si>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</si>
  <si>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</si>
  <si>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</si>
  <si>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</si>
  <si>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</si>
  <si>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</si>
  <si>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</si>
  <si>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</si>
  <si>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</si>
  <si>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</si>
  <si>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</si>
  <si>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</si>
  <si>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</si>
  <si>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</si>
  <si>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</si>
  <si>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</si>
  <si>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</si>
  <si>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</si>
  <si>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</si>
  <si>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</si>
  <si>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</si>
  <si>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</si>
  <si>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</si>
  <si>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</si>
  <si>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</si>
  <si>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</si>
  <si>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</si>
  <si>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</si>
  <si>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</si>
  <si>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</si>
  <si>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</si>
  <si>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</si>
  <si>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</si>
  <si>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</si>
  <si>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</si>
  <si>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</si>
  <si>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</si>
  <si>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</si>
  <si>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</si>
  <si>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</si>
  <si>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</si>
  <si>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</si>
  <si>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</si>
  <si>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</si>
  <si>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</si>
  <si>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</si>
  <si>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</si>
  <si>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</si>
  <si>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</si>
  <si>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</si>
  <si>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</si>
  <si>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</si>
  <si>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</si>
  <si>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</si>
  <si>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</si>
  <si>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</si>
  <si>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</si>
  <si>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</si>
  <si>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</si>
  <si>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</si>
  <si>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</si>
  <si>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</si>
  <si>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</si>
  <si>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</si>
  <si>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</si>
  <si>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</si>
  <si>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</si>
  <si>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</si>
  <si>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</si>
  <si>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</si>
  <si>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</si>
  <si>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</si>
  <si>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</si>
  <si>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</si>
  <si>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</si>
  <si>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</si>
  <si>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</si>
  <si>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</si>
  <si>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</si>
  <si>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</si>
  <si>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</si>
  <si>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</si>
  <si>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</si>
  <si>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</si>
  <si>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</si>
  <si>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</si>
  <si>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</si>
  <si>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</si>
  <si>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</si>
  <si>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</si>
  <si>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</si>
  <si>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</si>
  <si>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</si>
  <si>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</si>
  <si>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</si>
  <si>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</si>
  <si>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</si>
  <si>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</si>
  <si>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</si>
  <si>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</si>
  <si>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</si>
  <si>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</si>
  <si>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</si>
  <si>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</si>
  <si>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</si>
  <si>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</si>
  <si>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</si>
  <si>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</si>
  <si>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</si>
  <si>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</si>
  <si>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</si>
  <si>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</si>
  <si>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</si>
  <si>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</si>
  <si>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</si>
  <si>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</si>
  <si>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</si>
  <si>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</si>
  <si>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</si>
  <si>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</si>
  <si>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</si>
  <si>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</si>
  <si>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</si>
  <si>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</si>
  <si>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</si>
  <si>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</si>
  <si>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</si>
  <si>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</si>
  <si>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</si>
  <si>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</si>
  <si>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</si>
  <si>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The Vejolet Towers topo for Piaz Arete</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</si>
  <si>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</si>
  <si>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</si>
  <si>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</si>
  <si>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</si>
  <si>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</si>
  <si>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</si>
  <si>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</si>
  <si>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</si>
  <si>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</si>
  <si>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</si>
  <si>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</si>
  <si>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</si>
  <si>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</si>
  <si>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</si>
  <si>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</si>
  <si>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</si>
  <si>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</si>
  <si>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</si>
  <si>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</si>
  <si>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</si>
  <si>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</si>
  <si>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</si>
  <si>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</si>
  <si>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</si>
  <si>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</si>
  <si>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</si>
  <si>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</si>
  <si>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</si>
  <si>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</si>
  <si>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</si>
  <si>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</si>
  <si>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</si>
  <si>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</si>
  <si>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</si>
  <si>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</si>
  <si>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</si>
  <si>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</si>
  <si>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</si>
  <si>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</si>
  <si>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</si>
  <si>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</si>
  <si>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</si>
  <si>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</si>
  <si>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</si>
  <si>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</si>
  <si>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</si>
  <si>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</si>
  <si>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</si>
  <si>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</si>
  <si>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</si>
  <si>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</si>
  <si>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</si>
  <si>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</si>
  <si>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</si>
  <si>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</si>
  <si>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</si>
  <si>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</si>
  <si>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</si>
  <si>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</si>
  <si>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</si>
  <si>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</si>
  <si>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</si>
  <si>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</si>
  <si>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</si>
  <si>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</si>
  <si>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</si>
  <si>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</si>
  <si>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</si>
  <si>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</si>
  <si>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</si>
  <si>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</si>
  <si>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</si>
  <si>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</si>
  <si>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</si>
  <si>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</si>
  <si>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</si>
  <si>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</si>
  <si>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</si>
  <si>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</si>
  <si>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</si>
  <si>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</si>
  <si>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</si>
  <si>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</si>
  <si>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</si>
  <si>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</si>
  <si>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</si>
  <si>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</si>
  <si>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</si>
  <si>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</si>
  <si>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</si>
  <si>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</si>
  <si>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</si>
  <si>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</si>
  <si>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</si>
  <si>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</si>
  <si>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</si>
  <si>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</si>
  <si>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</si>
  <si>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</si>
  <si>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</si>
  <si>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</si>
  <si>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</si>
  <si>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</si>
  <si>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</si>
  <si>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</si>
  <si>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</si>
  <si>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</si>
  <si>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</si>
  <si>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</si>
  <si>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</si>
  <si>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</si>
  <si>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</si>
  <si>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</si>
  <si>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</si>
  <si>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</si>
  <si>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</si>
  <si>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</si>
  <si>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</si>
  <si>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</si>
  <si>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</si>
  <si>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</si>
  <si>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</si>
  <si>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</si>
  <si>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</si>
  <si>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</si>
  <si>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</si>
  <si>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</si>
  <si>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</si>
  <si>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</si>
  <si>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</si>
  <si>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</si>
  <si>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</si>
  <si>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</si>
  <si>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</si>
  <si>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</si>
  <si>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</si>
  <si>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</si>
  <si>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</si>
  <si>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</si>
  <si>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</si>
  <si>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</si>
  <si>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</si>
  <si>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</si>
  <si>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</si>
  <si>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</si>
  <si>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</si>
  <si>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</si>
  <si>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</si>
  <si>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</si>
  <si>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</si>
  <si>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</si>
  <si>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</si>
  <si>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</si>
  <si>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</si>
  <si>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</si>
  <si>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</si>
  <si>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</si>
  <si>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</si>
  <si>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</si>
  <si>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</si>
  <si>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</si>
  <si>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</si>
  <si>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</si>
  <si>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</si>
  <si>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</si>
  <si>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</si>
  <si>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</si>
  <si>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</si>
  <si>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</si>
  <si>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</si>
  <si>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</si>
  <si>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</si>
  <si>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</si>
  <si>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</si>
  <si>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</si>
  <si>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</si>
  <si>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</si>
  <si>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</si>
  <si>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</si>
  <si>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</si>
  <si>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</si>
  <si>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</si>
  <si>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</si>
  <si>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</si>
  <si>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</si>
  <si>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</si>
  <si>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</si>
  <si>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</si>
  <si>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</si>
  <si>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</si>
  <si>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</si>
  <si>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</si>
  <si>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</si>
  <si>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</si>
  <si>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</si>
  <si>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</si>
  <si>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</si>
  <si>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</si>
  <si>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</si>
  <si>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</si>
  <si>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</si>
  <si>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</si>
  <si>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</si>
  <si>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</si>
  <si>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</si>
  <si>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</si>
  <si>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</si>
  <si>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</si>
  <si>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</si>
  <si>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</si>
  <si>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</si>
  <si>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</si>
  <si>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</si>
  <si>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</si>
  <si>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</si>
  <si>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</si>
  <si>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</si>
  <si>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</si>
  <si>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</si>
  <si>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</si>
  <si>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</si>
  <si>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</si>
  <si>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</si>
  <si>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</si>
  <si>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</si>
  <si>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</si>
  <si>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</si>
  <si>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</si>
  <si>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</si>
  <si>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</si>
  <si>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</si>
  <si>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</si>
  <si>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</si>
  <si>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</si>
  <si>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</si>
  <si>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</si>
  <si>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</si>
  <si>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</si>
  <si>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</si>
  <si>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</si>
  <si>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</si>
  <si>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</si>
  <si>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</si>
  <si>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</si>
  <si>
    <t>The Great Slab Topo on Clogwyn Dur Arddu</t>
  </si>
  <si>
    <t>The crag at Clogwyn Dur Arddu or Cloggy</t>
  </si>
  <si>
    <t>Clogwyn Dur Arddu</t>
  </si>
  <si>
    <t>https://medium.com/@tommyoswin/lundy-island-circumsummit-3a1577bb7738</t>
  </si>
  <si>
    <t>https://www.youtube.com/watch?v=OuTOnNwLUbk</t>
  </si>
  <si>
    <t>Video: Jonny Dawes cimbs the Devils Slide with only his feet</t>
  </si>
  <si>
    <t>Article: Lundy Island CircumSummit</t>
  </si>
  <si>
    <t>img/topos/lundy/the-devils-slide-lundy-topo.jpg</t>
  </si>
  <si>
    <t>https://shadthecat.com/tag/lundy-island/</t>
  </si>
  <si>
    <t>Original img: Shadthecat</t>
  </si>
  <si>
    <t>Info: National Trust Page</t>
  </si>
  <si>
    <t>https://www.nationaltrust.org.uk/lundy/features/facilities-and-access-on-lundy</t>
  </si>
  <si>
    <t>https://www.landmarktrust.org.uk/lundyisland/Timetable/</t>
  </si>
  <si>
    <t>Travel: Lundy Ferry Timetable &amp; Prices</t>
  </si>
  <si>
    <t>Ksar Rock</t>
  </si>
  <si>
    <t>Morocco</t>
  </si>
  <si>
    <t>morocco</t>
  </si>
  <si>
    <t>29.81270,-9.06676</t>
  </si>
  <si>
    <t>https://issuu.com/oxfordalpineclub/docs/100cc_preview_reduced</t>
  </si>
  <si>
    <t>Climb Info: Sample of Climb Tafraout | 100 Classic Climbs covering Ksar Rock</t>
  </si>
  <si>
    <t>http://www.the-mountain-people.com/blog/morocco-trad-climbing-tafraout-recce-trip/</t>
  </si>
  <si>
    <t xml:space="preserve">Article: Morocco Trad Climbing | Tafraout </t>
  </si>
  <si>
    <t>img/tiles/ksar-rock-trad-climbing-morocco.jpg</t>
  </si>
  <si>
    <t>Ksar rock trad climbing Morocco</t>
  </si>
  <si>
    <t>The Mountain People</t>
  </si>
  <si>
    <t>origina: The Mountain People</t>
  </si>
  <si>
    <t>img/topos/ksar-rock/ksar-rock-east-buttress-climb-morocco.jpg</t>
  </si>
  <si>
    <t>Ksar rock offers easy trad climbing Morocco</t>
  </si>
  <si>
    <t>https://amzn.to/32OTqBc</t>
  </si>
  <si>
    <t xml:space="preserve">A fantastic guidebook to the quartzite trad climbing around the Jebel el Kest and Jebel Taskra massifs. Mostly multi-pitch climbs up to to 800m mountain adventures.This is a selective guide in that it describes 79 of the best crags, but does offer comprehensive coverage of those crags. It covers the East Buttress climb on Ksar rock in exceptional detail. </t>
  </si>
  <si>
    <t>Climb Tafraout - 100 Classic Climbs</t>
  </si>
  <si>
    <t>img/guidebooks/climb-tafraout-100-classic-climbs.jpg</t>
  </si>
  <si>
    <t>img/topos/ksar-rock/maps/</t>
  </si>
  <si>
    <t>Location of Ksar Rock in Morocco</t>
  </si>
  <si>
    <t>abseil</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</si>
  <si>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abseil off the back corner of the cliff.</t>
  </si>
  <si>
    <t xml:space="preserve">From the top of the cliff descend down the southern gully. One short abseil is required to pass an outcrop. The Blocks at the bottom of the slide can be reached mid-tide and below.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</si>
  <si>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abseil to a notch between the two larger towers (Stabeler and Delago). Make another 40 then 45m abseil to the base of the gully between the towers to the ledge the route started on. From here you can hike back.</t>
  </si>
  <si>
    <t>9780993548628</t>
  </si>
  <si>
    <t xml:space="preserve">The Devils slide was first climbed in the early 1960's. The face has been claimed to be the tallest granite slab in Europe. Whilst untrue, it is never the less one of the tallest slab climbs in England and certainly a must climb classic.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right-hand side of the slab following the groove. For the last pitch take the obvious traverse left under the headwall. Whilst originally 5 pitches of climbing, it can be done in as few as three with long ropes and careful runner placments. See references below for more info. </t>
  </si>
  <si>
    <t>South West Climbs</t>
  </si>
  <si>
    <t xml:space="preserve">South West climbs by Pat Littlejohn is a traditional guidebook. It has good route descriptions and information. The guide covers a great range of climbing areas in the south west of England and covers Lundy, and in particular the Devils Slide climb and its namesake cliff face well. The guidebook is, for the most part, printed in black and white and the photos and diagrams are not up to the standard of more recent guidebooks. However, it does a much better job of route descriptions than most modern guides. Overall not a bad investment, but it certainly feels its age. </t>
  </si>
  <si>
    <t>img/guidebooks/south-west-climbs-guidebook.jpg</t>
  </si>
  <si>
    <t>https://amzn.to/2lT6FRL</t>
  </si>
  <si>
    <t>9781898573470</t>
  </si>
  <si>
    <t xml:space="preserve">South West climbs by Pat Littlejohn is a traditional guidebook. It has decent route descriptions and information. The guide covers a great range of climbing areas in the south west of England. Although it covers Cornakey Cliff and the Wreakers Slab climb, it lacks detail for this area and the route. The guidebook is, for the most part, printed in black and white and the photos and diagrams are not up to the standard of more recent guidebooks. For a traditional overview of rock climbing in the southwest it’s fine. For Cornakey Cliff, it lists a few climbs with high level detail and is not super helpful.  </t>
  </si>
  <si>
    <t>The Canadian Rock: Select Climbs of the West guide documents more than 1200 rock climbs across Western Canada, and in full-colour brings together into a single collection the best climbs in Western Canada, from Squamish to Lake Louise, to the Ghost River Valley. It has a good two page spread on the climb Joy. It can be light on details for some of the longer climbs but overall a great guidebook.</t>
  </si>
  <si>
    <t>img/topos/idwal/idwal-slabs-multi-pitch-climbing-ordinary-route-topo.jpg</t>
  </si>
  <si>
    <t>Idwal Slabs offers easy multi-picth climbing. This is the route topo.</t>
  </si>
  <si>
    <t>https://www.ukclimbing.com/logbook/crag.php?id=496</t>
  </si>
  <si>
    <t xml:space="preserve">First climbed in 1897 the Ordinary Route is the easiest climb up the Idwal slabs. That said the route Hope is not much more challenging. The Ordinary Route offers a good introduction to multi-pitch climbing, and as such it’s often a busy climb and used by guides quite a lot. Unless it’s raining the slabs at Cwm Idwal can be busy. Climbers can ascend this route in bad weather if they are brave.
&lt;br /&gt;
&lt;strong class="pitch-title"&gt;Pitch 1 –&lt;span class="length"&gt;45m&lt;/span&gt; &lt;span class="pitchGrade brit"&gt;&lt;/span&gt;&lt;/strong&gt;&lt;br&gt;
Follow the obvious crack to a wedged block and either belay there or on a better ledge above. 
&lt;br /&gt;
&lt;strong class="pitch-title"&gt;Pitch 2 –&lt;span class="length"&gt;45m&lt;/span&gt; &lt;span class="pitchGrade brit"&gt;&lt;/span&gt;&lt;/strong&gt;&lt;br&gt;
After the belay, take the left hand grove working up and left slightly before following a long rightwards leaning line of weakness up to some ledges where another belay can be made. 
&lt;br /&gt;
&lt;strong class="pitch-title"&gt;Pitch 3 –&lt;span class="length"&gt;25m&lt;/span&gt; &lt;span class="pitchGrade brit"&gt;&lt;/span&gt;&lt;/strong&gt;&lt;br&gt;
Follow the crack up towards a ledge, the route becomes much less clear here with multiple options for creating an anchor. Ideally take the easiest climbing.
&lt;br /&gt;
&lt;strong class="pitch-title"&gt;Pitch 4 –&lt;span class="length"&gt;25m&lt;/span&gt; &lt;span class="pitchGrade brit"&gt;&lt;/span&gt;&lt;/strong&gt;&lt;br&gt;
The final official pitch goes left for about 8m then up and right towards a much larger ledge system. A shorter, slightly harder and more direct line can be taken. After this there is a reasonable amount of scrambling left and then up to get to the downclimb or abseil. Instead of the scramble, climbers can continue up on the harder continuation wall. This will add more length to this route at a higher grade. Lazarus to the far right is the easiest and arguably best way up if you want to continue with harder climbing. </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</si>
  <si>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don't underestimate the stamina required despite the easy technical grade.</t>
  </si>
  <si>
    <t>Observatory Ridge</t>
  </si>
  <si>
    <t>img/topos/indefatigable/joy-climb-mount-indefatigable-topo.jpg</t>
  </si>
  <si>
    <t>https://en.wikipedia.org/wiki/Mount_Indefatigable</t>
  </si>
  <si>
    <t>original: wikipedia</t>
  </si>
  <si>
    <t>50.175784,-5.620379</t>
  </si>
  <si>
    <t>img/topos/vejolet/vejolet-towers-piaz-arete-delagokante-topo.jpg</t>
  </si>
  <si>
    <t>originalGrade</t>
  </si>
  <si>
    <t>gradeSys</t>
  </si>
  <si>
    <t>BAS</t>
  </si>
  <si>
    <t>UIAA</t>
  </si>
  <si>
    <t>YDS</t>
  </si>
  <si>
    <t>ALP</t>
  </si>
  <si>
    <t>FS</t>
  </si>
  <si>
    <t>HS 4b</t>
  </si>
  <si>
    <t>VS 5a</t>
  </si>
  <si>
    <t>VS 4c</t>
  </si>
  <si>
    <t>S 4a</t>
  </si>
  <si>
    <t>VS 4b</t>
  </si>
  <si>
    <t>D 3a</t>
  </si>
  <si>
    <t>HS 4a</t>
  </si>
  <si>
    <t>VI+ (f6b)</t>
  </si>
  <si>
    <t>S 4b</t>
  </si>
  <si>
    <t>VD 3c</t>
  </si>
  <si>
    <t>HVS 5b</t>
  </si>
  <si>
    <t>HVS 5c</t>
  </si>
  <si>
    <t>https://www.summitpost.org/traumpfeiler-pillar-of-dreams/292553</t>
  </si>
  <si>
    <t>Climb Info: Summit Post Page</t>
  </si>
  <si>
    <t>As a traditional guidebook, South West climbs by Pat Littlejohn has good route descriptions and information. The book covers climbing in the south west of England. The book has good maps making an approach easier. The guide does have a photo topography for the route Pegasus, however neither the photo or description would make route finding easy on this sea cliff.</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</si>
  <si>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the leader is experianced. Protection on the first pitch can also be a challenge, but it gets better the higher you go.</t>
  </si>
  <si>
    <t xml:space="preserve">&lt;strong&gt;Approach:&lt;/strong&gt;
Park outside of Anammar Village, then follow the track into the village. The track ends at Ksar Rock Guesthouse (see references below for this accommodation option). Take the first obvious turn left down an alleyway and then follow this towards the base of Ksar Rock and the East Buttress climb. 
&lt;/p&gt;&lt;p&gt;
&lt;strong&gt;Descent:&lt;/strong&gt; Head over to the top of the cliff, here there will be some small walls and possibly even a traditional camping stove. From here descend down the north side with some scrabbling, which is steep in places, before heading around to the west and coming down the west gully. </t>
  </si>
  <si>
    <t xml:space="preserve">The East Buttress climb gets a mixture of sun and shade depending on the time of day and depending on what part of the crag the climber is on as the route weaves back and forth between the east and south faces. This route offers a little of everything but the technical difficulty goes up and down considerably from pitch to pitch. Linking pitch one and two together through the use of long runners will make a for a better first belay and a more logical route given the comparatively easy climbing on these pitches. 
&lt;br/&gt;
&lt;strong class="pitch-title"&gt;Pitch 1 –&lt;span class="length"&gt;20m&lt;/span&gt; &lt;span class="pitchGrade brit"&gt;&lt;/span&gt;&lt;/strong&gt;&lt;br /&gt; Climb up the stepped slabs. With a good rack, a belay can be build on the 3&lt;sup&gt;rd&lt;/sup&gt; or 4&lt;sup&gt;th&lt;/sup&gt; ledge. Alternatively, moving all the way to the top ledge i.e. the end of ptch two, which is at the base of the crack on the east wall is a good option. 
&lt;br/&gt;
&lt;strong class="pitch-title"&gt;Pitch 2 –&lt;span class="length"&gt;20m&lt;/span&gt; &lt;span class="pitchGrade brit"&gt;&lt;/span&gt;&lt;/strong&gt;&lt;br /&gt;If you haven’t linked this pitch, continue up the blocky slabs, taking the steeper right side of the final block, until you reach a belay at the base of the hand crack on the east wall. 
&lt;br/&gt;
&lt;strong class="pitch-title"&gt;Pitch 3 –&lt;span class="length"&gt;20m&lt;/span&gt; &lt;span class="pitchGrade brit"&gt;4a&lt;/span&gt;&lt;/strong&gt;&lt;br /&gt;Here the route takes a significant jump in technical difficulty with a short jamming crack. At the top of the crack you gain a ledge, from there take the right hand (east) corner of the large block. This gives way to another ledge where a belay can be made under the significant steepening wall. 
&lt;br/&gt;
&lt;strong class="pitch-title"&gt;Pitch 4 –&lt;span class="length"&gt;30m&lt;/span&gt; &lt;span class="pitchGrade brit"&gt;3c&lt;/span&gt;&lt;/strong&gt;&lt;br /&gt;Move left along the ledge to an obvious gully. Climb the block in the centre of the gully to the end. The last, steeper block can be climbed a number of ways either directly or via the wide crack on the right-hand side as recommended in the guidebook. A belay can be created on the large ledge.
&lt;br/&gt;
&lt;strong class="pitch-title"&gt;Pitch 5 –&lt;span class="length"&gt;15m&lt;/span&gt; &lt;span class="pitchGrade brit"&gt;4a&lt;/span&gt;&lt;/strong&gt;&lt;br /&gt;In the North East corner of the ledge there is a large wide crack system running diagonally left (North-West) to another large ledge. This offers a short and enjoyable pitch. 
&lt;br/&gt;
&lt;strong class="pitch-title"&gt;Pitch  6–&lt;span class="length"&gt;20m&lt;/span&gt; &lt;span class="pitchGrade brit"&gt;4b&lt;/span&gt;&lt;/strong&gt;&lt;br /&gt;From the final giant ledge, the sixth pitch takes the right side of the wall up to a small ledge. From here the climber moves into an obvious grove. The grove narrows and the climb steepens until a large and somewhat hollow sounding flake of rock is used to gain the summit in a suitably epic finish to this interesting climb. A belay can be made amongst the blocks behind. A variant to this pitch, graded VS 4b is to take the wide crack directly from the belay ledge before gaining the obvious grove.
</t>
  </si>
  <si>
    <t>Tafraout</t>
  </si>
  <si>
    <t xml:space="preserve">High Sierra </t>
  </si>
  <si>
    <t>High Sierra Dome</t>
  </si>
  <si>
    <t>29.69676,-8.97592</t>
  </si>
  <si>
    <t>Pinnacle Slab</t>
  </si>
  <si>
    <t>Jebel el Kest</t>
  </si>
  <si>
    <t>Amzkhssan Wall</t>
  </si>
  <si>
    <t>Qurtzite</t>
  </si>
  <si>
    <t xml:space="preserve">Donkey Serenades </t>
  </si>
  <si>
    <t>29.80866,-9.06435</t>
  </si>
  <si>
    <t>The route is described as esoteric in some guides for good reason. The first few moves of the climb require friction stepping, on steep rock with very few and very small handholds. It can seem outrageously hard for the technical grade of 5a. These first moves are unlikely to get easier as the route weathers years of climber’s feet, that said the sticky rubber of climbing shoes adheres to the granite in a way that defies sense. The first pitch can be avoided by approaching from further left or aided using the two starting bolts. After this the climb then offers a wonderful undercut pitch that is reminiscent of &lt;a href="/climbs/doorpost-on-bosigran/"&gt;Doorpost’s first pitch at Bosigran&lt;/a&gt;, only bigger and longer. The third pitch offers some initial friction climbing that leads to an incredible and rather unique waist height flake. The final pitch is a short climb onto the nearby summit boulders. 
&lt;br/&gt;
&lt;strong class="pitch-title"&gt;Pitch 1 –&lt;span class="length"&gt;30m&lt;/span&gt; &lt;span class="pitchGrade brit"&gt;5a&lt;/span&gt;&lt;/strong&gt;&lt;br /&gt;Climb the block right the right corner to gain a left sloping ramp. Walk along this ramp to the first bolt. Make the aforementioned hard moves, relying on small holds for both hands and feet. After a couple of tricky moves onto the block the second bolt can be clipped. From here the route moves up and right to increasingly better holds, with some options for gear placements at the top of the slab. From there move onto the right block then left to the bolted anchor. Alternatively, the climber can move past the bolted anchor onto the ledge and create a quick traditional anchor in the start of the second pitch using the crack system and nearby wedged blocks. 
&lt;br/&gt;
&lt;strong class="pitch-title"&gt;Pitch 2 –&lt;span class="length"&gt;30m&lt;/span&gt; &lt;span class="pitchGrade brit"&gt;4b&lt;/span&gt;&lt;/strong&gt;&lt;br /&gt;Climb the exceptional sloping crack using mostly undercuts all the way around the corner to a traditional gear belay in the corner before the rising flack of the 3rd pitch. Large cams are particularly helpful for protecting this pitch. 
&lt;br/&gt;
&lt;strong class="pitch-title"&gt;Pitch 3 –&lt;span class="length"&gt;45m&lt;/span&gt; &lt;span class="pitchGrade brit"&gt;4a&lt;/span&gt;&lt;/strong&gt;&lt;br /&gt;Some delicate friction-based climbing on the low angle slab takes the climber to a bolt. Moving up from here a large flake can be used to comfortably move up the slab. Slings on the granite spikes on the top an edge of the flake can offer some additional protection as the climber moves up. The are also some options for gear higher in the giant flake. As the flake moves right the climber can pull up and slightly left onto the flake where there is a single bolt. From here the climber moved up to a crack then a bolted anchor. 
&lt;br/&gt;
&lt;strong class="pitch-title"&gt;Pitch 4 –&lt;span class="length"&gt;15m&lt;/span&gt; &lt;span class="pitchGrade brit"&gt;4b&lt;/span&gt;&lt;/strong&gt;&lt;br /&gt;From the previous anchor move onto the large plateau. There will be a large boulder with 2 additional smaller boulders on it, one of which has the summit boulder on top. Climb the large wall of the main boulder using the 3 bolts for protection. From here there is easier climbing to the summit boulder and its 2 anchor bolts with an abseil malion. Reaching this is a little runout. From the summit the climbers can abseil back to the plateau and walk off. Whilst there should be a malion on the summit anchor, carrying a spare one would be prudent.</t>
  </si>
  <si>
    <t>img/tiles/amzkhassan-wall-climb-in-morocco.jpg</t>
  </si>
  <si>
    <t>Amzkhassan Wall Climbing in Morocco Jebel El Kest</t>
  </si>
  <si>
    <t>img/tiles/high-sierra-dome-climb-in-tafraoute.jpg</t>
  </si>
  <si>
    <t>The climb High Sierra on the granite dome near Tafraoute</t>
  </si>
  <si>
    <t>img/topos/high-sierra/high-sierra-topo-on-a-tafraouts-granite-dome.jpg</t>
  </si>
  <si>
    <t>D 3b</t>
  </si>
  <si>
    <t>High Sierra is situated on one of Tafraout’s granite domes, not far from the locally famous Napoleons Hat rock. Tafraout granite was formed from slow cooling lava and as a result, it has a very coarse crystalline structure. The rock is also surprisingly brittle in places where it looks solid. This makes an interesting change from the nearby quartzite rock, which looks loose but is generally very solid. Although not a pure trad line thanks to a bolted start and bolted finish, the crack system in the middle two pitches offers exceptional traditional climbing. This popular route is a great option if there is bad weather on the Jebel el Kest mountains. As a south facing route, it’s possible to literally watch the granite dry over a 30miniute period after heavy rain. The start is disproportionately harder than the rest of the route.</t>
  </si>
  <si>
    <t>Ksar rock offers great multi-pitch rock climbing up to around 150 meters with plenty of climbs in grades from Severe to E1. This is a popular destination for its quick approach, easy access and quality routes that get great winter sun on the south face. The East Buttress route is one of the easier climbs up Ksar Rock, graded as severe in some guides and hard severe in others, the route can be upgraded to very severe by taking some direct variations.</t>
  </si>
  <si>
    <t xml:space="preserve">&lt;strong&gt;Approach&lt;/strong&gt;: The approach to the High Sierra Dome is a straightforward walk from the &amp;quot;car park&amp;quot;. Drive into and through the village of Aguerd Oudad, under Napoleon’s Hat. Follow a dirt path out of the back of the village until you see the High Sierra Dome on the right. The climb can be approached directly with a scramble on the boulders to gain the base of the climb. 
&lt;/p&gt;&lt;p&gt;
&lt;strong&gt;Descent&lt;/strong&gt;: Upon reaching the summit boulder, abseil back to the main plateau. Whilst it’s possible to lower off of the malion, the climber’s rope will undoubtably have picked up a lot of fine granite dust and sand along the route, meaning that running the weighted rope though the malion when lowering off, will wear through the metal (and damage your rope) faster. This will mean both need replacing more frequently. When abseiling, the rope sits statically on the malion reducing wear. From the plateau, walk east and behind the summit boulder. i.e. rom the end of the abseil, turn to face the 3rd pitch anchor and walk forwards and left around the summit boulder. From here the climber walks past an incredible boulder shaped like the letter n. The climber carries onto the back of the plateau and walks of to the left (West) side to scramble down and back around. </t>
  </si>
  <si>
    <t>img/topos/high-sierra/maps/</t>
  </si>
  <si>
    <t>The location of the route High Sierra in Tafraoute</t>
  </si>
  <si>
    <t xml:space="preserve">Morocco Rock is a quality guidebook and one of the original for the region. The imagery and description are clear and the book contains an incredible number of routes in all key trad climbing areas. The guide covers routes from Diff up to E6. It only covers the Jebel El Kest and Taskra, therefore misses out (often bolted) routes on the Tafraoute granite. The guide covers Ksar Rock and specifically the East Buttress Climb in good detail. It shows the first pitch of the route as a full 50m climb to the pedestal before the crack. A long first pitch is much more logical than breaking it up. The guide also combines the middle pitches (4 &amp; 5 on the above topo). This makes less sense because the rope drag would be hard to manage even without any runners. The guide is a worthwhile investment, grading the climb here as HS 4a. </t>
  </si>
  <si>
    <t>9780957366602</t>
  </si>
  <si>
    <t>Morocco Rock: Jebel El Kest &amp; Taskra North</t>
  </si>
  <si>
    <t>https://amzn.to/2s3X3pQ</t>
  </si>
  <si>
    <t>img/guidebooks/morocco-rock-guidebook.jpg</t>
  </si>
  <si>
    <t>https://www.facebook.com/pages/category/Local-Service/Ksar-Rock-Guesthouse-392611694523681/</t>
  </si>
  <si>
    <t>Accomerdation: Ksar Rock Guest House</t>
  </si>
  <si>
    <t xml:space="preserve">A fantastic guidebook to the quartzite trad climbing around the Jebel el Kest and Jebel Taskra massifs and Tafraout Grabite. The book covers mostly multi-pitch climbs including some mountain routes over a kilometer long. This is a selective guide that describes 79 of the best crags, and offers comprehensive coverage of the key route or two on those crags. It covers the High Sierra climb in exceptional detail. </t>
  </si>
  <si>
    <t xml:space="preserve">The Pinnacle Slab starts about 10m right of the Amzkhssan Rib climb (graded V. Diff itself) which follows most obvious break up the middle of the wall. The goal is climb up to a small black overhang split by a crack, the climber passes this and heads up the wall to create a second anchor at the pinnacle, with the final pitch taking the easiest line through the steep overlap to the top. 
&lt;br/&gt;
&lt;strong class="pitch-title"&gt;Pitch 1 –&lt;span class="length"&gt;50m&lt;/span&gt; &lt;span class="pitchGrade brit"&gt;&lt;/span&gt;&lt;/strong&gt;&lt;br /&gt;Start 10m right of the main break and a meter or two left from the outcropping bulge at the base of the wall. Climb up the slabs as far as the rope and any rope drag will allow, until you reach a suitable belay. 
&lt;br/&gt;
&lt;strong class="pitch-title"&gt;Pitch 2 –&lt;span class="length"&gt;50m&lt;/span&gt; &lt;span class="pitchGrade brit"&gt;&lt;/span&gt;&lt;/strong&gt;&lt;br /&gt;Continue up the slab heading to the obvious pinnacle not too far from the top of the wall. 
&lt;br/&gt;
&lt;strong class="pitch-title"&gt;Pitch 3 –&lt;span class="length"&gt;30m&lt;/span&gt; &lt;span class="pitchGrade brit"&gt;&lt;/span&gt;&lt;/strong&gt;&lt;br /&gt;There are a few options to get though the steeper overlap at the top. Take the easier line directly above the pinnacle to create the belay at the top of the wall. </t>
  </si>
  <si>
    <t>29.84265,-9.02353</t>
  </si>
  <si>
    <t>Morocco Rock offers great information for climbing on the Amzkhssan Wall. The descriptions and photography for his wall are both on the smaller side, but it’s still more than clear enough to get up the wall. The book overall also offers an incredible about of information on the routes and climbing in the Jebel El Kest.</t>
  </si>
  <si>
    <t>The Amzkhssan Wall in Morocco offers easy rock climbing</t>
  </si>
  <si>
    <t>img/topos/amzkhssan/amzkhssan-wall-pinnacle-slab-climb-morocco.jpg</t>
  </si>
  <si>
    <t>The Amzkhssan Wall's Pinnacle Slab climb in Morocco</t>
  </si>
  <si>
    <t xml:space="preserve">The Pinnacle Slab on the Amzkhssan Wall offers around 130m of enjoyable climbing with little technical difficulty. The Amzkhssan Wall could be climbed hundreds of times without ever using the same holds. Although this particular route is only graded &lt;abbr title="Difficult"&gt;Diff&lt;/abbr&gt;, it should not be underestimated. Finding gear in the quartzite rock can be difficult and the leader can easily be enticed off the route in pursuit of placements, leading to serious rope drag quite quickly. In addition, route finding is more or less impossible to follow once on the wall. That said the climbing doesn’t go above V. Diff / Severe anywhere on the right side of the rock face. A confident leader with a mixed rack, particularly smaller gear, will be rewarded with enjoyable and easy climbing, an ideal option for a short warm up climb, especially given its easy approach and nearby parking. </t>
  </si>
  <si>
    <t xml:space="preserve">&lt;strong&gt;Approach&lt;/strong&gt;: Parking can be found on the higher side of the nearest hairpin bend. There is space for 2 cars. From here it’s a short walk around the corner to the base of the Amzkhssan Wall.
&lt;br /&gt;
&lt;strong&gt;Descent&lt;/strong&gt;: From the summit move over the back and trend North West (left with your back to the climb). This will allow the climbers an easy scramble down to a path that moves around the west side of the wall bringing climbers back towards the road. </t>
  </si>
  <si>
    <t>img/topos/amzkhssan/maps/</t>
  </si>
  <si>
    <t>The location of the Amzkhssan Wall in the Jebel El Kest Mountains</t>
  </si>
  <si>
    <t>East Buttress</t>
  </si>
  <si>
    <t>img/tiles/lower-eagle-crag-in-the-anti-atlas.jpg</t>
  </si>
  <si>
    <t>Lower Eagle Crag in the Anti-Atlas</t>
  </si>
  <si>
    <t>NE</t>
  </si>
  <si>
    <t xml:space="preserve">&lt;strong&gt;Approach&lt;/strong&gt;: Park on the main rout outside Anamr village, which sits under &lt;a href="/climbs/east-buttress-on-ksar-rock/"&gt;Ksar Rock&lt;/a&gt;. From here walk back along the road before cutting across a vague track to the base of the mountain. Follow the wall all the way to the climb. The climb can be hard so spot the start of from the undergrowth. Assuming you are using the pink Lady start, look for a wide right leaning diagonal crack that leads up to a plateau below a small roof the size of dining table, with a left leaning slab leading off the plateau under the overhang. 
&lt;/p&gt;&lt;p&gt;
&lt;strong&gt;Descent&lt;/strong&gt;: From the last belay, scramble up to the summit at the top of the Lower Eagle Crag. From here move West (right with your back to the route) following the Cairn stones that are piled along the way and mark the descent off the Crag. These will take you along the top of the cliff (but below the Upper Eagle Crag), and eventually weave there way down under some serious overhanging buttresses to the terraced fields below and back to the road. </t>
  </si>
  <si>
    <t>img/topos/eagle-crag/donkey-serenades-climb-on-lower-eagle-crag.jpg</t>
  </si>
  <si>
    <t>Donkey Serenades climb on Lower Eagle Crag</t>
  </si>
  <si>
    <t>img/topos/eagle-crag/maps/</t>
  </si>
  <si>
    <t>The location of the eagle crag in Morocco</t>
  </si>
  <si>
    <t>Lower Eagle Crag</t>
  </si>
  <si>
    <t xml:space="preserve">Donkey Serenades takes the easiest line and obvious sweeping weakness up the more prominent part of the Lower Eagle Crag buttress. There are two possible starts and two different finishes depending which guidebook you use. The Oxford Alpine Club guide takes the easier start, which follows the first pitch of Pink Lady. There are also some options for variation throughout this multi-pitch climb.
&lt;br/&gt;
&lt;strong class="pitch-title"&gt;Pitch 1 –&lt;span class="length"&gt;25m&lt;/span&gt; &lt;span class="pitchGrade brit"&gt;3b&lt;/span&gt;&lt;/strong&gt;&lt;br /&gt;
Follow the broken right leading crack up to the ledge below the little overhang. From here head left up the easy slab to belay on one of the ledges. 
&lt;br /&gt;
&lt;strong class="pitch-title"&gt;Pitch 2 –&lt;span class="length"&gt;40m&lt;/span&gt; &lt;span class="pitchGrade brit"&gt;3c&lt;/span&gt;&lt;/strong&gt;&lt;br /&gt;
There are a few options for getting to the so-called party time belay. The route takes the left side of the pillar and moves around to finish on the large ledge system. However, the climber could take the crack on the right side of the pillar in two pitches to follow Pink Lady graded &lt;abbr title="Very Severe"&gt;VS&lt;/abbr&gt; 4c. Alternatively the vegetated corner further right sill, follows the Real Men Wear Pink route, also VS. An additional option is to take the clean slab between these two VS lines for some exceptional climbing, with some decent gear options (not graded but also feels like VS). 
&lt;br /&gt;
&lt;strong class="pitch-title"&gt;Pitch 3 –&lt;span class="length"&gt;30m&lt;/span&gt; &lt;span class="pitchGrade brit"&gt;&lt;/span&gt;&lt;/strong&gt;&lt;br /&gt;
Follow the right side of the broken slab above the party time belay ledge until reaching a steeper slab covered in black moss, usually in the shadow of the headwall. Build a traditional belay here.
&lt;br /&gt;
&lt;strong class="pitch-title"&gt;Pitch 4 –&lt;span class="length"&gt;25m&lt;/span&gt; &lt;span class="pitchGrade brit"&gt;3c&lt;/span&gt;&lt;/strong&gt;&lt;br /&gt;
Head up and slightly left on the black mossy slab. There are lots of options for climbing this wall. When approaching the top, look for one of the vertical blocks. Belays can be built around one of the blocks using slings and other gear. 
&lt;br /&gt;
&lt;strong class="pitch-title"&gt;Pitch 5 –&lt;span class="length"&gt;25m&lt;/span&gt; &lt;span class="pitchGrade brit"&gt;&lt;/span&gt;&lt;/strong&gt;&lt;br /&gt;
Walk left along the ledge. The climber can follow the low-level crack higher up on the wall, or walk on a lower section. It’s possible to make this into a longer pitch. The 3 pitches (this pitch and the following 2 pitches) can be linked into 2 longer ones if required or if the climbers are short of time. 
&lt;br /&gt;
&lt;strong class="pitch-title"&gt;Pitch 6 –&lt;span class="length"&gt;25m&lt;/span&gt; &lt;span class="pitchGrade brit"&gt;3c&lt;/span&gt;&lt;/strong&gt;&lt;br /&gt;
Follow the steeper right, shady side of the next face. A belay can be created below the next headwall, or if linking pitches, aim to go all the way to the belay ledge below the now obvious, large pinnacle. 
&lt;br /&gt;
&lt;strong class="pitch-title"&gt;Pitch 7 –&lt;span class="length"&gt;30m&lt;/span&gt; &lt;span class="pitchGrade brit"&gt;&lt;/span&gt;&lt;/strong&gt;&lt;br /&gt;
Move left towards the short ledges below the large pinnacle. Create an anchor here. Depending on the approach to the next pitch, create the belay further left or right if possible. 
&lt;br /&gt;
&lt;strong class="pitch-title"&gt;Pitch 8 –&lt;span class="length"&gt;30m&lt;/span&gt; &lt;span class="pitchGrade brit"&gt;3c&lt;/span&gt;&lt;/strong&gt;&lt;br /&gt;
The Oxford Alpine guide suggests taking the route left and around the pinnacle, from the top of which the climber can scramble higher to build a final belay. The Morocco Rock guide suggests the climber should take the right grove around the right side of the pinnacle to reach the broken scramble above. A third option is to tackle the pinnacle directly for a much harder but much more impressive finish. The rock looks loose and very steep from below, but upon attacking the pinnacle directly the climber will be surprised to find the rock is solid and there are a number of good stances from which protection can be placed. The Donkey Direct finish is not listed in the guides but is likely not harder than VS and will offer the best possible end to the route if the climber is feeling unchallenged by the climbing up to that point. After building a belay on the ledges above to bring up the last of the party, then the climbers can scramble up to the summit paths without difficulty. </t>
  </si>
  <si>
    <t>Its possible to park at Ristorante Pian Schiavaneis (46.503278,11.802140). From there, head North and slightly East to Sass Pordoi. Start 50m left of the prominent black streak, directly below the huge boulder on the upper ledge. Climb easy scree and rocks to a scree basin where the climb starts.</t>
  </si>
  <si>
    <t>The Lower Eagle Crag in the Jebel El Kest mountain range offers some of the best rock climbing in the anti-atlas. The rock climbing is clean and the quartzite is generally very solid. Many routes ascend to around 300m with grades starting from V. Diff, like this classic route, Donkey Serenades. Pink Lady and Real Men wear Pink are nearby &lt;abbr title="Very Severe"&gt;VS&lt;/abbr&gt; climbs. Sir Chris Bonington’s climb, Black Beauty offers an exceptional E1 climb further down the crag. Routes from the Lower Eagle Crag can also be linked up with routes on the shorter Upper Eagle Crag for extended adventures. The route Donkey Serenades covered here, weaves its way up the north facing slabs, making use of the natural breaks and slopes in the rock to reach the top. There is little technical difficulty (depending of which line you take), but it does require solid mountaineering experience because all anchors need to be built from trad gear. Many of the pitches will be in the shade until later in the afternoon, giving a shadier option if you want to avoid the worst of the Morocco sun.</t>
  </si>
  <si>
    <t xml:space="preserve">Morocco Rock is a quality guidebook and one of the original for the region. The imagery and description are clear and the book contains an incredible number of routes in all key trad climbing areas. The guide covers climbing graded from Diff up to E6. The guide covers the whole Eagle Rock section and specifically the climb Donkey Serenades in good detail. The route in this guide shows a start further left (East) on the crag graded 4a. I also has finish that takes the right side of the final pinnacle.  The book is great value for money but not as well organised as The Oxford Alpine club books for this region. </t>
  </si>
  <si>
    <t>58.8836982,-3.4304736</t>
  </si>
  <si>
    <t>Orkney</t>
  </si>
  <si>
    <t>https://www.independent.co.uk/news/uk/home-news/jesse-dufton-blind-climber-record-orkney-old-man-hoy-sheer-cliff-a8949946.html</t>
  </si>
  <si>
    <t>https://www.ukclimbing.com/articles/destinations/the_old_man_of_hoy-69</t>
  </si>
  <si>
    <t>https://www.flickr.com/photos/paul_stephenson/5927357279</t>
  </si>
  <si>
    <t>originl: Paul Stephenson</t>
  </si>
  <si>
    <t>The Old Man of Hoy Rock Climbing Stack</t>
  </si>
  <si>
    <t>img/topos/hoy/the-original-route-on-the-old-man-of-hoy-stack.jpg</t>
  </si>
  <si>
    <t>img/tiles/old-man-of-hoy-climb.jpg</t>
  </si>
  <si>
    <t>Old Man of Hoy</t>
  </si>
  <si>
    <t>E1 5b</t>
  </si>
  <si>
    <t>https://www.youtube.com/watch?v=wNzUtvy0lsI</t>
  </si>
  <si>
    <t>https://www.youtube.com/watch?v=Ruvzhhg_B-s</t>
  </si>
  <si>
    <t>Video: Catherine Destivelle soloing The Old Man of Hoy</t>
  </si>
  <si>
    <t>Video: BBC documentry from 1992 focused on The Old Man of Hoy</t>
  </si>
  <si>
    <t>Climb Info: Climbs on The Old Man of Hoy</t>
  </si>
  <si>
    <t>Souss-Massa</t>
  </si>
  <si>
    <t>https://www.ukclimbing.com/articles/features/the_blind_man_of_hoy-5602</t>
  </si>
  <si>
    <t>Article: Blind Man Leads Old Man of Hoy</t>
  </si>
  <si>
    <t>https://www.thebmc.co.uk/eight-year-old-climbed-old-man-of-hoy-receives-award</t>
  </si>
  <si>
    <t xml:space="preserve">Article: 8 year old climbs Old Man of Hoy for charity </t>
  </si>
  <si>
    <t>Article: The Blind Man of Hoy</t>
  </si>
  <si>
    <t xml:space="preserve">&lt;strong&gt;Approach&lt;/strong&gt;: Head up the hill behind Rackwick Hostel until reaching the cottage at the top from which a well-constructed path will lead to the viewing promontory across from the Old Man of Hoy. Head North 120m from here and take the small well-worn path down to the rubble scramble to the stack at the base. 
&lt;/p&gt;&lt;p&gt;
&lt;strong&gt;Descent&lt;/strong&gt;: There are two options for descent. The first is to abseil each pitch. Typically, there will be slings left behind to rap from at each anchor point. The climber should come prepared to replace them if they are not in a suitable condition. There is also sometimes a rope in situ to help with the pitch two traverse. If the party is not using 60m ropes, and there is not a rope in situ on pitch two, then climbers should be prepared to leave a spare rope behind on ascent, in order to facilitate the descent here. Alternatively, if the party is using a pair of 60m ropes, these can be used to rappel to the end of pitch 3. Then a short rappel to the end of pitch two. Then a longer rappel, free hanging, should take the climbers to the base of the stack. It should go without saying, but climbers should have a pair of prusik cords during the abseil. One to back up the abseil, the other in case the climber needs to ascend the rope for some reason. </t>
  </si>
  <si>
    <t>Old man of Hoy Located on the Isle of Hoy</t>
  </si>
  <si>
    <t>img/topos/hoy/maps/</t>
  </si>
  <si>
    <t>https://www.flickr.com/photos/p300njb/43950216932</t>
  </si>
  <si>
    <t>originl: Rab Lawrence</t>
  </si>
  <si>
    <t xml:space="preserve">An extensive and well-made guidebook covering every worthwhile crag in Northern Scotland. The guides are clear with generally very good photography. The climb on the Old Man of Hoy has a good amount of detail. The guide also covers key Scottish sea stacks like The Old Man of Stoer and Am Buachaille. A guide that comes highly recomended. </t>
  </si>
  <si>
    <t>The Original Route up The Old Man of Hoy is a classic climb amongst classic climbs. Originally climbed in 1966 by Rusty Baillie, Chris Bonington and Tom Patey, this iconic multi-pitch has been the centre of some of the most focused media attention around climbing in the late 1990’s. The route climbs the east landward face, of this northern Scottish sandstone stack. It’s technically not a sea stack (because it’s attached to the mainland), but is usually referred to as such. The route requires a mix of technical climbing, including a short down climb, a traverse, as well as crack climbing and bridging skills. The route is made harder by nesting Fulmars who don’t like climbers around their nests. Descent from the top requires abseiling back down the route. The Original Route is listed in Ken Wilsons Hard Rock book, sitting alongside other UK classics in the &lt;abbr title="Very Severe"&gt;HVS&lt;/abbr&gt; to &lt;abbr title="Extremely Severe"&gt;E1&lt;/abbr&gt; range. The route has seen some incredible accents over the years, including being climbed by Red Szell as the first blind man to climb up The Old Man of Hoy. In more recent years Jesse Dufton, also blind, went one step further and climbed it on lead. Chris Bonington also made recent repeat of this stack while in his 80’s, over 50 years after his first accent, he climbed the stack with Leo Holding. The climb was originally graded HVS, but most recent guidebooks list it as E1. Although some pitches are straightforward, it would be easy to underestimate the complexity of getting up and back down safely. The exposure is incredible.</t>
  </si>
  <si>
    <t>NW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</si>
</sst>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3">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xf numFmtId="0" fontId="0" fillId="34"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2</c:v>
                </c:pt>
                <c:pt idx="1">
                  <c:v>3</c:v>
                </c:pt>
                <c:pt idx="2">
                  <c:v>4</c:v>
                </c:pt>
                <c:pt idx="3">
                  <c:v>8</c:v>
                </c:pt>
                <c:pt idx="4">
                  <c:v>13</c:v>
                </c:pt>
                <c:pt idx="5">
                  <c:v>2</c:v>
                </c:pt>
                <c:pt idx="6">
                  <c:v>5</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568763</xdr:colOff>
      <xdr:row>0</xdr:row>
      <xdr:rowOff>186121</xdr:rowOff>
    </xdr:from>
    <xdr:to>
      <xdr:col>17</xdr:col>
      <xdr:colOff>279182</xdr:colOff>
      <xdr:row>13</xdr:row>
      <xdr:rowOff>11275</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mapbox.com/" TargetMode="External"/><Relationship Id="rId13" Type="http://schemas.openxmlformats.org/officeDocument/2006/relationships/printerSettings" Target="../printerSettings/printerSettings2.bin"/><Relationship Id="rId3" Type="http://schemas.openxmlformats.org/officeDocument/2006/relationships/hyperlink" Target="http://lakelandpilgrimage.blogspot.com/p/the-cathedrals.html" TargetMode="External"/><Relationship Id="rId7" Type="http://schemas.openxmlformats.org/officeDocument/2006/relationships/hyperlink" Target="https://shadthecat.com/tag/lundy-island/" TargetMode="External"/><Relationship Id="rId12" Type="http://schemas.openxmlformats.org/officeDocument/2006/relationships/hyperlink" Target="https://www.mapbox.com/"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11" Type="http://schemas.openxmlformats.org/officeDocument/2006/relationships/hyperlink" Target="https://www.mapbox.com/" TargetMode="External"/><Relationship Id="rId5" Type="http://schemas.openxmlformats.org/officeDocument/2006/relationships/hyperlink" Target="https://climbing-bulgaria.com/2017/09/13/vratsa-region/" TargetMode="External"/><Relationship Id="rId10" Type="http://schemas.openxmlformats.org/officeDocument/2006/relationships/hyperlink" Target="https://www.mapbox.com/" TargetMode="External"/><Relationship Id="rId4" Type="http://schemas.openxmlformats.org/officeDocument/2006/relationships/hyperlink" Target="https://creativecommons.org/licenses/by-sa/4.0/" TargetMode="External"/><Relationship Id="rId9" Type="http://schemas.openxmlformats.org/officeDocument/2006/relationships/hyperlink" Target="https://www.mapbox.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mzn.to/2s3X3pQ" TargetMode="External"/><Relationship Id="rId3" Type="http://schemas.openxmlformats.org/officeDocument/2006/relationships/hyperlink" Target="https://amzn.to/2RJohKd" TargetMode="External"/><Relationship Id="rId7" Type="http://schemas.openxmlformats.org/officeDocument/2006/relationships/hyperlink" Target="https://amzn.to/2s3X3pQ"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6" Type="http://schemas.openxmlformats.org/officeDocument/2006/relationships/hyperlink" Target="https://amzn.to/2lT6FRL" TargetMode="External"/><Relationship Id="rId5" Type="http://schemas.openxmlformats.org/officeDocument/2006/relationships/hyperlink" Target="https://amzn.to/2lT6FRL" TargetMode="External"/><Relationship Id="rId10" Type="http://schemas.openxmlformats.org/officeDocument/2006/relationships/printerSettings" Target="../printerSettings/printerSettings3.bin"/><Relationship Id="rId4" Type="http://schemas.openxmlformats.org/officeDocument/2006/relationships/hyperlink" Target="https://amzn.to/2lT6FRL" TargetMode="External"/><Relationship Id="rId9" Type="http://schemas.openxmlformats.org/officeDocument/2006/relationships/hyperlink" Target="https://amzn.to/2s3X3pQ"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6" Type="http://schemas.openxmlformats.org/officeDocument/2006/relationships/printerSettings" Target="../printerSettings/printerSettings4.bin"/><Relationship Id="rId5" Type="http://schemas.openxmlformats.org/officeDocument/2006/relationships/hyperlink" Target="https://www.independent.co.uk/news/uk/home-news/jesse-dufton-blind-climber-record-orkney-old-man-hoy-sheer-cliff-a8949946.html" TargetMode="External"/><Relationship Id="rId4" Type="http://schemas.openxmlformats.org/officeDocument/2006/relationships/hyperlink" Target="https://issuu.com/oxfordalpineclub/docs/100cc_preview_reduce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3"/>
  <sheetViews>
    <sheetView tabSelected="1" topLeftCell="E1" zoomScale="84" zoomScaleNormal="83" workbookViewId="0">
      <pane ySplit="1" topLeftCell="A2" activePane="bottomLeft" state="frozen"/>
      <selection pane="bottomLeft" activeCell="W14" sqref="W14"/>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3" width="9.3984375" customWidth="1"/>
    <col min="14" max="14" width="9.59765625" customWidth="1"/>
    <col min="15" max="15" width="12.73046875" customWidth="1"/>
    <col min="16" max="17" width="6.53125" customWidth="1"/>
    <col min="18" max="22" width="15.265625" customWidth="1"/>
    <col min="23" max="30" width="7.265625" style="30" customWidth="1"/>
    <col min="31" max="31" width="10.796875" style="30" customWidth="1"/>
    <col min="32" max="32" width="15.265625" bestFit="1" customWidth="1"/>
    <col min="33" max="33" width="17.06640625" customWidth="1"/>
  </cols>
  <sheetData>
    <row r="1" spans="1:33" ht="15.4" customHeight="1" x14ac:dyDescent="0.45">
      <c r="A1" s="1" t="s">
        <v>0</v>
      </c>
      <c r="B1" s="1" t="s">
        <v>94</v>
      </c>
      <c r="C1" s="1" t="s">
        <v>1</v>
      </c>
      <c r="D1" s="1" t="s">
        <v>2</v>
      </c>
      <c r="E1" s="1" t="s">
        <v>3</v>
      </c>
      <c r="F1" s="1" t="s">
        <v>4</v>
      </c>
      <c r="G1" s="1" t="s">
        <v>5</v>
      </c>
      <c r="H1" s="1" t="s">
        <v>6</v>
      </c>
      <c r="I1" s="1" t="s">
        <v>7</v>
      </c>
      <c r="J1" s="1" t="s">
        <v>8</v>
      </c>
      <c r="K1" s="1" t="s">
        <v>9</v>
      </c>
      <c r="L1" s="1" t="s">
        <v>845</v>
      </c>
      <c r="M1" s="1" t="s">
        <v>844</v>
      </c>
      <c r="N1" s="1" t="s">
        <v>10</v>
      </c>
      <c r="O1" s="1" t="s">
        <v>11</v>
      </c>
      <c r="P1" s="1" t="s">
        <v>751</v>
      </c>
      <c r="Q1" s="1" t="s">
        <v>750</v>
      </c>
      <c r="R1" s="1" t="s">
        <v>12</v>
      </c>
      <c r="S1" s="1" t="s">
        <v>13</v>
      </c>
      <c r="T1" s="1" t="s">
        <v>14</v>
      </c>
      <c r="U1" s="1" t="s">
        <v>582</v>
      </c>
      <c r="V1" s="1" t="s">
        <v>15</v>
      </c>
      <c r="W1" s="29" t="s">
        <v>16</v>
      </c>
      <c r="X1" s="29" t="s">
        <v>820</v>
      </c>
      <c r="Y1" s="29" t="s">
        <v>570</v>
      </c>
      <c r="Z1" s="29" t="s">
        <v>749</v>
      </c>
      <c r="AA1" s="29" t="s">
        <v>576</v>
      </c>
      <c r="AB1" s="29" t="s">
        <v>753</v>
      </c>
      <c r="AC1" s="29" t="s">
        <v>703</v>
      </c>
      <c r="AD1" s="29" t="s">
        <v>663</v>
      </c>
      <c r="AE1" s="29" t="s">
        <v>748</v>
      </c>
      <c r="AF1" s="1" t="s">
        <v>701</v>
      </c>
      <c r="AG1" s="1" t="s">
        <v>702</v>
      </c>
    </row>
    <row r="2" spans="1:33" ht="15.4" customHeight="1" x14ac:dyDescent="0.45">
      <c r="A2" t="s">
        <v>17</v>
      </c>
      <c r="B2" t="s">
        <v>95</v>
      </c>
      <c r="C2">
        <v>1</v>
      </c>
      <c r="D2" t="s">
        <v>18</v>
      </c>
      <c r="E2" t="s">
        <v>19</v>
      </c>
      <c r="F2" t="s">
        <v>20</v>
      </c>
      <c r="G2">
        <v>67</v>
      </c>
      <c r="H2">
        <v>5</v>
      </c>
      <c r="I2">
        <v>5</v>
      </c>
      <c r="J2" t="s">
        <v>22</v>
      </c>
      <c r="K2" t="s">
        <v>23</v>
      </c>
      <c r="L2" t="s">
        <v>846</v>
      </c>
      <c r="M2" t="s">
        <v>852</v>
      </c>
      <c r="N2" t="s">
        <v>24</v>
      </c>
      <c r="O2" t="s">
        <v>25</v>
      </c>
      <c r="P2">
        <v>50</v>
      </c>
      <c r="Q2">
        <v>3</v>
      </c>
      <c r="R2" t="s">
        <v>586</v>
      </c>
      <c r="S2" t="s">
        <v>472</v>
      </c>
      <c r="T2" t="s">
        <v>27</v>
      </c>
      <c r="V2" t="s">
        <v>38</v>
      </c>
      <c r="W2" s="30" t="s">
        <v>292</v>
      </c>
      <c r="X2" s="30">
        <v>1</v>
      </c>
      <c r="Y2" s="30">
        <v>1</v>
      </c>
      <c r="AA2" s="30">
        <v>1</v>
      </c>
      <c r="AF2" s="39">
        <v>43668</v>
      </c>
      <c r="AG2" s="40">
        <f>(AF2-DATE(1970,1,1))*86400</f>
        <v>1563753600</v>
      </c>
    </row>
    <row r="3" spans="1:33" s="31" customFormat="1" ht="15.4" customHeight="1" x14ac:dyDescent="0.45">
      <c r="A3" s="31" t="s">
        <v>28</v>
      </c>
      <c r="B3" s="31" t="s">
        <v>95</v>
      </c>
      <c r="C3" s="31">
        <v>2</v>
      </c>
      <c r="D3" s="31" t="s">
        <v>29</v>
      </c>
      <c r="E3" s="31" t="s">
        <v>30</v>
      </c>
      <c r="F3" s="31" t="s">
        <v>31</v>
      </c>
      <c r="G3" s="31">
        <v>67</v>
      </c>
      <c r="H3" s="31">
        <v>3</v>
      </c>
      <c r="I3" s="31">
        <v>4</v>
      </c>
      <c r="J3" s="31" t="s">
        <v>34</v>
      </c>
      <c r="K3" s="31" t="s">
        <v>35</v>
      </c>
      <c r="L3" s="31" t="s">
        <v>846</v>
      </c>
      <c r="M3" s="31" t="s">
        <v>851</v>
      </c>
      <c r="N3" s="31" t="s">
        <v>36</v>
      </c>
      <c r="O3" s="31" t="s">
        <v>842</v>
      </c>
      <c r="P3" s="31">
        <v>10</v>
      </c>
      <c r="Q3" s="31">
        <v>1</v>
      </c>
      <c r="R3" s="31" t="s">
        <v>37</v>
      </c>
      <c r="S3" s="31" t="s">
        <v>692</v>
      </c>
      <c r="T3" s="31" t="s">
        <v>691</v>
      </c>
      <c r="U3" s="32" t="s">
        <v>690</v>
      </c>
      <c r="V3" s="31" t="s">
        <v>38</v>
      </c>
      <c r="W3" s="33" t="s">
        <v>39</v>
      </c>
      <c r="X3" s="33"/>
      <c r="Y3" s="33"/>
      <c r="Z3" s="33"/>
      <c r="AA3" s="33"/>
      <c r="AB3" s="33"/>
      <c r="AC3" s="33"/>
      <c r="AD3" s="33">
        <v>1</v>
      </c>
      <c r="AE3" s="33"/>
      <c r="AF3" s="38">
        <v>43685</v>
      </c>
      <c r="AG3" s="37">
        <f>(AF3-DATE(1970,1,1))*86400</f>
        <v>1565222400</v>
      </c>
    </row>
    <row r="4" spans="1:33" ht="15.4" customHeight="1" x14ac:dyDescent="0.45">
      <c r="A4" t="s">
        <v>788</v>
      </c>
      <c r="B4" t="s">
        <v>95</v>
      </c>
      <c r="C4">
        <v>3</v>
      </c>
      <c r="D4" t="s">
        <v>40</v>
      </c>
      <c r="E4" t="s">
        <v>41</v>
      </c>
      <c r="F4" t="s">
        <v>42</v>
      </c>
      <c r="G4">
        <v>162</v>
      </c>
      <c r="H4">
        <v>5</v>
      </c>
      <c r="I4">
        <v>5</v>
      </c>
      <c r="J4" t="s">
        <v>22</v>
      </c>
      <c r="K4" t="s">
        <v>177</v>
      </c>
      <c r="L4" t="s">
        <v>846</v>
      </c>
      <c r="M4" t="s">
        <v>853</v>
      </c>
      <c r="N4" t="s">
        <v>44</v>
      </c>
      <c r="O4" t="s">
        <v>45</v>
      </c>
      <c r="P4">
        <v>120</v>
      </c>
      <c r="Q4">
        <v>2</v>
      </c>
      <c r="R4" t="s">
        <v>46</v>
      </c>
      <c r="S4" t="s">
        <v>47</v>
      </c>
      <c r="T4" t="s">
        <v>240</v>
      </c>
      <c r="V4" t="s">
        <v>149</v>
      </c>
      <c r="W4" s="30" t="s">
        <v>248</v>
      </c>
      <c r="AD4" s="30">
        <v>1</v>
      </c>
    </row>
    <row r="5" spans="1:33" s="31" customFormat="1" ht="15.4" customHeight="1" x14ac:dyDescent="0.45">
      <c r="A5" s="31" t="s">
        <v>48</v>
      </c>
      <c r="B5" s="31" t="s">
        <v>95</v>
      </c>
      <c r="C5" s="31">
        <v>4</v>
      </c>
      <c r="D5" s="31" t="s">
        <v>49</v>
      </c>
      <c r="E5" s="31" t="s">
        <v>48</v>
      </c>
      <c r="F5" s="31" t="s">
        <v>50</v>
      </c>
      <c r="G5" s="31">
        <v>400</v>
      </c>
      <c r="H5" s="31">
        <v>11</v>
      </c>
      <c r="I5" s="31">
        <v>7</v>
      </c>
      <c r="J5" s="31" t="s">
        <v>360</v>
      </c>
      <c r="K5" s="31" t="s">
        <v>53</v>
      </c>
      <c r="L5" s="31" t="s">
        <v>847</v>
      </c>
      <c r="M5" s="31" t="s">
        <v>54</v>
      </c>
      <c r="N5" s="31" t="s">
        <v>55</v>
      </c>
      <c r="O5" s="31" t="s">
        <v>56</v>
      </c>
      <c r="P5" s="31">
        <v>40</v>
      </c>
      <c r="Q5" s="31">
        <v>2</v>
      </c>
      <c r="R5" s="31" t="s">
        <v>57</v>
      </c>
      <c r="S5" s="31" t="s">
        <v>737</v>
      </c>
      <c r="T5" s="34" t="s">
        <v>738</v>
      </c>
      <c r="V5" s="31" t="s">
        <v>38</v>
      </c>
      <c r="W5" s="33" t="s">
        <v>150</v>
      </c>
      <c r="X5" s="33"/>
      <c r="Y5" s="33"/>
      <c r="Z5" s="33"/>
      <c r="AA5" s="33"/>
      <c r="AB5" s="33"/>
      <c r="AC5" s="33"/>
      <c r="AD5" s="33"/>
      <c r="AE5" s="33"/>
      <c r="AF5" s="38">
        <v>43703</v>
      </c>
      <c r="AG5" s="37">
        <f>(AF5-DATE(1970,1,1))*86400</f>
        <v>1566777600</v>
      </c>
    </row>
    <row r="6" spans="1:33" ht="15.4" customHeight="1" x14ac:dyDescent="0.45">
      <c r="A6" t="s">
        <v>58</v>
      </c>
      <c r="B6" t="s">
        <v>95</v>
      </c>
      <c r="C6">
        <v>5</v>
      </c>
      <c r="D6" t="s">
        <v>59</v>
      </c>
      <c r="E6" t="s">
        <v>60</v>
      </c>
      <c r="F6" t="s">
        <v>61</v>
      </c>
      <c r="G6">
        <v>152</v>
      </c>
      <c r="H6">
        <v>4</v>
      </c>
      <c r="I6">
        <v>5</v>
      </c>
      <c r="J6" t="s">
        <v>22</v>
      </c>
      <c r="K6" t="s">
        <v>35</v>
      </c>
      <c r="L6" t="s">
        <v>846</v>
      </c>
      <c r="M6" t="s">
        <v>855</v>
      </c>
      <c r="N6" t="s">
        <v>63</v>
      </c>
      <c r="O6" t="s">
        <v>64</v>
      </c>
      <c r="P6">
        <v>90</v>
      </c>
      <c r="Q6">
        <v>3</v>
      </c>
      <c r="R6" t="s">
        <v>179</v>
      </c>
      <c r="S6" t="s">
        <v>66</v>
      </c>
      <c r="T6" t="s">
        <v>271</v>
      </c>
      <c r="V6" t="s">
        <v>149</v>
      </c>
      <c r="W6" s="30" t="s">
        <v>272</v>
      </c>
      <c r="X6" s="30">
        <v>1</v>
      </c>
      <c r="Z6" s="30">
        <v>1</v>
      </c>
      <c r="AA6" s="30">
        <v>1</v>
      </c>
      <c r="AC6" s="30">
        <v>1</v>
      </c>
    </row>
    <row r="7" spans="1:33" s="31" customFormat="1" ht="15.4" customHeight="1" x14ac:dyDescent="0.45">
      <c r="A7" s="31" t="s">
        <v>67</v>
      </c>
      <c r="B7" s="31" t="s">
        <v>95</v>
      </c>
      <c r="C7" s="31">
        <v>6</v>
      </c>
      <c r="D7" s="31" t="s">
        <v>68</v>
      </c>
      <c r="E7" s="31" t="s">
        <v>69</v>
      </c>
      <c r="F7" s="31" t="s">
        <v>70</v>
      </c>
      <c r="G7" s="31">
        <v>555</v>
      </c>
      <c r="H7" s="31">
        <v>16</v>
      </c>
      <c r="I7" s="31">
        <v>4</v>
      </c>
      <c r="J7" s="31" t="s">
        <v>34</v>
      </c>
      <c r="K7" s="31" t="s">
        <v>72</v>
      </c>
      <c r="L7" s="31" t="s">
        <v>847</v>
      </c>
      <c r="M7" s="31" t="s">
        <v>73</v>
      </c>
      <c r="N7" s="31" t="s">
        <v>74</v>
      </c>
      <c r="O7" s="31" t="s">
        <v>75</v>
      </c>
      <c r="P7" s="31">
        <v>45</v>
      </c>
      <c r="Q7" s="31">
        <v>2</v>
      </c>
      <c r="R7" s="31" t="s">
        <v>76</v>
      </c>
      <c r="S7" s="31" t="s">
        <v>77</v>
      </c>
      <c r="T7" s="31" t="s">
        <v>920</v>
      </c>
      <c r="V7" s="31" t="s">
        <v>38</v>
      </c>
      <c r="W7" s="33" t="s">
        <v>952</v>
      </c>
      <c r="X7" s="33"/>
      <c r="Y7" s="33"/>
      <c r="Z7" s="33"/>
      <c r="AA7" s="33"/>
      <c r="AB7" s="33"/>
      <c r="AC7" s="33"/>
      <c r="AD7" s="33"/>
      <c r="AE7" s="33"/>
    </row>
    <row r="8" spans="1:33" ht="15.4" customHeight="1" x14ac:dyDescent="0.45">
      <c r="A8" t="s">
        <v>78</v>
      </c>
      <c r="B8" t="s">
        <v>95</v>
      </c>
      <c r="C8">
        <v>7</v>
      </c>
      <c r="D8" t="s">
        <v>40</v>
      </c>
      <c r="E8" t="s">
        <v>41</v>
      </c>
      <c r="F8" t="s">
        <v>79</v>
      </c>
      <c r="G8">
        <v>140</v>
      </c>
      <c r="H8">
        <v>4</v>
      </c>
      <c r="I8">
        <v>1</v>
      </c>
      <c r="J8" t="s">
        <v>81</v>
      </c>
      <c r="K8" t="s">
        <v>597</v>
      </c>
      <c r="L8" t="s">
        <v>846</v>
      </c>
      <c r="M8" t="s">
        <v>856</v>
      </c>
      <c r="N8" t="s">
        <v>44</v>
      </c>
      <c r="O8" t="s">
        <v>159</v>
      </c>
      <c r="P8">
        <v>30</v>
      </c>
      <c r="Q8">
        <v>1</v>
      </c>
      <c r="R8" t="s">
        <v>46</v>
      </c>
      <c r="S8" t="s">
        <v>837</v>
      </c>
      <c r="T8" t="s">
        <v>821</v>
      </c>
      <c r="U8" s="3" t="s">
        <v>836</v>
      </c>
      <c r="V8" t="s">
        <v>149</v>
      </c>
      <c r="W8" s="30" t="s">
        <v>952</v>
      </c>
      <c r="AF8" s="39">
        <v>43736</v>
      </c>
      <c r="AG8" s="40">
        <f>(AF8-DATE(1970,1,1))*86400</f>
        <v>1569628800</v>
      </c>
    </row>
    <row r="9" spans="1:33" s="31" customFormat="1" ht="15.4" customHeight="1" x14ac:dyDescent="0.45">
      <c r="A9" s="31" t="s">
        <v>82</v>
      </c>
      <c r="B9" s="31" t="s">
        <v>95</v>
      </c>
      <c r="C9" s="31">
        <v>8</v>
      </c>
      <c r="D9" s="31" t="s">
        <v>29</v>
      </c>
      <c r="E9" s="31" t="s">
        <v>82</v>
      </c>
      <c r="F9" s="31" t="s">
        <v>83</v>
      </c>
      <c r="G9" s="31">
        <v>117</v>
      </c>
      <c r="H9" s="31">
        <v>5</v>
      </c>
      <c r="I9" s="31">
        <v>4</v>
      </c>
      <c r="J9" s="31" t="s">
        <v>34</v>
      </c>
      <c r="K9" s="31" t="s">
        <v>72</v>
      </c>
      <c r="L9" s="31" t="s">
        <v>846</v>
      </c>
      <c r="M9" s="31" t="s">
        <v>857</v>
      </c>
      <c r="N9" s="31" t="s">
        <v>36</v>
      </c>
      <c r="O9" s="31" t="s">
        <v>158</v>
      </c>
      <c r="P9" s="31">
        <v>120</v>
      </c>
      <c r="Q9" s="31">
        <v>3</v>
      </c>
      <c r="R9" s="31" t="s">
        <v>37</v>
      </c>
      <c r="S9" s="31" t="s">
        <v>825</v>
      </c>
      <c r="T9" s="31" t="s">
        <v>822</v>
      </c>
      <c r="V9" s="31" t="s">
        <v>149</v>
      </c>
      <c r="W9" s="33" t="s">
        <v>39</v>
      </c>
      <c r="X9" s="33">
        <v>1</v>
      </c>
      <c r="Y9" s="33"/>
      <c r="Z9" s="33"/>
      <c r="AA9" s="33"/>
      <c r="AB9" s="33"/>
      <c r="AC9" s="33"/>
      <c r="AD9" s="33"/>
      <c r="AE9" s="33"/>
      <c r="AF9" s="38">
        <v>43727</v>
      </c>
      <c r="AG9" s="37">
        <f>(AF9-DATE(1970,1,1))*86400</f>
        <v>1568851200</v>
      </c>
    </row>
    <row r="10" spans="1:33" ht="15.4" customHeight="1" x14ac:dyDescent="0.45">
      <c r="A10" t="s">
        <v>85</v>
      </c>
      <c r="B10" t="s">
        <v>95</v>
      </c>
      <c r="C10">
        <v>9</v>
      </c>
      <c r="D10" t="s">
        <v>86</v>
      </c>
      <c r="E10" t="s">
        <v>426</v>
      </c>
      <c r="F10" t="s">
        <v>87</v>
      </c>
      <c r="G10">
        <v>60</v>
      </c>
      <c r="H10">
        <v>2</v>
      </c>
      <c r="I10">
        <v>7</v>
      </c>
      <c r="J10" t="s">
        <v>360</v>
      </c>
      <c r="K10" t="s">
        <v>53</v>
      </c>
      <c r="L10" t="s">
        <v>847</v>
      </c>
      <c r="M10" t="s">
        <v>858</v>
      </c>
      <c r="N10" t="s">
        <v>440</v>
      </c>
      <c r="O10" t="s">
        <v>157</v>
      </c>
      <c r="P10">
        <v>10</v>
      </c>
      <c r="Q10">
        <v>1</v>
      </c>
      <c r="R10" t="s">
        <v>37</v>
      </c>
      <c r="S10" t="s">
        <v>427</v>
      </c>
      <c r="T10" s="2" t="s">
        <v>435</v>
      </c>
      <c r="U10" s="2"/>
      <c r="V10" t="s">
        <v>38</v>
      </c>
      <c r="W10" s="30" t="s">
        <v>292</v>
      </c>
    </row>
    <row r="11" spans="1:33" s="31" customFormat="1" ht="15.4" customHeight="1" x14ac:dyDescent="0.45">
      <c r="A11" s="31" t="s">
        <v>89</v>
      </c>
      <c r="B11" s="31" t="s">
        <v>95</v>
      </c>
      <c r="C11" s="31">
        <v>10</v>
      </c>
      <c r="D11" s="31" t="s">
        <v>29</v>
      </c>
      <c r="E11" s="31" t="s">
        <v>30</v>
      </c>
      <c r="F11" s="31" t="s">
        <v>90</v>
      </c>
      <c r="G11" s="31">
        <v>130</v>
      </c>
      <c r="H11" s="31">
        <v>3</v>
      </c>
      <c r="I11" s="31">
        <v>5</v>
      </c>
      <c r="J11" s="31" t="s">
        <v>22</v>
      </c>
      <c r="K11" s="31" t="s">
        <v>35</v>
      </c>
      <c r="L11" s="31" t="s">
        <v>846</v>
      </c>
      <c r="M11" s="31" t="s">
        <v>855</v>
      </c>
      <c r="N11" s="31" t="s">
        <v>36</v>
      </c>
      <c r="O11" s="31" t="s">
        <v>156</v>
      </c>
      <c r="P11" s="31">
        <v>50</v>
      </c>
      <c r="Q11" s="31">
        <v>2</v>
      </c>
      <c r="R11" s="31" t="s">
        <v>92</v>
      </c>
      <c r="S11" s="31" t="s">
        <v>866</v>
      </c>
      <c r="T11" s="31" t="s">
        <v>93</v>
      </c>
      <c r="U11" s="31" t="s">
        <v>583</v>
      </c>
      <c r="V11" s="31" t="s">
        <v>149</v>
      </c>
      <c r="W11" s="33" t="s">
        <v>150</v>
      </c>
      <c r="X11" s="33"/>
      <c r="Y11" s="33"/>
      <c r="Z11" s="33"/>
      <c r="AA11" s="33">
        <v>1</v>
      </c>
      <c r="AB11" s="33"/>
      <c r="AC11" s="33">
        <v>1</v>
      </c>
      <c r="AD11" s="33"/>
      <c r="AE11" s="33"/>
    </row>
    <row r="12" spans="1:33" ht="15.4" customHeight="1" x14ac:dyDescent="0.45">
      <c r="A12" t="s">
        <v>144</v>
      </c>
      <c r="B12" t="s">
        <v>95</v>
      </c>
      <c r="C12">
        <v>11</v>
      </c>
      <c r="D12" t="s">
        <v>18</v>
      </c>
      <c r="E12" t="s">
        <v>146</v>
      </c>
      <c r="F12" t="s">
        <v>145</v>
      </c>
      <c r="G12">
        <v>330</v>
      </c>
      <c r="H12">
        <v>11</v>
      </c>
      <c r="I12">
        <v>5</v>
      </c>
      <c r="J12" t="s">
        <v>22</v>
      </c>
      <c r="K12" t="s">
        <v>23</v>
      </c>
      <c r="L12" t="s">
        <v>846</v>
      </c>
      <c r="M12" t="s">
        <v>852</v>
      </c>
      <c r="N12" t="s">
        <v>24</v>
      </c>
      <c r="O12" t="s">
        <v>155</v>
      </c>
      <c r="P12">
        <v>140</v>
      </c>
      <c r="Q12">
        <v>2</v>
      </c>
      <c r="R12" t="s">
        <v>37</v>
      </c>
      <c r="S12" s="2" t="s">
        <v>152</v>
      </c>
      <c r="T12" t="s">
        <v>161</v>
      </c>
      <c r="V12" t="s">
        <v>149</v>
      </c>
      <c r="W12" s="30" t="s">
        <v>150</v>
      </c>
    </row>
    <row r="13" spans="1:33" s="31" customFormat="1" ht="15.4" customHeight="1" x14ac:dyDescent="0.45">
      <c r="A13" s="31" t="s">
        <v>162</v>
      </c>
      <c r="B13" s="31" t="s">
        <v>95</v>
      </c>
      <c r="C13" s="31">
        <v>12</v>
      </c>
      <c r="D13" s="31" t="s">
        <v>163</v>
      </c>
      <c r="E13" s="31" t="s">
        <v>164</v>
      </c>
      <c r="F13" s="31" t="s">
        <v>165</v>
      </c>
      <c r="G13" s="31">
        <v>190</v>
      </c>
      <c r="H13" s="31">
        <v>6</v>
      </c>
      <c r="I13" s="31">
        <v>5</v>
      </c>
      <c r="J13" s="31" t="s">
        <v>22</v>
      </c>
      <c r="K13" s="31" t="s">
        <v>23</v>
      </c>
      <c r="L13" s="31" t="s">
        <v>847</v>
      </c>
      <c r="M13" s="31" t="s">
        <v>167</v>
      </c>
      <c r="N13" s="31" t="s">
        <v>166</v>
      </c>
      <c r="O13" s="31" t="s">
        <v>168</v>
      </c>
      <c r="P13" s="31">
        <v>35</v>
      </c>
      <c r="Q13" s="31">
        <v>1</v>
      </c>
      <c r="R13" s="31" t="s">
        <v>169</v>
      </c>
      <c r="S13" s="34" t="s">
        <v>771</v>
      </c>
      <c r="T13" s="35" t="s">
        <v>772</v>
      </c>
      <c r="U13" s="35" t="s">
        <v>638</v>
      </c>
      <c r="W13" s="33" t="s">
        <v>150</v>
      </c>
      <c r="X13" s="33">
        <v>1</v>
      </c>
      <c r="Y13" s="33">
        <v>1</v>
      </c>
      <c r="Z13" s="33"/>
      <c r="AA13" s="33"/>
      <c r="AB13" s="33"/>
      <c r="AC13" s="33">
        <v>1</v>
      </c>
      <c r="AD13" s="33"/>
      <c r="AE13" s="33"/>
    </row>
    <row r="14" spans="1:33" ht="15.4" customHeight="1" x14ac:dyDescent="0.45">
      <c r="A14" t="s">
        <v>174</v>
      </c>
      <c r="B14" t="s">
        <v>95</v>
      </c>
      <c r="C14">
        <v>13</v>
      </c>
      <c r="D14" t="s">
        <v>59</v>
      </c>
      <c r="E14" t="s">
        <v>175</v>
      </c>
      <c r="F14" t="s">
        <v>176</v>
      </c>
      <c r="G14">
        <v>81</v>
      </c>
      <c r="H14">
        <v>3</v>
      </c>
      <c r="I14">
        <v>5</v>
      </c>
      <c r="J14" t="s">
        <v>22</v>
      </c>
      <c r="K14" t="s">
        <v>177</v>
      </c>
      <c r="L14" t="s">
        <v>846</v>
      </c>
      <c r="M14" t="s">
        <v>853</v>
      </c>
      <c r="N14" t="s">
        <v>63</v>
      </c>
      <c r="O14" t="s">
        <v>550</v>
      </c>
      <c r="P14">
        <v>20</v>
      </c>
      <c r="Q14">
        <v>2</v>
      </c>
      <c r="R14" t="s">
        <v>179</v>
      </c>
      <c r="S14" t="s">
        <v>178</v>
      </c>
      <c r="T14" t="s">
        <v>184</v>
      </c>
      <c r="V14" t="s">
        <v>185</v>
      </c>
      <c r="X14" s="30">
        <v>1</v>
      </c>
    </row>
    <row r="15" spans="1:33" s="31" customFormat="1" ht="15.4" customHeight="1" x14ac:dyDescent="0.45">
      <c r="A15" s="31" t="s">
        <v>190</v>
      </c>
      <c r="B15" s="31" t="s">
        <v>95</v>
      </c>
      <c r="C15" s="31">
        <v>14</v>
      </c>
      <c r="D15" s="31" t="s">
        <v>29</v>
      </c>
      <c r="E15" s="31" t="s">
        <v>30</v>
      </c>
      <c r="F15" s="31" t="s">
        <v>191</v>
      </c>
      <c r="G15" s="31">
        <v>70</v>
      </c>
      <c r="H15" s="31">
        <v>3</v>
      </c>
      <c r="I15" s="31">
        <v>4</v>
      </c>
      <c r="J15" s="31" t="s">
        <v>34</v>
      </c>
      <c r="K15" s="31" t="s">
        <v>35</v>
      </c>
      <c r="L15" s="31" t="s">
        <v>846</v>
      </c>
      <c r="M15" s="31" t="s">
        <v>851</v>
      </c>
      <c r="N15" s="31" t="s">
        <v>36</v>
      </c>
      <c r="O15" s="31" t="s">
        <v>192</v>
      </c>
      <c r="P15" s="31">
        <v>25</v>
      </c>
      <c r="Q15" s="31">
        <v>1</v>
      </c>
      <c r="R15" s="31" t="s">
        <v>37</v>
      </c>
      <c r="S15" s="34" t="s">
        <v>200</v>
      </c>
      <c r="T15" s="34" t="s">
        <v>699</v>
      </c>
      <c r="U15" s="35" t="s">
        <v>700</v>
      </c>
      <c r="V15" s="31" t="s">
        <v>185</v>
      </c>
      <c r="W15" s="33" t="s">
        <v>193</v>
      </c>
      <c r="X15" s="33"/>
      <c r="Y15" s="33"/>
      <c r="Z15" s="33"/>
      <c r="AA15" s="33">
        <v>1</v>
      </c>
      <c r="AB15" s="33"/>
      <c r="AC15" s="33"/>
      <c r="AD15" s="33"/>
      <c r="AE15" s="33"/>
    </row>
    <row r="16" spans="1:33" ht="15.4" customHeight="1" x14ac:dyDescent="0.45">
      <c r="A16" t="s">
        <v>217</v>
      </c>
      <c r="B16" t="s">
        <v>95</v>
      </c>
      <c r="C16">
        <v>15</v>
      </c>
      <c r="D16" t="s">
        <v>218</v>
      </c>
      <c r="E16" t="s">
        <v>219</v>
      </c>
      <c r="F16" t="s">
        <v>220</v>
      </c>
      <c r="G16">
        <v>152</v>
      </c>
      <c r="H16">
        <v>6</v>
      </c>
      <c r="I16">
        <v>5</v>
      </c>
      <c r="J16" t="s">
        <v>22</v>
      </c>
      <c r="K16" t="s">
        <v>177</v>
      </c>
      <c r="L16" t="s">
        <v>848</v>
      </c>
      <c r="M16" s="5">
        <v>5.8</v>
      </c>
      <c r="N16" t="s">
        <v>223</v>
      </c>
      <c r="O16" t="s">
        <v>549</v>
      </c>
      <c r="P16">
        <v>5</v>
      </c>
      <c r="Q16">
        <v>1</v>
      </c>
      <c r="R16" t="s">
        <v>224</v>
      </c>
      <c r="S16" t="s">
        <v>773</v>
      </c>
      <c r="T16" s="3" t="s">
        <v>774</v>
      </c>
      <c r="V16" t="s">
        <v>38</v>
      </c>
      <c r="W16" s="30" t="s">
        <v>150</v>
      </c>
      <c r="X16" s="30">
        <v>1</v>
      </c>
    </row>
    <row r="17" spans="1:33" s="31" customFormat="1" ht="15.4" customHeight="1" x14ac:dyDescent="0.45">
      <c r="A17" s="31" t="s">
        <v>279</v>
      </c>
      <c r="B17" s="31" t="s">
        <v>95</v>
      </c>
      <c r="C17" s="31">
        <v>16</v>
      </c>
      <c r="D17" s="31" t="s">
        <v>40</v>
      </c>
      <c r="E17" s="31" t="s">
        <v>41</v>
      </c>
      <c r="F17" s="31" t="s">
        <v>284</v>
      </c>
      <c r="G17" s="31">
        <v>280</v>
      </c>
      <c r="H17" s="31">
        <v>12</v>
      </c>
      <c r="I17" s="31">
        <v>3</v>
      </c>
      <c r="J17" s="31" t="s">
        <v>150</v>
      </c>
      <c r="K17" s="31" t="s">
        <v>35</v>
      </c>
      <c r="L17" s="31" t="s">
        <v>846</v>
      </c>
      <c r="M17" s="31" t="s">
        <v>859</v>
      </c>
      <c r="N17" s="31" t="s">
        <v>44</v>
      </c>
      <c r="O17" s="31" t="s">
        <v>280</v>
      </c>
      <c r="P17" s="31">
        <v>70</v>
      </c>
      <c r="Q17" s="31">
        <v>2</v>
      </c>
      <c r="R17" s="31" t="s">
        <v>46</v>
      </c>
      <c r="S17" s="34" t="s">
        <v>293</v>
      </c>
      <c r="T17" s="35" t="s">
        <v>639</v>
      </c>
      <c r="U17" s="35" t="s">
        <v>640</v>
      </c>
      <c r="V17" s="31" t="s">
        <v>149</v>
      </c>
      <c r="W17" s="33" t="s">
        <v>248</v>
      </c>
      <c r="X17" s="33"/>
      <c r="Y17" s="33"/>
      <c r="Z17" s="33"/>
      <c r="AA17" s="33"/>
      <c r="AB17" s="33"/>
      <c r="AC17" s="33"/>
      <c r="AD17" s="33">
        <v>1</v>
      </c>
      <c r="AE17" s="33"/>
      <c r="AF17" s="38">
        <v>43591</v>
      </c>
      <c r="AG17" s="37">
        <f>(AF17-DATE(1970,1,1))*86400</f>
        <v>1557100800</v>
      </c>
    </row>
    <row r="18" spans="1:33" ht="15.4" customHeight="1" x14ac:dyDescent="0.45">
      <c r="A18" t="s">
        <v>318</v>
      </c>
      <c r="B18" t="s">
        <v>95</v>
      </c>
      <c r="C18">
        <v>17</v>
      </c>
      <c r="D18" t="s">
        <v>316</v>
      </c>
      <c r="E18" t="s">
        <v>317</v>
      </c>
      <c r="F18" t="s">
        <v>319</v>
      </c>
      <c r="G18">
        <v>575</v>
      </c>
      <c r="H18">
        <v>13</v>
      </c>
      <c r="I18">
        <v>7</v>
      </c>
      <c r="J18" t="s">
        <v>360</v>
      </c>
      <c r="K18" t="s">
        <v>321</v>
      </c>
      <c r="L18" t="s">
        <v>248</v>
      </c>
      <c r="M18" t="s">
        <v>320</v>
      </c>
      <c r="N18" t="s">
        <v>322</v>
      </c>
      <c r="O18" t="s">
        <v>325</v>
      </c>
      <c r="P18">
        <v>90</v>
      </c>
      <c r="Q18">
        <v>2</v>
      </c>
      <c r="R18" t="s">
        <v>37</v>
      </c>
      <c r="S18" s="2" t="s">
        <v>339</v>
      </c>
      <c r="T18" t="s">
        <v>330</v>
      </c>
      <c r="V18" t="s">
        <v>185</v>
      </c>
      <c r="X18" s="30">
        <v>1</v>
      </c>
    </row>
    <row r="19" spans="1:33" s="31" customFormat="1" ht="15.4" customHeight="1" x14ac:dyDescent="0.45">
      <c r="A19" s="31" t="s">
        <v>347</v>
      </c>
      <c r="B19" s="31" t="s">
        <v>95</v>
      </c>
      <c r="C19" s="31">
        <v>18</v>
      </c>
      <c r="D19" s="31" t="s">
        <v>29</v>
      </c>
      <c r="E19" s="31" t="s">
        <v>348</v>
      </c>
      <c r="F19" s="31" t="s">
        <v>349</v>
      </c>
      <c r="G19" s="31">
        <v>74</v>
      </c>
      <c r="H19" s="31">
        <v>3</v>
      </c>
      <c r="I19" s="31">
        <v>2</v>
      </c>
      <c r="J19" s="31" t="s">
        <v>351</v>
      </c>
      <c r="K19" s="31" t="s">
        <v>533</v>
      </c>
      <c r="L19" s="31" t="s">
        <v>846</v>
      </c>
      <c r="M19" s="31" t="s">
        <v>860</v>
      </c>
      <c r="N19" s="31" t="s">
        <v>36</v>
      </c>
      <c r="O19" s="31" t="s">
        <v>350</v>
      </c>
      <c r="P19" s="31">
        <v>70</v>
      </c>
      <c r="Q19" s="31">
        <v>2</v>
      </c>
      <c r="R19" s="31" t="s">
        <v>46</v>
      </c>
      <c r="S19" s="34" t="s">
        <v>358</v>
      </c>
      <c r="T19" s="34" t="s">
        <v>352</v>
      </c>
      <c r="U19" s="34"/>
      <c r="W19" s="33"/>
      <c r="X19" s="33"/>
      <c r="Y19" s="33"/>
      <c r="Z19" s="33"/>
      <c r="AA19" s="33"/>
      <c r="AB19" s="33"/>
      <c r="AC19" s="33"/>
      <c r="AD19" s="33">
        <v>1</v>
      </c>
      <c r="AE19" s="33"/>
    </row>
    <row r="20" spans="1:33" ht="15.4" customHeight="1" x14ac:dyDescent="0.45">
      <c r="A20" t="s">
        <v>374</v>
      </c>
      <c r="B20" t="s">
        <v>95</v>
      </c>
      <c r="C20">
        <v>19</v>
      </c>
      <c r="D20" t="s">
        <v>373</v>
      </c>
      <c r="E20" t="s">
        <v>372</v>
      </c>
      <c r="F20" t="s">
        <v>371</v>
      </c>
      <c r="G20">
        <v>300</v>
      </c>
      <c r="H20">
        <v>10</v>
      </c>
      <c r="I20">
        <v>3</v>
      </c>
      <c r="J20" t="s">
        <v>150</v>
      </c>
      <c r="K20" t="s">
        <v>72</v>
      </c>
      <c r="L20" t="s">
        <v>848</v>
      </c>
      <c r="M20" s="5">
        <v>5.7</v>
      </c>
      <c r="N20" t="s">
        <v>370</v>
      </c>
      <c r="O20" t="s">
        <v>548</v>
      </c>
      <c r="P20">
        <v>40</v>
      </c>
      <c r="Q20">
        <v>1</v>
      </c>
      <c r="R20" t="s">
        <v>57</v>
      </c>
      <c r="S20" t="s">
        <v>394</v>
      </c>
      <c r="T20" t="s">
        <v>375</v>
      </c>
      <c r="V20" t="s">
        <v>149</v>
      </c>
      <c r="AC20" s="30">
        <v>1</v>
      </c>
      <c r="AF20" s="39">
        <v>43764</v>
      </c>
      <c r="AG20" s="40">
        <f>(AF20-DATE(1970,1,1))*86400</f>
        <v>1572048000</v>
      </c>
    </row>
    <row r="21" spans="1:33" s="31" customFormat="1" ht="15.4" customHeight="1" x14ac:dyDescent="0.45">
      <c r="A21" s="31" t="s">
        <v>378</v>
      </c>
      <c r="B21" s="31" t="s">
        <v>95</v>
      </c>
      <c r="C21" s="31">
        <v>20</v>
      </c>
      <c r="D21" s="31" t="s">
        <v>59</v>
      </c>
      <c r="E21" s="31" t="s">
        <v>379</v>
      </c>
      <c r="F21" s="31" t="s">
        <v>377</v>
      </c>
      <c r="G21" s="31">
        <v>80</v>
      </c>
      <c r="H21" s="31">
        <v>4</v>
      </c>
      <c r="I21" s="31">
        <v>5</v>
      </c>
      <c r="J21" s="31" t="s">
        <v>22</v>
      </c>
      <c r="K21" s="31" t="s">
        <v>35</v>
      </c>
      <c r="L21" s="31" t="s">
        <v>846</v>
      </c>
      <c r="M21" s="31" t="s">
        <v>855</v>
      </c>
      <c r="N21" s="31" t="s">
        <v>63</v>
      </c>
      <c r="O21" s="31" t="s">
        <v>380</v>
      </c>
      <c r="P21" s="31">
        <v>90</v>
      </c>
      <c r="Q21" s="31">
        <v>1</v>
      </c>
      <c r="R21" s="31" t="s">
        <v>37</v>
      </c>
      <c r="S21" s="34" t="s">
        <v>745</v>
      </c>
      <c r="T21" s="32" t="s">
        <v>775</v>
      </c>
      <c r="U21" s="32" t="s">
        <v>754</v>
      </c>
      <c r="W21" s="33" t="s">
        <v>193</v>
      </c>
      <c r="X21" s="33"/>
      <c r="Y21" s="33"/>
      <c r="Z21" s="33"/>
      <c r="AA21" s="33"/>
      <c r="AB21" s="33"/>
      <c r="AC21" s="33"/>
      <c r="AD21" s="33">
        <v>1</v>
      </c>
      <c r="AE21" s="33"/>
      <c r="AF21" s="38">
        <v>43720</v>
      </c>
      <c r="AG21" s="37">
        <f>(AF21-DATE(1970,1,1))*86400</f>
        <v>1568246400</v>
      </c>
    </row>
    <row r="22" spans="1:33" ht="15.4" customHeight="1" x14ac:dyDescent="0.45">
      <c r="A22" t="s">
        <v>403</v>
      </c>
      <c r="B22" t="s">
        <v>95</v>
      </c>
      <c r="C22">
        <v>21</v>
      </c>
      <c r="D22" t="s">
        <v>405</v>
      </c>
      <c r="E22" t="s">
        <v>406</v>
      </c>
      <c r="F22" t="s">
        <v>408</v>
      </c>
      <c r="G22">
        <v>80</v>
      </c>
      <c r="H22">
        <v>4</v>
      </c>
      <c r="I22">
        <v>6</v>
      </c>
      <c r="J22" t="s">
        <v>52</v>
      </c>
      <c r="K22" t="s">
        <v>321</v>
      </c>
      <c r="L22" t="s">
        <v>846</v>
      </c>
      <c r="M22" t="s">
        <v>861</v>
      </c>
      <c r="N22" t="s">
        <v>409</v>
      </c>
      <c r="O22" t="s">
        <v>410</v>
      </c>
      <c r="P22">
        <v>40</v>
      </c>
      <c r="Q22">
        <v>2</v>
      </c>
      <c r="R22" t="s">
        <v>37</v>
      </c>
      <c r="S22" t="s">
        <v>413</v>
      </c>
      <c r="T22" t="s">
        <v>411</v>
      </c>
      <c r="V22" t="s">
        <v>412</v>
      </c>
      <c r="W22" s="30" t="s">
        <v>39</v>
      </c>
    </row>
    <row r="23" spans="1:33" s="31" customFormat="1" ht="15.4" customHeight="1" x14ac:dyDescent="0.45">
      <c r="A23" s="31" t="s">
        <v>404</v>
      </c>
      <c r="B23" s="31" t="s">
        <v>95</v>
      </c>
      <c r="C23" s="31">
        <v>22</v>
      </c>
      <c r="D23" s="31" t="s">
        <v>163</v>
      </c>
      <c r="E23" s="31" t="s">
        <v>407</v>
      </c>
      <c r="F23" s="31" t="s">
        <v>443</v>
      </c>
      <c r="G23" s="31">
        <v>228</v>
      </c>
      <c r="H23" s="31">
        <v>9</v>
      </c>
      <c r="I23" s="31">
        <v>6</v>
      </c>
      <c r="J23" s="31" t="s">
        <v>52</v>
      </c>
      <c r="K23" s="31" t="s">
        <v>53</v>
      </c>
      <c r="L23" s="31" t="s">
        <v>846</v>
      </c>
      <c r="M23" s="31" t="s">
        <v>862</v>
      </c>
      <c r="N23" s="31" t="s">
        <v>166</v>
      </c>
      <c r="O23" s="31" t="s">
        <v>447</v>
      </c>
      <c r="P23" s="31">
        <v>20</v>
      </c>
      <c r="Q23" s="31">
        <v>1</v>
      </c>
      <c r="R23" s="31" t="s">
        <v>57</v>
      </c>
      <c r="S23" s="31" t="s">
        <v>446</v>
      </c>
      <c r="T23" s="31" t="s">
        <v>448</v>
      </c>
      <c r="V23" s="31" t="s">
        <v>185</v>
      </c>
      <c r="W23" s="33" t="s">
        <v>150</v>
      </c>
      <c r="X23" s="33">
        <v>1</v>
      </c>
      <c r="Y23" s="33"/>
      <c r="Z23" s="33"/>
      <c r="AA23" s="33"/>
      <c r="AB23" s="33"/>
      <c r="AC23" s="33"/>
      <c r="AD23" s="33"/>
      <c r="AE23" s="33"/>
    </row>
    <row r="24" spans="1:33" ht="15.4" customHeight="1" x14ac:dyDescent="0.45">
      <c r="A24" t="s">
        <v>462</v>
      </c>
      <c r="B24" t="s">
        <v>95</v>
      </c>
      <c r="C24">
        <v>23</v>
      </c>
      <c r="D24" t="s">
        <v>459</v>
      </c>
      <c r="E24" t="s">
        <v>461</v>
      </c>
      <c r="F24" t="s">
        <v>458</v>
      </c>
      <c r="G24">
        <v>250</v>
      </c>
      <c r="H24">
        <v>9</v>
      </c>
      <c r="I24">
        <v>5</v>
      </c>
      <c r="J24" t="s">
        <v>22</v>
      </c>
      <c r="K24" t="s">
        <v>23</v>
      </c>
      <c r="L24" t="s">
        <v>847</v>
      </c>
      <c r="M24" t="s">
        <v>464</v>
      </c>
      <c r="N24" t="s">
        <v>460</v>
      </c>
      <c r="O24" t="s">
        <v>463</v>
      </c>
      <c r="P24">
        <v>21</v>
      </c>
      <c r="Q24">
        <v>1</v>
      </c>
      <c r="R24" t="s">
        <v>169</v>
      </c>
      <c r="S24" t="s">
        <v>465</v>
      </c>
      <c r="T24" t="s">
        <v>776</v>
      </c>
      <c r="V24" t="s">
        <v>185</v>
      </c>
      <c r="W24" s="30" t="s">
        <v>272</v>
      </c>
      <c r="X24" s="30">
        <v>1</v>
      </c>
    </row>
    <row r="25" spans="1:33" s="31" customFormat="1" ht="15.4" customHeight="1" x14ac:dyDescent="0.45">
      <c r="A25" s="31" t="s">
        <v>478</v>
      </c>
      <c r="B25" s="31" t="s">
        <v>95</v>
      </c>
      <c r="C25" s="31">
        <v>24</v>
      </c>
      <c r="D25" s="31" t="s">
        <v>477</v>
      </c>
      <c r="E25" s="31" t="s">
        <v>479</v>
      </c>
      <c r="F25" s="31" t="s">
        <v>482</v>
      </c>
      <c r="G25" s="31">
        <v>350</v>
      </c>
      <c r="H25" s="31">
        <v>13</v>
      </c>
      <c r="I25" s="31">
        <v>7</v>
      </c>
      <c r="J25" s="31" t="s">
        <v>360</v>
      </c>
      <c r="K25" s="31" t="s">
        <v>53</v>
      </c>
      <c r="L25" s="31" t="s">
        <v>849</v>
      </c>
      <c r="M25" s="31" t="s">
        <v>480</v>
      </c>
      <c r="N25" s="31" t="s">
        <v>481</v>
      </c>
      <c r="O25" s="31" t="s">
        <v>483</v>
      </c>
      <c r="P25" s="31">
        <v>190</v>
      </c>
      <c r="Q25" s="31">
        <v>2</v>
      </c>
      <c r="R25" s="31" t="s">
        <v>37</v>
      </c>
      <c r="S25" s="31" t="s">
        <v>490</v>
      </c>
      <c r="T25" s="35" t="s">
        <v>777</v>
      </c>
      <c r="U25" s="34"/>
      <c r="V25" s="31" t="s">
        <v>185</v>
      </c>
      <c r="W25" s="33" t="s">
        <v>150</v>
      </c>
      <c r="X25" s="33">
        <v>1</v>
      </c>
      <c r="Y25" s="33"/>
      <c r="Z25" s="33"/>
      <c r="AA25" s="33"/>
      <c r="AB25" s="33"/>
      <c r="AC25" s="33"/>
      <c r="AD25" s="33"/>
      <c r="AE25" s="33"/>
      <c r="AF25" s="38">
        <v>43449</v>
      </c>
      <c r="AG25" s="37">
        <f>(AF25-DATE(1970,1,1))*86400</f>
        <v>1544832000</v>
      </c>
    </row>
    <row r="26" spans="1:33" ht="15.4" customHeight="1" x14ac:dyDescent="0.45">
      <c r="A26" t="s">
        <v>515</v>
      </c>
      <c r="B26" t="s">
        <v>95</v>
      </c>
      <c r="C26">
        <v>25</v>
      </c>
      <c r="D26" t="s">
        <v>513</v>
      </c>
      <c r="E26" t="s">
        <v>517</v>
      </c>
      <c r="F26" t="s">
        <v>516</v>
      </c>
      <c r="G26">
        <v>230</v>
      </c>
      <c r="H26">
        <v>8</v>
      </c>
      <c r="I26">
        <v>5</v>
      </c>
      <c r="J26" t="s">
        <v>22</v>
      </c>
      <c r="K26" t="s">
        <v>177</v>
      </c>
      <c r="L26" t="s">
        <v>850</v>
      </c>
      <c r="M26" t="s">
        <v>518</v>
      </c>
      <c r="N26" t="s">
        <v>519</v>
      </c>
      <c r="O26" t="s">
        <v>514</v>
      </c>
      <c r="P26">
        <v>70</v>
      </c>
      <c r="Q26">
        <v>1</v>
      </c>
      <c r="R26" t="s">
        <v>57</v>
      </c>
      <c r="S26" s="2" t="s">
        <v>529</v>
      </c>
      <c r="T26" s="14" t="s">
        <v>778</v>
      </c>
      <c r="U26" s="2"/>
      <c r="V26" t="s">
        <v>149</v>
      </c>
      <c r="W26" s="30" t="s">
        <v>150</v>
      </c>
      <c r="AF26" s="39">
        <v>43450</v>
      </c>
      <c r="AG26" s="40">
        <f>(AF26-DATE(1970,1,1))*86400</f>
        <v>1544918400</v>
      </c>
    </row>
    <row r="27" spans="1:33" s="31" customFormat="1" ht="15.4" customHeight="1" x14ac:dyDescent="0.45">
      <c r="A27" s="31" t="s">
        <v>530</v>
      </c>
      <c r="B27" s="31" t="s">
        <v>95</v>
      </c>
      <c r="C27" s="31">
        <v>26</v>
      </c>
      <c r="D27" s="31" t="s">
        <v>68</v>
      </c>
      <c r="E27" s="31" t="s">
        <v>532</v>
      </c>
      <c r="F27" s="31" t="s">
        <v>542</v>
      </c>
      <c r="G27" s="31">
        <v>160</v>
      </c>
      <c r="H27" s="31">
        <v>6</v>
      </c>
      <c r="I27" s="31">
        <v>4</v>
      </c>
      <c r="J27" s="31" t="s">
        <v>34</v>
      </c>
      <c r="K27" s="31" t="s">
        <v>72</v>
      </c>
      <c r="L27" s="31" t="s">
        <v>847</v>
      </c>
      <c r="M27" s="31" t="s">
        <v>73</v>
      </c>
      <c r="N27" s="31" t="s">
        <v>74</v>
      </c>
      <c r="O27" s="31" t="s">
        <v>531</v>
      </c>
      <c r="P27" s="31">
        <v>80</v>
      </c>
      <c r="Q27" s="31">
        <v>3</v>
      </c>
      <c r="R27" s="31" t="s">
        <v>76</v>
      </c>
      <c r="S27" s="36" t="s">
        <v>534</v>
      </c>
      <c r="T27" s="35" t="s">
        <v>823</v>
      </c>
      <c r="U27" s="34"/>
      <c r="V27" s="31" t="s">
        <v>185</v>
      </c>
      <c r="W27" s="33" t="s">
        <v>193</v>
      </c>
      <c r="X27" s="33">
        <v>1</v>
      </c>
      <c r="Y27" s="33"/>
      <c r="Z27" s="33"/>
      <c r="AA27" s="33"/>
      <c r="AB27" s="33"/>
      <c r="AC27" s="33"/>
      <c r="AD27" s="33"/>
      <c r="AE27" s="33"/>
      <c r="AF27" s="38">
        <v>43769</v>
      </c>
      <c r="AG27" s="37">
        <f>(AF27-DATE(1970,1,1))*86400</f>
        <v>1572480000</v>
      </c>
    </row>
    <row r="28" spans="1:33" ht="15.4" customHeight="1" x14ac:dyDescent="0.45">
      <c r="A28" t="s">
        <v>591</v>
      </c>
      <c r="B28" t="s">
        <v>96</v>
      </c>
      <c r="C28">
        <v>27</v>
      </c>
      <c r="D28" t="s">
        <v>587</v>
      </c>
      <c r="E28" t="s">
        <v>588</v>
      </c>
      <c r="F28" t="s">
        <v>589</v>
      </c>
      <c r="G28">
        <v>250</v>
      </c>
      <c r="H28">
        <v>9</v>
      </c>
      <c r="I28">
        <v>4</v>
      </c>
      <c r="J28" t="s">
        <v>34</v>
      </c>
      <c r="K28" t="s">
        <v>35</v>
      </c>
      <c r="L28" t="s">
        <v>849</v>
      </c>
      <c r="M28" t="s">
        <v>590</v>
      </c>
      <c r="N28" t="s">
        <v>585</v>
      </c>
      <c r="O28" t="s">
        <v>592</v>
      </c>
      <c r="P28">
        <v>30</v>
      </c>
      <c r="Q28">
        <v>1</v>
      </c>
      <c r="R28" t="s">
        <v>586</v>
      </c>
      <c r="T28" s="2"/>
      <c r="U28" s="2"/>
    </row>
    <row r="29" spans="1:33" s="31" customFormat="1" ht="15.4" customHeight="1" x14ac:dyDescent="0.45">
      <c r="A29" s="31" t="s">
        <v>593</v>
      </c>
      <c r="B29" s="31" t="s">
        <v>95</v>
      </c>
      <c r="C29" s="31">
        <v>28</v>
      </c>
      <c r="D29" s="31" t="s">
        <v>594</v>
      </c>
      <c r="E29" s="31" t="s">
        <v>594</v>
      </c>
      <c r="F29" s="31" t="s">
        <v>630</v>
      </c>
      <c r="G29" s="31">
        <v>115</v>
      </c>
      <c r="H29" s="31">
        <v>3</v>
      </c>
      <c r="I29" s="31">
        <v>5</v>
      </c>
      <c r="J29" s="31" t="s">
        <v>22</v>
      </c>
      <c r="K29" s="31" t="s">
        <v>177</v>
      </c>
      <c r="L29" s="31" t="s">
        <v>847</v>
      </c>
      <c r="M29" s="31" t="s">
        <v>464</v>
      </c>
      <c r="N29" s="31" t="s">
        <v>166</v>
      </c>
      <c r="O29" s="31" t="s">
        <v>595</v>
      </c>
      <c r="P29" s="31">
        <v>15</v>
      </c>
      <c r="Q29" s="31">
        <v>1</v>
      </c>
      <c r="R29" s="31" t="s">
        <v>37</v>
      </c>
      <c r="S29" s="34" t="s">
        <v>610</v>
      </c>
      <c r="T29" s="35" t="s">
        <v>779</v>
      </c>
      <c r="W29" s="33"/>
      <c r="X29" s="33">
        <v>1</v>
      </c>
      <c r="Y29" s="33"/>
      <c r="Z29" s="33"/>
      <c r="AA29" s="33"/>
      <c r="AB29" s="33"/>
      <c r="AC29" s="33"/>
      <c r="AD29" s="33"/>
      <c r="AE29" s="33"/>
    </row>
    <row r="30" spans="1:33" ht="15.4" customHeight="1" x14ac:dyDescent="0.45">
      <c r="A30" t="s">
        <v>643</v>
      </c>
      <c r="B30" t="s">
        <v>95</v>
      </c>
      <c r="C30">
        <v>29</v>
      </c>
      <c r="D30" t="s">
        <v>29</v>
      </c>
      <c r="E30" t="s">
        <v>644</v>
      </c>
      <c r="F30" t="s">
        <v>645</v>
      </c>
      <c r="G30">
        <v>87</v>
      </c>
      <c r="H30">
        <v>4</v>
      </c>
      <c r="I30">
        <v>4</v>
      </c>
      <c r="J30" t="s">
        <v>34</v>
      </c>
      <c r="K30" t="s">
        <v>35</v>
      </c>
      <c r="L30" t="s">
        <v>846</v>
      </c>
      <c r="M30" t="s">
        <v>851</v>
      </c>
      <c r="N30" t="s">
        <v>36</v>
      </c>
      <c r="O30" t="s">
        <v>648</v>
      </c>
      <c r="P30">
        <v>20</v>
      </c>
      <c r="Q30">
        <v>1</v>
      </c>
      <c r="R30" t="s">
        <v>57</v>
      </c>
      <c r="S30" t="s">
        <v>656</v>
      </c>
      <c r="T30" s="14" t="s">
        <v>651</v>
      </c>
      <c r="U30" s="3" t="s">
        <v>662</v>
      </c>
      <c r="V30" t="s">
        <v>185</v>
      </c>
      <c r="X30" s="30">
        <v>1</v>
      </c>
      <c r="AF30" s="39">
        <v>43652</v>
      </c>
      <c r="AG30" s="40">
        <f>(AF30-DATE(1970,1,1))*86400</f>
        <v>1562371200</v>
      </c>
    </row>
    <row r="31" spans="1:33" s="31" customFormat="1" ht="15.4" customHeight="1" x14ac:dyDescent="0.45">
      <c r="A31" s="31" t="s">
        <v>689</v>
      </c>
      <c r="B31" s="31" t="s">
        <v>95</v>
      </c>
      <c r="C31" s="31">
        <v>30</v>
      </c>
      <c r="D31" s="31" t="s">
        <v>29</v>
      </c>
      <c r="E31" s="31" t="s">
        <v>674</v>
      </c>
      <c r="F31" s="31" t="s">
        <v>677</v>
      </c>
      <c r="G31" s="31">
        <v>67</v>
      </c>
      <c r="H31" s="31">
        <v>4</v>
      </c>
      <c r="I31" s="31">
        <v>3</v>
      </c>
      <c r="J31" s="31" t="s">
        <v>150</v>
      </c>
      <c r="K31" s="31" t="s">
        <v>72</v>
      </c>
      <c r="L31" s="31" t="s">
        <v>846</v>
      </c>
      <c r="M31" s="31" t="s">
        <v>854</v>
      </c>
      <c r="N31" s="31" t="s">
        <v>36</v>
      </c>
      <c r="O31" s="31" t="s">
        <v>678</v>
      </c>
      <c r="P31" s="31">
        <v>1</v>
      </c>
      <c r="Q31" s="31">
        <v>1</v>
      </c>
      <c r="R31" s="31" t="s">
        <v>57</v>
      </c>
      <c r="S31" s="31" t="s">
        <v>687</v>
      </c>
      <c r="T31" s="32" t="s">
        <v>780</v>
      </c>
      <c r="U31" s="32" t="s">
        <v>688</v>
      </c>
      <c r="V31" s="31" t="s">
        <v>149</v>
      </c>
      <c r="W31" s="33"/>
      <c r="X31" s="33"/>
      <c r="Y31" s="33"/>
      <c r="Z31" s="33"/>
      <c r="AA31" s="33"/>
      <c r="AB31" s="33">
        <v>1</v>
      </c>
      <c r="AC31" s="33"/>
      <c r="AD31" s="33"/>
      <c r="AE31" s="33"/>
      <c r="AF31" s="38">
        <v>43675</v>
      </c>
      <c r="AG31" s="37">
        <f>(AF31-DATE(1970,1,1))*86400</f>
        <v>1564358400</v>
      </c>
    </row>
    <row r="32" spans="1:33" ht="15.4" customHeight="1" x14ac:dyDescent="0.45">
      <c r="A32" t="s">
        <v>675</v>
      </c>
      <c r="B32" t="s">
        <v>96</v>
      </c>
      <c r="C32">
        <v>31</v>
      </c>
      <c r="D32" t="s">
        <v>316</v>
      </c>
      <c r="L32" t="s">
        <v>248</v>
      </c>
    </row>
    <row r="33" spans="1:33" s="31" customFormat="1" ht="15.4" customHeight="1" x14ac:dyDescent="0.45">
      <c r="A33" s="31" t="s">
        <v>705</v>
      </c>
      <c r="B33" s="31" t="s">
        <v>95</v>
      </c>
      <c r="C33" s="31">
        <v>32</v>
      </c>
      <c r="D33" s="31" t="s">
        <v>704</v>
      </c>
      <c r="E33" s="31" t="s">
        <v>706</v>
      </c>
      <c r="F33" s="31" t="s">
        <v>707</v>
      </c>
      <c r="G33" s="31">
        <v>100</v>
      </c>
      <c r="H33" s="31">
        <v>4</v>
      </c>
      <c r="I33" s="31">
        <v>3</v>
      </c>
      <c r="J33" s="31" t="s">
        <v>150</v>
      </c>
      <c r="K33" s="31" t="s">
        <v>35</v>
      </c>
      <c r="L33" s="31" t="s">
        <v>850</v>
      </c>
      <c r="M33" s="31" t="s">
        <v>711</v>
      </c>
      <c r="N33" s="31" t="s">
        <v>708</v>
      </c>
      <c r="O33" s="31" t="s">
        <v>710</v>
      </c>
      <c r="P33" s="31">
        <v>20</v>
      </c>
      <c r="Q33" s="31">
        <v>1</v>
      </c>
      <c r="R33" s="31" t="s">
        <v>57</v>
      </c>
      <c r="S33" s="34" t="s">
        <v>722</v>
      </c>
      <c r="T33" s="32" t="s">
        <v>781</v>
      </c>
      <c r="W33" s="33" t="s">
        <v>39</v>
      </c>
      <c r="X33" s="33"/>
      <c r="Y33" s="33"/>
      <c r="Z33" s="33"/>
      <c r="AA33" s="33"/>
      <c r="AB33" s="33">
        <v>1</v>
      </c>
      <c r="AC33" s="33"/>
      <c r="AD33" s="33"/>
      <c r="AE33" s="33"/>
      <c r="AF33" s="38">
        <v>43702</v>
      </c>
      <c r="AG33" s="37">
        <f>(AF33-DATE(1970,1,1))*86400</f>
        <v>1566691200</v>
      </c>
    </row>
    <row r="34" spans="1:33" ht="15.4" customHeight="1" x14ac:dyDescent="0.45">
      <c r="A34" t="s">
        <v>762</v>
      </c>
      <c r="B34" t="s">
        <v>95</v>
      </c>
      <c r="C34">
        <v>33</v>
      </c>
      <c r="D34" t="s">
        <v>68</v>
      </c>
      <c r="E34" s="41" t="s">
        <v>532</v>
      </c>
      <c r="F34" t="s">
        <v>761</v>
      </c>
      <c r="G34">
        <v>720</v>
      </c>
      <c r="H34">
        <v>19</v>
      </c>
      <c r="I34">
        <v>2</v>
      </c>
      <c r="J34" t="s">
        <v>351</v>
      </c>
      <c r="K34" t="s">
        <v>393</v>
      </c>
      <c r="L34" t="s">
        <v>847</v>
      </c>
      <c r="M34" t="s">
        <v>760</v>
      </c>
      <c r="N34" t="s">
        <v>74</v>
      </c>
      <c r="O34" t="s">
        <v>759</v>
      </c>
      <c r="P34">
        <v>60</v>
      </c>
      <c r="Q34">
        <v>1</v>
      </c>
      <c r="R34" t="s">
        <v>76</v>
      </c>
      <c r="S34" t="s">
        <v>768</v>
      </c>
      <c r="T34" s="3" t="s">
        <v>782</v>
      </c>
      <c r="W34" s="30" t="s">
        <v>150</v>
      </c>
      <c r="X34" s="30">
        <v>1</v>
      </c>
      <c r="AF34" s="39">
        <v>43723</v>
      </c>
      <c r="AG34" s="40">
        <f>(AF34-DATE(1970,1,1))*86400</f>
        <v>1568505600</v>
      </c>
    </row>
    <row r="35" spans="1:33" s="31" customFormat="1" ht="15" customHeight="1" x14ac:dyDescent="0.45">
      <c r="A35" s="31" t="s">
        <v>932</v>
      </c>
      <c r="B35" s="31" t="s">
        <v>95</v>
      </c>
      <c r="C35" s="31">
        <v>34</v>
      </c>
      <c r="D35" s="31" t="s">
        <v>18</v>
      </c>
      <c r="E35" s="31" t="s">
        <v>924</v>
      </c>
      <c r="F35" s="31" t="s">
        <v>20</v>
      </c>
      <c r="G35" s="31">
        <v>137</v>
      </c>
      <c r="H35" s="31">
        <v>5</v>
      </c>
      <c r="I35" s="31">
        <v>7</v>
      </c>
      <c r="J35" s="31" t="s">
        <v>360</v>
      </c>
      <c r="K35" s="31" t="s">
        <v>321</v>
      </c>
      <c r="L35" s="31" t="s">
        <v>846</v>
      </c>
      <c r="M35" s="31" t="s">
        <v>933</v>
      </c>
      <c r="N35" s="31" t="s">
        <v>24</v>
      </c>
      <c r="O35" s="31" t="s">
        <v>923</v>
      </c>
      <c r="P35" s="31">
        <v>45</v>
      </c>
      <c r="Q35" s="31">
        <v>2</v>
      </c>
      <c r="R35" s="31" t="s">
        <v>586</v>
      </c>
      <c r="S35" s="31" t="s">
        <v>951</v>
      </c>
      <c r="T35" s="32" t="s">
        <v>945</v>
      </c>
      <c r="W35" s="33" t="s">
        <v>272</v>
      </c>
      <c r="X35" s="33">
        <v>1</v>
      </c>
      <c r="Y35" s="33">
        <v>1</v>
      </c>
      <c r="Z35" s="33"/>
      <c r="AA35" s="33">
        <v>1</v>
      </c>
      <c r="AB35" s="33"/>
      <c r="AC35" s="33"/>
      <c r="AD35" s="33"/>
      <c r="AE35" s="33"/>
      <c r="AF35" s="38">
        <v>43814</v>
      </c>
      <c r="AG35" s="37">
        <f>(AF35-DATE(1970,1,1))*86400</f>
        <v>1576368000</v>
      </c>
    </row>
    <row r="36" spans="1:33" ht="15.4" customHeight="1" x14ac:dyDescent="0.45">
      <c r="A36" t="s">
        <v>800</v>
      </c>
      <c r="B36" t="s">
        <v>95</v>
      </c>
      <c r="C36">
        <v>35</v>
      </c>
      <c r="D36" t="s">
        <v>801</v>
      </c>
      <c r="E36" s="41" t="s">
        <v>939</v>
      </c>
      <c r="F36" t="s">
        <v>909</v>
      </c>
      <c r="G36">
        <v>120</v>
      </c>
      <c r="H36">
        <v>6</v>
      </c>
      <c r="I36">
        <v>4</v>
      </c>
      <c r="J36" t="s">
        <v>34</v>
      </c>
      <c r="K36" t="s">
        <v>35</v>
      </c>
      <c r="L36" t="s">
        <v>846</v>
      </c>
      <c r="M36" t="s">
        <v>851</v>
      </c>
      <c r="N36" t="s">
        <v>802</v>
      </c>
      <c r="O36" t="s">
        <v>803</v>
      </c>
      <c r="P36">
        <v>10</v>
      </c>
      <c r="Q36">
        <v>1</v>
      </c>
      <c r="R36" t="s">
        <v>179</v>
      </c>
      <c r="S36" t="s">
        <v>887</v>
      </c>
      <c r="T36" s="3" t="s">
        <v>867</v>
      </c>
      <c r="U36" s="3" t="s">
        <v>868</v>
      </c>
      <c r="V36" t="s">
        <v>185</v>
      </c>
      <c r="W36" s="30" t="s">
        <v>292</v>
      </c>
      <c r="Z36" s="42"/>
      <c r="AF36" s="39">
        <v>43802</v>
      </c>
      <c r="AG36" s="40">
        <f>(AF36-DATE(1970,1,1))*86400</f>
        <v>1575331200</v>
      </c>
    </row>
    <row r="37" spans="1:33" s="31" customFormat="1" ht="15.4" customHeight="1" x14ac:dyDescent="0.45">
      <c r="A37" s="31" t="s">
        <v>838</v>
      </c>
      <c r="B37" s="31" t="s">
        <v>96</v>
      </c>
      <c r="C37" s="31">
        <v>36</v>
      </c>
      <c r="D37" s="31" t="s">
        <v>18</v>
      </c>
      <c r="L37" s="31" t="s">
        <v>846</v>
      </c>
    </row>
    <row r="38" spans="1:33" ht="15.4" customHeight="1" x14ac:dyDescent="0.45">
      <c r="A38" t="s">
        <v>870</v>
      </c>
      <c r="B38" t="s">
        <v>95</v>
      </c>
      <c r="C38">
        <v>37</v>
      </c>
      <c r="D38" t="s">
        <v>801</v>
      </c>
      <c r="E38" t="s">
        <v>869</v>
      </c>
      <c r="F38" t="s">
        <v>871</v>
      </c>
      <c r="G38">
        <v>120</v>
      </c>
      <c r="H38">
        <v>4</v>
      </c>
      <c r="I38">
        <v>5</v>
      </c>
      <c r="J38" t="s">
        <v>22</v>
      </c>
      <c r="K38" t="s">
        <v>23</v>
      </c>
      <c r="L38" t="s">
        <v>846</v>
      </c>
      <c r="M38" t="s">
        <v>852</v>
      </c>
      <c r="N38" t="s">
        <v>802</v>
      </c>
      <c r="O38" t="s">
        <v>872</v>
      </c>
      <c r="P38">
        <v>15</v>
      </c>
      <c r="Q38">
        <v>1</v>
      </c>
      <c r="R38" t="s">
        <v>37</v>
      </c>
      <c r="S38" t="s">
        <v>886</v>
      </c>
      <c r="T38" s="3" t="s">
        <v>888</v>
      </c>
      <c r="U38" s="3" t="s">
        <v>879</v>
      </c>
      <c r="V38" t="s">
        <v>149</v>
      </c>
      <c r="W38" s="30" t="s">
        <v>150</v>
      </c>
      <c r="X38" s="30">
        <v>1</v>
      </c>
      <c r="AF38" s="39">
        <v>43803</v>
      </c>
      <c r="AG38" s="40">
        <f>(AF38-DATE(1970,1,1))*86400</f>
        <v>1575417600</v>
      </c>
    </row>
    <row r="39" spans="1:33" s="31" customFormat="1" ht="15.4" customHeight="1" x14ac:dyDescent="0.45">
      <c r="A39" s="31" t="s">
        <v>873</v>
      </c>
      <c r="B39" s="31" t="s">
        <v>95</v>
      </c>
      <c r="C39" s="31">
        <v>38</v>
      </c>
      <c r="D39" s="31" t="s">
        <v>801</v>
      </c>
      <c r="E39" s="31" t="s">
        <v>874</v>
      </c>
      <c r="F39" s="31" t="s">
        <v>875</v>
      </c>
      <c r="G39" s="31">
        <v>130</v>
      </c>
      <c r="H39" s="31">
        <v>3</v>
      </c>
      <c r="I39" s="31">
        <v>1</v>
      </c>
      <c r="J39" s="31" t="s">
        <v>81</v>
      </c>
      <c r="K39" s="31" t="s">
        <v>393</v>
      </c>
      <c r="L39" s="31" t="s">
        <v>846</v>
      </c>
      <c r="M39" s="31" t="s">
        <v>885</v>
      </c>
      <c r="N39" s="31" t="s">
        <v>802</v>
      </c>
      <c r="O39" s="31" t="s">
        <v>900</v>
      </c>
      <c r="P39" s="31">
        <v>5</v>
      </c>
      <c r="Q39" s="31">
        <v>1</v>
      </c>
      <c r="R39" s="31" t="s">
        <v>876</v>
      </c>
      <c r="S39" s="31" t="s">
        <v>905</v>
      </c>
      <c r="T39" s="32" t="s">
        <v>906</v>
      </c>
      <c r="U39" s="32" t="s">
        <v>899</v>
      </c>
      <c r="V39" s="31" t="s">
        <v>149</v>
      </c>
      <c r="W39" s="31" t="s">
        <v>150</v>
      </c>
      <c r="AF39" s="38">
        <v>43806</v>
      </c>
      <c r="AG39" s="37">
        <f>(AF39-DATE(1970,1,1))*86400</f>
        <v>1575676800</v>
      </c>
    </row>
    <row r="40" spans="1:33" ht="15.4" customHeight="1" x14ac:dyDescent="0.45">
      <c r="A40" t="s">
        <v>877</v>
      </c>
      <c r="B40" t="s">
        <v>95</v>
      </c>
      <c r="C40">
        <v>39</v>
      </c>
      <c r="D40" t="s">
        <v>801</v>
      </c>
      <c r="E40" t="s">
        <v>874</v>
      </c>
      <c r="F40" t="s">
        <v>918</v>
      </c>
      <c r="G40">
        <v>270</v>
      </c>
      <c r="H40">
        <v>8</v>
      </c>
      <c r="I40">
        <v>2</v>
      </c>
      <c r="J40" t="s">
        <v>351</v>
      </c>
      <c r="K40" t="s">
        <v>533</v>
      </c>
      <c r="L40" t="s">
        <v>846</v>
      </c>
      <c r="M40" t="s">
        <v>860</v>
      </c>
      <c r="N40" t="s">
        <v>802</v>
      </c>
      <c r="O40" t="s">
        <v>878</v>
      </c>
      <c r="P40">
        <v>15</v>
      </c>
      <c r="Q40">
        <v>1</v>
      </c>
      <c r="R40" t="s">
        <v>876</v>
      </c>
      <c r="S40" t="s">
        <v>921</v>
      </c>
      <c r="T40" s="3" t="s">
        <v>913</v>
      </c>
      <c r="U40" s="3" t="s">
        <v>919</v>
      </c>
      <c r="V40" t="s">
        <v>149</v>
      </c>
      <c r="W40" s="30" t="s">
        <v>912</v>
      </c>
      <c r="AF40" s="39">
        <v>43810</v>
      </c>
      <c r="AG40" s="40">
        <f>(AF40-DATE(1970,1,1))*86400</f>
        <v>1576022400</v>
      </c>
    </row>
    <row r="41" spans="1:33" s="31" customFormat="1" ht="15.4" customHeight="1" x14ac:dyDescent="0.45">
      <c r="T41" s="35"/>
      <c r="U41" s="34"/>
      <c r="W41" s="33"/>
      <c r="X41" s="33"/>
      <c r="Y41" s="33"/>
      <c r="Z41" s="33"/>
      <c r="AA41" s="33"/>
      <c r="AB41" s="33"/>
      <c r="AC41" s="33"/>
      <c r="AD41" s="33"/>
      <c r="AE41" s="33"/>
      <c r="AF41" s="38"/>
      <c r="AG41" s="37"/>
    </row>
    <row r="43" spans="1:33" s="31" customFormat="1" ht="15.4" customHeight="1" x14ac:dyDescent="0.45">
      <c r="T43" s="35"/>
      <c r="U43" s="34"/>
      <c r="W43" s="33"/>
      <c r="X43" s="33"/>
      <c r="Y43" s="33"/>
      <c r="Z43" s="33"/>
      <c r="AA43" s="33"/>
      <c r="AB43" s="33"/>
      <c r="AC43" s="33"/>
      <c r="AD43" s="33"/>
      <c r="AE43" s="33"/>
      <c r="AF43" s="38"/>
      <c r="AG43" s="3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90" activePane="bottomLeft" state="frozen"/>
      <selection pane="bottomLeft" activeCell="F108" sqref="F108"/>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110</v>
      </c>
      <c r="B1" s="1" t="s">
        <v>109</v>
      </c>
      <c r="C1" s="1" t="s">
        <v>108</v>
      </c>
      <c r="D1" s="1" t="s">
        <v>107</v>
      </c>
      <c r="E1" s="1" t="s">
        <v>106</v>
      </c>
      <c r="F1" s="1" t="s">
        <v>105</v>
      </c>
      <c r="G1" s="1" t="s">
        <v>613</v>
      </c>
      <c r="I1" s="1" t="s">
        <v>302</v>
      </c>
    </row>
    <row r="2" spans="1:9" x14ac:dyDescent="0.45">
      <c r="A2">
        <v>1</v>
      </c>
      <c r="B2" t="s">
        <v>102</v>
      </c>
      <c r="C2" t="s">
        <v>676</v>
      </c>
      <c r="D2" t="s">
        <v>101</v>
      </c>
      <c r="E2" t="s">
        <v>100</v>
      </c>
      <c r="F2" t="s">
        <v>99</v>
      </c>
      <c r="G2">
        <v>5</v>
      </c>
      <c r="I2" t="str">
        <f t="shared" ref="I2:I33" si="0">CONCATENATE(A2,B2)</f>
        <v>1topo</v>
      </c>
    </row>
    <row r="3" spans="1:9" x14ac:dyDescent="0.45">
      <c r="A3">
        <v>1</v>
      </c>
      <c r="B3" t="s">
        <v>137</v>
      </c>
      <c r="C3" t="s">
        <v>21</v>
      </c>
      <c r="D3" t="s">
        <v>104</v>
      </c>
      <c r="I3" t="str">
        <f t="shared" si="0"/>
        <v>1tile</v>
      </c>
    </row>
    <row r="4" spans="1:9" x14ac:dyDescent="0.45">
      <c r="A4">
        <v>1</v>
      </c>
      <c r="B4" t="s">
        <v>98</v>
      </c>
      <c r="C4" t="s">
        <v>556</v>
      </c>
      <c r="D4" t="s">
        <v>97</v>
      </c>
      <c r="E4" t="s">
        <v>574</v>
      </c>
      <c r="F4" t="s">
        <v>575</v>
      </c>
      <c r="I4" t="str">
        <f t="shared" si="0"/>
        <v>1map</v>
      </c>
    </row>
    <row r="5" spans="1:9" x14ac:dyDescent="0.45">
      <c r="A5">
        <v>2</v>
      </c>
      <c r="B5" t="s">
        <v>102</v>
      </c>
      <c r="C5" t="s">
        <v>627</v>
      </c>
      <c r="D5" t="s">
        <v>111</v>
      </c>
      <c r="E5" t="s">
        <v>723</v>
      </c>
      <c r="F5" t="s">
        <v>134</v>
      </c>
      <c r="G5">
        <v>5</v>
      </c>
      <c r="I5" t="str">
        <f t="shared" si="0"/>
        <v>2topo</v>
      </c>
    </row>
    <row r="6" spans="1:9" x14ac:dyDescent="0.45">
      <c r="A6">
        <v>2</v>
      </c>
      <c r="B6" t="s">
        <v>137</v>
      </c>
      <c r="C6" t="s">
        <v>32</v>
      </c>
      <c r="D6" t="s">
        <v>33</v>
      </c>
      <c r="E6" t="s">
        <v>723</v>
      </c>
      <c r="F6" t="s">
        <v>134</v>
      </c>
      <c r="I6" t="str">
        <f t="shared" si="0"/>
        <v>2tile</v>
      </c>
    </row>
    <row r="7" spans="1:9" x14ac:dyDescent="0.45">
      <c r="A7">
        <v>2</v>
      </c>
      <c r="B7" t="s">
        <v>98</v>
      </c>
      <c r="C7" t="s">
        <v>557</v>
      </c>
      <c r="D7" t="s">
        <v>113</v>
      </c>
      <c r="E7" t="s">
        <v>574</v>
      </c>
      <c r="F7" t="s">
        <v>575</v>
      </c>
      <c r="I7" t="str">
        <f t="shared" si="0"/>
        <v>2map</v>
      </c>
    </row>
    <row r="8" spans="1:9" x14ac:dyDescent="0.45">
      <c r="A8">
        <v>3</v>
      </c>
      <c r="B8" t="s">
        <v>102</v>
      </c>
      <c r="C8" t="s">
        <v>116</v>
      </c>
      <c r="D8" t="s">
        <v>786</v>
      </c>
      <c r="E8" t="s">
        <v>114</v>
      </c>
      <c r="F8" t="s">
        <v>636</v>
      </c>
      <c r="G8">
        <v>5</v>
      </c>
      <c r="I8" t="str">
        <f t="shared" si="0"/>
        <v>3topo</v>
      </c>
    </row>
    <row r="9" spans="1:9" x14ac:dyDescent="0.45">
      <c r="A9">
        <v>3</v>
      </c>
      <c r="B9" t="s">
        <v>137</v>
      </c>
      <c r="C9" t="s">
        <v>43</v>
      </c>
      <c r="D9" t="s">
        <v>787</v>
      </c>
      <c r="I9" t="str">
        <f t="shared" si="0"/>
        <v>3tile</v>
      </c>
    </row>
    <row r="10" spans="1:9" x14ac:dyDescent="0.45">
      <c r="A10">
        <v>3</v>
      </c>
      <c r="B10" t="s">
        <v>98</v>
      </c>
      <c r="C10" t="s">
        <v>558</v>
      </c>
      <c r="D10" t="s">
        <v>117</v>
      </c>
      <c r="E10" t="s">
        <v>574</v>
      </c>
      <c r="F10" t="s">
        <v>575</v>
      </c>
      <c r="I10" t="str">
        <f t="shared" si="0"/>
        <v>3map</v>
      </c>
    </row>
    <row r="11" spans="1:9" x14ac:dyDescent="0.45">
      <c r="A11">
        <v>4</v>
      </c>
      <c r="B11" t="s">
        <v>137</v>
      </c>
      <c r="C11" t="s">
        <v>51</v>
      </c>
      <c r="D11" t="s">
        <v>140</v>
      </c>
      <c r="E11" t="s">
        <v>724</v>
      </c>
      <c r="I11" t="str">
        <f t="shared" si="0"/>
        <v>4tile</v>
      </c>
    </row>
    <row r="12" spans="1:9" x14ac:dyDescent="0.45">
      <c r="A12">
        <v>5</v>
      </c>
      <c r="B12" t="s">
        <v>102</v>
      </c>
      <c r="C12" t="s">
        <v>121</v>
      </c>
      <c r="D12" t="s">
        <v>122</v>
      </c>
      <c r="E12" t="s">
        <v>119</v>
      </c>
      <c r="F12" t="s">
        <v>120</v>
      </c>
      <c r="I12" t="str">
        <f t="shared" si="0"/>
        <v>5topo</v>
      </c>
    </row>
    <row r="13" spans="1:9" x14ac:dyDescent="0.45">
      <c r="A13">
        <v>5</v>
      </c>
      <c r="B13" t="s">
        <v>137</v>
      </c>
      <c r="C13" t="s">
        <v>62</v>
      </c>
      <c r="D13" t="s">
        <v>118</v>
      </c>
      <c r="E13" t="s">
        <v>119</v>
      </c>
      <c r="I13" t="str">
        <f t="shared" si="0"/>
        <v>5tile</v>
      </c>
    </row>
    <row r="14" spans="1:9" x14ac:dyDescent="0.45">
      <c r="A14">
        <v>5</v>
      </c>
      <c r="B14" t="s">
        <v>98</v>
      </c>
      <c r="C14" t="s">
        <v>559</v>
      </c>
      <c r="D14" t="s">
        <v>123</v>
      </c>
      <c r="E14" t="s">
        <v>574</v>
      </c>
      <c r="F14" t="s">
        <v>575</v>
      </c>
      <c r="I14" t="str">
        <f t="shared" si="0"/>
        <v>5map</v>
      </c>
    </row>
    <row r="15" spans="1:9" x14ac:dyDescent="0.45">
      <c r="A15">
        <v>6</v>
      </c>
      <c r="B15" t="s">
        <v>102</v>
      </c>
      <c r="C15" t="s">
        <v>126</v>
      </c>
      <c r="D15" t="s">
        <v>127</v>
      </c>
      <c r="E15" t="s">
        <v>128</v>
      </c>
      <c r="F15" t="s">
        <v>112</v>
      </c>
      <c r="I15" t="str">
        <f t="shared" si="0"/>
        <v>6topo</v>
      </c>
    </row>
    <row r="16" spans="1:9" x14ac:dyDescent="0.45">
      <c r="A16">
        <v>6</v>
      </c>
      <c r="B16" t="s">
        <v>137</v>
      </c>
      <c r="C16" t="s">
        <v>71</v>
      </c>
      <c r="D16" t="s">
        <v>124</v>
      </c>
      <c r="E16" t="s">
        <v>668</v>
      </c>
      <c r="I16" t="str">
        <f t="shared" si="0"/>
        <v>6tile</v>
      </c>
    </row>
    <row r="17" spans="1:9" x14ac:dyDescent="0.45">
      <c r="A17">
        <v>6</v>
      </c>
      <c r="B17" t="s">
        <v>98</v>
      </c>
      <c r="C17" t="s">
        <v>546</v>
      </c>
      <c r="D17" t="s">
        <v>129</v>
      </c>
      <c r="E17" t="s">
        <v>574</v>
      </c>
      <c r="F17" t="s">
        <v>575</v>
      </c>
      <c r="I17" t="str">
        <f t="shared" si="0"/>
        <v>6map</v>
      </c>
    </row>
    <row r="18" spans="1:9" x14ac:dyDescent="0.45">
      <c r="A18">
        <v>7</v>
      </c>
      <c r="B18" t="s">
        <v>102</v>
      </c>
      <c r="C18" t="s">
        <v>833</v>
      </c>
      <c r="D18" t="s">
        <v>834</v>
      </c>
      <c r="E18" t="s">
        <v>723</v>
      </c>
      <c r="F18" t="s">
        <v>134</v>
      </c>
      <c r="G18">
        <v>5</v>
      </c>
      <c r="I18" t="str">
        <f t="shared" si="0"/>
        <v>7topo</v>
      </c>
    </row>
    <row r="19" spans="1:9" x14ac:dyDescent="0.45">
      <c r="A19">
        <v>7</v>
      </c>
      <c r="B19" t="s">
        <v>137</v>
      </c>
      <c r="C19" t="s">
        <v>80</v>
      </c>
      <c r="D19" t="s">
        <v>141</v>
      </c>
      <c r="E19" t="s">
        <v>130</v>
      </c>
      <c r="F19" t="s">
        <v>125</v>
      </c>
      <c r="I19" t="str">
        <f t="shared" si="0"/>
        <v>7tile</v>
      </c>
    </row>
    <row r="20" spans="1:9" x14ac:dyDescent="0.45">
      <c r="A20">
        <v>7</v>
      </c>
      <c r="B20" t="s">
        <v>98</v>
      </c>
      <c r="C20" t="s">
        <v>560</v>
      </c>
      <c r="D20" t="s">
        <v>131</v>
      </c>
      <c r="E20" t="s">
        <v>574</v>
      </c>
      <c r="F20" t="s">
        <v>575</v>
      </c>
      <c r="I20" t="str">
        <f t="shared" si="0"/>
        <v>7map</v>
      </c>
    </row>
    <row r="21" spans="1:9" x14ac:dyDescent="0.45">
      <c r="A21">
        <v>8</v>
      </c>
      <c r="B21" t="s">
        <v>102</v>
      </c>
      <c r="C21" t="s">
        <v>793</v>
      </c>
      <c r="D21" t="s">
        <v>133</v>
      </c>
      <c r="E21" s="10" t="s">
        <v>794</v>
      </c>
      <c r="F21" t="s">
        <v>795</v>
      </c>
      <c r="G21">
        <v>5</v>
      </c>
      <c r="I21" t="str">
        <f t="shared" si="0"/>
        <v>8topo</v>
      </c>
    </row>
    <row r="22" spans="1:9" x14ac:dyDescent="0.45">
      <c r="A22">
        <v>8</v>
      </c>
      <c r="B22" t="s">
        <v>137</v>
      </c>
      <c r="C22" t="s">
        <v>84</v>
      </c>
      <c r="D22" t="s">
        <v>132</v>
      </c>
      <c r="E22" t="s">
        <v>138</v>
      </c>
      <c r="I22" t="str">
        <f t="shared" si="0"/>
        <v>8tile</v>
      </c>
    </row>
    <row r="23" spans="1:9" x14ac:dyDescent="0.45">
      <c r="A23">
        <v>8</v>
      </c>
      <c r="B23" t="s">
        <v>98</v>
      </c>
      <c r="C23" t="s">
        <v>561</v>
      </c>
      <c r="D23" t="s">
        <v>123</v>
      </c>
      <c r="E23" t="s">
        <v>574</v>
      </c>
      <c r="F23" t="s">
        <v>575</v>
      </c>
      <c r="I23" t="str">
        <f t="shared" si="0"/>
        <v>8map</v>
      </c>
    </row>
    <row r="24" spans="1:9" x14ac:dyDescent="0.45">
      <c r="A24">
        <v>9</v>
      </c>
      <c r="B24" t="s">
        <v>102</v>
      </c>
      <c r="C24" t="s">
        <v>439</v>
      </c>
      <c r="D24" t="s">
        <v>430</v>
      </c>
      <c r="E24" t="s">
        <v>429</v>
      </c>
      <c r="F24" t="s">
        <v>428</v>
      </c>
      <c r="I24" t="str">
        <f t="shared" si="0"/>
        <v>9topo</v>
      </c>
    </row>
    <row r="25" spans="1:9" x14ac:dyDescent="0.45">
      <c r="A25">
        <v>9</v>
      </c>
      <c r="B25" t="s">
        <v>137</v>
      </c>
      <c r="C25" t="s">
        <v>88</v>
      </c>
      <c r="D25" t="s">
        <v>143</v>
      </c>
      <c r="E25" t="s">
        <v>139</v>
      </c>
      <c r="F25" t="s">
        <v>231</v>
      </c>
      <c r="I25" t="str">
        <f t="shared" si="0"/>
        <v>9tile</v>
      </c>
    </row>
    <row r="26" spans="1:9" x14ac:dyDescent="0.45">
      <c r="A26">
        <v>9</v>
      </c>
      <c r="B26" t="s">
        <v>98</v>
      </c>
      <c r="C26" t="s">
        <v>563</v>
      </c>
      <c r="D26" t="s">
        <v>431</v>
      </c>
      <c r="E26" t="s">
        <v>574</v>
      </c>
      <c r="F26" t="s">
        <v>575</v>
      </c>
      <c r="I26" t="str">
        <f t="shared" si="0"/>
        <v>9map</v>
      </c>
    </row>
    <row r="27" spans="1:9" x14ac:dyDescent="0.45">
      <c r="A27">
        <v>10</v>
      </c>
      <c r="B27" t="s">
        <v>102</v>
      </c>
      <c r="C27" t="s">
        <v>623</v>
      </c>
      <c r="D27" t="s">
        <v>135</v>
      </c>
      <c r="E27" s="10" t="s">
        <v>723</v>
      </c>
      <c r="F27" t="s">
        <v>134</v>
      </c>
      <c r="G27">
        <v>5</v>
      </c>
      <c r="I27" t="str">
        <f t="shared" si="0"/>
        <v>10topo</v>
      </c>
    </row>
    <row r="28" spans="1:9" x14ac:dyDescent="0.45">
      <c r="A28">
        <v>10</v>
      </c>
      <c r="B28" t="s">
        <v>137</v>
      </c>
      <c r="C28" t="s">
        <v>91</v>
      </c>
      <c r="D28" t="s">
        <v>142</v>
      </c>
      <c r="I28" t="str">
        <f t="shared" si="0"/>
        <v>10tile</v>
      </c>
    </row>
    <row r="29" spans="1:9" x14ac:dyDescent="0.45">
      <c r="A29">
        <v>10</v>
      </c>
      <c r="B29" t="s">
        <v>98</v>
      </c>
      <c r="C29" t="s">
        <v>562</v>
      </c>
      <c r="D29" t="s">
        <v>136</v>
      </c>
      <c r="E29" t="s">
        <v>574</v>
      </c>
      <c r="F29" t="s">
        <v>575</v>
      </c>
      <c r="I29" t="str">
        <f t="shared" si="0"/>
        <v>10map</v>
      </c>
    </row>
    <row r="30" spans="1:9" x14ac:dyDescent="0.45">
      <c r="A30">
        <v>11</v>
      </c>
      <c r="B30" t="s">
        <v>102</v>
      </c>
      <c r="C30" t="s">
        <v>154</v>
      </c>
      <c r="D30" t="s">
        <v>160</v>
      </c>
      <c r="E30" t="s">
        <v>151</v>
      </c>
      <c r="F30" t="s">
        <v>99</v>
      </c>
      <c r="I30" t="str">
        <f t="shared" si="0"/>
        <v>11topo</v>
      </c>
    </row>
    <row r="31" spans="1:9" x14ac:dyDescent="0.45">
      <c r="A31">
        <v>11</v>
      </c>
      <c r="B31" t="s">
        <v>137</v>
      </c>
      <c r="C31" t="s">
        <v>153</v>
      </c>
      <c r="D31" t="s">
        <v>160</v>
      </c>
      <c r="E31" t="s">
        <v>147</v>
      </c>
      <c r="F31" t="s">
        <v>148</v>
      </c>
      <c r="I31" t="str">
        <f t="shared" si="0"/>
        <v>11tile</v>
      </c>
    </row>
    <row r="32" spans="1:9" x14ac:dyDescent="0.45">
      <c r="A32">
        <v>11</v>
      </c>
      <c r="B32" t="s">
        <v>98</v>
      </c>
      <c r="C32" t="s">
        <v>547</v>
      </c>
      <c r="D32" t="s">
        <v>303</v>
      </c>
      <c r="E32" t="s">
        <v>574</v>
      </c>
      <c r="F32" t="s">
        <v>575</v>
      </c>
      <c r="I32" t="str">
        <f t="shared" si="0"/>
        <v>11map</v>
      </c>
    </row>
    <row r="33" spans="1:9" x14ac:dyDescent="0.45">
      <c r="A33">
        <v>12</v>
      </c>
      <c r="B33" t="s">
        <v>102</v>
      </c>
      <c r="C33" t="s">
        <v>173</v>
      </c>
      <c r="D33" t="s">
        <v>171</v>
      </c>
      <c r="E33" s="10" t="s">
        <v>628</v>
      </c>
      <c r="F33" t="s">
        <v>134</v>
      </c>
      <c r="G33">
        <v>5</v>
      </c>
      <c r="I33" t="str">
        <f t="shared" si="0"/>
        <v>12topo</v>
      </c>
    </row>
    <row r="34" spans="1:9" x14ac:dyDescent="0.45">
      <c r="A34">
        <v>12</v>
      </c>
      <c r="B34" t="s">
        <v>137</v>
      </c>
      <c r="C34" t="s">
        <v>294</v>
      </c>
      <c r="D34" t="s">
        <v>172</v>
      </c>
      <c r="E34" t="s">
        <v>295</v>
      </c>
      <c r="F34" t="s">
        <v>99</v>
      </c>
      <c r="I34" t="str">
        <f t="shared" ref="I34:I64" si="1">CONCATENATE(A34,B34)</f>
        <v>12tile</v>
      </c>
    </row>
    <row r="35" spans="1:9" x14ac:dyDescent="0.45">
      <c r="A35">
        <v>12</v>
      </c>
      <c r="B35" t="s">
        <v>98</v>
      </c>
      <c r="C35" t="s">
        <v>555</v>
      </c>
      <c r="D35" t="s">
        <v>311</v>
      </c>
      <c r="E35" t="s">
        <v>574</v>
      </c>
      <c r="F35" t="s">
        <v>575</v>
      </c>
      <c r="I35" t="str">
        <f t="shared" si="1"/>
        <v>12map</v>
      </c>
    </row>
    <row r="36" spans="1:9" x14ac:dyDescent="0.45">
      <c r="A36">
        <v>13</v>
      </c>
      <c r="B36" t="s">
        <v>102</v>
      </c>
      <c r="C36" t="s">
        <v>186</v>
      </c>
      <c r="D36" t="s">
        <v>187</v>
      </c>
      <c r="E36" t="s">
        <v>188</v>
      </c>
      <c r="F36" t="s">
        <v>189</v>
      </c>
      <c r="I36" t="str">
        <f t="shared" si="1"/>
        <v>13topo</v>
      </c>
    </row>
    <row r="37" spans="1:9" x14ac:dyDescent="0.45">
      <c r="A37">
        <v>13</v>
      </c>
      <c r="B37" t="s">
        <v>137</v>
      </c>
      <c r="C37" t="s">
        <v>181</v>
      </c>
      <c r="D37" t="s">
        <v>182</v>
      </c>
      <c r="E37" t="s">
        <v>183</v>
      </c>
      <c r="F37" t="s">
        <v>180</v>
      </c>
      <c r="I37" t="str">
        <f t="shared" si="1"/>
        <v>13tile</v>
      </c>
    </row>
    <row r="38" spans="1:9" x14ac:dyDescent="0.45">
      <c r="A38">
        <v>13</v>
      </c>
      <c r="B38" t="s">
        <v>98</v>
      </c>
      <c r="C38" t="s">
        <v>564</v>
      </c>
      <c r="D38" t="s">
        <v>338</v>
      </c>
      <c r="E38" t="s">
        <v>574</v>
      </c>
      <c r="F38" t="s">
        <v>575</v>
      </c>
      <c r="I38" t="str">
        <f t="shared" si="1"/>
        <v>13map</v>
      </c>
    </row>
    <row r="39" spans="1:9" x14ac:dyDescent="0.45">
      <c r="A39">
        <v>14</v>
      </c>
      <c r="B39" t="s">
        <v>102</v>
      </c>
      <c r="C39" t="s">
        <v>198</v>
      </c>
      <c r="D39" t="s">
        <v>196</v>
      </c>
      <c r="E39" t="s">
        <v>194</v>
      </c>
      <c r="F39" t="s">
        <v>195</v>
      </c>
      <c r="I39" t="str">
        <f t="shared" si="1"/>
        <v>14topo</v>
      </c>
    </row>
    <row r="40" spans="1:9" x14ac:dyDescent="0.45">
      <c r="A40">
        <v>14</v>
      </c>
      <c r="B40" t="s">
        <v>137</v>
      </c>
      <c r="C40" t="s">
        <v>199</v>
      </c>
      <c r="D40" t="s">
        <v>197</v>
      </c>
      <c r="E40" t="s">
        <v>194</v>
      </c>
      <c r="F40" t="s">
        <v>195</v>
      </c>
      <c r="I40" t="str">
        <f t="shared" si="1"/>
        <v>14tile</v>
      </c>
    </row>
    <row r="41" spans="1:9" x14ac:dyDescent="0.45">
      <c r="A41">
        <v>14</v>
      </c>
      <c r="B41" t="s">
        <v>98</v>
      </c>
      <c r="C41" t="s">
        <v>565</v>
      </c>
      <c r="D41" t="s">
        <v>309</v>
      </c>
      <c r="E41" t="s">
        <v>574</v>
      </c>
      <c r="F41" t="s">
        <v>575</v>
      </c>
      <c r="I41" t="str">
        <f t="shared" si="1"/>
        <v>14map</v>
      </c>
    </row>
    <row r="42" spans="1:9" x14ac:dyDescent="0.45">
      <c r="A42">
        <v>15</v>
      </c>
      <c r="B42" t="s">
        <v>102</v>
      </c>
      <c r="C42" t="s">
        <v>232</v>
      </c>
      <c r="D42" t="s">
        <v>221</v>
      </c>
      <c r="E42" t="s">
        <v>222</v>
      </c>
      <c r="F42" t="s">
        <v>230</v>
      </c>
      <c r="I42" t="str">
        <f t="shared" si="1"/>
        <v>15topo</v>
      </c>
    </row>
    <row r="43" spans="1:9" x14ac:dyDescent="0.45">
      <c r="A43">
        <v>15</v>
      </c>
      <c r="B43" t="s">
        <v>137</v>
      </c>
      <c r="C43" t="s">
        <v>227</v>
      </c>
      <c r="D43" t="s">
        <v>228</v>
      </c>
      <c r="E43" t="s">
        <v>229</v>
      </c>
      <c r="F43" t="s">
        <v>230</v>
      </c>
      <c r="I43" t="str">
        <f t="shared" si="1"/>
        <v>15tile</v>
      </c>
    </row>
    <row r="44" spans="1:9" x14ac:dyDescent="0.45">
      <c r="A44">
        <v>15</v>
      </c>
      <c r="B44" t="s">
        <v>98</v>
      </c>
      <c r="C44" t="s">
        <v>566</v>
      </c>
      <c r="D44" t="s">
        <v>267</v>
      </c>
      <c r="E44" t="s">
        <v>574</v>
      </c>
      <c r="F44" t="s">
        <v>575</v>
      </c>
      <c r="I44" t="str">
        <f t="shared" si="1"/>
        <v>15map</v>
      </c>
    </row>
    <row r="45" spans="1:9" x14ac:dyDescent="0.45">
      <c r="A45">
        <v>16</v>
      </c>
      <c r="B45" t="s">
        <v>102</v>
      </c>
      <c r="C45" t="s">
        <v>631</v>
      </c>
      <c r="D45" t="s">
        <v>282</v>
      </c>
      <c r="E45" t="s">
        <v>632</v>
      </c>
      <c r="F45" t="s">
        <v>626</v>
      </c>
      <c r="G45">
        <v>5</v>
      </c>
      <c r="I45" t="str">
        <f t="shared" si="1"/>
        <v>16topo</v>
      </c>
    </row>
    <row r="46" spans="1:9" x14ac:dyDescent="0.45">
      <c r="A46">
        <v>16</v>
      </c>
      <c r="B46" t="s">
        <v>137</v>
      </c>
      <c r="C46" t="s">
        <v>296</v>
      </c>
      <c r="D46" t="s">
        <v>278</v>
      </c>
      <c r="E46" t="s">
        <v>285</v>
      </c>
      <c r="F46" t="s">
        <v>99</v>
      </c>
      <c r="I46" t="str">
        <f t="shared" si="1"/>
        <v>16tile</v>
      </c>
    </row>
    <row r="47" spans="1:9" x14ac:dyDescent="0.45">
      <c r="A47">
        <v>16</v>
      </c>
      <c r="B47" t="s">
        <v>98</v>
      </c>
      <c r="C47" t="s">
        <v>551</v>
      </c>
      <c r="D47" t="s">
        <v>310</v>
      </c>
      <c r="E47" t="s">
        <v>574</v>
      </c>
      <c r="F47" t="s">
        <v>575</v>
      </c>
      <c r="I47" t="str">
        <f t="shared" si="1"/>
        <v>16map</v>
      </c>
    </row>
    <row r="48" spans="1:9" x14ac:dyDescent="0.45">
      <c r="A48">
        <v>17</v>
      </c>
      <c r="B48" t="s">
        <v>102</v>
      </c>
      <c r="C48" t="s">
        <v>336</v>
      </c>
      <c r="D48" t="s">
        <v>332</v>
      </c>
      <c r="E48" t="s">
        <v>323</v>
      </c>
      <c r="F48" t="s">
        <v>324</v>
      </c>
      <c r="I48" t="str">
        <f t="shared" si="1"/>
        <v>17topo</v>
      </c>
    </row>
    <row r="49" spans="1:9" x14ac:dyDescent="0.45">
      <c r="A49">
        <v>17</v>
      </c>
      <c r="B49" t="s">
        <v>137</v>
      </c>
      <c r="C49" t="s">
        <v>334</v>
      </c>
      <c r="D49" t="s">
        <v>335</v>
      </c>
      <c r="E49" t="s">
        <v>333</v>
      </c>
      <c r="F49" t="s">
        <v>103</v>
      </c>
      <c r="I49" t="str">
        <f t="shared" si="1"/>
        <v>17tile</v>
      </c>
    </row>
    <row r="50" spans="1:9" x14ac:dyDescent="0.45">
      <c r="A50">
        <v>17</v>
      </c>
      <c r="B50" t="s">
        <v>98</v>
      </c>
      <c r="C50" t="s">
        <v>544</v>
      </c>
      <c r="D50" t="s">
        <v>337</v>
      </c>
      <c r="E50" t="s">
        <v>574</v>
      </c>
      <c r="F50" t="s">
        <v>575</v>
      </c>
      <c r="I50" t="str">
        <f t="shared" si="1"/>
        <v>17map</v>
      </c>
    </row>
    <row r="51" spans="1:9" x14ac:dyDescent="0.45">
      <c r="A51">
        <v>18</v>
      </c>
      <c r="B51" t="s">
        <v>102</v>
      </c>
      <c r="C51" t="s">
        <v>353</v>
      </c>
      <c r="D51" t="s">
        <v>354</v>
      </c>
      <c r="E51" s="10" t="s">
        <v>620</v>
      </c>
      <c r="F51" t="s">
        <v>99</v>
      </c>
      <c r="I51" t="str">
        <f t="shared" si="1"/>
        <v>18topo</v>
      </c>
    </row>
    <row r="52" spans="1:9" x14ac:dyDescent="0.45">
      <c r="A52">
        <v>18</v>
      </c>
      <c r="B52" t="s">
        <v>137</v>
      </c>
      <c r="C52" t="s">
        <v>355</v>
      </c>
      <c r="D52" t="s">
        <v>356</v>
      </c>
      <c r="E52" t="s">
        <v>357</v>
      </c>
      <c r="F52" t="s">
        <v>115</v>
      </c>
      <c r="I52" t="str">
        <f t="shared" si="1"/>
        <v>18tile</v>
      </c>
    </row>
    <row r="53" spans="1:9" x14ac:dyDescent="0.45">
      <c r="A53">
        <v>18</v>
      </c>
      <c r="B53" t="s">
        <v>98</v>
      </c>
      <c r="C53" t="s">
        <v>569</v>
      </c>
      <c r="D53" t="s">
        <v>359</v>
      </c>
      <c r="E53" t="s">
        <v>574</v>
      </c>
      <c r="F53" t="s">
        <v>575</v>
      </c>
      <c r="I53" t="str">
        <f t="shared" si="1"/>
        <v>18map</v>
      </c>
    </row>
    <row r="54" spans="1:9" x14ac:dyDescent="0.45">
      <c r="A54">
        <v>19</v>
      </c>
      <c r="B54" t="s">
        <v>102</v>
      </c>
      <c r="C54" t="s">
        <v>839</v>
      </c>
      <c r="D54" t="s">
        <v>392</v>
      </c>
      <c r="E54" t="s">
        <v>840</v>
      </c>
      <c r="F54" t="s">
        <v>841</v>
      </c>
      <c r="G54">
        <v>5</v>
      </c>
      <c r="I54" t="str">
        <f t="shared" si="1"/>
        <v>19topo</v>
      </c>
    </row>
    <row r="55" spans="1:9" x14ac:dyDescent="0.45">
      <c r="A55">
        <v>19</v>
      </c>
      <c r="B55" t="s">
        <v>137</v>
      </c>
      <c r="C55" t="s">
        <v>388</v>
      </c>
      <c r="D55" t="s">
        <v>389</v>
      </c>
      <c r="E55" t="s">
        <v>390</v>
      </c>
      <c r="F55" t="s">
        <v>391</v>
      </c>
      <c r="I55" t="str">
        <f t="shared" si="1"/>
        <v>19tile</v>
      </c>
    </row>
    <row r="56" spans="1:9" x14ac:dyDescent="0.45">
      <c r="A56">
        <v>19</v>
      </c>
      <c r="B56" t="s">
        <v>98</v>
      </c>
      <c r="C56" t="s">
        <v>545</v>
      </c>
      <c r="D56" t="s">
        <v>395</v>
      </c>
      <c r="E56" t="s">
        <v>574</v>
      </c>
      <c r="F56" t="s">
        <v>575</v>
      </c>
      <c r="I56" t="str">
        <f t="shared" si="1"/>
        <v>19map</v>
      </c>
    </row>
    <row r="57" spans="1:9" x14ac:dyDescent="0.45">
      <c r="A57">
        <v>20</v>
      </c>
      <c r="B57" t="s">
        <v>102</v>
      </c>
      <c r="C57" t="s">
        <v>746</v>
      </c>
      <c r="D57" t="s">
        <v>384</v>
      </c>
      <c r="E57" t="s">
        <v>723</v>
      </c>
      <c r="F57" t="s">
        <v>134</v>
      </c>
      <c r="G57">
        <v>5</v>
      </c>
      <c r="I57" t="str">
        <f t="shared" si="1"/>
        <v>20topo</v>
      </c>
    </row>
    <row r="58" spans="1:9" x14ac:dyDescent="0.45">
      <c r="A58">
        <v>20</v>
      </c>
      <c r="B58" t="s">
        <v>137</v>
      </c>
      <c r="C58" t="s">
        <v>747</v>
      </c>
      <c r="D58" t="s">
        <v>383</v>
      </c>
      <c r="E58" t="s">
        <v>723</v>
      </c>
      <c r="F58" t="s">
        <v>134</v>
      </c>
      <c r="I58" t="str">
        <f t="shared" si="1"/>
        <v>20tile</v>
      </c>
    </row>
    <row r="59" spans="1:9" x14ac:dyDescent="0.45">
      <c r="A59">
        <v>20</v>
      </c>
      <c r="B59" t="s">
        <v>98</v>
      </c>
      <c r="C59" t="s">
        <v>567</v>
      </c>
      <c r="D59" t="s">
        <v>385</v>
      </c>
      <c r="E59" t="s">
        <v>574</v>
      </c>
      <c r="F59" t="s">
        <v>575</v>
      </c>
      <c r="I59" t="str">
        <f t="shared" si="1"/>
        <v>20map</v>
      </c>
    </row>
    <row r="60" spans="1:9" x14ac:dyDescent="0.45">
      <c r="A60">
        <v>21</v>
      </c>
      <c r="B60" t="s">
        <v>102</v>
      </c>
      <c r="C60" t="s">
        <v>418</v>
      </c>
      <c r="D60" t="s">
        <v>419</v>
      </c>
      <c r="E60" t="s">
        <v>420</v>
      </c>
      <c r="F60" t="s">
        <v>421</v>
      </c>
      <c r="I60" t="str">
        <f t="shared" si="1"/>
        <v>21topo</v>
      </c>
    </row>
    <row r="61" spans="1:9" x14ac:dyDescent="0.45">
      <c r="A61">
        <v>21</v>
      </c>
      <c r="B61" t="s">
        <v>137</v>
      </c>
      <c r="C61" t="s">
        <v>414</v>
      </c>
      <c r="D61" t="s">
        <v>415</v>
      </c>
      <c r="E61" t="s">
        <v>416</v>
      </c>
      <c r="F61" t="s">
        <v>417</v>
      </c>
      <c r="I61" t="str">
        <f t="shared" si="1"/>
        <v>21tile</v>
      </c>
    </row>
    <row r="62" spans="1:9" x14ac:dyDescent="0.45">
      <c r="A62">
        <v>21</v>
      </c>
      <c r="B62" t="s">
        <v>98</v>
      </c>
      <c r="C62" t="s">
        <v>568</v>
      </c>
      <c r="D62" t="s">
        <v>424</v>
      </c>
      <c r="E62" t="s">
        <v>574</v>
      </c>
      <c r="F62" t="s">
        <v>575</v>
      </c>
      <c r="I62" t="str">
        <f t="shared" si="1"/>
        <v>21map</v>
      </c>
    </row>
    <row r="63" spans="1:9" x14ac:dyDescent="0.45">
      <c r="A63">
        <v>22</v>
      </c>
      <c r="B63" t="s">
        <v>102</v>
      </c>
      <c r="C63" t="s">
        <v>456</v>
      </c>
      <c r="D63" t="s">
        <v>452</v>
      </c>
      <c r="E63" t="s">
        <v>450</v>
      </c>
      <c r="F63" t="s">
        <v>451</v>
      </c>
      <c r="I63" t="str">
        <f t="shared" si="1"/>
        <v>22topo</v>
      </c>
    </row>
    <row r="64" spans="1:9" x14ac:dyDescent="0.45">
      <c r="A64">
        <v>22</v>
      </c>
      <c r="B64" t="s">
        <v>137</v>
      </c>
      <c r="C64" t="s">
        <v>444</v>
      </c>
      <c r="D64" t="s">
        <v>445</v>
      </c>
      <c r="E64" t="s">
        <v>449</v>
      </c>
      <c r="F64" t="s">
        <v>231</v>
      </c>
      <c r="I64" t="str">
        <f t="shared" si="1"/>
        <v>22tile</v>
      </c>
    </row>
    <row r="65" spans="1:9" x14ac:dyDescent="0.45">
      <c r="A65">
        <v>22</v>
      </c>
      <c r="B65" t="s">
        <v>98</v>
      </c>
      <c r="C65" t="s">
        <v>554</v>
      </c>
      <c r="D65" t="s">
        <v>457</v>
      </c>
      <c r="E65" t="s">
        <v>574</v>
      </c>
      <c r="F65" t="s">
        <v>575</v>
      </c>
      <c r="I65" t="str">
        <f t="shared" ref="I65:I110" si="2">CONCATENATE(A65,B65)</f>
        <v>22map</v>
      </c>
    </row>
    <row r="66" spans="1:9" x14ac:dyDescent="0.45">
      <c r="A66">
        <v>23</v>
      </c>
      <c r="B66" t="s">
        <v>102</v>
      </c>
      <c r="C66" t="s">
        <v>470</v>
      </c>
      <c r="D66" t="s">
        <v>469</v>
      </c>
      <c r="E66" t="s">
        <v>468</v>
      </c>
      <c r="F66" t="s">
        <v>428</v>
      </c>
      <c r="I66" t="str">
        <f t="shared" si="2"/>
        <v>23topo</v>
      </c>
    </row>
    <row r="67" spans="1:9" x14ac:dyDescent="0.45">
      <c r="A67">
        <v>23</v>
      </c>
      <c r="B67" t="s">
        <v>137</v>
      </c>
      <c r="C67" t="s">
        <v>467</v>
      </c>
      <c r="D67" t="s">
        <v>466</v>
      </c>
      <c r="E67" t="s">
        <v>468</v>
      </c>
      <c r="F67" t="s">
        <v>103</v>
      </c>
      <c r="I67" t="str">
        <f t="shared" si="2"/>
        <v>23tile</v>
      </c>
    </row>
    <row r="68" spans="1:9" x14ac:dyDescent="0.45">
      <c r="A68">
        <v>23</v>
      </c>
      <c r="B68" t="s">
        <v>98</v>
      </c>
      <c r="C68" t="s">
        <v>552</v>
      </c>
      <c r="D68" t="s">
        <v>471</v>
      </c>
      <c r="E68" t="s">
        <v>574</v>
      </c>
      <c r="F68" t="s">
        <v>575</v>
      </c>
      <c r="I68" t="str">
        <f t="shared" si="2"/>
        <v>23map</v>
      </c>
    </row>
    <row r="69" spans="1:9" x14ac:dyDescent="0.45">
      <c r="A69">
        <v>24</v>
      </c>
      <c r="B69" t="s">
        <v>102</v>
      </c>
      <c r="C69" t="s">
        <v>488</v>
      </c>
      <c r="D69" t="s">
        <v>487</v>
      </c>
      <c r="E69" t="s">
        <v>484</v>
      </c>
      <c r="F69" t="s">
        <v>485</v>
      </c>
      <c r="I69" t="str">
        <f t="shared" si="2"/>
        <v>24topo</v>
      </c>
    </row>
    <row r="70" spans="1:9" x14ac:dyDescent="0.45">
      <c r="A70">
        <v>24</v>
      </c>
      <c r="B70" t="s">
        <v>137</v>
      </c>
      <c r="C70" t="s">
        <v>489</v>
      </c>
      <c r="D70" t="s">
        <v>486</v>
      </c>
      <c r="E70" t="s">
        <v>484</v>
      </c>
      <c r="F70" t="s">
        <v>485</v>
      </c>
      <c r="I70" t="str">
        <f t="shared" si="2"/>
        <v>24tile</v>
      </c>
    </row>
    <row r="71" spans="1:9" x14ac:dyDescent="0.45">
      <c r="A71">
        <v>24</v>
      </c>
      <c r="B71" t="s">
        <v>98</v>
      </c>
      <c r="C71" t="s">
        <v>543</v>
      </c>
      <c r="D71" t="s">
        <v>491</v>
      </c>
      <c r="E71" t="s">
        <v>574</v>
      </c>
      <c r="F71" t="s">
        <v>575</v>
      </c>
      <c r="I71" t="str">
        <f t="shared" si="2"/>
        <v>24map</v>
      </c>
    </row>
    <row r="72" spans="1:9" x14ac:dyDescent="0.45">
      <c r="A72">
        <v>25</v>
      </c>
      <c r="B72" t="s">
        <v>102</v>
      </c>
      <c r="C72" t="s">
        <v>525</v>
      </c>
      <c r="D72" t="s">
        <v>526</v>
      </c>
      <c r="E72" t="s">
        <v>527</v>
      </c>
      <c r="F72" t="s">
        <v>528</v>
      </c>
      <c r="I72" t="str">
        <f t="shared" si="2"/>
        <v>25topo</v>
      </c>
    </row>
    <row r="73" spans="1:9" x14ac:dyDescent="0.45">
      <c r="A73">
        <v>25</v>
      </c>
      <c r="B73" t="s">
        <v>137</v>
      </c>
      <c r="C73" t="s">
        <v>523</v>
      </c>
      <c r="D73" t="s">
        <v>520</v>
      </c>
      <c r="E73" t="s">
        <v>521</v>
      </c>
      <c r="F73" t="s">
        <v>522</v>
      </c>
      <c r="I73" t="str">
        <f t="shared" si="2"/>
        <v>25tile</v>
      </c>
    </row>
    <row r="74" spans="1:9" x14ac:dyDescent="0.45">
      <c r="A74">
        <v>25</v>
      </c>
      <c r="B74" t="s">
        <v>98</v>
      </c>
      <c r="C74" t="s">
        <v>553</v>
      </c>
      <c r="D74" t="s">
        <v>524</v>
      </c>
      <c r="E74" t="s">
        <v>574</v>
      </c>
      <c r="F74" t="s">
        <v>575</v>
      </c>
      <c r="I74" t="str">
        <f t="shared" si="2"/>
        <v>25map</v>
      </c>
    </row>
    <row r="75" spans="1:9" x14ac:dyDescent="0.45">
      <c r="A75">
        <v>26</v>
      </c>
      <c r="B75" t="s">
        <v>102</v>
      </c>
      <c r="C75" t="s">
        <v>843</v>
      </c>
      <c r="D75" t="s">
        <v>541</v>
      </c>
      <c r="E75" t="s">
        <v>539</v>
      </c>
      <c r="F75" t="s">
        <v>540</v>
      </c>
      <c r="G75">
        <v>5</v>
      </c>
      <c r="I75" t="str">
        <f t="shared" si="2"/>
        <v>26topo</v>
      </c>
    </row>
    <row r="76" spans="1:9" x14ac:dyDescent="0.45">
      <c r="A76">
        <v>26</v>
      </c>
      <c r="B76" t="s">
        <v>137</v>
      </c>
      <c r="C76" t="s">
        <v>538</v>
      </c>
      <c r="D76" t="s">
        <v>535</v>
      </c>
      <c r="E76" t="s">
        <v>536</v>
      </c>
      <c r="F76" t="s">
        <v>537</v>
      </c>
      <c r="I76" t="str">
        <f t="shared" si="2"/>
        <v>26tile</v>
      </c>
    </row>
    <row r="77" spans="1:9" x14ac:dyDescent="0.45">
      <c r="A77">
        <v>26</v>
      </c>
      <c r="B77" t="s">
        <v>98</v>
      </c>
      <c r="C77" t="s">
        <v>572</v>
      </c>
      <c r="D77" t="s">
        <v>573</v>
      </c>
      <c r="E77" t="s">
        <v>574</v>
      </c>
      <c r="F77" t="s">
        <v>575</v>
      </c>
      <c r="I77" t="str">
        <f t="shared" si="2"/>
        <v>26map</v>
      </c>
    </row>
    <row r="78" spans="1:9" x14ac:dyDescent="0.45">
      <c r="A78">
        <v>28</v>
      </c>
      <c r="B78" t="s">
        <v>102</v>
      </c>
      <c r="C78" t="s">
        <v>601</v>
      </c>
      <c r="D78" t="s">
        <v>602</v>
      </c>
      <c r="E78" s="10" t="s">
        <v>603</v>
      </c>
      <c r="F78" s="14" t="s">
        <v>604</v>
      </c>
      <c r="G78" s="14">
        <v>2</v>
      </c>
      <c r="I78" t="str">
        <f t="shared" si="2"/>
        <v>28topo</v>
      </c>
    </row>
    <row r="79" spans="1:9" x14ac:dyDescent="0.45">
      <c r="A79">
        <v>28</v>
      </c>
      <c r="B79" t="s">
        <v>137</v>
      </c>
      <c r="C79" t="s">
        <v>605</v>
      </c>
      <c r="D79" t="s">
        <v>614</v>
      </c>
      <c r="E79" t="s">
        <v>607</v>
      </c>
      <c r="F79" t="s">
        <v>606</v>
      </c>
      <c r="I79" t="str">
        <f t="shared" si="2"/>
        <v>28tile</v>
      </c>
    </row>
    <row r="80" spans="1:9" x14ac:dyDescent="0.45">
      <c r="A80">
        <v>28</v>
      </c>
      <c r="B80" t="s">
        <v>98</v>
      </c>
      <c r="C80" t="s">
        <v>612</v>
      </c>
      <c r="D80" t="s">
        <v>611</v>
      </c>
      <c r="E80" t="s">
        <v>574</v>
      </c>
      <c r="F80" t="s">
        <v>575</v>
      </c>
      <c r="I80" t="str">
        <f t="shared" si="2"/>
        <v>28map</v>
      </c>
    </row>
    <row r="81" spans="1:9" x14ac:dyDescent="0.45">
      <c r="A81">
        <v>29</v>
      </c>
      <c r="B81" t="s">
        <v>137</v>
      </c>
      <c r="C81" t="s">
        <v>654</v>
      </c>
      <c r="D81" t="s">
        <v>646</v>
      </c>
      <c r="E81" t="s">
        <v>723</v>
      </c>
      <c r="F81" t="s">
        <v>134</v>
      </c>
      <c r="I81" t="str">
        <f t="shared" si="2"/>
        <v>29tile</v>
      </c>
    </row>
    <row r="82" spans="1:9" x14ac:dyDescent="0.45">
      <c r="A82">
        <v>29</v>
      </c>
      <c r="B82" t="s">
        <v>102</v>
      </c>
      <c r="C82" t="s">
        <v>655</v>
      </c>
      <c r="D82" t="s">
        <v>647</v>
      </c>
      <c r="E82" t="s">
        <v>723</v>
      </c>
      <c r="F82" t="s">
        <v>134</v>
      </c>
      <c r="G82">
        <v>5</v>
      </c>
      <c r="I82" t="str">
        <f t="shared" si="2"/>
        <v>29topo</v>
      </c>
    </row>
    <row r="83" spans="1:9" x14ac:dyDescent="0.45">
      <c r="A83">
        <v>29</v>
      </c>
      <c r="B83" t="s">
        <v>98</v>
      </c>
      <c r="C83" t="s">
        <v>649</v>
      </c>
      <c r="D83" t="s">
        <v>650</v>
      </c>
      <c r="E83" t="s">
        <v>574</v>
      </c>
      <c r="F83" t="s">
        <v>575</v>
      </c>
      <c r="I83" t="str">
        <f t="shared" si="2"/>
        <v>29map</v>
      </c>
    </row>
    <row r="84" spans="1:9" x14ac:dyDescent="0.45">
      <c r="A84">
        <v>30</v>
      </c>
      <c r="B84" t="s">
        <v>102</v>
      </c>
      <c r="C84" t="s">
        <v>679</v>
      </c>
      <c r="D84" t="s">
        <v>680</v>
      </c>
      <c r="E84" t="s">
        <v>723</v>
      </c>
      <c r="F84" t="s">
        <v>134</v>
      </c>
      <c r="G84">
        <v>5</v>
      </c>
      <c r="I84" t="str">
        <f t="shared" si="2"/>
        <v>30topo</v>
      </c>
    </row>
    <row r="85" spans="1:9" x14ac:dyDescent="0.45">
      <c r="A85">
        <v>30</v>
      </c>
      <c r="B85" t="s">
        <v>137</v>
      </c>
      <c r="C85" t="s">
        <v>681</v>
      </c>
      <c r="D85" t="s">
        <v>682</v>
      </c>
      <c r="E85" t="s">
        <v>723</v>
      </c>
      <c r="F85" t="s">
        <v>134</v>
      </c>
      <c r="I85" t="str">
        <f t="shared" si="2"/>
        <v>30tile</v>
      </c>
    </row>
    <row r="86" spans="1:9" x14ac:dyDescent="0.45">
      <c r="A86">
        <v>30</v>
      </c>
      <c r="B86" t="s">
        <v>98</v>
      </c>
      <c r="C86" t="s">
        <v>685</v>
      </c>
      <c r="D86" t="s">
        <v>686</v>
      </c>
      <c r="E86" t="s">
        <v>574</v>
      </c>
      <c r="F86" t="s">
        <v>575</v>
      </c>
      <c r="I86" t="str">
        <f t="shared" si="2"/>
        <v>30map</v>
      </c>
    </row>
    <row r="87" spans="1:9" x14ac:dyDescent="0.45">
      <c r="A87">
        <v>32</v>
      </c>
      <c r="B87" t="s">
        <v>137</v>
      </c>
      <c r="C87" t="s">
        <v>715</v>
      </c>
      <c r="D87" t="s">
        <v>716</v>
      </c>
      <c r="E87" t="s">
        <v>713</v>
      </c>
      <c r="F87" t="s">
        <v>714</v>
      </c>
      <c r="I87" t="str">
        <f t="shared" si="2"/>
        <v>32tile</v>
      </c>
    </row>
    <row r="88" spans="1:9" x14ac:dyDescent="0.45">
      <c r="A88">
        <v>32</v>
      </c>
      <c r="B88" t="s">
        <v>102</v>
      </c>
      <c r="C88" t="s">
        <v>717</v>
      </c>
      <c r="D88" t="s">
        <v>718</v>
      </c>
      <c r="E88" t="s">
        <v>719</v>
      </c>
      <c r="F88" t="s">
        <v>714</v>
      </c>
      <c r="G88">
        <v>5</v>
      </c>
      <c r="I88" t="str">
        <f t="shared" si="2"/>
        <v>32topo</v>
      </c>
    </row>
    <row r="89" spans="1:9" x14ac:dyDescent="0.45">
      <c r="A89">
        <v>32</v>
      </c>
      <c r="B89" t="s">
        <v>98</v>
      </c>
      <c r="C89" t="s">
        <v>721</v>
      </c>
      <c r="D89" t="s">
        <v>720</v>
      </c>
      <c r="E89" t="s">
        <v>574</v>
      </c>
      <c r="F89" t="s">
        <v>575</v>
      </c>
      <c r="I89" t="str">
        <f t="shared" si="2"/>
        <v>32map</v>
      </c>
    </row>
    <row r="90" spans="1:9" x14ac:dyDescent="0.45">
      <c r="A90">
        <v>4</v>
      </c>
      <c r="B90" t="s">
        <v>102</v>
      </c>
      <c r="C90" t="s">
        <v>730</v>
      </c>
      <c r="D90" t="s">
        <v>729</v>
      </c>
      <c r="E90" s="10" t="s">
        <v>739</v>
      </c>
      <c r="F90" t="s">
        <v>726</v>
      </c>
      <c r="G90">
        <v>5</v>
      </c>
      <c r="I90" t="str">
        <f t="shared" si="2"/>
        <v>4topo</v>
      </c>
    </row>
    <row r="91" spans="1:9" x14ac:dyDescent="0.45">
      <c r="A91">
        <v>4</v>
      </c>
      <c r="B91" t="s">
        <v>98</v>
      </c>
      <c r="C91" t="s">
        <v>735</v>
      </c>
      <c r="D91" t="s">
        <v>736</v>
      </c>
      <c r="E91" t="s">
        <v>574</v>
      </c>
      <c r="F91" t="s">
        <v>575</v>
      </c>
      <c r="I91" t="str">
        <f t="shared" si="2"/>
        <v>4map</v>
      </c>
    </row>
    <row r="92" spans="1:9" x14ac:dyDescent="0.45">
      <c r="A92">
        <v>33</v>
      </c>
      <c r="B92" t="s">
        <v>137</v>
      </c>
      <c r="C92" t="s">
        <v>757</v>
      </c>
      <c r="D92" t="s">
        <v>758</v>
      </c>
      <c r="E92" s="10" t="s">
        <v>756</v>
      </c>
      <c r="F92" t="s">
        <v>755</v>
      </c>
      <c r="I92" t="str">
        <f t="shared" si="2"/>
        <v>33tile</v>
      </c>
    </row>
    <row r="93" spans="1:9" x14ac:dyDescent="0.45">
      <c r="A93">
        <v>33</v>
      </c>
      <c r="B93" t="s">
        <v>102</v>
      </c>
      <c r="C93" t="s">
        <v>765</v>
      </c>
      <c r="D93" t="s">
        <v>766</v>
      </c>
      <c r="E93" t="s">
        <v>767</v>
      </c>
      <c r="F93" t="s">
        <v>540</v>
      </c>
      <c r="G93">
        <v>5</v>
      </c>
      <c r="I93" t="str">
        <f t="shared" si="2"/>
        <v>33topo</v>
      </c>
    </row>
    <row r="94" spans="1:9" x14ac:dyDescent="0.45">
      <c r="A94">
        <v>33</v>
      </c>
      <c r="B94" t="s">
        <v>98</v>
      </c>
      <c r="C94" t="s">
        <v>783</v>
      </c>
      <c r="D94" t="s">
        <v>784</v>
      </c>
      <c r="E94" t="s">
        <v>574</v>
      </c>
      <c r="F94" t="s">
        <v>575</v>
      </c>
      <c r="I94" t="str">
        <f t="shared" si="2"/>
        <v>33map</v>
      </c>
    </row>
    <row r="95" spans="1:9" x14ac:dyDescent="0.45">
      <c r="A95">
        <v>35</v>
      </c>
      <c r="B95" t="s">
        <v>137</v>
      </c>
      <c r="C95" t="s">
        <v>808</v>
      </c>
      <c r="D95" t="s">
        <v>809</v>
      </c>
      <c r="E95" t="s">
        <v>806</v>
      </c>
      <c r="F95" t="s">
        <v>810</v>
      </c>
      <c r="I95" t="str">
        <f t="shared" si="2"/>
        <v>35tile</v>
      </c>
    </row>
    <row r="96" spans="1:9" x14ac:dyDescent="0.45">
      <c r="A96">
        <v>35</v>
      </c>
      <c r="B96" t="s">
        <v>102</v>
      </c>
      <c r="C96" t="s">
        <v>812</v>
      </c>
      <c r="D96" t="s">
        <v>813</v>
      </c>
      <c r="E96" t="s">
        <v>806</v>
      </c>
      <c r="F96" t="s">
        <v>811</v>
      </c>
      <c r="G96">
        <v>5</v>
      </c>
      <c r="I96" t="str">
        <f t="shared" si="2"/>
        <v>35topo</v>
      </c>
    </row>
    <row r="97" spans="1:9" x14ac:dyDescent="0.45">
      <c r="A97">
        <v>35</v>
      </c>
      <c r="B97" t="s">
        <v>98</v>
      </c>
      <c r="C97" t="s">
        <v>818</v>
      </c>
      <c r="D97" t="s">
        <v>819</v>
      </c>
      <c r="E97" s="10" t="s">
        <v>574</v>
      </c>
      <c r="F97" t="s">
        <v>575</v>
      </c>
      <c r="I97" t="str">
        <f t="shared" si="2"/>
        <v>35map</v>
      </c>
    </row>
    <row r="98" spans="1:9" x14ac:dyDescent="0.45">
      <c r="A98">
        <v>38</v>
      </c>
      <c r="B98" t="s">
        <v>137</v>
      </c>
      <c r="C98" t="s">
        <v>880</v>
      </c>
      <c r="D98" t="s">
        <v>881</v>
      </c>
      <c r="E98" t="s">
        <v>723</v>
      </c>
      <c r="F98" t="s">
        <v>134</v>
      </c>
      <c r="I98" t="str">
        <f t="shared" si="2"/>
        <v>38tile</v>
      </c>
    </row>
    <row r="99" spans="1:9" x14ac:dyDescent="0.45">
      <c r="A99">
        <v>37</v>
      </c>
      <c r="B99" t="s">
        <v>137</v>
      </c>
      <c r="C99" t="s">
        <v>882</v>
      </c>
      <c r="D99" t="s">
        <v>883</v>
      </c>
      <c r="E99" t="s">
        <v>723</v>
      </c>
      <c r="F99" t="s">
        <v>134</v>
      </c>
      <c r="I99" t="str">
        <f t="shared" si="2"/>
        <v>37tile</v>
      </c>
    </row>
    <row r="100" spans="1:9" x14ac:dyDescent="0.45">
      <c r="A100">
        <v>37</v>
      </c>
      <c r="B100" t="s">
        <v>102</v>
      </c>
      <c r="C100" t="s">
        <v>884</v>
      </c>
      <c r="D100" t="s">
        <v>883</v>
      </c>
      <c r="E100" t="s">
        <v>723</v>
      </c>
      <c r="F100" t="s">
        <v>134</v>
      </c>
      <c r="G100">
        <v>5</v>
      </c>
      <c r="I100" t="str">
        <f t="shared" si="2"/>
        <v>37topo</v>
      </c>
    </row>
    <row r="101" spans="1:9" x14ac:dyDescent="0.45">
      <c r="A101">
        <v>37</v>
      </c>
      <c r="B101" t="s">
        <v>98</v>
      </c>
      <c r="C101" t="s">
        <v>889</v>
      </c>
      <c r="D101" t="s">
        <v>890</v>
      </c>
      <c r="E101" s="10" t="s">
        <v>574</v>
      </c>
      <c r="F101" t="s">
        <v>575</v>
      </c>
      <c r="I101" t="str">
        <f t="shared" si="2"/>
        <v>37map</v>
      </c>
    </row>
    <row r="102" spans="1:9" x14ac:dyDescent="0.45">
      <c r="A102">
        <v>38</v>
      </c>
      <c r="B102" t="s">
        <v>137</v>
      </c>
      <c r="C102" t="s">
        <v>880</v>
      </c>
      <c r="D102" t="s">
        <v>902</v>
      </c>
      <c r="E102" t="s">
        <v>723</v>
      </c>
      <c r="F102" t="s">
        <v>134</v>
      </c>
      <c r="I102" t="str">
        <f t="shared" si="2"/>
        <v>38tile</v>
      </c>
    </row>
    <row r="103" spans="1:9" x14ac:dyDescent="0.45">
      <c r="A103">
        <v>38</v>
      </c>
      <c r="B103" t="s">
        <v>102</v>
      </c>
      <c r="C103" t="s">
        <v>903</v>
      </c>
      <c r="D103" t="s">
        <v>904</v>
      </c>
      <c r="E103" t="s">
        <v>723</v>
      </c>
      <c r="F103" t="s">
        <v>134</v>
      </c>
      <c r="G103">
        <v>5</v>
      </c>
      <c r="I103" t="str">
        <f t="shared" si="2"/>
        <v>38topo</v>
      </c>
    </row>
    <row r="104" spans="1:9" x14ac:dyDescent="0.45">
      <c r="A104">
        <v>38</v>
      </c>
      <c r="B104" t="s">
        <v>98</v>
      </c>
      <c r="C104" t="s">
        <v>907</v>
      </c>
      <c r="D104" t="s">
        <v>908</v>
      </c>
      <c r="E104" s="10" t="s">
        <v>574</v>
      </c>
      <c r="F104" t="s">
        <v>575</v>
      </c>
      <c r="I104" t="str">
        <f t="shared" si="2"/>
        <v>38map</v>
      </c>
    </row>
    <row r="105" spans="1:9" x14ac:dyDescent="0.45">
      <c r="A105">
        <v>39</v>
      </c>
      <c r="B105" t="s">
        <v>137</v>
      </c>
      <c r="C105" t="s">
        <v>910</v>
      </c>
      <c r="D105" t="s">
        <v>911</v>
      </c>
      <c r="E105" t="s">
        <v>723</v>
      </c>
      <c r="F105" t="s">
        <v>134</v>
      </c>
      <c r="I105" t="str">
        <f t="shared" si="2"/>
        <v>39tile</v>
      </c>
    </row>
    <row r="106" spans="1:9" x14ac:dyDescent="0.45">
      <c r="A106">
        <v>39</v>
      </c>
      <c r="B106" t="s">
        <v>102</v>
      </c>
      <c r="C106" t="s">
        <v>914</v>
      </c>
      <c r="D106" t="s">
        <v>915</v>
      </c>
      <c r="E106" t="s">
        <v>723</v>
      </c>
      <c r="F106" t="s">
        <v>134</v>
      </c>
      <c r="G106">
        <v>5</v>
      </c>
      <c r="I106" t="str">
        <f t="shared" si="2"/>
        <v>39topo</v>
      </c>
    </row>
    <row r="107" spans="1:9" x14ac:dyDescent="0.45">
      <c r="A107">
        <v>39</v>
      </c>
      <c r="B107" t="s">
        <v>98</v>
      </c>
      <c r="C107" t="s">
        <v>916</v>
      </c>
      <c r="D107" t="s">
        <v>917</v>
      </c>
      <c r="E107" s="10" t="s">
        <v>574</v>
      </c>
      <c r="F107" t="s">
        <v>575</v>
      </c>
      <c r="I107" t="str">
        <f t="shared" si="2"/>
        <v>39map</v>
      </c>
    </row>
    <row r="108" spans="1:9" x14ac:dyDescent="0.45">
      <c r="A108">
        <v>34</v>
      </c>
      <c r="B108" t="s">
        <v>137</v>
      </c>
      <c r="C108" t="s">
        <v>931</v>
      </c>
      <c r="D108" t="s">
        <v>929</v>
      </c>
      <c r="E108" t="s">
        <v>948</v>
      </c>
      <c r="F108" t="s">
        <v>949</v>
      </c>
      <c r="I108" t="str">
        <f t="shared" si="2"/>
        <v>34tile</v>
      </c>
    </row>
    <row r="109" spans="1:9" x14ac:dyDescent="0.45">
      <c r="A109">
        <v>34</v>
      </c>
      <c r="B109" t="s">
        <v>102</v>
      </c>
      <c r="C109" t="s">
        <v>930</v>
      </c>
      <c r="D109" t="s">
        <v>929</v>
      </c>
      <c r="E109" t="s">
        <v>927</v>
      </c>
      <c r="F109" t="s">
        <v>928</v>
      </c>
      <c r="G109">
        <v>4</v>
      </c>
      <c r="I109" t="str">
        <f t="shared" si="2"/>
        <v>34topo</v>
      </c>
    </row>
    <row r="110" spans="1:9" x14ac:dyDescent="0.45">
      <c r="A110">
        <v>34</v>
      </c>
      <c r="B110" t="s">
        <v>98</v>
      </c>
      <c r="C110" t="s">
        <v>947</v>
      </c>
      <c r="D110" t="s">
        <v>946</v>
      </c>
      <c r="E110" s="10" t="s">
        <v>574</v>
      </c>
      <c r="F110" t="s">
        <v>575</v>
      </c>
      <c r="I110" t="str">
        <f t="shared" si="2"/>
        <v>34map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 ref="E21" r:id="rId7" xr:uid="{13D796E4-2DCC-423A-8465-6FBC7F8F9F51}"/>
    <hyperlink ref="E97" r:id="rId8" xr:uid="{D9B3E716-EB3F-4800-9BA6-F7CC27A4B929}"/>
    <hyperlink ref="E101" r:id="rId9" xr:uid="{100D2796-C308-4072-A193-26516BF1698F}"/>
    <hyperlink ref="E104" r:id="rId10" xr:uid="{B966E3D2-A42D-4B1E-B741-5BF7C80D8894}"/>
    <hyperlink ref="E107" r:id="rId11" xr:uid="{EED9F4AD-44D3-4EB4-BE7F-A87AA21B96A6}"/>
    <hyperlink ref="E110" r:id="rId12" xr:uid="{80395FA3-9005-4540-BB40-1F4F5512E758}"/>
  </hyperlinks>
  <pageMargins left="0.7" right="0.7" top="0.75" bottom="0.75" header="0.3" footer="0.3"/>
  <pageSetup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42"/>
  <sheetViews>
    <sheetView topLeftCell="A14" zoomScale="70" zoomScaleNormal="70" workbookViewId="0">
      <selection activeCell="Q27" sqref="Q27"/>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110</v>
      </c>
      <c r="B1" t="s">
        <v>201</v>
      </c>
      <c r="C1" t="s">
        <v>202</v>
      </c>
      <c r="D1" t="s">
        <v>109</v>
      </c>
      <c r="E1" t="s">
        <v>203</v>
      </c>
      <c r="F1" t="s">
        <v>234</v>
      </c>
      <c r="G1" t="s">
        <v>233</v>
      </c>
      <c r="H1" t="s">
        <v>277</v>
      </c>
      <c r="I1" t="s">
        <v>226</v>
      </c>
    </row>
    <row r="2" spans="1:9" x14ac:dyDescent="0.45">
      <c r="A2" s="3">
        <v>2</v>
      </c>
      <c r="B2" s="5" t="s">
        <v>208</v>
      </c>
      <c r="C2" t="s">
        <v>204</v>
      </c>
      <c r="D2" t="s">
        <v>205</v>
      </c>
      <c r="E2">
        <v>206</v>
      </c>
      <c r="F2" s="6" t="s">
        <v>235</v>
      </c>
      <c r="G2" t="s">
        <v>236</v>
      </c>
      <c r="H2" t="s">
        <v>473</v>
      </c>
      <c r="I2">
        <v>24.99</v>
      </c>
    </row>
    <row r="3" spans="1:9" x14ac:dyDescent="0.45">
      <c r="A3" s="3">
        <v>1</v>
      </c>
      <c r="B3" s="5" t="s">
        <v>207</v>
      </c>
      <c r="C3" t="s">
        <v>206</v>
      </c>
      <c r="D3" t="s">
        <v>205</v>
      </c>
      <c r="E3">
        <v>266</v>
      </c>
      <c r="F3" t="s">
        <v>242</v>
      </c>
      <c r="G3" t="s">
        <v>241</v>
      </c>
      <c r="H3" t="s">
        <v>474</v>
      </c>
      <c r="I3">
        <v>25</v>
      </c>
    </row>
    <row r="4" spans="1:9" x14ac:dyDescent="0.45">
      <c r="A4" s="3">
        <v>3</v>
      </c>
      <c r="B4" s="5" t="s">
        <v>214</v>
      </c>
      <c r="C4" t="s">
        <v>209</v>
      </c>
      <c r="D4" t="s">
        <v>205</v>
      </c>
      <c r="E4">
        <v>149</v>
      </c>
      <c r="F4" t="s">
        <v>246</v>
      </c>
      <c r="G4" t="s">
        <v>245</v>
      </c>
      <c r="H4" s="10" t="s">
        <v>475</v>
      </c>
      <c r="I4">
        <v>24.99</v>
      </c>
    </row>
    <row r="5" spans="1:9" x14ac:dyDescent="0.45">
      <c r="A5" s="3">
        <v>5</v>
      </c>
      <c r="B5" t="s">
        <v>225</v>
      </c>
      <c r="C5" t="s">
        <v>210</v>
      </c>
      <c r="D5" t="s">
        <v>205</v>
      </c>
      <c r="E5">
        <v>80</v>
      </c>
      <c r="F5" t="s">
        <v>269</v>
      </c>
      <c r="G5" t="s">
        <v>268</v>
      </c>
      <c r="H5" t="s">
        <v>476</v>
      </c>
      <c r="I5">
        <v>20</v>
      </c>
    </row>
    <row r="6" spans="1:9" x14ac:dyDescent="0.45">
      <c r="A6" s="3">
        <v>6</v>
      </c>
      <c r="B6" s="5" t="s">
        <v>215</v>
      </c>
      <c r="C6" t="s">
        <v>211</v>
      </c>
      <c r="D6" t="s">
        <v>205</v>
      </c>
      <c r="E6">
        <v>175</v>
      </c>
      <c r="F6" t="s">
        <v>275</v>
      </c>
      <c r="G6" s="9" t="s">
        <v>274</v>
      </c>
      <c r="H6" t="s">
        <v>276</v>
      </c>
      <c r="I6">
        <v>29.95</v>
      </c>
    </row>
    <row r="7" spans="1:9" x14ac:dyDescent="0.45">
      <c r="A7" s="3">
        <v>7</v>
      </c>
      <c r="B7" s="5" t="s">
        <v>214</v>
      </c>
      <c r="C7" t="s">
        <v>209</v>
      </c>
      <c r="D7" t="s">
        <v>205</v>
      </c>
      <c r="E7">
        <v>191</v>
      </c>
      <c r="F7" t="s">
        <v>247</v>
      </c>
      <c r="G7" t="s">
        <v>245</v>
      </c>
      <c r="H7" s="10" t="s">
        <v>475</v>
      </c>
      <c r="I7">
        <v>24.99</v>
      </c>
    </row>
    <row r="8" spans="1:9" x14ac:dyDescent="0.45">
      <c r="A8" s="3">
        <v>8</v>
      </c>
      <c r="B8" s="5" t="s">
        <v>208</v>
      </c>
      <c r="C8" t="s">
        <v>204</v>
      </c>
      <c r="D8" t="s">
        <v>205</v>
      </c>
      <c r="E8">
        <v>104</v>
      </c>
      <c r="F8" t="s">
        <v>243</v>
      </c>
      <c r="G8" t="s">
        <v>236</v>
      </c>
      <c r="H8" t="s">
        <v>473</v>
      </c>
      <c r="I8">
        <v>24.99</v>
      </c>
    </row>
    <row r="9" spans="1:9" x14ac:dyDescent="0.45">
      <c r="A9" s="3">
        <v>9</v>
      </c>
      <c r="B9" s="5" t="s">
        <v>213</v>
      </c>
      <c r="C9" t="s">
        <v>212</v>
      </c>
      <c r="D9" t="s">
        <v>205</v>
      </c>
      <c r="E9">
        <v>34</v>
      </c>
      <c r="F9" s="2" t="s">
        <v>441</v>
      </c>
      <c r="G9" t="s">
        <v>434</v>
      </c>
      <c r="H9" t="s">
        <v>504</v>
      </c>
      <c r="I9">
        <v>34.950000000000003</v>
      </c>
    </row>
    <row r="10" spans="1:9" x14ac:dyDescent="0.45">
      <c r="A10" s="4">
        <v>10</v>
      </c>
      <c r="B10" s="5" t="s">
        <v>208</v>
      </c>
      <c r="C10" t="s">
        <v>204</v>
      </c>
      <c r="D10" t="s">
        <v>205</v>
      </c>
      <c r="E10">
        <v>128</v>
      </c>
      <c r="F10" s="6" t="s">
        <v>244</v>
      </c>
      <c r="G10" t="s">
        <v>236</v>
      </c>
      <c r="H10" t="s">
        <v>473</v>
      </c>
      <c r="I10">
        <v>24.99</v>
      </c>
    </row>
    <row r="11" spans="1:9" x14ac:dyDescent="0.45">
      <c r="A11" s="3">
        <v>13</v>
      </c>
      <c r="B11" t="s">
        <v>225</v>
      </c>
      <c r="C11" t="s">
        <v>210</v>
      </c>
      <c r="D11" t="s">
        <v>205</v>
      </c>
      <c r="E11">
        <v>80</v>
      </c>
      <c r="F11" s="2" t="s">
        <v>270</v>
      </c>
      <c r="G11" t="s">
        <v>268</v>
      </c>
      <c r="H11" t="s">
        <v>476</v>
      </c>
      <c r="I11">
        <v>20</v>
      </c>
    </row>
    <row r="12" spans="1:9" x14ac:dyDescent="0.45">
      <c r="A12" s="3">
        <v>16</v>
      </c>
      <c r="B12" s="5" t="s">
        <v>214</v>
      </c>
      <c r="C12" t="s">
        <v>209</v>
      </c>
      <c r="D12" t="s">
        <v>205</v>
      </c>
      <c r="E12">
        <v>156</v>
      </c>
      <c r="F12" t="s">
        <v>283</v>
      </c>
      <c r="G12" t="s">
        <v>245</v>
      </c>
      <c r="H12" s="10" t="s">
        <v>475</v>
      </c>
      <c r="I12">
        <v>24.99</v>
      </c>
    </row>
    <row r="13" spans="1:9" x14ac:dyDescent="0.45">
      <c r="A13" s="3">
        <v>11</v>
      </c>
      <c r="B13" s="5" t="s">
        <v>307</v>
      </c>
      <c r="C13" t="s">
        <v>304</v>
      </c>
      <c r="D13" t="s">
        <v>205</v>
      </c>
      <c r="E13">
        <v>32</v>
      </c>
      <c r="F13" s="2" t="s">
        <v>305</v>
      </c>
      <c r="G13" t="s">
        <v>306</v>
      </c>
      <c r="H13" t="s">
        <v>505</v>
      </c>
      <c r="I13">
        <v>25</v>
      </c>
    </row>
    <row r="14" spans="1:9" x14ac:dyDescent="0.45">
      <c r="A14" s="3">
        <v>14</v>
      </c>
      <c r="B14" s="5" t="s">
        <v>208</v>
      </c>
      <c r="C14" t="s">
        <v>204</v>
      </c>
      <c r="D14" t="s">
        <v>205</v>
      </c>
      <c r="E14">
        <v>258</v>
      </c>
      <c r="F14" s="6" t="s">
        <v>308</v>
      </c>
      <c r="G14" t="s">
        <v>236</v>
      </c>
      <c r="H14" t="s">
        <v>473</v>
      </c>
      <c r="I14">
        <v>24.99</v>
      </c>
    </row>
    <row r="15" spans="1:9" x14ac:dyDescent="0.45">
      <c r="A15" s="3">
        <v>12</v>
      </c>
      <c r="B15" t="s">
        <v>315</v>
      </c>
      <c r="C15" t="s">
        <v>312</v>
      </c>
      <c r="D15" t="s">
        <v>205</v>
      </c>
      <c r="E15">
        <v>162</v>
      </c>
      <c r="F15" t="s">
        <v>313</v>
      </c>
      <c r="G15" t="s">
        <v>314</v>
      </c>
      <c r="H15" t="s">
        <v>506</v>
      </c>
      <c r="I15">
        <v>34</v>
      </c>
    </row>
    <row r="16" spans="1:9" x14ac:dyDescent="0.45">
      <c r="A16" s="3">
        <v>17</v>
      </c>
      <c r="B16" s="5" t="s">
        <v>329</v>
      </c>
      <c r="C16" t="s">
        <v>326</v>
      </c>
      <c r="D16" t="s">
        <v>205</v>
      </c>
      <c r="E16">
        <v>354</v>
      </c>
      <c r="F16" s="2" t="s">
        <v>328</v>
      </c>
      <c r="G16" t="s">
        <v>327</v>
      </c>
      <c r="H16" t="s">
        <v>507</v>
      </c>
      <c r="I16">
        <v>34.99</v>
      </c>
    </row>
    <row r="17" spans="1:9" x14ac:dyDescent="0.45">
      <c r="A17" s="3">
        <v>18</v>
      </c>
      <c r="B17" s="5" t="s">
        <v>361</v>
      </c>
      <c r="C17" t="s">
        <v>362</v>
      </c>
      <c r="D17" t="s">
        <v>205</v>
      </c>
      <c r="E17" t="s">
        <v>363</v>
      </c>
      <c r="F17" t="s">
        <v>364</v>
      </c>
      <c r="G17" t="s">
        <v>365</v>
      </c>
      <c r="H17" t="s">
        <v>508</v>
      </c>
      <c r="I17">
        <v>25</v>
      </c>
    </row>
    <row r="18" spans="1:9" x14ac:dyDescent="0.45">
      <c r="A18" s="3">
        <v>15</v>
      </c>
      <c r="B18" s="5" t="s">
        <v>367</v>
      </c>
      <c r="C18" t="s">
        <v>366</v>
      </c>
      <c r="D18" t="s">
        <v>205</v>
      </c>
      <c r="E18" t="s">
        <v>363</v>
      </c>
      <c r="F18" t="s">
        <v>629</v>
      </c>
      <c r="G18" t="s">
        <v>368</v>
      </c>
      <c r="H18" t="s">
        <v>509</v>
      </c>
      <c r="I18">
        <v>20</v>
      </c>
    </row>
    <row r="19" spans="1:9" x14ac:dyDescent="0.45">
      <c r="A19" s="3">
        <v>19</v>
      </c>
      <c r="B19" s="5" t="s">
        <v>397</v>
      </c>
      <c r="C19" t="s">
        <v>396</v>
      </c>
      <c r="D19" t="s">
        <v>205</v>
      </c>
      <c r="E19">
        <v>327</v>
      </c>
      <c r="F19" t="s">
        <v>832</v>
      </c>
      <c r="G19" t="s">
        <v>398</v>
      </c>
      <c r="H19" t="s">
        <v>510</v>
      </c>
      <c r="I19">
        <v>34.99</v>
      </c>
    </row>
    <row r="20" spans="1:9" x14ac:dyDescent="0.45">
      <c r="A20" s="3">
        <v>20</v>
      </c>
      <c r="B20" s="5" t="s">
        <v>402</v>
      </c>
      <c r="C20" t="s">
        <v>400</v>
      </c>
      <c r="D20" t="s">
        <v>205</v>
      </c>
      <c r="E20">
        <v>129</v>
      </c>
      <c r="F20" t="s">
        <v>401</v>
      </c>
      <c r="G20" t="s">
        <v>399</v>
      </c>
      <c r="H20" t="s">
        <v>511</v>
      </c>
      <c r="I20">
        <v>19.95</v>
      </c>
    </row>
    <row r="21" spans="1:9" x14ac:dyDescent="0.45">
      <c r="A21" s="3">
        <v>21</v>
      </c>
      <c r="B21" t="s">
        <v>315</v>
      </c>
      <c r="C21" t="s">
        <v>403</v>
      </c>
      <c r="D21" t="s">
        <v>437</v>
      </c>
      <c r="E21">
        <v>4</v>
      </c>
      <c r="F21" t="s">
        <v>438</v>
      </c>
      <c r="G21" t="s">
        <v>442</v>
      </c>
      <c r="H21" t="s">
        <v>422</v>
      </c>
      <c r="I21" t="s">
        <v>436</v>
      </c>
    </row>
    <row r="22" spans="1:9" x14ac:dyDescent="0.45">
      <c r="A22" s="3">
        <v>22</v>
      </c>
      <c r="B22" s="5" t="s">
        <v>453</v>
      </c>
      <c r="C22" t="s">
        <v>407</v>
      </c>
      <c r="D22" t="s">
        <v>205</v>
      </c>
      <c r="E22">
        <v>267</v>
      </c>
      <c r="F22" s="2" t="s">
        <v>455</v>
      </c>
      <c r="G22" t="s">
        <v>454</v>
      </c>
      <c r="H22" t="s">
        <v>512</v>
      </c>
      <c r="I22">
        <v>29.95</v>
      </c>
    </row>
    <row r="23" spans="1:9" x14ac:dyDescent="0.45">
      <c r="A23" s="3">
        <v>24</v>
      </c>
      <c r="B23" s="5" t="s">
        <v>494</v>
      </c>
      <c r="C23" t="s">
        <v>495</v>
      </c>
      <c r="D23" t="s">
        <v>205</v>
      </c>
      <c r="E23">
        <v>34</v>
      </c>
      <c r="F23" t="s">
        <v>496</v>
      </c>
      <c r="G23" t="s">
        <v>493</v>
      </c>
      <c r="H23" t="s">
        <v>492</v>
      </c>
      <c r="I23">
        <v>38</v>
      </c>
    </row>
    <row r="24" spans="1:9" x14ac:dyDescent="0.45">
      <c r="A24" s="3">
        <v>23</v>
      </c>
      <c r="B24" s="5" t="s">
        <v>503</v>
      </c>
      <c r="C24" t="s">
        <v>499</v>
      </c>
      <c r="D24" t="s">
        <v>205</v>
      </c>
      <c r="E24">
        <v>410</v>
      </c>
      <c r="F24" s="2" t="s">
        <v>500</v>
      </c>
      <c r="G24" t="s">
        <v>502</v>
      </c>
      <c r="H24" t="s">
        <v>501</v>
      </c>
      <c r="I24">
        <v>10</v>
      </c>
    </row>
    <row r="25" spans="1:9" x14ac:dyDescent="0.45">
      <c r="A25" s="3">
        <v>25</v>
      </c>
      <c r="B25" s="5" t="s">
        <v>494</v>
      </c>
      <c r="C25" t="s">
        <v>495</v>
      </c>
      <c r="D25" t="s">
        <v>205</v>
      </c>
      <c r="E25">
        <v>300</v>
      </c>
      <c r="F25" t="s">
        <v>496</v>
      </c>
      <c r="G25" t="s">
        <v>493</v>
      </c>
      <c r="H25" t="s">
        <v>492</v>
      </c>
      <c r="I25">
        <v>38</v>
      </c>
    </row>
    <row r="26" spans="1:9" x14ac:dyDescent="0.45">
      <c r="A26" s="3">
        <v>26</v>
      </c>
      <c r="B26" s="5" t="s">
        <v>215</v>
      </c>
      <c r="C26" t="s">
        <v>211</v>
      </c>
      <c r="D26" t="s">
        <v>205</v>
      </c>
      <c r="E26">
        <v>86</v>
      </c>
      <c r="F26" t="s">
        <v>571</v>
      </c>
      <c r="G26" s="9" t="s">
        <v>274</v>
      </c>
      <c r="H26" t="s">
        <v>276</v>
      </c>
      <c r="I26">
        <v>29.95</v>
      </c>
    </row>
    <row r="27" spans="1:9" x14ac:dyDescent="0.45">
      <c r="A27" s="3">
        <v>23</v>
      </c>
      <c r="B27" s="5" t="s">
        <v>580</v>
      </c>
      <c r="C27" t="s">
        <v>577</v>
      </c>
      <c r="D27" t="s">
        <v>205</v>
      </c>
      <c r="E27">
        <v>157</v>
      </c>
      <c r="F27" t="s">
        <v>584</v>
      </c>
      <c r="G27" s="9" t="s">
        <v>578</v>
      </c>
      <c r="H27" t="s">
        <v>579</v>
      </c>
      <c r="I27">
        <v>35</v>
      </c>
    </row>
    <row r="28" spans="1:9" ht="15.75" x14ac:dyDescent="0.45">
      <c r="A28" s="3">
        <v>16</v>
      </c>
      <c r="B28" s="5" t="s">
        <v>616</v>
      </c>
      <c r="C28" t="s">
        <v>279</v>
      </c>
      <c r="D28" t="s">
        <v>205</v>
      </c>
      <c r="E28">
        <v>34</v>
      </c>
      <c r="F28" s="2" t="s">
        <v>617</v>
      </c>
      <c r="G28" t="s">
        <v>619</v>
      </c>
      <c r="H28" t="s">
        <v>618</v>
      </c>
      <c r="I28">
        <v>10</v>
      </c>
    </row>
    <row r="29" spans="1:9" x14ac:dyDescent="0.45">
      <c r="A29" s="3">
        <v>29</v>
      </c>
      <c r="B29" s="5" t="s">
        <v>658</v>
      </c>
      <c r="C29" t="s">
        <v>659</v>
      </c>
      <c r="D29" t="s">
        <v>205</v>
      </c>
      <c r="E29">
        <v>101</v>
      </c>
      <c r="F29" t="s">
        <v>661</v>
      </c>
      <c r="G29" t="s">
        <v>660</v>
      </c>
      <c r="H29" t="s">
        <v>657</v>
      </c>
      <c r="I29">
        <v>25</v>
      </c>
    </row>
    <row r="30" spans="1:9" x14ac:dyDescent="0.45">
      <c r="A30" s="3">
        <v>30</v>
      </c>
      <c r="B30" s="5" t="s">
        <v>208</v>
      </c>
      <c r="C30" t="s">
        <v>204</v>
      </c>
      <c r="D30" t="s">
        <v>205</v>
      </c>
      <c r="E30">
        <v>53</v>
      </c>
      <c r="F30" s="6" t="s">
        <v>709</v>
      </c>
      <c r="G30" t="s">
        <v>236</v>
      </c>
      <c r="H30" t="s">
        <v>473</v>
      </c>
      <c r="I30">
        <v>24.99</v>
      </c>
    </row>
    <row r="31" spans="1:9" ht="19.5" customHeight="1" x14ac:dyDescent="0.45">
      <c r="A31" s="3">
        <v>4</v>
      </c>
      <c r="B31" s="5" t="s">
        <v>216</v>
      </c>
      <c r="C31" t="s">
        <v>732</v>
      </c>
      <c r="D31" t="s">
        <v>205</v>
      </c>
      <c r="E31">
        <v>169</v>
      </c>
      <c r="F31" s="3" t="s">
        <v>731</v>
      </c>
      <c r="G31" t="s">
        <v>734</v>
      </c>
      <c r="H31" t="s">
        <v>733</v>
      </c>
      <c r="I31">
        <v>24.99</v>
      </c>
    </row>
    <row r="32" spans="1:9" x14ac:dyDescent="0.45">
      <c r="A32" s="3">
        <v>32</v>
      </c>
      <c r="B32" s="5" t="s">
        <v>741</v>
      </c>
      <c r="C32" t="s">
        <v>742</v>
      </c>
      <c r="D32" t="s">
        <v>205</v>
      </c>
      <c r="E32">
        <v>20</v>
      </c>
      <c r="F32" s="2" t="s">
        <v>744</v>
      </c>
      <c r="G32" t="s">
        <v>743</v>
      </c>
      <c r="H32" t="s">
        <v>740</v>
      </c>
      <c r="I32">
        <v>10</v>
      </c>
    </row>
    <row r="33" spans="1:9" x14ac:dyDescent="0.45">
      <c r="A33" s="3">
        <v>33</v>
      </c>
      <c r="B33" s="5" t="s">
        <v>215</v>
      </c>
      <c r="C33" t="s">
        <v>211</v>
      </c>
      <c r="D33" t="s">
        <v>205</v>
      </c>
      <c r="E33">
        <v>240</v>
      </c>
      <c r="F33" t="s">
        <v>785</v>
      </c>
      <c r="G33" s="9" t="s">
        <v>274</v>
      </c>
      <c r="H33" t="s">
        <v>276</v>
      </c>
      <c r="I33">
        <v>29.95</v>
      </c>
    </row>
    <row r="34" spans="1:9" x14ac:dyDescent="0.45">
      <c r="A34" s="3">
        <v>35</v>
      </c>
      <c r="B34" s="5" t="s">
        <v>824</v>
      </c>
      <c r="C34" t="s">
        <v>816</v>
      </c>
      <c r="D34" t="s">
        <v>205</v>
      </c>
      <c r="E34">
        <v>102</v>
      </c>
      <c r="F34" t="s">
        <v>815</v>
      </c>
      <c r="G34" t="s">
        <v>817</v>
      </c>
      <c r="H34" t="s">
        <v>814</v>
      </c>
      <c r="I34">
        <v>27.95</v>
      </c>
    </row>
    <row r="35" spans="1:9" x14ac:dyDescent="0.45">
      <c r="A35" s="3">
        <v>8</v>
      </c>
      <c r="B35" s="5" t="s">
        <v>830</v>
      </c>
      <c r="C35" t="s">
        <v>826</v>
      </c>
      <c r="D35" t="s">
        <v>205</v>
      </c>
      <c r="E35">
        <v>160</v>
      </c>
      <c r="F35" t="s">
        <v>827</v>
      </c>
      <c r="G35" t="s">
        <v>828</v>
      </c>
      <c r="H35" s="10" t="s">
        <v>829</v>
      </c>
      <c r="I35">
        <v>19.989999999999998</v>
      </c>
    </row>
    <row r="36" spans="1:9" x14ac:dyDescent="0.45">
      <c r="A36" s="3">
        <v>10</v>
      </c>
      <c r="B36" s="5" t="s">
        <v>830</v>
      </c>
      <c r="C36" t="s">
        <v>826</v>
      </c>
      <c r="D36" t="s">
        <v>205</v>
      </c>
      <c r="E36">
        <v>187</v>
      </c>
      <c r="F36" t="s">
        <v>831</v>
      </c>
      <c r="G36" t="s">
        <v>828</v>
      </c>
      <c r="H36" s="10" t="s">
        <v>829</v>
      </c>
      <c r="I36">
        <v>19.989999999999998</v>
      </c>
    </row>
    <row r="37" spans="1:9" x14ac:dyDescent="0.45">
      <c r="A37" s="3">
        <v>14</v>
      </c>
      <c r="B37" s="5" t="s">
        <v>830</v>
      </c>
      <c r="C37" t="s">
        <v>826</v>
      </c>
      <c r="D37" t="s">
        <v>205</v>
      </c>
      <c r="E37">
        <v>261</v>
      </c>
      <c r="F37" s="2" t="s">
        <v>865</v>
      </c>
      <c r="G37" t="s">
        <v>828</v>
      </c>
      <c r="H37" s="10" t="s">
        <v>829</v>
      </c>
      <c r="I37">
        <v>19.989999999999998</v>
      </c>
    </row>
    <row r="38" spans="1:9" x14ac:dyDescent="0.45">
      <c r="A38" s="3">
        <v>35</v>
      </c>
      <c r="B38" s="5" t="s">
        <v>892</v>
      </c>
      <c r="C38" t="s">
        <v>893</v>
      </c>
      <c r="D38" t="s">
        <v>205</v>
      </c>
      <c r="E38">
        <v>244</v>
      </c>
      <c r="F38" t="s">
        <v>891</v>
      </c>
      <c r="G38" t="s">
        <v>895</v>
      </c>
      <c r="H38" s="10" t="s">
        <v>894</v>
      </c>
      <c r="I38">
        <v>27.5</v>
      </c>
    </row>
    <row r="39" spans="1:9" x14ac:dyDescent="0.45">
      <c r="A39" s="3">
        <v>37</v>
      </c>
      <c r="B39" s="5" t="s">
        <v>824</v>
      </c>
      <c r="C39" t="s">
        <v>816</v>
      </c>
      <c r="D39" t="s">
        <v>205</v>
      </c>
      <c r="E39">
        <v>137</v>
      </c>
      <c r="F39" t="s">
        <v>898</v>
      </c>
      <c r="G39" t="s">
        <v>817</v>
      </c>
      <c r="H39" t="s">
        <v>814</v>
      </c>
      <c r="I39">
        <v>27.95</v>
      </c>
    </row>
    <row r="40" spans="1:9" x14ac:dyDescent="0.45">
      <c r="A40" s="3">
        <v>38</v>
      </c>
      <c r="B40" s="5" t="s">
        <v>892</v>
      </c>
      <c r="C40" t="s">
        <v>893</v>
      </c>
      <c r="D40" t="s">
        <v>205</v>
      </c>
      <c r="E40">
        <v>107</v>
      </c>
      <c r="F40" t="s">
        <v>901</v>
      </c>
      <c r="G40" t="s">
        <v>895</v>
      </c>
      <c r="H40" s="10" t="s">
        <v>894</v>
      </c>
      <c r="I40">
        <v>27.5</v>
      </c>
    </row>
    <row r="41" spans="1:9" x14ac:dyDescent="0.45">
      <c r="A41" s="3">
        <v>39</v>
      </c>
      <c r="B41" s="5" t="s">
        <v>892</v>
      </c>
      <c r="C41" t="s">
        <v>893</v>
      </c>
      <c r="D41" t="s">
        <v>205</v>
      </c>
      <c r="E41">
        <v>190</v>
      </c>
      <c r="F41" t="s">
        <v>922</v>
      </c>
      <c r="G41" t="s">
        <v>895</v>
      </c>
      <c r="H41" s="10" t="s">
        <v>894</v>
      </c>
      <c r="I41">
        <v>27.5</v>
      </c>
    </row>
    <row r="42" spans="1:9" x14ac:dyDescent="0.45">
      <c r="A42" s="3">
        <v>34</v>
      </c>
      <c r="B42" s="5" t="s">
        <v>207</v>
      </c>
      <c r="C42" t="s">
        <v>206</v>
      </c>
      <c r="D42" t="s">
        <v>205</v>
      </c>
      <c r="E42">
        <v>459</v>
      </c>
      <c r="F42" t="s">
        <v>950</v>
      </c>
      <c r="G42" t="s">
        <v>241</v>
      </c>
      <c r="H42" t="s">
        <v>474</v>
      </c>
      <c r="I42">
        <v>25</v>
      </c>
    </row>
  </sheetData>
  <hyperlinks>
    <hyperlink ref="H4" r:id="rId1" xr:uid="{14007672-E4E3-4A8F-8DD0-45E59BDCCEDC}"/>
    <hyperlink ref="H7" r:id="rId2" xr:uid="{B67B1897-7EEF-4BFD-B837-658E489AF517}"/>
    <hyperlink ref="H12" r:id="rId3" xr:uid="{6357674A-8282-416E-BCEF-A2B394B14AEA}"/>
    <hyperlink ref="H35" r:id="rId4" xr:uid="{31A2766E-BDCF-42A6-9FFB-C8726FA0E7F8}"/>
    <hyperlink ref="H36" r:id="rId5" xr:uid="{F68D8C59-CEB7-45D1-A038-A5572E263335}"/>
    <hyperlink ref="H37" r:id="rId6" xr:uid="{D04069F0-0DAA-4A4C-A8AA-26AB11C3BD56}"/>
    <hyperlink ref="H38" r:id="rId7" xr:uid="{E4D07885-E59B-43A1-8072-9E773C85A997}"/>
    <hyperlink ref="H40" r:id="rId8" xr:uid="{F25B0F60-BB7D-4EAD-838E-387765FC9868}"/>
    <hyperlink ref="H41" r:id="rId9" xr:uid="{E07B9E34-2ABF-468E-AFD3-1F8D19956346}"/>
  </hyperlinks>
  <pageMargins left="0.7" right="0.7" top="0.75" bottom="0.75" header="0.3" footer="0.3"/>
  <pageSetup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54"/>
  <sheetViews>
    <sheetView topLeftCell="A35" workbookViewId="0">
      <selection activeCell="A49" sqref="A49:C54"/>
    </sheetView>
  </sheetViews>
  <sheetFormatPr defaultRowHeight="14.25" x14ac:dyDescent="0.45"/>
  <cols>
    <col min="1" max="1" width="9.3984375" customWidth="1"/>
    <col min="2" max="2" width="51.73046875" bestFit="1" customWidth="1"/>
    <col min="3" max="3" width="43.59765625" customWidth="1"/>
  </cols>
  <sheetData>
    <row r="1" spans="1:4" x14ac:dyDescent="0.45">
      <c r="A1" t="s">
        <v>110</v>
      </c>
      <c r="B1" t="s">
        <v>108</v>
      </c>
      <c r="C1" t="s">
        <v>249</v>
      </c>
      <c r="D1" t="s">
        <v>234</v>
      </c>
    </row>
    <row r="2" spans="1:4" x14ac:dyDescent="0.45">
      <c r="A2">
        <v>3</v>
      </c>
      <c r="B2" t="s">
        <v>250</v>
      </c>
      <c r="C2" t="s">
        <v>251</v>
      </c>
    </row>
    <row r="3" spans="1:4" x14ac:dyDescent="0.45">
      <c r="A3">
        <v>3</v>
      </c>
      <c r="B3" t="s">
        <v>114</v>
      </c>
      <c r="C3" t="s">
        <v>252</v>
      </c>
    </row>
    <row r="4" spans="1:4" x14ac:dyDescent="0.45">
      <c r="A4">
        <v>5</v>
      </c>
      <c r="B4" t="s">
        <v>119</v>
      </c>
      <c r="C4" t="s">
        <v>273</v>
      </c>
    </row>
    <row r="5" spans="1:4" x14ac:dyDescent="0.45">
      <c r="A5">
        <v>16</v>
      </c>
      <c r="B5" t="s">
        <v>281</v>
      </c>
      <c r="C5" t="s">
        <v>342</v>
      </c>
    </row>
    <row r="6" spans="1:4" x14ac:dyDescent="0.45">
      <c r="A6">
        <v>17</v>
      </c>
      <c r="B6" t="s">
        <v>425</v>
      </c>
      <c r="C6" t="s">
        <v>331</v>
      </c>
    </row>
    <row r="7" spans="1:4" x14ac:dyDescent="0.45">
      <c r="A7">
        <v>8</v>
      </c>
      <c r="B7" t="s">
        <v>340</v>
      </c>
      <c r="C7" t="s">
        <v>341</v>
      </c>
    </row>
    <row r="8" spans="1:4" x14ac:dyDescent="0.45">
      <c r="A8">
        <v>12</v>
      </c>
      <c r="B8" t="s">
        <v>343</v>
      </c>
      <c r="C8" t="s">
        <v>344</v>
      </c>
    </row>
    <row r="9" spans="1:4" x14ac:dyDescent="0.45">
      <c r="A9">
        <v>12</v>
      </c>
      <c r="B9" t="s">
        <v>345</v>
      </c>
      <c r="C9" t="s">
        <v>346</v>
      </c>
    </row>
    <row r="10" spans="1:4" x14ac:dyDescent="0.45">
      <c r="A10">
        <v>15</v>
      </c>
      <c r="B10" t="s">
        <v>369</v>
      </c>
      <c r="C10" t="s">
        <v>341</v>
      </c>
    </row>
    <row r="11" spans="1:4" x14ac:dyDescent="0.45">
      <c r="A11">
        <v>19</v>
      </c>
      <c r="B11" t="s">
        <v>376</v>
      </c>
      <c r="C11" t="s">
        <v>341</v>
      </c>
    </row>
    <row r="12" spans="1:4" x14ac:dyDescent="0.45">
      <c r="A12">
        <v>20</v>
      </c>
      <c r="B12" t="s">
        <v>381</v>
      </c>
      <c r="C12" t="s">
        <v>382</v>
      </c>
    </row>
    <row r="13" spans="1:4" x14ac:dyDescent="0.45">
      <c r="A13">
        <v>20</v>
      </c>
      <c r="B13" t="s">
        <v>386</v>
      </c>
      <c r="C13" t="s">
        <v>387</v>
      </c>
    </row>
    <row r="14" spans="1:4" x14ac:dyDescent="0.45">
      <c r="A14">
        <v>21</v>
      </c>
      <c r="B14" t="s">
        <v>422</v>
      </c>
      <c r="C14" t="s">
        <v>423</v>
      </c>
    </row>
    <row r="15" spans="1:4" x14ac:dyDescent="0.45">
      <c r="A15">
        <v>9</v>
      </c>
      <c r="B15" t="s">
        <v>432</v>
      </c>
      <c r="C15" t="s">
        <v>433</v>
      </c>
    </row>
    <row r="16" spans="1:4" x14ac:dyDescent="0.45">
      <c r="A16">
        <v>24</v>
      </c>
      <c r="B16" t="s">
        <v>497</v>
      </c>
      <c r="C16" t="s">
        <v>498</v>
      </c>
    </row>
    <row r="17" spans="1:3" x14ac:dyDescent="0.45">
      <c r="A17">
        <v>31</v>
      </c>
      <c r="B17" t="s">
        <v>598</v>
      </c>
      <c r="C17" t="s">
        <v>599</v>
      </c>
    </row>
    <row r="18" spans="1:3" x14ac:dyDescent="0.45">
      <c r="A18">
        <v>12</v>
      </c>
      <c r="B18" t="s">
        <v>170</v>
      </c>
      <c r="C18" t="s">
        <v>600</v>
      </c>
    </row>
    <row r="19" spans="1:3" x14ac:dyDescent="0.45">
      <c r="A19">
        <v>28</v>
      </c>
      <c r="B19" t="s">
        <v>608</v>
      </c>
      <c r="C19" t="s">
        <v>609</v>
      </c>
    </row>
    <row r="20" spans="1:3" x14ac:dyDescent="0.45">
      <c r="A20">
        <v>10</v>
      </c>
      <c r="B20" s="10" t="s">
        <v>624</v>
      </c>
      <c r="C20" t="s">
        <v>625</v>
      </c>
    </row>
    <row r="21" spans="1:3" x14ac:dyDescent="0.45">
      <c r="A21">
        <v>10</v>
      </c>
      <c r="B21" t="s">
        <v>621</v>
      </c>
      <c r="C21" t="s">
        <v>622</v>
      </c>
    </row>
    <row r="22" spans="1:3" x14ac:dyDescent="0.45">
      <c r="A22">
        <v>3</v>
      </c>
      <c r="B22" t="s">
        <v>633</v>
      </c>
      <c r="C22" t="s">
        <v>634</v>
      </c>
    </row>
    <row r="23" spans="1:3" x14ac:dyDescent="0.45">
      <c r="A23">
        <v>16</v>
      </c>
      <c r="B23" t="s">
        <v>633</v>
      </c>
      <c r="C23" t="s">
        <v>635</v>
      </c>
    </row>
    <row r="24" spans="1:3" x14ac:dyDescent="0.45">
      <c r="A24">
        <v>1</v>
      </c>
      <c r="B24" t="s">
        <v>637</v>
      </c>
      <c r="C24" t="s">
        <v>341</v>
      </c>
    </row>
    <row r="25" spans="1:3" x14ac:dyDescent="0.45">
      <c r="A25">
        <v>16</v>
      </c>
      <c r="B25" t="s">
        <v>641</v>
      </c>
      <c r="C25" t="s">
        <v>642</v>
      </c>
    </row>
    <row r="26" spans="1:3" x14ac:dyDescent="0.45">
      <c r="A26">
        <v>29</v>
      </c>
      <c r="B26" t="s">
        <v>652</v>
      </c>
      <c r="C26" t="s">
        <v>653</v>
      </c>
    </row>
    <row r="27" spans="1:3" x14ac:dyDescent="0.45">
      <c r="A27">
        <v>28</v>
      </c>
      <c r="B27" s="10" t="s">
        <v>665</v>
      </c>
      <c r="C27" t="s">
        <v>664</v>
      </c>
    </row>
    <row r="28" spans="1:3" x14ac:dyDescent="0.45">
      <c r="A28">
        <v>28</v>
      </c>
      <c r="B28" t="s">
        <v>666</v>
      </c>
      <c r="C28" t="s">
        <v>667</v>
      </c>
    </row>
    <row r="29" spans="1:3" x14ac:dyDescent="0.45">
      <c r="A29">
        <v>1</v>
      </c>
      <c r="B29" t="s">
        <v>669</v>
      </c>
      <c r="C29" t="s">
        <v>664</v>
      </c>
    </row>
    <row r="30" spans="1:3" x14ac:dyDescent="0.45">
      <c r="A30">
        <v>1</v>
      </c>
      <c r="B30" s="10" t="s">
        <v>670</v>
      </c>
      <c r="C30" t="s">
        <v>671</v>
      </c>
    </row>
    <row r="31" spans="1:3" x14ac:dyDescent="0.45">
      <c r="A31">
        <v>1</v>
      </c>
      <c r="B31" t="s">
        <v>672</v>
      </c>
      <c r="C31" t="s">
        <v>673</v>
      </c>
    </row>
    <row r="32" spans="1:3" x14ac:dyDescent="0.45">
      <c r="A32">
        <v>30</v>
      </c>
      <c r="B32" t="s">
        <v>683</v>
      </c>
      <c r="C32" t="s">
        <v>684</v>
      </c>
    </row>
    <row r="33" spans="1:3" x14ac:dyDescent="0.45">
      <c r="A33">
        <v>2</v>
      </c>
      <c r="B33" t="s">
        <v>693</v>
      </c>
      <c r="C33" t="s">
        <v>694</v>
      </c>
    </row>
    <row r="34" spans="1:3" x14ac:dyDescent="0.45">
      <c r="A34">
        <v>2</v>
      </c>
      <c r="B34" t="s">
        <v>695</v>
      </c>
      <c r="C34" t="s">
        <v>696</v>
      </c>
    </row>
    <row r="35" spans="1:3" x14ac:dyDescent="0.45">
      <c r="A35">
        <v>2</v>
      </c>
      <c r="B35" s="28" t="s">
        <v>697</v>
      </c>
      <c r="C35" t="s">
        <v>698</v>
      </c>
    </row>
    <row r="36" spans="1:3" x14ac:dyDescent="0.45">
      <c r="A36">
        <v>4</v>
      </c>
      <c r="B36" t="s">
        <v>724</v>
      </c>
      <c r="C36" t="s">
        <v>725</v>
      </c>
    </row>
    <row r="37" spans="1:3" x14ac:dyDescent="0.45">
      <c r="A37">
        <v>4</v>
      </c>
      <c r="B37" t="s">
        <v>727</v>
      </c>
      <c r="C37" t="s">
        <v>728</v>
      </c>
    </row>
    <row r="38" spans="1:3" x14ac:dyDescent="0.45">
      <c r="A38">
        <v>33</v>
      </c>
      <c r="B38" t="s">
        <v>763</v>
      </c>
      <c r="C38" t="s">
        <v>764</v>
      </c>
    </row>
    <row r="39" spans="1:3" x14ac:dyDescent="0.45">
      <c r="A39">
        <v>33</v>
      </c>
      <c r="B39" t="s">
        <v>769</v>
      </c>
      <c r="C39" t="s">
        <v>770</v>
      </c>
    </row>
    <row r="40" spans="1:3" x14ac:dyDescent="0.45">
      <c r="A40">
        <v>8</v>
      </c>
      <c r="B40" t="s">
        <v>790</v>
      </c>
      <c r="C40" t="s">
        <v>791</v>
      </c>
    </row>
    <row r="41" spans="1:3" x14ac:dyDescent="0.45">
      <c r="A41">
        <v>8</v>
      </c>
      <c r="B41" s="10" t="s">
        <v>798</v>
      </c>
      <c r="C41" t="s">
        <v>799</v>
      </c>
    </row>
    <row r="42" spans="1:3" x14ac:dyDescent="0.45">
      <c r="A42">
        <v>8</v>
      </c>
      <c r="B42" t="s">
        <v>797</v>
      </c>
      <c r="C42" t="s">
        <v>796</v>
      </c>
    </row>
    <row r="43" spans="1:3" x14ac:dyDescent="0.45">
      <c r="A43">
        <v>8</v>
      </c>
      <c r="B43" t="s">
        <v>789</v>
      </c>
      <c r="C43" t="s">
        <v>792</v>
      </c>
    </row>
    <row r="44" spans="1:3" x14ac:dyDescent="0.45">
      <c r="A44">
        <v>35</v>
      </c>
      <c r="B44" s="10" t="s">
        <v>804</v>
      </c>
      <c r="C44" t="s">
        <v>805</v>
      </c>
    </row>
    <row r="45" spans="1:3" x14ac:dyDescent="0.45">
      <c r="A45">
        <v>35</v>
      </c>
      <c r="B45" t="s">
        <v>806</v>
      </c>
      <c r="C45" t="s">
        <v>807</v>
      </c>
    </row>
    <row r="46" spans="1:3" x14ac:dyDescent="0.45">
      <c r="A46">
        <v>7</v>
      </c>
      <c r="B46" t="s">
        <v>835</v>
      </c>
      <c r="C46" t="s">
        <v>664</v>
      </c>
    </row>
    <row r="47" spans="1:3" x14ac:dyDescent="0.45">
      <c r="A47">
        <v>23</v>
      </c>
      <c r="B47" t="s">
        <v>863</v>
      </c>
      <c r="C47" t="s">
        <v>864</v>
      </c>
    </row>
    <row r="48" spans="1:3" x14ac:dyDescent="0.45">
      <c r="A48">
        <v>35</v>
      </c>
      <c r="B48" t="s">
        <v>896</v>
      </c>
      <c r="C48" t="s">
        <v>897</v>
      </c>
    </row>
    <row r="49" spans="1:3" x14ac:dyDescent="0.45">
      <c r="A49">
        <v>34</v>
      </c>
      <c r="B49" t="s">
        <v>926</v>
      </c>
      <c r="C49" t="s">
        <v>938</v>
      </c>
    </row>
    <row r="50" spans="1:3" x14ac:dyDescent="0.45">
      <c r="A50">
        <v>34</v>
      </c>
      <c r="B50" t="s">
        <v>934</v>
      </c>
      <c r="C50" t="s">
        <v>937</v>
      </c>
    </row>
    <row r="51" spans="1:3" x14ac:dyDescent="0.45">
      <c r="A51">
        <v>34</v>
      </c>
      <c r="B51" t="s">
        <v>935</v>
      </c>
      <c r="C51" t="s">
        <v>936</v>
      </c>
    </row>
    <row r="52" spans="1:3" x14ac:dyDescent="0.45">
      <c r="A52">
        <v>34</v>
      </c>
      <c r="B52" t="s">
        <v>940</v>
      </c>
      <c r="C52" t="s">
        <v>944</v>
      </c>
    </row>
    <row r="53" spans="1:3" x14ac:dyDescent="0.45">
      <c r="A53">
        <v>34</v>
      </c>
      <c r="B53" s="10" t="s">
        <v>925</v>
      </c>
      <c r="C53" t="s">
        <v>941</v>
      </c>
    </row>
    <row r="54" spans="1:3" x14ac:dyDescent="0.45">
      <c r="A54">
        <v>34</v>
      </c>
      <c r="B54" t="s">
        <v>942</v>
      </c>
      <c r="C54" t="s">
        <v>943</v>
      </c>
    </row>
  </sheetData>
  <autoFilter ref="A1:C40" xr:uid="{9D543331-6ADF-4965-B171-A65876C9201E}"/>
  <hyperlinks>
    <hyperlink ref="B20" r:id="rId1" xr:uid="{B8B4C84F-4B9B-4B98-AA47-BE6674672F64}"/>
    <hyperlink ref="B27" r:id="rId2" location="overview" xr:uid="{AAF53F3C-824D-46A3-8C66-5CFC2A7E56BD}"/>
    <hyperlink ref="B30" r:id="rId3" xr:uid="{22191C32-D6EE-41A0-B31D-B1D036DF0037}"/>
    <hyperlink ref="B44" r:id="rId4" xr:uid="{5D80DB1F-C872-4D68-9A2E-3246D644E524}"/>
    <hyperlink ref="B53" r:id="rId5" xr:uid="{A501B9A2-7BC1-4D6C-B3CA-355CCB1697AA}"/>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12</v>
      </c>
      <c r="C1" s="1" t="s">
        <v>15</v>
      </c>
      <c r="D1" s="1" t="s">
        <v>288</v>
      </c>
      <c r="E1" s="1" t="s">
        <v>265</v>
      </c>
      <c r="F1" s="1" t="s">
        <v>266</v>
      </c>
      <c r="G1" s="1" t="s">
        <v>234</v>
      </c>
      <c r="H1" s="1" t="s">
        <v>16</v>
      </c>
    </row>
    <row r="2" spans="1:8" x14ac:dyDescent="0.45">
      <c r="A2">
        <v>1</v>
      </c>
      <c r="B2" t="s">
        <v>26</v>
      </c>
      <c r="C2" t="s">
        <v>38</v>
      </c>
      <c r="D2" t="s">
        <v>290</v>
      </c>
      <c r="E2" t="s">
        <v>291</v>
      </c>
      <c r="F2">
        <v>0</v>
      </c>
      <c r="H2" t="s">
        <v>292</v>
      </c>
    </row>
    <row r="3" spans="1:8" x14ac:dyDescent="0.45">
      <c r="A3">
        <v>2</v>
      </c>
      <c r="B3" t="s">
        <v>37</v>
      </c>
      <c r="C3" t="s">
        <v>38</v>
      </c>
      <c r="F3">
        <v>0</v>
      </c>
      <c r="H3" t="s">
        <v>39</v>
      </c>
    </row>
    <row r="4" spans="1:8" x14ac:dyDescent="0.45">
      <c r="A4">
        <v>3</v>
      </c>
      <c r="B4" t="s">
        <v>46</v>
      </c>
      <c r="C4" t="s">
        <v>149</v>
      </c>
      <c r="F4">
        <v>1</v>
      </c>
      <c r="H4" t="s">
        <v>248</v>
      </c>
    </row>
    <row r="5" spans="1:8" x14ac:dyDescent="0.45">
      <c r="A5">
        <v>4</v>
      </c>
      <c r="B5" t="s">
        <v>57</v>
      </c>
      <c r="C5" t="s">
        <v>38</v>
      </c>
      <c r="F5">
        <v>1</v>
      </c>
    </row>
    <row r="6" spans="1:8" x14ac:dyDescent="0.45">
      <c r="A6">
        <v>5</v>
      </c>
      <c r="B6" t="s">
        <v>65</v>
      </c>
      <c r="C6" t="s">
        <v>149</v>
      </c>
      <c r="F6">
        <v>3</v>
      </c>
    </row>
    <row r="7" spans="1:8" x14ac:dyDescent="0.45">
      <c r="A7">
        <v>6</v>
      </c>
      <c r="B7" t="s">
        <v>76</v>
      </c>
      <c r="C7" t="s">
        <v>38</v>
      </c>
      <c r="F7">
        <v>0</v>
      </c>
    </row>
    <row r="8" spans="1:8" x14ac:dyDescent="0.45">
      <c r="A8">
        <v>7</v>
      </c>
      <c r="B8" t="s">
        <v>46</v>
      </c>
      <c r="C8" t="s">
        <v>149</v>
      </c>
      <c r="F8">
        <v>0</v>
      </c>
    </row>
    <row r="9" spans="1:8" x14ac:dyDescent="0.45">
      <c r="A9">
        <v>8</v>
      </c>
      <c r="B9" t="s">
        <v>37</v>
      </c>
      <c r="C9" t="s">
        <v>149</v>
      </c>
      <c r="F9">
        <v>0</v>
      </c>
    </row>
    <row r="10" spans="1:8" x14ac:dyDescent="0.45">
      <c r="A10">
        <v>9</v>
      </c>
      <c r="B10" t="s">
        <v>37</v>
      </c>
      <c r="C10" t="s">
        <v>38</v>
      </c>
      <c r="F10">
        <v>0</v>
      </c>
    </row>
    <row r="11" spans="1:8" x14ac:dyDescent="0.45">
      <c r="A11">
        <v>10</v>
      </c>
      <c r="B11" t="s">
        <v>92</v>
      </c>
      <c r="C11" t="s">
        <v>149</v>
      </c>
      <c r="F11">
        <v>3</v>
      </c>
    </row>
    <row r="12" spans="1:8" x14ac:dyDescent="0.45">
      <c r="A12">
        <v>11</v>
      </c>
      <c r="B12" t="s">
        <v>37</v>
      </c>
      <c r="C12" t="s">
        <v>149</v>
      </c>
      <c r="F12">
        <v>0</v>
      </c>
      <c r="H12" t="s">
        <v>150</v>
      </c>
    </row>
    <row r="13" spans="1:8" x14ac:dyDescent="0.45">
      <c r="A13">
        <v>12</v>
      </c>
      <c r="B13" t="s">
        <v>169</v>
      </c>
      <c r="C13" t="s">
        <v>38</v>
      </c>
      <c r="F13">
        <v>0</v>
      </c>
      <c r="H13" t="s">
        <v>150</v>
      </c>
    </row>
    <row r="14" spans="1:8" x14ac:dyDescent="0.45">
      <c r="A14">
        <v>13</v>
      </c>
      <c r="B14" t="s">
        <v>179</v>
      </c>
      <c r="C14" t="s">
        <v>185</v>
      </c>
      <c r="F14">
        <v>0</v>
      </c>
    </row>
    <row r="15" spans="1:8" x14ac:dyDescent="0.45">
      <c r="A15">
        <v>14</v>
      </c>
      <c r="B15" t="s">
        <v>37</v>
      </c>
      <c r="C15" t="s">
        <v>185</v>
      </c>
      <c r="F15">
        <v>0</v>
      </c>
      <c r="H15" t="s">
        <v>193</v>
      </c>
    </row>
    <row r="16" spans="1:8" x14ac:dyDescent="0.45">
      <c r="A16">
        <v>15</v>
      </c>
      <c r="B16" t="s">
        <v>224</v>
      </c>
      <c r="C16" t="s">
        <v>38</v>
      </c>
      <c r="F16">
        <v>0</v>
      </c>
      <c r="H16" t="s">
        <v>150</v>
      </c>
    </row>
    <row r="17" spans="1:8" x14ac:dyDescent="0.45">
      <c r="A17">
        <v>16</v>
      </c>
      <c r="B17" t="s">
        <v>46</v>
      </c>
      <c r="C17" t="s">
        <v>149</v>
      </c>
      <c r="D17" t="s">
        <v>289</v>
      </c>
      <c r="E17" t="s">
        <v>287</v>
      </c>
      <c r="F17">
        <v>0</v>
      </c>
      <c r="G17" t="s">
        <v>286</v>
      </c>
      <c r="H17" t="s">
        <v>248</v>
      </c>
    </row>
    <row r="18" spans="1:8" x14ac:dyDescent="0.45">
      <c r="A18">
        <v>21</v>
      </c>
      <c r="B18" t="s">
        <v>37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109"/>
  <sheetViews>
    <sheetView topLeftCell="A88" zoomScale="94" workbookViewId="0">
      <selection activeCell="N109" sqref="N109"/>
    </sheetView>
  </sheetViews>
  <sheetFormatPr defaultRowHeight="14.25" x14ac:dyDescent="0.45"/>
  <sheetData>
    <row r="1" spans="1:21" x14ac:dyDescent="0.45">
      <c r="A1" t="s">
        <v>110</v>
      </c>
      <c r="B1" t="s">
        <v>109</v>
      </c>
      <c r="C1" t="s">
        <v>253</v>
      </c>
      <c r="D1" t="s">
        <v>254</v>
      </c>
      <c r="E1" t="s">
        <v>255</v>
      </c>
      <c r="F1" t="s">
        <v>256</v>
      </c>
      <c r="G1" t="s">
        <v>257</v>
      </c>
      <c r="H1" t="s">
        <v>258</v>
      </c>
      <c r="I1" t="s">
        <v>259</v>
      </c>
      <c r="J1" t="s">
        <v>260</v>
      </c>
      <c r="K1" t="s">
        <v>261</v>
      </c>
      <c r="L1" t="s">
        <v>262</v>
      </c>
      <c r="M1" t="s">
        <v>263</v>
      </c>
      <c r="N1" t="s">
        <v>264</v>
      </c>
    </row>
    <row r="2" spans="1:21" x14ac:dyDescent="0.45">
      <c r="A2" s="12">
        <v>2</v>
      </c>
      <c r="B2" s="12" t="s">
        <v>237</v>
      </c>
      <c r="C2" s="15">
        <v>15</v>
      </c>
      <c r="D2" s="15">
        <v>12</v>
      </c>
      <c r="E2" s="15">
        <v>11</v>
      </c>
      <c r="F2" s="15">
        <v>10</v>
      </c>
      <c r="G2" s="15">
        <v>9</v>
      </c>
      <c r="H2" s="15">
        <v>9</v>
      </c>
      <c r="I2" s="15">
        <v>8</v>
      </c>
      <c r="J2" s="15">
        <v>9</v>
      </c>
      <c r="K2" s="15">
        <v>9</v>
      </c>
      <c r="L2" s="15">
        <v>12</v>
      </c>
      <c r="M2" s="15">
        <v>14</v>
      </c>
      <c r="N2" s="15">
        <v>15</v>
      </c>
    </row>
    <row r="3" spans="1:21" x14ac:dyDescent="0.45">
      <c r="A3" s="11">
        <v>2</v>
      </c>
      <c r="B3" s="11" t="s">
        <v>238</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239</v>
      </c>
      <c r="C4" s="18">
        <v>5</v>
      </c>
      <c r="D4" s="19">
        <v>5</v>
      </c>
      <c r="E4" s="19">
        <v>6</v>
      </c>
      <c r="F4" s="19">
        <v>9</v>
      </c>
      <c r="G4" s="19">
        <v>11</v>
      </c>
      <c r="H4" s="19">
        <v>11</v>
      </c>
      <c r="I4" s="19">
        <v>13</v>
      </c>
      <c r="J4" s="19">
        <v>14</v>
      </c>
      <c r="K4" s="19">
        <v>12</v>
      </c>
      <c r="L4" s="19">
        <v>10</v>
      </c>
      <c r="M4" s="19">
        <v>8</v>
      </c>
      <c r="N4" s="19">
        <v>7</v>
      </c>
    </row>
    <row r="5" spans="1:21" x14ac:dyDescent="0.45">
      <c r="A5" s="12">
        <v>3</v>
      </c>
      <c r="B5" s="12" t="s">
        <v>237</v>
      </c>
      <c r="C5" s="15">
        <v>13</v>
      </c>
      <c r="D5" s="15">
        <v>10</v>
      </c>
      <c r="E5" s="15">
        <v>11</v>
      </c>
      <c r="F5" s="15">
        <v>9</v>
      </c>
      <c r="G5" s="15">
        <v>8</v>
      </c>
      <c r="H5" s="15">
        <v>8</v>
      </c>
      <c r="I5" s="15">
        <v>8</v>
      </c>
      <c r="J5" s="15">
        <v>9</v>
      </c>
      <c r="K5" s="15">
        <v>10</v>
      </c>
      <c r="L5" s="15">
        <v>14</v>
      </c>
      <c r="M5" s="15">
        <v>14</v>
      </c>
      <c r="N5" s="15">
        <v>14</v>
      </c>
    </row>
    <row r="6" spans="1:21" x14ac:dyDescent="0.45">
      <c r="A6" s="11">
        <v>3</v>
      </c>
      <c r="B6" s="11" t="s">
        <v>238</v>
      </c>
      <c r="C6" s="16">
        <v>8</v>
      </c>
      <c r="D6" s="17">
        <v>8</v>
      </c>
      <c r="E6" s="17">
        <v>9</v>
      </c>
      <c r="F6" s="17">
        <v>12</v>
      </c>
      <c r="G6" s="17">
        <v>15</v>
      </c>
      <c r="H6" s="17">
        <v>17</v>
      </c>
      <c r="I6" s="17">
        <v>19</v>
      </c>
      <c r="J6" s="17">
        <v>18</v>
      </c>
      <c r="K6" s="17">
        <v>17</v>
      </c>
      <c r="L6" s="17">
        <v>13</v>
      </c>
      <c r="M6" s="17">
        <v>10</v>
      </c>
      <c r="N6" s="17">
        <v>8</v>
      </c>
    </row>
    <row r="7" spans="1:21" x14ac:dyDescent="0.45">
      <c r="A7" s="13">
        <v>3</v>
      </c>
      <c r="B7" s="13" t="s">
        <v>239</v>
      </c>
      <c r="C7" s="18">
        <v>3</v>
      </c>
      <c r="D7" s="19">
        <v>2</v>
      </c>
      <c r="E7" s="19">
        <v>3</v>
      </c>
      <c r="F7" s="19">
        <v>4</v>
      </c>
      <c r="G7" s="19">
        <v>7</v>
      </c>
      <c r="H7" s="19">
        <v>10</v>
      </c>
      <c r="I7" s="19">
        <v>12</v>
      </c>
      <c r="J7" s="19">
        <v>12</v>
      </c>
      <c r="K7" s="19">
        <v>10</v>
      </c>
      <c r="L7" s="19">
        <v>8</v>
      </c>
      <c r="M7" s="19">
        <v>5</v>
      </c>
      <c r="N7" s="19">
        <v>3</v>
      </c>
      <c r="S7" s="7"/>
    </row>
    <row r="8" spans="1:21" x14ac:dyDescent="0.45">
      <c r="A8" s="12">
        <v>16</v>
      </c>
      <c r="B8" s="12" t="s">
        <v>237</v>
      </c>
      <c r="C8" s="15">
        <v>13</v>
      </c>
      <c r="D8" s="15">
        <v>10</v>
      </c>
      <c r="E8" s="15">
        <v>11</v>
      </c>
      <c r="F8" s="15">
        <v>9</v>
      </c>
      <c r="G8" s="15">
        <v>8</v>
      </c>
      <c r="H8" s="15">
        <v>8</v>
      </c>
      <c r="I8" s="15">
        <v>8</v>
      </c>
      <c r="J8" s="15">
        <v>9</v>
      </c>
      <c r="K8" s="15">
        <v>10</v>
      </c>
      <c r="L8" s="15">
        <v>14</v>
      </c>
      <c r="M8" s="15">
        <v>14</v>
      </c>
      <c r="N8" s="15">
        <v>14</v>
      </c>
    </row>
    <row r="9" spans="1:21" x14ac:dyDescent="0.45">
      <c r="A9" s="11">
        <v>16</v>
      </c>
      <c r="B9" s="11" t="s">
        <v>238</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239</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237</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238</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239</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237</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238</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239</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237</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238</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239</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237</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238</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239</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237</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238</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239</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237</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238</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239</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237</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238</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239</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237</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238</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239</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237</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238</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239</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237</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238</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239</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237</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238</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239</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237</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238</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239</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237</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238</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239</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237</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238</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239</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237</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238</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239</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237</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238</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239</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237</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238</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239</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237</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238</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239</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237</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238</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239</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237</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238</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239</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237</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238</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239</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237</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238</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239</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237</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238</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239</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237</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238</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239</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237</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238</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239</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237</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238</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239</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237</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238</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239</v>
      </c>
      <c r="C91" s="27">
        <v>-8</v>
      </c>
      <c r="D91" s="27">
        <v>-7</v>
      </c>
      <c r="E91" s="27">
        <v>-2</v>
      </c>
      <c r="F91" s="27">
        <v>2</v>
      </c>
      <c r="G91" s="27">
        <v>6</v>
      </c>
      <c r="H91" s="27">
        <v>9</v>
      </c>
      <c r="I91" s="27">
        <v>11</v>
      </c>
      <c r="J91" s="27">
        <v>10</v>
      </c>
      <c r="K91" s="27">
        <v>8</v>
      </c>
      <c r="L91" s="27">
        <v>2</v>
      </c>
      <c r="M91" s="27">
        <v>-2</v>
      </c>
      <c r="N91" s="27">
        <v>-7</v>
      </c>
    </row>
    <row r="92" spans="1:21" x14ac:dyDescent="0.45">
      <c r="A92" s="12">
        <v>4</v>
      </c>
      <c r="B92" s="12" t="s">
        <v>237</v>
      </c>
      <c r="C92" s="12">
        <v>6</v>
      </c>
      <c r="D92" s="12">
        <v>6</v>
      </c>
      <c r="E92" s="12">
        <v>6</v>
      </c>
      <c r="F92" s="12">
        <v>8</v>
      </c>
      <c r="G92" s="12">
        <v>8</v>
      </c>
      <c r="H92" s="12">
        <v>8</v>
      </c>
      <c r="I92" s="12">
        <v>6</v>
      </c>
      <c r="J92" s="12">
        <v>5</v>
      </c>
      <c r="K92" s="12">
        <v>5</v>
      </c>
      <c r="L92" s="12">
        <v>5</v>
      </c>
      <c r="M92" s="12">
        <v>7</v>
      </c>
      <c r="N92" s="12">
        <v>6</v>
      </c>
      <c r="U92" s="7"/>
    </row>
    <row r="93" spans="1:21" x14ac:dyDescent="0.45">
      <c r="A93" s="11">
        <v>4</v>
      </c>
      <c r="B93" s="11" t="s">
        <v>238</v>
      </c>
      <c r="C93" s="26">
        <v>6</v>
      </c>
      <c r="D93" s="26">
        <v>9</v>
      </c>
      <c r="E93" s="26">
        <v>14</v>
      </c>
      <c r="F93" s="26">
        <v>19</v>
      </c>
      <c r="G93" s="26">
        <v>24</v>
      </c>
      <c r="H93" s="26">
        <v>28</v>
      </c>
      <c r="I93" s="26">
        <v>31</v>
      </c>
      <c r="J93" s="26">
        <v>30</v>
      </c>
      <c r="K93" s="26">
        <v>25</v>
      </c>
      <c r="L93" s="26">
        <v>19</v>
      </c>
      <c r="M93" s="26">
        <v>12</v>
      </c>
      <c r="N93" s="26">
        <v>8</v>
      </c>
      <c r="U93" s="7"/>
    </row>
    <row r="94" spans="1:21" x14ac:dyDescent="0.45">
      <c r="A94" s="13">
        <v>4</v>
      </c>
      <c r="B94" s="13" t="s">
        <v>239</v>
      </c>
      <c r="C94" s="27">
        <v>-1</v>
      </c>
      <c r="D94" s="27">
        <v>1</v>
      </c>
      <c r="E94" s="27">
        <v>5</v>
      </c>
      <c r="F94" s="27">
        <v>10</v>
      </c>
      <c r="G94" s="27">
        <v>14</v>
      </c>
      <c r="H94" s="27">
        <v>18</v>
      </c>
      <c r="I94" s="27">
        <v>20</v>
      </c>
      <c r="J94" s="27">
        <v>19</v>
      </c>
      <c r="K94" s="27">
        <v>15</v>
      </c>
      <c r="L94" s="27">
        <v>10</v>
      </c>
      <c r="M94" s="27">
        <v>5</v>
      </c>
      <c r="N94" s="27">
        <v>1</v>
      </c>
    </row>
    <row r="95" spans="1:21" x14ac:dyDescent="0.45">
      <c r="A95" s="12">
        <v>35</v>
      </c>
      <c r="B95" s="12" t="s">
        <v>237</v>
      </c>
      <c r="C95" s="12">
        <v>4</v>
      </c>
      <c r="D95" s="12">
        <v>3</v>
      </c>
      <c r="E95" s="12">
        <v>4</v>
      </c>
      <c r="F95" s="12">
        <v>3</v>
      </c>
      <c r="G95" s="12">
        <v>2</v>
      </c>
      <c r="H95" s="12">
        <v>2</v>
      </c>
      <c r="I95" s="12">
        <v>2</v>
      </c>
      <c r="J95" s="12">
        <v>2</v>
      </c>
      <c r="K95" s="12">
        <v>3</v>
      </c>
      <c r="L95" s="12">
        <v>3</v>
      </c>
      <c r="M95" s="12">
        <v>5</v>
      </c>
      <c r="N95" s="12">
        <v>6</v>
      </c>
    </row>
    <row r="96" spans="1:21" x14ac:dyDescent="0.45">
      <c r="A96" s="11">
        <v>35</v>
      </c>
      <c r="B96" s="11" t="s">
        <v>238</v>
      </c>
      <c r="C96" s="26">
        <v>16.2</v>
      </c>
      <c r="D96" s="26">
        <v>17.7</v>
      </c>
      <c r="E96" s="26">
        <v>19.8</v>
      </c>
      <c r="F96" s="26">
        <v>22.5</v>
      </c>
      <c r="G96" s="26">
        <v>24.3</v>
      </c>
      <c r="H96" s="26">
        <v>27.3</v>
      </c>
      <c r="I96" s="26">
        <v>31.3</v>
      </c>
      <c r="J96" s="26">
        <v>31.1</v>
      </c>
      <c r="K96" s="26">
        <v>28</v>
      </c>
      <c r="L96" s="26">
        <v>24.2</v>
      </c>
      <c r="M96" s="26">
        <v>19.899999999999999</v>
      </c>
      <c r="N96" s="26">
        <v>16.399999999999999</v>
      </c>
    </row>
    <row r="97" spans="1:14" x14ac:dyDescent="0.45">
      <c r="A97" s="13">
        <v>35</v>
      </c>
      <c r="B97" s="13" t="s">
        <v>239</v>
      </c>
      <c r="C97" s="27">
        <v>2.4</v>
      </c>
      <c r="D97" s="27">
        <v>3.7</v>
      </c>
      <c r="E97" s="27">
        <v>6.7</v>
      </c>
      <c r="F97" s="27">
        <v>9.1</v>
      </c>
      <c r="G97" s="27">
        <v>11.5</v>
      </c>
      <c r="H97" s="27">
        <v>13.9</v>
      </c>
      <c r="I97" s="27">
        <v>17.399999999999999</v>
      </c>
      <c r="J97" s="27">
        <v>18</v>
      </c>
      <c r="K97" s="27">
        <v>15.3</v>
      </c>
      <c r="L97" s="27">
        <v>11.5</v>
      </c>
      <c r="M97" s="27">
        <v>7.5</v>
      </c>
      <c r="N97" s="27">
        <v>3.7</v>
      </c>
    </row>
    <row r="98" spans="1:14" x14ac:dyDescent="0.45">
      <c r="A98" s="12">
        <v>37</v>
      </c>
      <c r="B98" s="12" t="s">
        <v>237</v>
      </c>
      <c r="C98" s="12">
        <v>4</v>
      </c>
      <c r="D98" s="12">
        <v>3</v>
      </c>
      <c r="E98" s="12">
        <v>4</v>
      </c>
      <c r="F98" s="12">
        <v>3</v>
      </c>
      <c r="G98" s="12">
        <v>1</v>
      </c>
      <c r="H98" s="12">
        <v>1</v>
      </c>
      <c r="I98" s="12">
        <v>1</v>
      </c>
      <c r="J98" s="12">
        <v>1</v>
      </c>
      <c r="K98" s="12">
        <v>2</v>
      </c>
      <c r="L98" s="12">
        <v>2</v>
      </c>
      <c r="M98" s="12">
        <v>4</v>
      </c>
      <c r="N98" s="12">
        <v>4</v>
      </c>
    </row>
    <row r="99" spans="1:14" x14ac:dyDescent="0.45">
      <c r="A99" s="11">
        <v>37</v>
      </c>
      <c r="B99" s="11" t="s">
        <v>238</v>
      </c>
      <c r="C99" s="26">
        <v>19</v>
      </c>
      <c r="D99" s="26">
        <v>20</v>
      </c>
      <c r="E99" s="26">
        <v>21</v>
      </c>
      <c r="F99" s="26">
        <v>21</v>
      </c>
      <c r="G99" s="26">
        <v>22</v>
      </c>
      <c r="H99" s="26">
        <v>22</v>
      </c>
      <c r="I99" s="26">
        <v>23</v>
      </c>
      <c r="J99" s="26">
        <v>24</v>
      </c>
      <c r="K99" s="26">
        <v>24</v>
      </c>
      <c r="L99" s="26">
        <v>23</v>
      </c>
      <c r="M99" s="26">
        <v>22</v>
      </c>
      <c r="N99" s="26">
        <v>20</v>
      </c>
    </row>
    <row r="100" spans="1:14" x14ac:dyDescent="0.45">
      <c r="A100" s="13">
        <v>37</v>
      </c>
      <c r="B100" s="13" t="s">
        <v>239</v>
      </c>
      <c r="C100" s="27">
        <v>11</v>
      </c>
      <c r="D100" s="27">
        <v>12</v>
      </c>
      <c r="E100" s="27">
        <v>13</v>
      </c>
      <c r="F100" s="27">
        <v>14</v>
      </c>
      <c r="G100" s="27">
        <v>15</v>
      </c>
      <c r="H100" s="27">
        <v>16</v>
      </c>
      <c r="I100" s="27">
        <v>17</v>
      </c>
      <c r="J100" s="27">
        <v>18</v>
      </c>
      <c r="K100" s="27">
        <v>17</v>
      </c>
      <c r="L100" s="27">
        <v>16</v>
      </c>
      <c r="M100" s="27">
        <v>15</v>
      </c>
      <c r="N100" s="27">
        <v>12</v>
      </c>
    </row>
    <row r="101" spans="1:14" x14ac:dyDescent="0.45">
      <c r="A101" s="12">
        <v>38</v>
      </c>
      <c r="B101" s="12" t="s">
        <v>237</v>
      </c>
      <c r="C101" s="12">
        <v>4</v>
      </c>
      <c r="D101" s="12">
        <v>3</v>
      </c>
      <c r="E101" s="12">
        <v>4</v>
      </c>
      <c r="F101" s="12">
        <v>3</v>
      </c>
      <c r="G101" s="12">
        <v>2</v>
      </c>
      <c r="H101" s="12">
        <v>2</v>
      </c>
      <c r="I101" s="12">
        <v>2</v>
      </c>
      <c r="J101" s="12">
        <v>2</v>
      </c>
      <c r="K101" s="12">
        <v>3</v>
      </c>
      <c r="L101" s="12">
        <v>3</v>
      </c>
      <c r="M101" s="12">
        <v>5</v>
      </c>
      <c r="N101" s="12">
        <v>6</v>
      </c>
    </row>
    <row r="102" spans="1:14" x14ac:dyDescent="0.45">
      <c r="A102" s="11">
        <v>38</v>
      </c>
      <c r="B102" s="11" t="s">
        <v>238</v>
      </c>
      <c r="C102" s="26">
        <v>16.2</v>
      </c>
      <c r="D102" s="26">
        <v>17.7</v>
      </c>
      <c r="E102" s="26">
        <v>19.8</v>
      </c>
      <c r="F102" s="26">
        <v>22.5</v>
      </c>
      <c r="G102" s="26">
        <v>24.3</v>
      </c>
      <c r="H102" s="26">
        <v>27.3</v>
      </c>
      <c r="I102" s="26">
        <v>31.3</v>
      </c>
      <c r="J102" s="26">
        <v>31.1</v>
      </c>
      <c r="K102" s="26">
        <v>28</v>
      </c>
      <c r="L102" s="26">
        <v>24.2</v>
      </c>
      <c r="M102" s="26">
        <v>19.899999999999999</v>
      </c>
      <c r="N102" s="26">
        <v>16.399999999999999</v>
      </c>
    </row>
    <row r="103" spans="1:14" x14ac:dyDescent="0.45">
      <c r="A103" s="13">
        <v>38</v>
      </c>
      <c r="B103" s="13" t="s">
        <v>239</v>
      </c>
      <c r="C103" s="27">
        <v>2.4</v>
      </c>
      <c r="D103" s="27">
        <v>3.7</v>
      </c>
      <c r="E103" s="27">
        <v>6.7</v>
      </c>
      <c r="F103" s="27">
        <v>9.1</v>
      </c>
      <c r="G103" s="27">
        <v>11.5</v>
      </c>
      <c r="H103" s="27">
        <v>13.9</v>
      </c>
      <c r="I103" s="27">
        <v>17.399999999999999</v>
      </c>
      <c r="J103" s="27">
        <v>18</v>
      </c>
      <c r="K103" s="27">
        <v>15.3</v>
      </c>
      <c r="L103" s="27">
        <v>11.5</v>
      </c>
      <c r="M103" s="27">
        <v>7.5</v>
      </c>
      <c r="N103" s="27">
        <v>3.7</v>
      </c>
    </row>
    <row r="104" spans="1:14" x14ac:dyDescent="0.45">
      <c r="A104" s="12">
        <v>39</v>
      </c>
      <c r="B104" s="12" t="s">
        <v>237</v>
      </c>
      <c r="C104" s="12">
        <v>4</v>
      </c>
      <c r="D104" s="12">
        <v>3</v>
      </c>
      <c r="E104" s="12">
        <v>4</v>
      </c>
      <c r="F104" s="12">
        <v>3</v>
      </c>
      <c r="G104" s="12">
        <v>2</v>
      </c>
      <c r="H104" s="12">
        <v>2</v>
      </c>
      <c r="I104" s="12">
        <v>2</v>
      </c>
      <c r="J104" s="12">
        <v>2</v>
      </c>
      <c r="K104" s="12">
        <v>3</v>
      </c>
      <c r="L104" s="12">
        <v>3</v>
      </c>
      <c r="M104" s="12">
        <v>5</v>
      </c>
      <c r="N104" s="12">
        <v>6</v>
      </c>
    </row>
    <row r="105" spans="1:14" x14ac:dyDescent="0.45">
      <c r="A105" s="11">
        <v>39</v>
      </c>
      <c r="B105" s="11" t="s">
        <v>238</v>
      </c>
      <c r="C105" s="26">
        <v>16.2</v>
      </c>
      <c r="D105" s="26">
        <v>17.7</v>
      </c>
      <c r="E105" s="26">
        <v>19.8</v>
      </c>
      <c r="F105" s="26">
        <v>22.5</v>
      </c>
      <c r="G105" s="26">
        <v>24.3</v>
      </c>
      <c r="H105" s="26">
        <v>27.3</v>
      </c>
      <c r="I105" s="26">
        <v>31.3</v>
      </c>
      <c r="J105" s="26">
        <v>31.1</v>
      </c>
      <c r="K105" s="26">
        <v>28</v>
      </c>
      <c r="L105" s="26">
        <v>24.2</v>
      </c>
      <c r="M105" s="26">
        <v>19.899999999999999</v>
      </c>
      <c r="N105" s="26">
        <v>16.399999999999999</v>
      </c>
    </row>
    <row r="106" spans="1:14" x14ac:dyDescent="0.45">
      <c r="A106" s="13">
        <v>39</v>
      </c>
      <c r="B106" s="13" t="s">
        <v>239</v>
      </c>
      <c r="C106" s="27">
        <v>2.4</v>
      </c>
      <c r="D106" s="27">
        <v>3.7</v>
      </c>
      <c r="E106" s="27">
        <v>6.7</v>
      </c>
      <c r="F106" s="27">
        <v>9.1</v>
      </c>
      <c r="G106" s="27">
        <v>11.5</v>
      </c>
      <c r="H106" s="27">
        <v>13.9</v>
      </c>
      <c r="I106" s="27">
        <v>17.399999999999999</v>
      </c>
      <c r="J106" s="27">
        <v>18</v>
      </c>
      <c r="K106" s="27">
        <v>15.3</v>
      </c>
      <c r="L106" s="27">
        <v>11.5</v>
      </c>
      <c r="M106" s="27">
        <v>7.5</v>
      </c>
      <c r="N106" s="27">
        <v>3.7</v>
      </c>
    </row>
    <row r="107" spans="1:14" x14ac:dyDescent="0.45">
      <c r="A107" s="12">
        <v>34</v>
      </c>
      <c r="B107" s="12" t="s">
        <v>237</v>
      </c>
      <c r="C107" s="12">
        <v>20</v>
      </c>
      <c r="D107" s="12">
        <v>14</v>
      </c>
      <c r="E107" s="12">
        <v>15</v>
      </c>
      <c r="F107" s="12">
        <v>13</v>
      </c>
      <c r="G107" s="12">
        <v>11</v>
      </c>
      <c r="H107" s="12">
        <v>10</v>
      </c>
      <c r="I107" s="12">
        <v>10</v>
      </c>
      <c r="J107" s="12">
        <v>12</v>
      </c>
      <c r="K107" s="12">
        <v>14</v>
      </c>
      <c r="L107" s="12">
        <v>17</v>
      </c>
      <c r="M107" s="12">
        <v>20</v>
      </c>
      <c r="N107" s="12">
        <v>19</v>
      </c>
    </row>
    <row r="108" spans="1:14" x14ac:dyDescent="0.45">
      <c r="A108" s="11">
        <v>34</v>
      </c>
      <c r="B108" s="11" t="s">
        <v>238</v>
      </c>
      <c r="C108" s="26">
        <v>5</v>
      </c>
      <c r="D108" s="26">
        <v>5</v>
      </c>
      <c r="E108" s="26">
        <v>5</v>
      </c>
      <c r="F108" s="26">
        <v>7</v>
      </c>
      <c r="G108" s="26">
        <v>10</v>
      </c>
      <c r="H108" s="26">
        <v>12</v>
      </c>
      <c r="I108" s="26">
        <v>14</v>
      </c>
      <c r="J108" s="26">
        <v>14</v>
      </c>
      <c r="K108" s="26">
        <v>11</v>
      </c>
      <c r="L108" s="26">
        <v>9</v>
      </c>
      <c r="M108" s="26">
        <v>7</v>
      </c>
      <c r="N108" s="26">
        <v>5</v>
      </c>
    </row>
    <row r="109" spans="1:14" x14ac:dyDescent="0.45">
      <c r="A109" s="13">
        <v>34</v>
      </c>
      <c r="B109" s="13" t="s">
        <v>239</v>
      </c>
      <c r="C109" s="27">
        <v>2</v>
      </c>
      <c r="D109" s="27">
        <v>2</v>
      </c>
      <c r="E109" s="27">
        <v>2</v>
      </c>
      <c r="F109" s="27">
        <v>4</v>
      </c>
      <c r="G109" s="27">
        <v>6</v>
      </c>
      <c r="H109" s="27">
        <v>8</v>
      </c>
      <c r="I109" s="27">
        <v>10</v>
      </c>
      <c r="J109" s="27">
        <v>10</v>
      </c>
      <c r="K109" s="27">
        <v>8</v>
      </c>
      <c r="L109" s="27">
        <v>7</v>
      </c>
      <c r="M109" s="27">
        <v>4</v>
      </c>
      <c r="N109" s="27">
        <v>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40"/>
  <sheetViews>
    <sheetView zoomScale="87" workbookViewId="0">
      <pane ySplit="1" topLeftCell="A19" activePane="bottomLeft" state="frozen"/>
      <selection pane="bottomLeft" activeCell="P24" sqref="P24"/>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297</v>
      </c>
      <c r="B1" s="1" t="s">
        <v>1</v>
      </c>
      <c r="C1" s="1" t="s">
        <v>94</v>
      </c>
      <c r="D1" s="1" t="s">
        <v>298</v>
      </c>
      <c r="E1" s="1" t="s">
        <v>752</v>
      </c>
      <c r="F1" s="1" t="s">
        <v>299</v>
      </c>
      <c r="G1" s="1" t="s">
        <v>615</v>
      </c>
      <c r="H1" s="1" t="s">
        <v>300</v>
      </c>
      <c r="I1" s="1" t="s">
        <v>301</v>
      </c>
      <c r="J1" s="1" t="s">
        <v>596</v>
      </c>
      <c r="K1" s="1" t="s">
        <v>581</v>
      </c>
    </row>
    <row r="2" spans="1:16" x14ac:dyDescent="0.5">
      <c r="A2" t="str">
        <f>CLIMBS!A2</f>
        <v>Old Man of Stoer</v>
      </c>
      <c r="B2">
        <f>CLIMBS!C2</f>
        <v>1</v>
      </c>
      <c r="C2" t="str">
        <f>CLIMBS!B2</f>
        <v>publish</v>
      </c>
      <c r="D2">
        <f>IF(CLIMBS!S2&lt;&gt;0,1,0)+IF(CLIMBS!G2&lt;&gt;0,1,0)+IF(CLIMBS!H2&lt;&gt;0,1,0)+IF(CLIMBS!I2&lt;&gt;0,1,0)+IF(CLIMBS!J2&lt;&gt;0,1,0)+IF(CLIMBS!O2&lt;&gt;0,1,0)+IF(CLIMBS!N2&lt;&gt;0,1,0)+IF(CLIMBS!P2&lt;&gt;0,1,0)+IF(CLIMBS!Q2&lt;&gt;0,1,0)</f>
        <v>9</v>
      </c>
      <c r="E2">
        <f>IF(CLIMBS!T2&lt;&gt;0,1,0)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IF(VLOOKUP(B2,CLIMBS!C:U,19,FALSE)&gt;0,1,0)</f>
        <v>0</v>
      </c>
      <c r="L2" s="25" t="str">
        <f>IF(SUM(D2:K2)=22,"DONE",IF(SUM(D2:J2)=21,"GOOD",""))</f>
        <v>GOOD</v>
      </c>
      <c r="O2" t="s">
        <v>712</v>
      </c>
    </row>
    <row r="3" spans="1:16" x14ac:dyDescent="0.5">
      <c r="A3" t="str">
        <f>CLIMBS!A3</f>
        <v>Bosigran</v>
      </c>
      <c r="B3">
        <f>CLIMBS!C3</f>
        <v>2</v>
      </c>
      <c r="C3" t="str">
        <f>CLIMBS!B3</f>
        <v>publish</v>
      </c>
      <c r="D3">
        <f>IF(CLIMBS!S3&lt;&gt;0,1,0)+IF(CLIMBS!G3&lt;&gt;0,1,0)+IF(CLIMBS!H3&lt;&gt;0,1,0)+IF(CLIMBS!I3&lt;&gt;0,1,0)+IF(CLIMBS!J3&lt;&gt;0,1,0)+IF(CLIMBS!O3&lt;&gt;0,1,0)+IF(CLIMBS!N3&lt;&gt;0,1,0)+IF(CLIMBS!P3&lt;&gt;0,1,0)+IF(CLIMBS!Q3&lt;&gt;0,1,0)</f>
        <v>9</v>
      </c>
      <c r="E3">
        <f>IF(CLIMBS!T3&lt;&gt;0,1,0)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IF(VLOOKUP(B3,CLIMBS!C:U,19,FALSE)&gt;0,1,0)</f>
        <v>1</v>
      </c>
      <c r="L3" s="25" t="str">
        <f t="shared" ref="L3:L35" si="0">IF(SUM(D3:K3)=22,"DONE",IF(SUM(D3:J3)=21,"GOOD",""))</f>
        <v>DONE</v>
      </c>
      <c r="O3" t="s">
        <v>81</v>
      </c>
      <c r="P3">
        <f>COUNTIF(CLIMBS!J:J,'to-do-score-card'!O3)</f>
        <v>2</v>
      </c>
    </row>
    <row r="4" spans="1:16" x14ac:dyDescent="0.5">
      <c r="A4" t="str">
        <f>CLIMBS!A4</f>
        <v>Clogwyn Dur Arddu</v>
      </c>
      <c r="B4">
        <f>CLIMBS!C4</f>
        <v>3</v>
      </c>
      <c r="C4" t="str">
        <f>CLIMBS!B4</f>
        <v>publish</v>
      </c>
      <c r="D4">
        <f>IF(CLIMBS!S4&lt;&gt;0,1,0)+IF(CLIMBS!G4&lt;&gt;0,1,0)+IF(CLIMBS!H4&lt;&gt;0,1,0)+IF(CLIMBS!I4&lt;&gt;0,1,0)+IF(CLIMBS!J4&lt;&gt;0,1,0)+IF(CLIMBS!O4&lt;&gt;0,1,0)+IF(CLIMBS!N4&lt;&gt;0,1,0)+IF(CLIMBS!P4&lt;&gt;0,1,0)+IF(CLIMBS!Q4&lt;&gt;0,1,0)</f>
        <v>9</v>
      </c>
      <c r="E4">
        <f>IF(CLIMBS!T4&lt;&gt;0,1,0)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IF(VLOOKUP(B4,CLIMBS!C:U,19,FALSE)&gt;0,1,0)</f>
        <v>0</v>
      </c>
      <c r="L4" s="25" t="str">
        <f t="shared" si="0"/>
        <v>GOOD</v>
      </c>
      <c r="O4" t="s">
        <v>351</v>
      </c>
      <c r="P4">
        <f>COUNTIF(CLIMBS!J:J,'to-do-score-card'!O4)</f>
        <v>3</v>
      </c>
    </row>
    <row r="5" spans="1:16" x14ac:dyDescent="0.5">
      <c r="A5" t="str">
        <f>CLIMBS!A5</f>
        <v>Vratsa</v>
      </c>
      <c r="B5">
        <f>CLIMBS!C5</f>
        <v>4</v>
      </c>
      <c r="C5" t="str">
        <f>CLIMBS!B5</f>
        <v>publish</v>
      </c>
      <c r="D5">
        <f>IF(CLIMBS!S5&lt;&gt;0,1,0)+IF(CLIMBS!G5&lt;&gt;0,1,0)+IF(CLIMBS!H5&lt;&gt;0,1,0)+IF(CLIMBS!I5&lt;&gt;0,1,0)+IF(CLIMBS!J5&lt;&gt;0,1,0)+IF(CLIMBS!O5&lt;&gt;0,1,0)+IF(CLIMBS!N5&lt;&gt;0,1,0)+IF(CLIMBS!P5&lt;&gt;0,1,0)+IF(CLIMBS!Q5&lt;&gt;0,1,0)</f>
        <v>9</v>
      </c>
      <c r="E5">
        <f>IF(CLIMBS!T5&lt;&gt;0,1,0)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1</v>
      </c>
      <c r="J5">
        <f>_xlfn.IFNA(IF(VLOOKUP(B5,REFERANCES!A:A,1,FALSE),1,0),0)</f>
        <v>1</v>
      </c>
      <c r="K5">
        <f>IF(VLOOKUP(B5,CLIMBS!C:U,19,FALSE)&gt;0,1,0)</f>
        <v>0</v>
      </c>
      <c r="L5" s="25" t="str">
        <f t="shared" si="0"/>
        <v>GOOD</v>
      </c>
      <c r="O5" t="s">
        <v>150</v>
      </c>
      <c r="P5">
        <f>COUNTIF(CLIMBS!J:J,'to-do-score-card'!O5)</f>
        <v>4</v>
      </c>
    </row>
    <row r="6" spans="1:16" x14ac:dyDescent="0.5">
      <c r="A6" t="str">
        <f>CLIMBS!A6</f>
        <v>Tormore Group</v>
      </c>
      <c r="B6">
        <f>CLIMBS!C6</f>
        <v>5</v>
      </c>
      <c r="C6" t="str">
        <f>CLIMBS!B6</f>
        <v>publish</v>
      </c>
      <c r="D6">
        <f>IF(CLIMBS!S6&lt;&gt;0,1,0)+IF(CLIMBS!G6&lt;&gt;0,1,0)+IF(CLIMBS!H6&lt;&gt;0,1,0)+IF(CLIMBS!I6&lt;&gt;0,1,0)+IF(CLIMBS!J6&lt;&gt;0,1,0)+IF(CLIMBS!O6&lt;&gt;0,1,0)+IF(CLIMBS!N6&lt;&gt;0,1,0)+IF(CLIMBS!P6&lt;&gt;0,1,0)+IF(CLIMBS!Q6&lt;&gt;0,1,0)</f>
        <v>9</v>
      </c>
      <c r="E6">
        <f>IF(CLIMBS!T6&lt;&gt;0,1,0)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IF(VLOOKUP(B6,CLIMBS!C:U,19,FALSE)&gt;0,1,0)</f>
        <v>0</v>
      </c>
      <c r="L6" s="25" t="str">
        <f t="shared" si="0"/>
        <v/>
      </c>
      <c r="O6" t="s">
        <v>34</v>
      </c>
      <c r="P6">
        <f>COUNTIF(CLIMBS!J:J,'to-do-score-card'!O6)</f>
        <v>8</v>
      </c>
    </row>
    <row r="7" spans="1:16" x14ac:dyDescent="0.5">
      <c r="A7" t="str">
        <f>CLIMBS!A7</f>
        <v>Sass Pordoi</v>
      </c>
      <c r="B7">
        <f>CLIMBS!C7</f>
        <v>6</v>
      </c>
      <c r="C7" t="str">
        <f>CLIMBS!B7</f>
        <v>publish</v>
      </c>
      <c r="D7">
        <f>IF(CLIMBS!S7&lt;&gt;0,1,0)+IF(CLIMBS!G7&lt;&gt;0,1,0)+IF(CLIMBS!H7&lt;&gt;0,1,0)+IF(CLIMBS!I7&lt;&gt;0,1,0)+IF(CLIMBS!J7&lt;&gt;0,1,0)+IF(CLIMBS!O7&lt;&gt;0,1,0)+IF(CLIMBS!N7&lt;&gt;0,1,0)+IF(CLIMBS!P7&lt;&gt;0,1,0)+IF(CLIMBS!Q7&lt;&gt;0,1,0)</f>
        <v>9</v>
      </c>
      <c r="E7">
        <f>IF(CLIMBS!T7&lt;&gt;0,1,0)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IF(VLOOKUP(B7,CLIMBS!C:U,19,FALSE)&gt;0,1,0)</f>
        <v>0</v>
      </c>
      <c r="L7" s="25" t="str">
        <f t="shared" si="0"/>
        <v/>
      </c>
      <c r="O7" t="s">
        <v>22</v>
      </c>
      <c r="P7">
        <f>COUNTIF(CLIMBS!J:J,'to-do-score-card'!O7)</f>
        <v>13</v>
      </c>
    </row>
    <row r="8" spans="1:16" x14ac:dyDescent="0.5">
      <c r="A8" t="str">
        <f>CLIMBS!A8</f>
        <v>Cwm Idwal</v>
      </c>
      <c r="B8">
        <f>CLIMBS!C8</f>
        <v>7</v>
      </c>
      <c r="C8" t="str">
        <f>CLIMBS!B8</f>
        <v>publish</v>
      </c>
      <c r="D8">
        <f>IF(CLIMBS!S8&lt;&gt;0,1,0)+IF(CLIMBS!G8&lt;&gt;0,1,0)+IF(CLIMBS!H8&lt;&gt;0,1,0)+IF(CLIMBS!I8&lt;&gt;0,1,0)+IF(CLIMBS!J8&lt;&gt;0,1,0)+IF(CLIMBS!O8&lt;&gt;0,1,0)+IF(CLIMBS!N8&lt;&gt;0,1,0)+IF(CLIMBS!P8&lt;&gt;0,1,0)+IF(CLIMBS!Q8&lt;&gt;0,1,0)</f>
        <v>9</v>
      </c>
      <c r="E8">
        <f>IF(CLIMBS!T8&lt;&gt;0,1,0)</f>
        <v>1</v>
      </c>
      <c r="F8">
        <f>_xlfn.IFNA(IF(VLOOKUP(CONCATENATE(B8,"tile"),IMAGES!I:I,1,FALSE)&lt;&gt;0,1,0)+
IF(VLOOKUP(CONCATENATE(B8,"topo"),IMAGES!I:I,1,FALSE)&lt;&gt;0,1,0)+
IF(VLOOKUP(CONCATENATE(B8,"map"),IMAGES!I:I,1,FALSE)&lt;&gt;0,1,0),"missing")</f>
        <v>3</v>
      </c>
      <c r="G8">
        <f>SUMIFS(IMAGES!G:G,IMAGES!A:A,'to-do-score-card'!B8,IMAGES!B:B,"topo")</f>
        <v>5</v>
      </c>
      <c r="H8">
        <f>_xlfn.IFNA(IF(VLOOKUP(B8,GUIDEBOOKS!A:A,1,FALSE) &lt;&gt; 0,1,0),0)</f>
        <v>1</v>
      </c>
      <c r="I8">
        <f>_xlfn.IFNA(IF(VLOOKUP(B8,WEATHER!A:A,1,FALSE) &lt;&gt; 0,1,0),0)</f>
        <v>1</v>
      </c>
      <c r="J8">
        <f>_xlfn.IFNA(IF(VLOOKUP(B8,REFERANCES!A:A,1,FALSE),1,0),0)</f>
        <v>1</v>
      </c>
      <c r="K8">
        <f>IF(VLOOKUP(B8,CLIMBS!C:U,19,FALSE)&gt;0,1,0)</f>
        <v>1</v>
      </c>
      <c r="L8" s="25" t="str">
        <f t="shared" si="0"/>
        <v>DONE</v>
      </c>
      <c r="O8" t="s">
        <v>52</v>
      </c>
      <c r="P8">
        <f>COUNTIF(CLIMBS!J:J,'to-do-score-card'!O8)</f>
        <v>2</v>
      </c>
    </row>
    <row r="9" spans="1:16" x14ac:dyDescent="0.5">
      <c r="A9" t="str">
        <f>CLIMBS!A9</f>
        <v>Lundy</v>
      </c>
      <c r="B9">
        <f>CLIMBS!C9</f>
        <v>8</v>
      </c>
      <c r="C9" t="str">
        <f>CLIMBS!B9</f>
        <v>publish</v>
      </c>
      <c r="D9">
        <f>IF(CLIMBS!S9&lt;&gt;0,1,0)+IF(CLIMBS!G9&lt;&gt;0,1,0)+IF(CLIMBS!H9&lt;&gt;0,1,0)+IF(CLIMBS!I9&lt;&gt;0,1,0)+IF(CLIMBS!J9&lt;&gt;0,1,0)+IF(CLIMBS!O9&lt;&gt;0,1,0)+IF(CLIMBS!N9&lt;&gt;0,1,0)+IF(CLIMBS!P9&lt;&gt;0,1,0)+IF(CLIMBS!Q9&lt;&gt;0,1,0)</f>
        <v>9</v>
      </c>
      <c r="E9">
        <f>IF(CLIMBS!T9&lt;&gt;0,1,0)</f>
        <v>1</v>
      </c>
      <c r="F9">
        <f>_xlfn.IFNA(IF(VLOOKUP(CONCATENATE(B9,"tile"),IMAGES!I:I,1,FALSE)&lt;&gt;0,1,0)+
IF(VLOOKUP(CONCATENATE(B9,"topo"),IMAGES!I:I,1,FALSE)&lt;&gt;0,1,0)+
IF(VLOOKUP(CONCATENATE(B9,"map"),IMAGES!I:I,1,FALSE)&lt;&gt;0,1,0),"missing")</f>
        <v>3</v>
      </c>
      <c r="G9">
        <f>SUMIFS(IMAGES!G:G,IMAGES!A:A,'to-do-score-card'!B9,IMAGES!B:B,"topo")</f>
        <v>5</v>
      </c>
      <c r="H9">
        <f>_xlfn.IFNA(IF(VLOOKUP(B9,GUIDEBOOKS!A:A,1,FALSE) &lt;&gt; 0,1,0),0)</f>
        <v>1</v>
      </c>
      <c r="I9">
        <f>_xlfn.IFNA(IF(VLOOKUP(B9,WEATHER!A:A,1,FALSE) &lt;&gt; 0,1,0),0)</f>
        <v>1</v>
      </c>
      <c r="J9">
        <f>_xlfn.IFNA(IF(VLOOKUP(B9,REFERANCES!A:A,1,FALSE),1,0),0)</f>
        <v>1</v>
      </c>
      <c r="K9">
        <f>IF(VLOOKUP(B9,CLIMBS!C:U,19,FALSE)&gt;0,1,0)</f>
        <v>0</v>
      </c>
      <c r="L9" s="25" t="str">
        <f t="shared" si="0"/>
        <v>GOOD</v>
      </c>
      <c r="O9" t="s">
        <v>360</v>
      </c>
      <c r="P9">
        <f>COUNTIF(CLIMBS!J:J,'to-do-score-card'!O9)</f>
        <v>5</v>
      </c>
    </row>
    <row r="10" spans="1:16" x14ac:dyDescent="0.5">
      <c r="A10" t="str">
        <f>CLIMBS!A10</f>
        <v>Meadinha</v>
      </c>
      <c r="B10">
        <f>CLIMBS!C10</f>
        <v>9</v>
      </c>
      <c r="C10" t="str">
        <f>CLIMBS!B10</f>
        <v>publish</v>
      </c>
      <c r="D10">
        <f>IF(CLIMBS!S10&lt;&gt;0,1,0)+IF(CLIMBS!G10&lt;&gt;0,1,0)+IF(CLIMBS!H10&lt;&gt;0,1,0)+IF(CLIMBS!I10&lt;&gt;0,1,0)+IF(CLIMBS!J10&lt;&gt;0,1,0)+IF(CLIMBS!O10&lt;&gt;0,1,0)+IF(CLIMBS!N10&lt;&gt;0,1,0)+IF(CLIMBS!P10&lt;&gt;0,1,0)+IF(CLIMBS!Q10&lt;&gt;0,1,0)</f>
        <v>9</v>
      </c>
      <c r="E10">
        <f>IF(CLIMBS!T10&lt;&gt;0,1,0)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IF(VLOOKUP(B10,CLIMBS!C:U,19,FALSE)&gt;0,1,0)</f>
        <v>0</v>
      </c>
      <c r="L10" s="25" t="str">
        <f t="shared" si="0"/>
        <v/>
      </c>
    </row>
    <row r="11" spans="1:16" x14ac:dyDescent="0.5">
      <c r="A11" t="str">
        <f>CLIMBS!A11</f>
        <v>Cornakey Cliff</v>
      </c>
      <c r="B11">
        <f>CLIMBS!C11</f>
        <v>10</v>
      </c>
      <c r="C11" t="str">
        <f>CLIMBS!B11</f>
        <v>publish</v>
      </c>
      <c r="D11">
        <f>IF(CLIMBS!S11&lt;&gt;0,1,0)+IF(CLIMBS!G11&lt;&gt;0,1,0)+IF(CLIMBS!H11&lt;&gt;0,1,0)+IF(CLIMBS!I11&lt;&gt;0,1,0)+IF(CLIMBS!J11&lt;&gt;0,1,0)+IF(CLIMBS!O11&lt;&gt;0,1,0)+IF(CLIMBS!N11&lt;&gt;0,1,0)+IF(CLIMBS!P11&lt;&gt;0,1,0)+IF(CLIMBS!Q11&lt;&gt;0,1,0)</f>
        <v>9</v>
      </c>
      <c r="E11">
        <f>IF(CLIMBS!T11&lt;&gt;0,1,0)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IF(VLOOKUP(B11,CLIMBS!C:U,19,FALSE)&gt;0,1,0)</f>
        <v>1</v>
      </c>
      <c r="L11" s="25" t="str">
        <f t="shared" si="0"/>
        <v>DONE</v>
      </c>
    </row>
    <row r="12" spans="1:16" x14ac:dyDescent="0.5">
      <c r="A12" t="str">
        <f>CLIMBS!A12</f>
        <v>Cir Mhor</v>
      </c>
      <c r="B12">
        <f>CLIMBS!C12</f>
        <v>11</v>
      </c>
      <c r="C12" t="str">
        <f>CLIMBS!B12</f>
        <v>publish</v>
      </c>
      <c r="D12">
        <f>IF(CLIMBS!S12&lt;&gt;0,1,0)+IF(CLIMBS!G12&lt;&gt;0,1,0)+IF(CLIMBS!H12&lt;&gt;0,1,0)+IF(CLIMBS!I12&lt;&gt;0,1,0)+IF(CLIMBS!J12&lt;&gt;0,1,0)+IF(CLIMBS!O12&lt;&gt;0,1,0)+IF(CLIMBS!N12&lt;&gt;0,1,0)+IF(CLIMBS!P12&lt;&gt;0,1,0)+IF(CLIMBS!Q12&lt;&gt;0,1,0)</f>
        <v>9</v>
      </c>
      <c r="E12">
        <f>IF(CLIMBS!T12&lt;&gt;0,1,0)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IF(VLOOKUP(B12,CLIMBS!C:U,19,FALSE)&gt;0,1,0)</f>
        <v>0</v>
      </c>
      <c r="L12" s="25" t="str">
        <f t="shared" si="0"/>
        <v/>
      </c>
    </row>
    <row r="13" spans="1:16" x14ac:dyDescent="0.5">
      <c r="A13" t="str">
        <f>CLIMBS!A13</f>
        <v>Roca Gris</v>
      </c>
      <c r="B13">
        <f>CLIMBS!C13</f>
        <v>12</v>
      </c>
      <c r="C13" t="str">
        <f>CLIMBS!B13</f>
        <v>publish</v>
      </c>
      <c r="D13">
        <f>IF(CLIMBS!S13&lt;&gt;0,1,0)+IF(CLIMBS!G13&lt;&gt;0,1,0)+IF(CLIMBS!H13&lt;&gt;0,1,0)+IF(CLIMBS!I13&lt;&gt;0,1,0)+IF(CLIMBS!J13&lt;&gt;0,1,0)+IF(CLIMBS!O13&lt;&gt;0,1,0)+IF(CLIMBS!N13&lt;&gt;0,1,0)+IF(CLIMBS!P13&lt;&gt;0,1,0)+IF(CLIMBS!Q13&lt;&gt;0,1,0)</f>
        <v>9</v>
      </c>
      <c r="E13">
        <f>IF(CLIMBS!T13&lt;&gt;0,1,0)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IF(VLOOKUP(B13,CLIMBS!C:U,19,FALSE)&gt;0,1,0)</f>
        <v>1</v>
      </c>
      <c r="L13" s="25" t="str">
        <f t="shared" si="0"/>
        <v>DONE</v>
      </c>
    </row>
    <row r="14" spans="1:16" x14ac:dyDescent="0.5">
      <c r="A14" t="str">
        <f>CLIMBS!A14</f>
        <v>Sail Rock</v>
      </c>
      <c r="B14">
        <f>CLIMBS!C14</f>
        <v>13</v>
      </c>
      <c r="C14" t="str">
        <f>CLIMBS!B14</f>
        <v>publish</v>
      </c>
      <c r="D14">
        <f>IF(CLIMBS!S14&lt;&gt;0,1,0)+IF(CLIMBS!G14&lt;&gt;0,1,0)+IF(CLIMBS!H14&lt;&gt;0,1,0)+IF(CLIMBS!I14&lt;&gt;0,1,0)+IF(CLIMBS!J14&lt;&gt;0,1,0)+IF(CLIMBS!O14&lt;&gt;0,1,0)+IF(CLIMBS!N14&lt;&gt;0,1,0)+IF(CLIMBS!P14&lt;&gt;0,1,0)+IF(CLIMBS!Q14&lt;&gt;0,1,0)</f>
        <v>9</v>
      </c>
      <c r="E14">
        <f>IF(CLIMBS!T14&lt;&gt;0,1,0)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IF(VLOOKUP(B14,CLIMBS!C:U,19,FALSE)&gt;0,1,0)</f>
        <v>0</v>
      </c>
      <c r="L14" s="25" t="str">
        <f t="shared" si="0"/>
        <v/>
      </c>
    </row>
    <row r="15" spans="1:16" x14ac:dyDescent="0.5">
      <c r="A15" t="str">
        <f>CLIMBS!A15</f>
        <v>Chair Ladder</v>
      </c>
      <c r="B15">
        <f>CLIMBS!C15</f>
        <v>14</v>
      </c>
      <c r="C15" t="str">
        <f>CLIMBS!B15</f>
        <v>publish</v>
      </c>
      <c r="D15">
        <f>IF(CLIMBS!S15&lt;&gt;0,1,0)+IF(CLIMBS!G15&lt;&gt;0,1,0)+IF(CLIMBS!H15&lt;&gt;0,1,0)+IF(CLIMBS!I15&lt;&gt;0,1,0)+IF(CLIMBS!J15&lt;&gt;0,1,0)+IF(CLIMBS!O15&lt;&gt;0,1,0)+IF(CLIMBS!N15&lt;&gt;0,1,0)+IF(CLIMBS!P15&lt;&gt;0,1,0)+IF(CLIMBS!Q15&lt;&gt;0,1,0)</f>
        <v>9</v>
      </c>
      <c r="E15">
        <f>IF(CLIMBS!T15&lt;&gt;0,1,0)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IF(VLOOKUP(B15,CLIMBS!C:U,19,FALSE)&gt;0,1,0)</f>
        <v>1</v>
      </c>
      <c r="L15" s="25" t="str">
        <f t="shared" si="0"/>
        <v/>
      </c>
    </row>
    <row r="16" spans="1:16" x14ac:dyDescent="0.5">
      <c r="A16" t="str">
        <f>CLIMBS!A16</f>
        <v>The Devils Tower</v>
      </c>
      <c r="B16">
        <f>CLIMBS!C16</f>
        <v>15</v>
      </c>
      <c r="C16" t="str">
        <f>CLIMBS!B16</f>
        <v>publish</v>
      </c>
      <c r="D16">
        <f>IF(CLIMBS!S16&lt;&gt;0,1,0)+IF(CLIMBS!G16&lt;&gt;0,1,0)+IF(CLIMBS!H16&lt;&gt;0,1,0)+IF(CLIMBS!I16&lt;&gt;0,1,0)+IF(CLIMBS!J16&lt;&gt;0,1,0)+IF(CLIMBS!O16&lt;&gt;0,1,0)+IF(CLIMBS!N16&lt;&gt;0,1,0)+IF(CLIMBS!P16&lt;&gt;0,1,0)+IF(CLIMBS!Q16&lt;&gt;0,1,0)</f>
        <v>9</v>
      </c>
      <c r="E16">
        <f>IF(CLIMBS!T16&lt;&gt;0,1,0)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IF(VLOOKUP(B16,CLIMBS!C:U,19,FALSE)&gt;0,1,0)</f>
        <v>0</v>
      </c>
      <c r="L16" s="25" t="str">
        <f t="shared" si="0"/>
        <v/>
      </c>
    </row>
    <row r="17" spans="1:12" x14ac:dyDescent="0.5">
      <c r="A17" t="str">
        <f>CLIMBS!A17</f>
        <v>Lliwedd</v>
      </c>
      <c r="B17">
        <f>CLIMBS!C17</f>
        <v>16</v>
      </c>
      <c r="C17" t="str">
        <f>CLIMBS!B17</f>
        <v>publish</v>
      </c>
      <c r="D17">
        <f>IF(CLIMBS!S17&lt;&gt;0,1,0)+IF(CLIMBS!G17&lt;&gt;0,1,0)+IF(CLIMBS!H17&lt;&gt;0,1,0)+IF(CLIMBS!I17&lt;&gt;0,1,0)+IF(CLIMBS!J17&lt;&gt;0,1,0)+IF(CLIMBS!O17&lt;&gt;0,1,0)+IF(CLIMBS!N17&lt;&gt;0,1,0)+IF(CLIMBS!P17&lt;&gt;0,1,0)+IF(CLIMBS!Q17&lt;&gt;0,1,0)</f>
        <v>9</v>
      </c>
      <c r="E17">
        <f>IF(CLIMBS!T17&lt;&gt;0,1,0)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IF(VLOOKUP(B17,CLIMBS!C:U,19,FALSE)&gt;0,1,0)</f>
        <v>1</v>
      </c>
      <c r="L17" s="25" t="str">
        <f t="shared" si="0"/>
        <v>DONE</v>
      </c>
    </row>
    <row r="18" spans="1:12" x14ac:dyDescent="0.5">
      <c r="A18" t="str">
        <f>CLIMBS!A18</f>
        <v>Stetind</v>
      </c>
      <c r="B18">
        <f>CLIMBS!C18</f>
        <v>17</v>
      </c>
      <c r="C18" t="str">
        <f>CLIMBS!B18</f>
        <v>publish</v>
      </c>
      <c r="D18">
        <f>IF(CLIMBS!S18&lt;&gt;0,1,0)+IF(CLIMBS!G18&lt;&gt;0,1,0)+IF(CLIMBS!H18&lt;&gt;0,1,0)+IF(CLIMBS!I18&lt;&gt;0,1,0)+IF(CLIMBS!J18&lt;&gt;0,1,0)+IF(CLIMBS!O18&lt;&gt;0,1,0)+IF(CLIMBS!N18&lt;&gt;0,1,0)+IF(CLIMBS!P18&lt;&gt;0,1,0)+IF(CLIMBS!Q18&lt;&gt;0,1,0)</f>
        <v>9</v>
      </c>
      <c r="E18">
        <f>IF(CLIMBS!T18&lt;&gt;0,1,0)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IF(VLOOKUP(B18,CLIMBS!C:U,19,FALSE)&gt;0,1,0)</f>
        <v>0</v>
      </c>
      <c r="L18" s="25" t="str">
        <f t="shared" si="0"/>
        <v/>
      </c>
    </row>
    <row r="19" spans="1:12" x14ac:dyDescent="0.5">
      <c r="A19" t="str">
        <f>CLIMBS!A19</f>
        <v>Scafell</v>
      </c>
      <c r="B19">
        <v>18</v>
      </c>
      <c r="C19" t="str">
        <f>CLIMBS!B19</f>
        <v>publish</v>
      </c>
      <c r="D19">
        <f>IF(CLIMBS!S19&lt;&gt;0,1,0)+IF(CLIMBS!G19&lt;&gt;0,1,0)+IF(CLIMBS!H19&lt;&gt;0,1,0)+IF(CLIMBS!I19&lt;&gt;0,1,0)+IF(CLIMBS!J19&lt;&gt;0,1,0)+IF(CLIMBS!O19&lt;&gt;0,1,0)+IF(CLIMBS!N19&lt;&gt;0,1,0)+IF(CLIMBS!P19&lt;&gt;0,1,0)+IF(CLIMBS!Q19&lt;&gt;0,1,0)</f>
        <v>9</v>
      </c>
      <c r="E19">
        <f>IF(CLIMBS!T19&lt;&gt;0,1,0)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IF(VLOOKUP(B19,CLIMBS!C:U,19,FALSE)&gt;0,1,0)</f>
        <v>0</v>
      </c>
      <c r="L19" s="25" t="str">
        <f t="shared" si="0"/>
        <v/>
      </c>
    </row>
    <row r="20" spans="1:12" x14ac:dyDescent="0.5">
      <c r="A20" t="str">
        <f>CLIMBS!A20</f>
        <v>Mount Indefatigable</v>
      </c>
      <c r="B20">
        <v>19</v>
      </c>
      <c r="C20" t="str">
        <f>CLIMBS!B20</f>
        <v>publish</v>
      </c>
      <c r="D20">
        <f>IF(CLIMBS!S20&lt;&gt;0,1,0)+IF(CLIMBS!G20&lt;&gt;0,1,0)+IF(CLIMBS!H20&lt;&gt;0,1,0)+IF(CLIMBS!I20&lt;&gt;0,1,0)+IF(CLIMBS!J20&lt;&gt;0,1,0)+IF(CLIMBS!O20&lt;&gt;0,1,0)+IF(CLIMBS!N20&lt;&gt;0,1,0)+IF(CLIMBS!P20&lt;&gt;0,1,0)+IF(CLIMBS!Q20&lt;&gt;0,1,0)</f>
        <v>9</v>
      </c>
      <c r="E20">
        <f>IF(CLIMBS!T20&lt;&gt;0,1,0)</f>
        <v>1</v>
      </c>
      <c r="F20">
        <f>_xlfn.IFNA(IF(VLOOKUP(CONCATENATE(B20,"tile"),IMAGES!I:I,1,FALSE)&lt;&gt;0,1,0)+
IF(VLOOKUP(CONCATENATE(B20,"topo"),IMAGES!I:I,1,FALSE)&lt;&gt;0,1,0)+
IF(VLOOKUP(CONCATENATE(B20,"map"),IMAGES!I:I,1,FALSE)&lt;&gt;0,1,0),"missing")</f>
        <v>3</v>
      </c>
      <c r="G20">
        <f>SUMIFS(IMAGES!G:G,IMAGES!A:A,'to-do-score-card'!B20,IMAGES!B:B,"topo")</f>
        <v>5</v>
      </c>
      <c r="H20">
        <f>_xlfn.IFNA(IF(VLOOKUP(B20,GUIDEBOOKS!A:A,1,FALSE) &lt;&gt; 0,1,0),0)</f>
        <v>1</v>
      </c>
      <c r="I20">
        <f>_xlfn.IFNA(IF(VLOOKUP(B20,WEATHER!A:A,1,FALSE) &lt;&gt; 0,1,0),0)</f>
        <v>1</v>
      </c>
      <c r="J20">
        <f>_xlfn.IFNA(IF(VLOOKUP(B20,REFERANCES!A:A,1,FALSE),1,0),0)</f>
        <v>1</v>
      </c>
      <c r="K20">
        <f>IF(VLOOKUP(B20,CLIMBS!C:U,19,FALSE)&gt;0,1,0)</f>
        <v>0</v>
      </c>
      <c r="L20" s="25" t="str">
        <f t="shared" si="0"/>
        <v>GOOD</v>
      </c>
    </row>
    <row r="21" spans="1:12" x14ac:dyDescent="0.5">
      <c r="A21" t="str">
        <f>CLIMBS!A21</f>
        <v>Slieve Beg</v>
      </c>
      <c r="B21">
        <v>20</v>
      </c>
      <c r="C21" t="str">
        <f>CLIMBS!B21</f>
        <v>publish</v>
      </c>
      <c r="D21">
        <f>IF(CLIMBS!S21&lt;&gt;0,1,0)+IF(CLIMBS!G21&lt;&gt;0,1,0)+IF(CLIMBS!H21&lt;&gt;0,1,0)+IF(CLIMBS!I21&lt;&gt;0,1,0)+IF(CLIMBS!J21&lt;&gt;0,1,0)+IF(CLIMBS!O21&lt;&gt;0,1,0)+IF(CLIMBS!N21&lt;&gt;0,1,0)+IF(CLIMBS!P21&lt;&gt;0,1,0)+IF(CLIMBS!Q21&lt;&gt;0,1,0)</f>
        <v>9</v>
      </c>
      <c r="E21">
        <f>IF(CLIMBS!T21&lt;&gt;0,1,0)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IF(VLOOKUP(B21,CLIMBS!C:U,19,FALSE)&gt;0,1,0)</f>
        <v>1</v>
      </c>
      <c r="L21" s="25" t="str">
        <f t="shared" si="0"/>
        <v>DONE</v>
      </c>
    </row>
    <row r="22" spans="1:12" x14ac:dyDescent="0.5">
      <c r="A22" t="str">
        <f>CLIMBS!A22</f>
        <v>Lion Rock</v>
      </c>
      <c r="B22">
        <v>21</v>
      </c>
      <c r="C22" t="str">
        <f>CLIMBS!B22</f>
        <v>publish</v>
      </c>
      <c r="D22">
        <f>IF(CLIMBS!S22&lt;&gt;0,1,0)+IF(CLIMBS!G22&lt;&gt;0,1,0)+IF(CLIMBS!H22&lt;&gt;0,1,0)+IF(CLIMBS!I22&lt;&gt;0,1,0)+IF(CLIMBS!J22&lt;&gt;0,1,0)+IF(CLIMBS!O22&lt;&gt;0,1,0)+IF(CLIMBS!N22&lt;&gt;0,1,0)+IF(CLIMBS!P22&lt;&gt;0,1,0)+IF(CLIMBS!Q22&lt;&gt;0,1,0)</f>
        <v>9</v>
      </c>
      <c r="E22">
        <f>IF(CLIMBS!T22&lt;&gt;0,1,0)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IF(VLOOKUP(B22,CLIMBS!C:U,19,FALSE)&gt;0,1,0)</f>
        <v>0</v>
      </c>
      <c r="L22" s="25" t="str">
        <f t="shared" si="0"/>
        <v/>
      </c>
    </row>
    <row r="23" spans="1:12" x14ac:dyDescent="0.5">
      <c r="A23" t="str">
        <f>CLIMBS!A23</f>
        <v>Peñón de Ifach</v>
      </c>
      <c r="B23">
        <v>22</v>
      </c>
      <c r="C23" t="str">
        <f>CLIMBS!B23</f>
        <v>publish</v>
      </c>
      <c r="D23">
        <f>IF(CLIMBS!S23&lt;&gt;0,1,0)+IF(CLIMBS!G23&lt;&gt;0,1,0)+IF(CLIMBS!H23&lt;&gt;0,1,0)+IF(CLIMBS!I23&lt;&gt;0,1,0)+IF(CLIMBS!J23&lt;&gt;0,1,0)+IF(CLIMBS!O23&lt;&gt;0,1,0)+IF(CLIMBS!N23&lt;&gt;0,1,0)+IF(CLIMBS!P23&lt;&gt;0,1,0)+IF(CLIMBS!Q23&lt;&gt;0,1,0)</f>
        <v>9</v>
      </c>
      <c r="E23">
        <f>IF(CLIMBS!T23&lt;&gt;0,1,0)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IF(VLOOKUP(B23,CLIMBS!C:U,19,FALSE)&gt;0,1,0)</f>
        <v>0</v>
      </c>
      <c r="L23" s="25" t="str">
        <f t="shared" si="0"/>
        <v/>
      </c>
    </row>
    <row r="24" spans="1:12" x14ac:dyDescent="0.5">
      <c r="A24" t="str">
        <f>CLIMBS!A24</f>
        <v>Heiliger Geist</v>
      </c>
      <c r="B24">
        <v>23</v>
      </c>
      <c r="C24" t="str">
        <f>CLIMBS!B24</f>
        <v>publish</v>
      </c>
      <c r="D24">
        <f>IF(CLIMBS!S24&lt;&gt;0,1,0)+IF(CLIMBS!G24&lt;&gt;0,1,0)+IF(CLIMBS!H24&lt;&gt;0,1,0)+IF(CLIMBS!I24&lt;&gt;0,1,0)+IF(CLIMBS!J24&lt;&gt;0,1,0)+IF(CLIMBS!O24&lt;&gt;0,1,0)+IF(CLIMBS!N24&lt;&gt;0,1,0)+IF(CLIMBS!P24&lt;&gt;0,1,0)+IF(CLIMBS!Q24&lt;&gt;0,1,0)</f>
        <v>9</v>
      </c>
      <c r="E24">
        <f>IF(CLIMBS!T24&lt;&gt;0,1,0)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1</v>
      </c>
      <c r="K24">
        <f>IF(VLOOKUP(B24,CLIMBS!C:U,19,FALSE)&gt;0,1,0)</f>
        <v>0</v>
      </c>
      <c r="L24" s="25" t="str">
        <f t="shared" si="0"/>
        <v/>
      </c>
    </row>
    <row r="25" spans="1:12" x14ac:dyDescent="0.5">
      <c r="A25" t="str">
        <f>CLIMBS!A25</f>
        <v>Aiguille Dibona</v>
      </c>
      <c r="B25">
        <v>24</v>
      </c>
      <c r="C25" t="str">
        <f>CLIMBS!B25</f>
        <v>publish</v>
      </c>
      <c r="D25">
        <f>IF(CLIMBS!S25&lt;&gt;0,1,0)+IF(CLIMBS!G25&lt;&gt;0,1,0)+IF(CLIMBS!H25&lt;&gt;0,1,0)+IF(CLIMBS!I25&lt;&gt;0,1,0)+IF(CLIMBS!J25&lt;&gt;0,1,0)+IF(CLIMBS!O25&lt;&gt;0,1,0)+IF(CLIMBS!N25&lt;&gt;0,1,0)+IF(CLIMBS!P25&lt;&gt;0,1,0)+IF(CLIMBS!Q25&lt;&gt;0,1,0)</f>
        <v>9</v>
      </c>
      <c r="E25">
        <f>IF(CLIMBS!T25&lt;&gt;0,1,0)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IF(VLOOKUP(B25,CLIMBS!C:U,19,FALSE)&gt;0,1,0)</f>
        <v>0</v>
      </c>
      <c r="L25" s="25" t="str">
        <f t="shared" si="0"/>
        <v/>
      </c>
    </row>
    <row r="26" spans="1:12" x14ac:dyDescent="0.5">
      <c r="A26" t="str">
        <f>CLIMBS!A26</f>
        <v>Brüggler</v>
      </c>
      <c r="B26">
        <v>25</v>
      </c>
      <c r="C26" t="str">
        <f>CLIMBS!B26</f>
        <v>publish</v>
      </c>
      <c r="D26">
        <f>IF(CLIMBS!S26&lt;&gt;0,1,0)+IF(CLIMBS!G26&lt;&gt;0,1,0)+IF(CLIMBS!H26&lt;&gt;0,1,0)+IF(CLIMBS!I26&lt;&gt;0,1,0)+IF(CLIMBS!J26&lt;&gt;0,1,0)+IF(CLIMBS!O26&lt;&gt;0,1,0)+IF(CLIMBS!N26&lt;&gt;0,1,0)+IF(CLIMBS!P26&lt;&gt;0,1,0)+IF(CLIMBS!Q26&lt;&gt;0,1,0)</f>
        <v>9</v>
      </c>
      <c r="E26">
        <f>IF(CLIMBS!T26&lt;&gt;0,1,0)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IF(VLOOKUP(B26,CLIMBS!C:U,19,FALSE)&gt;0,1,0)</f>
        <v>0</v>
      </c>
      <c r="L26" s="25" t="str">
        <f t="shared" si="0"/>
        <v/>
      </c>
    </row>
    <row r="27" spans="1:12" x14ac:dyDescent="0.5">
      <c r="A27" t="str">
        <f>CLIMBS!A27</f>
        <v>Vajolet towers</v>
      </c>
      <c r="B27">
        <v>26</v>
      </c>
      <c r="C27" t="str">
        <f>CLIMBS!B27</f>
        <v>publish</v>
      </c>
      <c r="D27">
        <f>IF(CLIMBS!S27&lt;&gt;0,1,0)+IF(CLIMBS!G27&lt;&gt;0,1,0)+IF(CLIMBS!H27&lt;&gt;0,1,0)+IF(CLIMBS!I27&lt;&gt;0,1,0)+IF(CLIMBS!J27&lt;&gt;0,1,0)+IF(CLIMBS!O27&lt;&gt;0,1,0)+IF(CLIMBS!N27&lt;&gt;0,1,0)+IF(CLIMBS!P27&lt;&gt;0,1,0)+IF(CLIMBS!Q27&lt;&gt;0,1,0)</f>
        <v>9</v>
      </c>
      <c r="E27">
        <f>IF(CLIMBS!T27&lt;&gt;0,1,0)</f>
        <v>1</v>
      </c>
      <c r="F27">
        <f>_xlfn.IFNA(IF(VLOOKUP(CONCATENATE(B27,"tile"),IMAGES!I:I,1,FALSE)&lt;&gt;0,1,0)+
IF(VLOOKUP(CONCATENATE(B27,"topo"),IMAGES!I:I,1,FALSE)&lt;&gt;0,1,0)+
IF(VLOOKUP(CONCATENATE(B27,"map"),IMAGES!I:I,1,FALSE)&lt;&gt;0,1,0),"missing")</f>
        <v>3</v>
      </c>
      <c r="G27">
        <f>SUMIFS(IMAGES!G:G,IMAGES!A:A,'to-do-score-card'!B27,IMAGES!B:B,"topo")</f>
        <v>5</v>
      </c>
      <c r="H27">
        <f>_xlfn.IFNA(IF(VLOOKUP(B27,GUIDEBOOKS!A:A,1,FALSE) &lt;&gt; 0,1,0),0)</f>
        <v>1</v>
      </c>
      <c r="I27">
        <f>_xlfn.IFNA(IF(VLOOKUP(B27,WEATHER!A:A,1,FALSE) &lt;&gt; 0,1,0),0)</f>
        <v>1</v>
      </c>
      <c r="J27">
        <f>_xlfn.IFNA(IF(VLOOKUP(B27,REFERANCES!A:A,1,FALSE),1,0),0)</f>
        <v>0</v>
      </c>
      <c r="K27">
        <f>IF(VLOOKUP(B27,CLIMBS!C:U,19,FALSE)&gt;0,1,0)</f>
        <v>0</v>
      </c>
      <c r="L27" s="25" t="str">
        <f t="shared" si="0"/>
        <v/>
      </c>
    </row>
    <row r="28" spans="1:12" x14ac:dyDescent="0.5">
      <c r="A28" t="str">
        <f>CLIMBS!A28</f>
        <v>Djebel Rum</v>
      </c>
      <c r="B28">
        <v>27</v>
      </c>
      <c r="C28" t="str">
        <f>CLIMBS!B28</f>
        <v>draft</v>
      </c>
      <c r="D28">
        <f>IF(CLIMBS!S28&lt;&gt;0,1,0)+IF(CLIMBS!G28&lt;&gt;0,1,0)+IF(CLIMBS!H28&lt;&gt;0,1,0)+IF(CLIMBS!I28&lt;&gt;0,1,0)+IF(CLIMBS!J28&lt;&gt;0,1,0)+IF(CLIMBS!O28&lt;&gt;0,1,0)+IF(CLIMBS!N28&lt;&gt;0,1,0)+IF(CLIMBS!P28&lt;&gt;0,1,0)+IF(CLIMBS!Q28&lt;&gt;0,1,0)</f>
        <v>8</v>
      </c>
      <c r="E28">
        <f>IF(CLIMBS!T28&lt;&gt;0,1,0)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IF(VLOOKUP(B28,CLIMBS!C:U,19,FALSE)&gt;0,1,0)</f>
        <v>0</v>
      </c>
      <c r="L28" s="25" t="str">
        <f t="shared" si="0"/>
        <v/>
      </c>
    </row>
    <row r="29" spans="1:12" x14ac:dyDescent="0.5">
      <c r="A29" t="str">
        <f>CLIMBS!A29</f>
        <v>Cathedral Rock</v>
      </c>
      <c r="B29">
        <v>28</v>
      </c>
      <c r="C29" t="str">
        <f>CLIMBS!B29</f>
        <v>publish</v>
      </c>
      <c r="D29">
        <f>IF(CLIMBS!S29&lt;&gt;0,1,0)+IF(CLIMBS!G29&lt;&gt;0,1,0)+IF(CLIMBS!H29&lt;&gt;0,1,0)+IF(CLIMBS!I29&lt;&gt;0,1,0)+IF(CLIMBS!J29&lt;&gt;0,1,0)+IF(CLIMBS!O29&lt;&gt;0,1,0)+IF(CLIMBS!N29&lt;&gt;0,1,0)+IF(CLIMBS!P29&lt;&gt;0,1,0)+IF(CLIMBS!Q29&lt;&gt;0,1,0)</f>
        <v>9</v>
      </c>
      <c r="E29">
        <f>IF(CLIMBS!T29&lt;&gt;0,1,0)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IF(VLOOKUP(B29,CLIMBS!C:U,19,FALSE)&gt;0,1,0)</f>
        <v>0</v>
      </c>
      <c r="L29" s="25" t="str">
        <f t="shared" si="0"/>
        <v/>
      </c>
    </row>
    <row r="30" spans="1:12" x14ac:dyDescent="0.5">
      <c r="A30" t="str">
        <f>CLIMBS!A30</f>
        <v>Wintours Leap</v>
      </c>
      <c r="B30">
        <v>29</v>
      </c>
      <c r="C30" t="str">
        <f>CLIMBS!B30</f>
        <v>publish</v>
      </c>
      <c r="D30">
        <f>IF(CLIMBS!S30&lt;&gt;0,1,0)+IF(CLIMBS!G30&lt;&gt;0,1,0)+IF(CLIMBS!H30&lt;&gt;0,1,0)+IF(CLIMBS!I30&lt;&gt;0,1,0)+IF(CLIMBS!J30&lt;&gt;0,1,0)+IF(CLIMBS!O30&lt;&gt;0,1,0)+IF(CLIMBS!N30&lt;&gt;0,1,0)+IF(CLIMBS!P30&lt;&gt;0,1,0)+IF(CLIMBS!Q30&lt;&gt;0,1,0)</f>
        <v>9</v>
      </c>
      <c r="E30">
        <f>IF(CLIMBS!T30&lt;&gt;0,1,0)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IF(VLOOKUP(B30,CLIMBS!C:U,19,FALSE)&gt;0,1,0)</f>
        <v>1</v>
      </c>
      <c r="L30" s="25" t="str">
        <f t="shared" si="0"/>
        <v>DONE</v>
      </c>
    </row>
    <row r="31" spans="1:12" x14ac:dyDescent="0.5">
      <c r="A31" t="str">
        <f>CLIMBS!A31</f>
        <v>Avon Gorge</v>
      </c>
      <c r="B31">
        <v>30</v>
      </c>
      <c r="C31" t="str">
        <f>CLIMBS!B31</f>
        <v>publish</v>
      </c>
      <c r="D31">
        <f>IF(CLIMBS!S31&lt;&gt;0,1,0)+IF(CLIMBS!G31&lt;&gt;0,1,0)+IF(CLIMBS!H31&lt;&gt;0,1,0)+IF(CLIMBS!I31&lt;&gt;0,1,0)+IF(CLIMBS!J31&lt;&gt;0,1,0)+IF(CLIMBS!O31&lt;&gt;0,1,0)+IF(CLIMBS!N31&lt;&gt;0,1,0)+IF(CLIMBS!P31&lt;&gt;0,1,0)+IF(CLIMBS!Q31&lt;&gt;0,1,0)</f>
        <v>9</v>
      </c>
      <c r="E31">
        <f>IF(CLIMBS!T31&lt;&gt;0,1,0)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IF(VLOOKUP(B31,CLIMBS!C:U,19,FALSE)&gt;0,1,0)</f>
        <v>1</v>
      </c>
      <c r="L31" s="25" t="str">
        <f t="shared" si="0"/>
        <v>DONE</v>
      </c>
    </row>
    <row r="32" spans="1:12" x14ac:dyDescent="0.5">
      <c r="A32" t="str">
        <f>CLIMBS!A32</f>
        <v>Setdastal</v>
      </c>
      <c r="B32">
        <v>31</v>
      </c>
      <c r="C32" t="str">
        <f>CLIMBS!B32</f>
        <v>draft</v>
      </c>
      <c r="D32">
        <f>IF(CLIMBS!S32&lt;&gt;0,1,0)+IF(CLIMBS!G32&lt;&gt;0,1,0)+IF(CLIMBS!H32&lt;&gt;0,1,0)+IF(CLIMBS!I32&lt;&gt;0,1,0)+IF(CLIMBS!J32&lt;&gt;0,1,0)+IF(CLIMBS!O32&lt;&gt;0,1,0)+IF(CLIMBS!N32&lt;&gt;0,1,0)+IF(CLIMBS!P32&lt;&gt;0,1,0)+IF(CLIMBS!Q32&lt;&gt;0,1,0)</f>
        <v>0</v>
      </c>
      <c r="E32">
        <f>IF(CLIMBS!T32&lt;&gt;0,1,0)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IF(VLOOKUP(B32,CLIMBS!C:U,19,FALSE)&gt;0,1,0)</f>
        <v>0</v>
      </c>
      <c r="L32" s="25" t="str">
        <f t="shared" si="0"/>
        <v/>
      </c>
    </row>
    <row r="33" spans="1:12" x14ac:dyDescent="0.5">
      <c r="A33" t="str">
        <f>CLIMBS!A33</f>
        <v>Freÿr</v>
      </c>
      <c r="B33">
        <v>32</v>
      </c>
      <c r="C33" t="str">
        <f>CLIMBS!B33</f>
        <v>publish</v>
      </c>
      <c r="D33">
        <f>IF(CLIMBS!S33&lt;&gt;0,1,0)+IF(CLIMBS!G33&lt;&gt;0,1,0)+IF(CLIMBS!H33&lt;&gt;0,1,0)+IF(CLIMBS!I33&lt;&gt;0,1,0)+IF(CLIMBS!J33&lt;&gt;0,1,0)+IF(CLIMBS!O33&lt;&gt;0,1,0)+IF(CLIMBS!N33&lt;&gt;0,1,0)+IF(CLIMBS!P33&lt;&gt;0,1,0)+IF(CLIMBS!Q33&lt;&gt;0,1,0)</f>
        <v>9</v>
      </c>
      <c r="E33">
        <f>IF(CLIMBS!T33&lt;&gt;0,1,0)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IF(VLOOKUP(B33,CLIMBS!C:U,19,FALSE)&gt;0,1,0)</f>
        <v>0</v>
      </c>
      <c r="L33" s="25" t="str">
        <f t="shared" si="0"/>
        <v/>
      </c>
    </row>
    <row r="34" spans="1:12" x14ac:dyDescent="0.5">
      <c r="A34" t="str">
        <f>CLIMBS!A34</f>
        <v>Grande Fermeda</v>
      </c>
      <c r="B34">
        <v>33</v>
      </c>
      <c r="C34" t="str">
        <f>CLIMBS!B34</f>
        <v>publish</v>
      </c>
      <c r="D34">
        <f>IF(CLIMBS!S34&lt;&gt;0,1,0)+IF(CLIMBS!G34&lt;&gt;0,1,0)+IF(CLIMBS!H34&lt;&gt;0,1,0)+IF(CLIMBS!I34&lt;&gt;0,1,0)+IF(CLIMBS!J34&lt;&gt;0,1,0)+IF(CLIMBS!O34&lt;&gt;0,1,0)+IF(CLIMBS!N34&lt;&gt;0,1,0)+IF(CLIMBS!P34&lt;&gt;0,1,0)+IF(CLIMBS!Q34&lt;&gt;0,1,0)</f>
        <v>9</v>
      </c>
      <c r="E34">
        <f>IF(CLIMBS!T34&lt;&gt;0,1,0)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IF(VLOOKUP(B34,CLIMBS!C:U,19,FALSE)&gt;0,1,0)</f>
        <v>0</v>
      </c>
      <c r="L34" s="25" t="str">
        <f t="shared" si="0"/>
        <v>GOOD</v>
      </c>
    </row>
    <row r="35" spans="1:12" x14ac:dyDescent="0.5">
      <c r="A35" t="str">
        <f>CLIMBS!A35</f>
        <v>Old Man of Hoy</v>
      </c>
      <c r="B35">
        <v>34</v>
      </c>
      <c r="C35" t="str">
        <f>CLIMBS!B35</f>
        <v>publish</v>
      </c>
      <c r="D35">
        <f>IF(CLIMBS!S35&lt;&gt;0,1,0)+IF(CLIMBS!G35&lt;&gt;0,1,0)+IF(CLIMBS!H35&lt;&gt;0,1,0)+IF(CLIMBS!I35&lt;&gt;0,1,0)+IF(CLIMBS!J35&lt;&gt;0,1,0)+IF(CLIMBS!O35&lt;&gt;0,1,0)+IF(CLIMBS!N35&lt;&gt;0,1,0)+IF(CLIMBS!P35&lt;&gt;0,1,0)+IF(CLIMBS!Q35&lt;&gt;0,1,0)</f>
        <v>9</v>
      </c>
      <c r="E35">
        <f>IF(CLIMBS!T35&lt;&gt;0,1,0)</f>
        <v>1</v>
      </c>
      <c r="F35">
        <f>_xlfn.IFNA(IF(VLOOKUP(CONCATENATE(B35,"tile"),IMAGES!I:I,1,FALSE)&lt;&gt;0,1,0)+
IF(VLOOKUP(CONCATENATE(B35,"topo"),IMAGES!I:I,1,FALSE)&lt;&gt;0,1,0)+
IF(VLOOKUP(CONCATENATE(B35,"map"),IMAGES!I:I,1,FALSE)&lt;&gt;0,1,0),"missing")</f>
        <v>3</v>
      </c>
      <c r="G35">
        <v>4</v>
      </c>
      <c r="H35">
        <f>_xlfn.IFNA(IF(VLOOKUP(B35,GUIDEBOOKS!A:A,1,FALSE) &lt;&gt; 0,1,0),0)</f>
        <v>1</v>
      </c>
      <c r="I35">
        <f>_xlfn.IFNA(IF(VLOOKUP(B35,WEATHER!A:A,1,FALSE) &lt;&gt; 0,1,0),0)</f>
        <v>1</v>
      </c>
      <c r="J35">
        <f>_xlfn.IFNA(IF(VLOOKUP(B35,REFERANCES!A:A,1,FALSE),1,0),0)</f>
        <v>1</v>
      </c>
      <c r="K35">
        <f>IF(VLOOKUP(B35,CLIMBS!C:U,19,FALSE)&gt;0,1,0)</f>
        <v>0</v>
      </c>
      <c r="L35" s="25" t="str">
        <f t="shared" si="0"/>
        <v/>
      </c>
    </row>
    <row r="36" spans="1:12" x14ac:dyDescent="0.5">
      <c r="A36" t="str">
        <f>CLIMBS!A36</f>
        <v>Ksar Rock</v>
      </c>
      <c r="B36">
        <v>35</v>
      </c>
      <c r="C36" t="str">
        <f>CLIMBS!B36</f>
        <v>publish</v>
      </c>
      <c r="D36">
        <f>IF(CLIMBS!S36&lt;&gt;0,1,0)+IF(CLIMBS!G36&lt;&gt;0,1,0)+IF(CLIMBS!H36&lt;&gt;0,1,0)+IF(CLIMBS!I36&lt;&gt;0,1,0)+IF(CLIMBS!J36&lt;&gt;0,1,0)+IF(CLIMBS!O36&lt;&gt;0,1,0)+IF(CLIMBS!N36&lt;&gt;0,1,0)+IF(CLIMBS!P36&lt;&gt;0,1,0)+IF(CLIMBS!Q36&lt;&gt;0,1,0)</f>
        <v>9</v>
      </c>
      <c r="E36">
        <f>IF(CLIMBS!T36&lt;&gt;0,1,0)</f>
        <v>1</v>
      </c>
      <c r="F36">
        <f>_xlfn.IFNA(IF(VLOOKUP(CONCATENATE(B36,"tile"),IMAGES!I:I,1,FALSE)&lt;&gt;0,1,0)+
IF(VLOOKUP(CONCATENATE(B36,"topo"),IMAGES!I:I,1,FALSE)&lt;&gt;0,1,0)+
IF(VLOOKUP(CONCATENATE(B36,"map"),IMAGES!I:I,1,FALSE)&lt;&gt;0,1,0),"missing")</f>
        <v>3</v>
      </c>
      <c r="G36">
        <f>SUMIFS(IMAGES!G:G,IMAGES!A:A,'to-do-score-card'!B36,IMAGES!B:B,"topo")</f>
        <v>5</v>
      </c>
      <c r="H36">
        <f>_xlfn.IFNA(IF(VLOOKUP(B36,GUIDEBOOKS!A:A,1,FALSE) &lt;&gt; 0,1,0),0)</f>
        <v>1</v>
      </c>
      <c r="I36">
        <f>_xlfn.IFNA(IF(VLOOKUP(B36,WEATHER!A:A,1,FALSE) &lt;&gt; 0,1,0),0)</f>
        <v>1</v>
      </c>
      <c r="J36">
        <f>_xlfn.IFNA(IF(VLOOKUP(B36,REFERANCES!A:A,1,FALSE),1,0),0)</f>
        <v>1</v>
      </c>
      <c r="K36">
        <f>IF(VLOOKUP(B36,CLIMBS!C:U,19,FALSE)&gt;0,1,0)</f>
        <v>1</v>
      </c>
      <c r="L36" s="25" t="str">
        <f t="shared" ref="L36:L39" si="1">IF(SUM(D36:K36)=22,"DONE",IF(SUM(D36:J36)=21,"GOOD",""))</f>
        <v>DONE</v>
      </c>
    </row>
    <row r="37" spans="1:12" x14ac:dyDescent="0.5">
      <c r="A37" t="str">
        <f>CLIMBS!A37</f>
        <v>Observatory Ridge</v>
      </c>
      <c r="B37">
        <v>36</v>
      </c>
      <c r="C37" t="str">
        <f>CLIMBS!B37</f>
        <v>draft</v>
      </c>
      <c r="D37">
        <f>IF(CLIMBS!S37&lt;&gt;0,1,0)+IF(CLIMBS!G37&lt;&gt;0,1,0)+IF(CLIMBS!H37&lt;&gt;0,1,0)+IF(CLIMBS!I37&lt;&gt;0,1,0)+IF(CLIMBS!J37&lt;&gt;0,1,0)+IF(CLIMBS!O37&lt;&gt;0,1,0)+IF(CLIMBS!N37&lt;&gt;0,1,0)+IF(CLIMBS!P37&lt;&gt;0,1,0)+IF(CLIMBS!Q37&lt;&gt;0,1,0)</f>
        <v>0</v>
      </c>
      <c r="E37">
        <f>IF(CLIMBS!T37&lt;&gt;0,1,0)</f>
        <v>0</v>
      </c>
      <c r="F37" t="str">
        <f>_xlfn.IFNA(IF(VLOOKUP(CONCATENATE(B37,"tile"),IMAGES!I:I,1,FALSE)&lt;&gt;0,1,0)+
IF(VLOOKUP(CONCATENATE(B37,"topo"),IMAGES!I:I,1,FALSE)&lt;&gt;0,1,0)+
IF(VLOOKUP(CONCATENATE(B37,"map"),IMAGES!I:I,1,FALSE)&lt;&gt;0,1,0),"missing")</f>
        <v>missing</v>
      </c>
      <c r="G37">
        <f>SUMIFS(IMAGES!G:G,IMAGES!A:A,'to-do-score-card'!B37,IMAGES!B:B,"topo")</f>
        <v>0</v>
      </c>
      <c r="H37">
        <f>_xlfn.IFNA(IF(VLOOKUP(B37,GUIDEBOOKS!A:A,1,FALSE) &lt;&gt; 0,1,0),0)</f>
        <v>0</v>
      </c>
      <c r="I37">
        <f>_xlfn.IFNA(IF(VLOOKUP(B37,WEATHER!A:A,1,FALSE) &lt;&gt; 0,1,0),0)</f>
        <v>0</v>
      </c>
      <c r="J37">
        <f>_xlfn.IFNA(IF(VLOOKUP(B37,REFERANCES!A:A,1,FALSE),1,0),0)</f>
        <v>0</v>
      </c>
      <c r="K37">
        <f>IF(VLOOKUP(B37,CLIMBS!C:U,19,FALSE)&gt;0,1,0)</f>
        <v>0</v>
      </c>
      <c r="L37" s="25" t="str">
        <f t="shared" si="1"/>
        <v/>
      </c>
    </row>
    <row r="38" spans="1:12" x14ac:dyDescent="0.5">
      <c r="A38" t="str">
        <f>CLIMBS!A38</f>
        <v xml:space="preserve">High Sierra </v>
      </c>
      <c r="B38">
        <v>37</v>
      </c>
      <c r="C38" t="str">
        <f>CLIMBS!B38</f>
        <v>publish</v>
      </c>
      <c r="D38">
        <f>IF(CLIMBS!S38&lt;&gt;0,1,0)+IF(CLIMBS!G38&lt;&gt;0,1,0)+IF(CLIMBS!H38&lt;&gt;0,1,0)+IF(CLIMBS!I38&lt;&gt;0,1,0)+IF(CLIMBS!J38&lt;&gt;0,1,0)+IF(CLIMBS!O38&lt;&gt;0,1,0)+IF(CLIMBS!N38&lt;&gt;0,1,0)+IF(CLIMBS!P38&lt;&gt;0,1,0)+IF(CLIMBS!Q38&lt;&gt;0,1,0)</f>
        <v>9</v>
      </c>
      <c r="E38">
        <f>IF(CLIMBS!T38&lt;&gt;0,1,0)</f>
        <v>1</v>
      </c>
      <c r="F38">
        <f>_xlfn.IFNA(IF(VLOOKUP(CONCATENATE(B38,"tile"),IMAGES!I:I,1,FALSE)&lt;&gt;0,1,0)+
IF(VLOOKUP(CONCATENATE(B38,"topo"),IMAGES!I:I,1,FALSE)&lt;&gt;0,1,0)+
IF(VLOOKUP(CONCATENATE(B38,"map"),IMAGES!I:I,1,FALSE)&lt;&gt;0,1,0),"missing")</f>
        <v>3</v>
      </c>
      <c r="G38">
        <f>SUMIFS(IMAGES!G:G,IMAGES!A:A,'to-do-score-card'!B38,IMAGES!B:B,"topo")</f>
        <v>5</v>
      </c>
      <c r="H38">
        <f>_xlfn.IFNA(IF(VLOOKUP(B38,GUIDEBOOKS!A:A,1,FALSE) &lt;&gt; 0,1,0),0)</f>
        <v>1</v>
      </c>
      <c r="I38">
        <f>_xlfn.IFNA(IF(VLOOKUP(B38,WEATHER!A:A,1,FALSE) &lt;&gt; 0,1,0),0)</f>
        <v>1</v>
      </c>
      <c r="J38">
        <f>_xlfn.IFNA(IF(VLOOKUP(B38,REFERANCES!A:A,1,FALSE),1,0),0)</f>
        <v>0</v>
      </c>
      <c r="K38">
        <f>IF(VLOOKUP(B38,CLIMBS!C:U,19,FALSE)&gt;0,1,0)</f>
        <v>1</v>
      </c>
      <c r="L38" s="25" t="str">
        <f t="shared" si="1"/>
        <v/>
      </c>
    </row>
    <row r="39" spans="1:12" x14ac:dyDescent="0.5">
      <c r="A39" t="str">
        <f>CLIMBS!A39</f>
        <v>Pinnacle Slab</v>
      </c>
      <c r="B39">
        <v>38</v>
      </c>
      <c r="C39" t="str">
        <f>CLIMBS!B39</f>
        <v>publish</v>
      </c>
      <c r="D39">
        <f>IF(CLIMBS!S39&lt;&gt;0,1,0)+IF(CLIMBS!G39&lt;&gt;0,1,0)+IF(CLIMBS!H39&lt;&gt;0,1,0)+IF(CLIMBS!I39&lt;&gt;0,1,0)+IF(CLIMBS!J39&lt;&gt;0,1,0)+IF(CLIMBS!O39&lt;&gt;0,1,0)+IF(CLIMBS!N39&lt;&gt;0,1,0)+IF(CLIMBS!P39&lt;&gt;0,1,0)+IF(CLIMBS!Q39&lt;&gt;0,1,0)</f>
        <v>9</v>
      </c>
      <c r="E39">
        <f>IF(CLIMBS!T39&lt;&gt;0,1,0)</f>
        <v>1</v>
      </c>
      <c r="F39">
        <f>_xlfn.IFNA(IF(VLOOKUP(CONCATENATE(B39,"tile"),IMAGES!I:I,1,FALSE)&lt;&gt;0,1,0)+
IF(VLOOKUP(CONCATENATE(B39,"topo"),IMAGES!I:I,1,FALSE)&lt;&gt;0,1,0)+
IF(VLOOKUP(CONCATENATE(B39,"map"),IMAGES!I:I,1,FALSE)&lt;&gt;0,1,0),"missing")</f>
        <v>3</v>
      </c>
      <c r="G39">
        <f>SUMIFS(IMAGES!G:G,IMAGES!A:A,'to-do-score-card'!B39,IMAGES!B:B,"topo")</f>
        <v>5</v>
      </c>
      <c r="H39">
        <f>_xlfn.IFNA(IF(VLOOKUP(B39,GUIDEBOOKS!A:A,1,FALSE) &lt;&gt; 0,1,0),0)</f>
        <v>1</v>
      </c>
      <c r="I39">
        <f>_xlfn.IFNA(IF(VLOOKUP(B39,WEATHER!A:A,1,FALSE) &lt;&gt; 0,1,0),0)</f>
        <v>1</v>
      </c>
      <c r="J39">
        <f>_xlfn.IFNA(IF(VLOOKUP(B39,REFERANCES!A:A,1,FALSE),1,0),0)</f>
        <v>0</v>
      </c>
      <c r="K39">
        <f>IF(VLOOKUP(B39,CLIMBS!C:U,19,FALSE)&gt;0,1,0)</f>
        <v>1</v>
      </c>
      <c r="L39" s="25" t="str">
        <f t="shared" si="1"/>
        <v/>
      </c>
    </row>
    <row r="40" spans="1:12" x14ac:dyDescent="0.5">
      <c r="A40" t="str">
        <f>CLIMBS!A40</f>
        <v xml:space="preserve">Donkey Serenades </v>
      </c>
      <c r="B40">
        <v>39</v>
      </c>
      <c r="C40" t="str">
        <f>CLIMBS!B40</f>
        <v>publish</v>
      </c>
      <c r="D40">
        <f>IF(CLIMBS!S40&lt;&gt;0,1,0)+IF(CLIMBS!G40&lt;&gt;0,1,0)+IF(CLIMBS!H40&lt;&gt;0,1,0)+IF(CLIMBS!I40&lt;&gt;0,1,0)+IF(CLIMBS!J40&lt;&gt;0,1,0)+IF(CLIMBS!O40&lt;&gt;0,1,0)+IF(CLIMBS!N40&lt;&gt;0,1,0)+IF(CLIMBS!P40&lt;&gt;0,1,0)+IF(CLIMBS!Q40&lt;&gt;0,1,0)</f>
        <v>9</v>
      </c>
      <c r="E40">
        <f>IF(CLIMBS!T40&lt;&gt;0,1,0)</f>
        <v>1</v>
      </c>
      <c r="F40">
        <f>_xlfn.IFNA(IF(VLOOKUP(CONCATENATE(B40,"tile"),IMAGES!I:I,1,FALSE)&lt;&gt;0,1,0)+
IF(VLOOKUP(CONCATENATE(B40,"topo"),IMAGES!I:I,1,FALSE)&lt;&gt;0,1,0)+
IF(VLOOKUP(CONCATENATE(B40,"map"),IMAGES!I:I,1,FALSE)&lt;&gt;0,1,0),"missing")</f>
        <v>3</v>
      </c>
      <c r="G40">
        <f>SUMIFS(IMAGES!G:G,IMAGES!A:A,'to-do-score-card'!B40,IMAGES!B:B,"topo")</f>
        <v>5</v>
      </c>
      <c r="H40">
        <f>_xlfn.IFNA(IF(VLOOKUP(B40,GUIDEBOOKS!A:A,1,FALSE) &lt;&gt; 0,1,0),0)</f>
        <v>1</v>
      </c>
      <c r="I40">
        <f>_xlfn.IFNA(IF(VLOOKUP(B40,WEATHER!A:A,1,FALSE) &lt;&gt; 0,1,0),0)</f>
        <v>1</v>
      </c>
      <c r="J40">
        <f>_xlfn.IFNA(IF(VLOOKUP(B40,REFERANCES!A:A,1,FALSE),1,0),0)</f>
        <v>0</v>
      </c>
      <c r="K40">
        <f>IF(VLOOKUP(B40,CLIMBS!C:U,19,FALSE)&gt;0,1,0)</f>
        <v>1</v>
      </c>
      <c r="L40" s="25" t="str">
        <f t="shared" ref="L40" si="2">IF(SUM(D40:K40)=22,"DONE",IF(SUM(D40:J40)=21,"GOOD",""))</f>
        <v/>
      </c>
    </row>
  </sheetData>
  <conditionalFormatting sqref="D2:D40">
    <cfRule type="cellIs" dxfId="16" priority="16" operator="greaterThan">
      <formula>8</formula>
    </cfRule>
    <cfRule type="cellIs" dxfId="15" priority="17" operator="lessThan">
      <formula>9</formula>
    </cfRule>
  </conditionalFormatting>
  <conditionalFormatting sqref="C2:C40">
    <cfRule type="cellIs" dxfId="14" priority="15" operator="equal">
      <formula>"draft"</formula>
    </cfRule>
  </conditionalFormatting>
  <conditionalFormatting sqref="C2">
    <cfRule type="cellIs" dxfId="13" priority="14" operator="equal">
      <formula>"publish"</formula>
    </cfRule>
  </conditionalFormatting>
  <conditionalFormatting sqref="C3:C40">
    <cfRule type="cellIs" dxfId="12" priority="13" operator="equal">
      <formula>"publish"</formula>
    </cfRule>
  </conditionalFormatting>
  <conditionalFormatting sqref="E2:E40">
    <cfRule type="cellIs" dxfId="11" priority="11" operator="lessThan">
      <formula>1</formula>
    </cfRule>
    <cfRule type="cellIs" dxfId="10" priority="12" operator="greaterThan">
      <formula>0</formula>
    </cfRule>
  </conditionalFormatting>
  <conditionalFormatting sqref="F2:G40">
    <cfRule type="cellIs" dxfId="9" priority="9" operator="equal">
      <formula>4</formula>
    </cfRule>
    <cfRule type="cellIs" dxfId="8" priority="10" operator="equal">
      <formula>"missing"</formula>
    </cfRule>
  </conditionalFormatting>
  <conditionalFormatting sqref="H2:J40">
    <cfRule type="cellIs" dxfId="7" priority="7" operator="equal">
      <formula>0</formula>
    </cfRule>
    <cfRule type="cellIs" dxfId="6" priority="8" operator="greaterThan">
      <formula>0.5</formula>
    </cfRule>
  </conditionalFormatting>
  <conditionalFormatting sqref="K2:K40">
    <cfRule type="cellIs" dxfId="5" priority="5" operator="equal">
      <formula>0</formula>
    </cfRule>
    <cfRule type="cellIs" dxfId="4" priority="6" operator="greaterThan">
      <formula>0.5</formula>
    </cfRule>
  </conditionalFormatting>
  <conditionalFormatting sqref="G2:G40">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40">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2019-12-24T16:01:48Z</dcterms:modified>
</cp:coreProperties>
</file>