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pc\"/>
    </mc:Choice>
  </mc:AlternateContent>
  <xr:revisionPtr revIDLastSave="0" documentId="13_ncr:1_{66E44DC0-02B6-487E-987C-E519044309C6}" xr6:coauthVersionLast="47" xr6:coauthVersionMax="47" xr10:uidLastSave="{00000000-0000-0000-0000-000000000000}"/>
  <bookViews>
    <workbookView xWindow="-120" yWindow="-120" windowWidth="29040" windowHeight="15840" xr2:uid="{2F28EB6E-B7A0-4C6D-94E9-C865E179B0F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4" i="2"/>
  <c r="C3" i="2"/>
  <c r="F5" i="2"/>
  <c r="F6" i="2"/>
  <c r="F3" i="2"/>
  <c r="A27" i="2"/>
  <c r="A23" i="2"/>
  <c r="E6" i="2"/>
  <c r="E3" i="2"/>
  <c r="G6" i="2"/>
  <c r="H6" i="2" s="1"/>
  <c r="G5" i="2"/>
  <c r="H5" i="2" s="1"/>
  <c r="G3" i="2"/>
  <c r="H3" i="2" s="1"/>
  <c r="G2" i="2"/>
  <c r="H2" i="2" s="1"/>
  <c r="D4" i="2"/>
  <c r="F4" i="2" s="1"/>
  <c r="B4" i="2"/>
  <c r="E4" i="2" l="1"/>
  <c r="G4" i="2"/>
  <c r="H4" i="2" s="1"/>
</calcChain>
</file>

<file path=xl/sharedStrings.xml><?xml version="1.0" encoding="utf-8"?>
<sst xmlns="http://schemas.openxmlformats.org/spreadsheetml/2006/main" count="30" uniqueCount="30">
  <si>
    <t>England</t>
  </si>
  <si>
    <t>Wales</t>
  </si>
  <si>
    <t>England &amp; Wales</t>
  </si>
  <si>
    <t>Sandwell</t>
  </si>
  <si>
    <t>Cardiff</t>
  </si>
  <si>
    <t>Population</t>
  </si>
  <si>
    <t>https://digital.nhs.uk/data-and-information/publications/statistical/statistics-on-public-health/2023/data-tables</t>
  </si>
  <si>
    <t>Admissions due to drug poisoning 2022/23</t>
  </si>
  <si>
    <t>% of ambulance calls related to overdoses</t>
  </si>
  <si>
    <t>https://www.ncbi.nlm.nih.gov/pmc/articles/PMC5013357/</t>
  </si>
  <si>
    <t>4%</t>
  </si>
  <si>
    <t>https://aace.org.uk/uk-ambulance-service/national-ambulance-data/</t>
  </si>
  <si>
    <t>Approx 30,000</t>
  </si>
  <si>
    <t>Drug-related deaths registered in 2022</t>
  </si>
  <si>
    <t>Number of ambulance call outs per day in England</t>
  </si>
  <si>
    <t>Ambulance calls per month</t>
  </si>
  <si>
    <t>Hospital admissions due to drug misuse</t>
  </si>
  <si>
    <t>Total hospital episodes</t>
  </si>
  <si>
    <t>https://digital.nhs.uk/data-and-information/publications/statistical/hospital-admitted-patient-care-activity/2022-23</t>
  </si>
  <si>
    <t>Proportion of hospital admissions due to drug poisoning</t>
  </si>
  <si>
    <t>16.4m total FAEs</t>
  </si>
  <si>
    <t>https://digital.nhs.uk/data-and-information/publications/statistical/hospital-accident--emergency-activity/2022-23</t>
  </si>
  <si>
    <t>25.3m total A&amp;E visits</t>
  </si>
  <si>
    <t>Assume 1% due to drug poisoning</t>
  </si>
  <si>
    <t>Opiate and crack users</t>
  </si>
  <si>
    <t>https://www.gov.uk/government/publications/opiate-and-crack-cocaine-use-prevalence-estimates-for-local-populations</t>
  </si>
  <si>
    <t>Opiate and crack users 2016/17</t>
  </si>
  <si>
    <t>Area</t>
  </si>
  <si>
    <t>A&amp;E visits 2022/23</t>
  </si>
  <si>
    <t>Ambulance calls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</si>
</sst>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9" fontId="0" fillId="0" borderId="0" xfId="1" applyNumberFormat="1" applyFont="1"/>
    <xf numFmtId="169" fontId="0" fillId="2" borderId="0" xfId="1" applyNumberFormat="1" applyFont="1" applyFill="1"/>
    <xf numFmtId="169" fontId="0" fillId="0" borderId="0" xfId="0" applyNumberFormat="1"/>
    <xf numFmtId="0" fontId="0" fillId="0" borderId="0" xfId="0" quotePrefix="1"/>
    <xf numFmtId="0" fontId="3" fillId="0" borderId="0" xfId="3"/>
    <xf numFmtId="10" fontId="0" fillId="0" borderId="0" xfId="2" applyNumberFormat="1" applyFont="1"/>
    <xf numFmtId="0" fontId="2" fillId="0" borderId="0" xfId="0" applyFont="1"/>
    <xf numFmtId="0" fontId="2" fillId="0" borderId="0" xfId="0" quotePrefix="1" applyFont="1"/>
    <xf numFmtId="169" fontId="0" fillId="0" borderId="0" xfId="1" applyNumberFormat="1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igital.nhs.uk/data-and-information/publications/statistical/hospital-accident--emergency-activity/2022-23" TargetMode="External"/><Relationship Id="rId1" Type="http://schemas.openxmlformats.org/officeDocument/2006/relationships/hyperlink" Target="https://digital.nhs.uk/data-and-information/publications/statistical/hospital-admitted-patient-care-activity/2022-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66D0-C776-443B-88AB-3A6442FFEA7E}">
  <dimension ref="A1:H30"/>
  <sheetViews>
    <sheetView tabSelected="1" workbookViewId="0">
      <selection activeCell="G15" sqref="G15"/>
    </sheetView>
  </sheetViews>
  <sheetFormatPr defaultRowHeight="15" x14ac:dyDescent="0.25"/>
  <cols>
    <col min="2" max="7" width="15.42578125" customWidth="1"/>
    <col min="8" max="8" width="15.42578125" bestFit="1" customWidth="1"/>
  </cols>
  <sheetData>
    <row r="1" spans="1:8" x14ac:dyDescent="0.25">
      <c r="A1" t="s">
        <v>27</v>
      </c>
      <c r="B1" t="s">
        <v>5</v>
      </c>
      <c r="C1" t="s">
        <v>26</v>
      </c>
      <c r="D1" t="s">
        <v>13</v>
      </c>
      <c r="E1" t="s">
        <v>7</v>
      </c>
      <c r="F1" t="s">
        <v>28</v>
      </c>
      <c r="G1" t="s">
        <v>29</v>
      </c>
      <c r="H1" t="s">
        <v>15</v>
      </c>
    </row>
    <row r="2" spans="1:8" x14ac:dyDescent="0.25">
      <c r="A2" t="s">
        <v>0</v>
      </c>
      <c r="B2" s="2">
        <v>56000000</v>
      </c>
      <c r="C2" s="2">
        <v>313971</v>
      </c>
      <c r="D2" s="2">
        <v>4907</v>
      </c>
      <c r="E2" s="2">
        <v>9690</v>
      </c>
      <c r="F2" s="1">
        <v>253000</v>
      </c>
      <c r="G2" s="1">
        <f>30000*0.04*365</f>
        <v>438000</v>
      </c>
      <c r="H2" s="3">
        <f>G2/12</f>
        <v>36500</v>
      </c>
    </row>
    <row r="3" spans="1:8" x14ac:dyDescent="0.25">
      <c r="A3" t="s">
        <v>1</v>
      </c>
      <c r="B3" s="2">
        <v>3000000</v>
      </c>
      <c r="C3" s="9">
        <f>D3/$D$2*$C$2</f>
        <v>20347.009985734661</v>
      </c>
      <c r="D3" s="2">
        <v>318</v>
      </c>
      <c r="E3" s="1">
        <f>D3/$D$2*$E$2</f>
        <v>627.96413287140808</v>
      </c>
      <c r="F3" s="1">
        <f>D3/$D$2*$F$2</f>
        <v>16395.761157530058</v>
      </c>
      <c r="G3" s="1">
        <f>D3/$D$2*$G$2</f>
        <v>28384.756470348479</v>
      </c>
      <c r="H3" s="3">
        <f t="shared" ref="H3:H6" si="0">G3/12</f>
        <v>2365.39637252904</v>
      </c>
    </row>
    <row r="4" spans="1:8" x14ac:dyDescent="0.25">
      <c r="A4" t="s">
        <v>2</v>
      </c>
      <c r="B4" s="2">
        <f>B2+B3</f>
        <v>59000000</v>
      </c>
      <c r="C4" s="9">
        <f>D4/$D$2*$C$2</f>
        <v>334318.00998573465</v>
      </c>
      <c r="D4" s="2">
        <f>D2+D3</f>
        <v>5225</v>
      </c>
      <c r="E4" s="1">
        <f>D4/$D$2*$E$2</f>
        <v>10317.964132871408</v>
      </c>
      <c r="F4" s="1">
        <f t="shared" ref="F4:F6" si="1">D4/$D$2*$F$2</f>
        <v>269395.76115753007</v>
      </c>
      <c r="G4" s="1">
        <f>D4/$D$2*$G$2</f>
        <v>466384.75647034845</v>
      </c>
      <c r="H4" s="3">
        <f t="shared" si="0"/>
        <v>38865.396372529038</v>
      </c>
    </row>
    <row r="5" spans="1:8" x14ac:dyDescent="0.25">
      <c r="A5" t="s">
        <v>3</v>
      </c>
      <c r="B5" s="2">
        <v>329000</v>
      </c>
      <c r="C5" s="2">
        <v>2400</v>
      </c>
      <c r="D5" s="2">
        <v>16</v>
      </c>
      <c r="E5" s="2">
        <v>65</v>
      </c>
      <c r="F5" s="1">
        <f t="shared" si="1"/>
        <v>824.94395761157523</v>
      </c>
      <c r="G5" s="1">
        <f>D5/$D$2*$G$2</f>
        <v>1428.1638475647035</v>
      </c>
      <c r="H5" s="3">
        <f t="shared" si="0"/>
        <v>119.01365396372529</v>
      </c>
    </row>
    <row r="6" spans="1:8" x14ac:dyDescent="0.25">
      <c r="A6" t="s">
        <v>4</v>
      </c>
      <c r="B6" s="2">
        <v>362000</v>
      </c>
      <c r="C6" s="9">
        <f>D6/$D$2*$C$2</f>
        <v>1407.6547788873038</v>
      </c>
      <c r="D6" s="2">
        <v>22</v>
      </c>
      <c r="E6" s="1">
        <f>D6/$D$2*$E$2</f>
        <v>43.444059506826981</v>
      </c>
      <c r="F6" s="1">
        <f t="shared" si="1"/>
        <v>1134.2979417159161</v>
      </c>
      <c r="G6" s="1">
        <f>D6/$D$2*$G$2</f>
        <v>1963.7252904014672</v>
      </c>
      <c r="H6" s="3">
        <f t="shared" si="0"/>
        <v>163.64377420012227</v>
      </c>
    </row>
    <row r="8" spans="1:8" x14ac:dyDescent="0.25">
      <c r="A8" s="7" t="s">
        <v>16</v>
      </c>
    </row>
    <row r="9" spans="1:8" x14ac:dyDescent="0.25">
      <c r="A9" t="s">
        <v>6</v>
      </c>
    </row>
    <row r="11" spans="1:8" x14ac:dyDescent="0.25">
      <c r="A11" s="8" t="s">
        <v>8</v>
      </c>
    </row>
    <row r="12" spans="1:8" x14ac:dyDescent="0.25">
      <c r="A12" t="s">
        <v>9</v>
      </c>
    </row>
    <row r="13" spans="1:8" x14ac:dyDescent="0.25">
      <c r="A13" s="4" t="s">
        <v>10</v>
      </c>
    </row>
    <row r="15" spans="1:8" x14ac:dyDescent="0.25">
      <c r="A15" s="7" t="s">
        <v>14</v>
      </c>
    </row>
    <row r="16" spans="1:8" x14ac:dyDescent="0.25">
      <c r="A16" t="s">
        <v>11</v>
      </c>
    </row>
    <row r="17" spans="1:1" x14ac:dyDescent="0.25">
      <c r="A17" t="s">
        <v>12</v>
      </c>
    </row>
    <row r="19" spans="1:1" x14ac:dyDescent="0.25">
      <c r="A19" s="7" t="s">
        <v>17</v>
      </c>
    </row>
    <row r="20" spans="1:1" x14ac:dyDescent="0.25">
      <c r="A20" s="5" t="s">
        <v>18</v>
      </c>
    </row>
    <row r="21" spans="1:1" x14ac:dyDescent="0.25">
      <c r="A21" t="s">
        <v>20</v>
      </c>
    </row>
    <row r="22" spans="1:1" x14ac:dyDescent="0.25">
      <c r="A22" t="s">
        <v>19</v>
      </c>
    </row>
    <row r="23" spans="1:1" x14ac:dyDescent="0.25">
      <c r="A23" s="6">
        <f>9690/16400000</f>
        <v>5.9085365853658541E-4</v>
      </c>
    </row>
    <row r="24" spans="1:1" x14ac:dyDescent="0.25">
      <c r="A24" s="5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>
        <f>25300000*0.01</f>
        <v>253000</v>
      </c>
    </row>
    <row r="29" spans="1:1" x14ac:dyDescent="0.25">
      <c r="A29" s="7" t="s">
        <v>24</v>
      </c>
    </row>
    <row r="30" spans="1:1" x14ac:dyDescent="0.25">
      <c r="A30" t="s">
        <v>25</v>
      </c>
    </row>
  </sheetData>
  <hyperlinks>
    <hyperlink ref="A20" r:id="rId1" xr:uid="{72DD0289-5BF4-48E7-8BDC-8C11B292DDC4}"/>
    <hyperlink ref="A24" r:id="rId2" xr:uid="{057AA81D-2978-4B54-8A26-D01DF48C51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Bradford Teaching Hospitals NHS Foundation Trust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Lewer</dc:creator>
  <cp:lastModifiedBy>Dan Lewer</cp:lastModifiedBy>
  <dcterms:created xsi:type="dcterms:W3CDTF">2024-02-01T08:36:46Z</dcterms:created>
  <dcterms:modified xsi:type="dcterms:W3CDTF">2024-02-01T09:12:52Z</dcterms:modified>
</cp:coreProperties>
</file>