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pivotTables/pivotTable3.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4.xml" ContentType="application/vnd.openxmlformats-officedocument.spreadsheetml.table+xml"/>
  <Override PartName="/xl/pivotTables/pivotTable5.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5.xml" ContentType="application/vnd.openxmlformats-officedocument.spreadsheetml.table+xml"/>
  <Override PartName="/xl/drawings/drawing8.xml" ContentType="application/vnd.openxmlformats-officedocument.drawing+xml"/>
  <Override PartName="/xl/slicers/slicer4.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9.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drawings/drawing10.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1.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12.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C49BB6B2-0501-40CA-ACE7-3E86BA318893}" xr6:coauthVersionLast="47" xr6:coauthVersionMax="47" xr10:uidLastSave="{00000000-0000-0000-0000-000000000000}"/>
  <bookViews>
    <workbookView xWindow="-120" yWindow="-120" windowWidth="20730" windowHeight="11040" tabRatio="919" firstSheet="11" activeTab="12" xr2:uid="{39357591-ECB8-4753-99A4-27BA8FD2B192}"/>
  </bookViews>
  <sheets>
    <sheet name="Detail1" sheetId="13" state="hidden" r:id="rId1"/>
    <sheet name="High vs low discount" sheetId="7" state="hidden" r:id="rId2"/>
    <sheet name="Sheet3" sheetId="9" state="hidden" r:id="rId3"/>
    <sheet name="workbook" sheetId="12" state="hidden" r:id="rId4"/>
    <sheet name="Detail12" sheetId="16" state="hidden" r:id="rId5"/>
    <sheet name="Detail123" sheetId="18" state="hidden" r:id="rId6"/>
    <sheet name="discount and reviews" sheetId="17" state="hidden" r:id="rId7"/>
    <sheet name="ratings and reviews" sheetId="15" state="hidden" r:id="rId8"/>
    <sheet name="Detail2" sheetId="22" state="hidden" r:id="rId9"/>
    <sheet name="Sheet5" sheetId="19" state="hidden" r:id="rId10"/>
    <sheet name="Sheet4" sheetId="24" state="hidden" r:id="rId11"/>
    <sheet name="Excel_jumia" sheetId="1" r:id="rId12"/>
    <sheet name="Dashboard" sheetId="14" r:id="rId13"/>
    <sheet name="Discount %age and Reviews" sheetId="2" state="hidden" r:id="rId14"/>
    <sheet name="Top 5 high rating" sheetId="3" state="hidden" r:id="rId15"/>
    <sheet name="Top 5 low rating" sheetId="4" state="hidden" r:id="rId16"/>
    <sheet name="Top 10 high discount" sheetId="20" state="hidden" r:id="rId17"/>
    <sheet name="Top 10" sheetId="23" state="hidden" r:id="rId18"/>
    <sheet name="Top 10 most reviews1" sheetId="21" state="hidden" r:id="rId19"/>
    <sheet name="Top 10 most reviews" sheetId="6" state="hidden" r:id="rId20"/>
  </sheets>
  <definedNames>
    <definedName name="_xlnm._FilterDatabase" localSheetId="13" hidden="1">'Discount %age and Reviews'!$A$1:$S$1</definedName>
    <definedName name="_xlnm._FilterDatabase" localSheetId="11" hidden="1">Excel_jumia!$A$1:$N$113</definedName>
    <definedName name="Slicer_Discount_rating1">#N/A</definedName>
    <definedName name="Slicer_Ratings_Comments">#N/A</definedName>
  </definedNames>
  <calcPr calcId="191029"/>
  <pivotCaches>
    <pivotCache cacheId="0" r:id="rId21"/>
  </pivotCaches>
  <extLst>
    <ext xmlns:x14="http://schemas.microsoft.com/office/spreadsheetml/2009/9/main" uri="{BBE1A952-AA13-448e-AADC-164F8A28A991}">
      <x14:slicerCaches>
        <x14:slicerCache r:id="rId22"/>
        <x14:slicerCache r:id="rId2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6" i="14" l="1"/>
  <c r="I6" i="14"/>
  <c r="E114" i="1"/>
  <c r="N6" i="14"/>
  <c r="G114" i="1"/>
  <c r="H114" i="1"/>
  <c r="D6" i="14"/>
  <c r="A114" i="1"/>
  <c r="J114" i="1"/>
  <c r="F15" i="3"/>
  <c r="F14" i="3"/>
  <c r="F13" i="3"/>
  <c r="F12" i="3"/>
  <c r="F11" i="3"/>
  <c r="E4" i="12"/>
  <c r="E3" i="12"/>
  <c r="E2" i="12"/>
  <c r="E5" i="12" s="1"/>
  <c r="D2" i="12" a="1"/>
  <c r="D2" i="12" s="1"/>
  <c r="F113" i="6" l="1"/>
  <c r="F112" i="6"/>
  <c r="F111" i="6"/>
  <c r="F110" i="6"/>
  <c r="F109" i="6"/>
  <c r="F108" i="6"/>
  <c r="F107" i="6"/>
  <c r="F106" i="6"/>
  <c r="F105" i="6"/>
  <c r="F104" i="6"/>
  <c r="F103" i="6"/>
  <c r="F102" i="6"/>
  <c r="F101" i="6"/>
  <c r="F100" i="6"/>
  <c r="F99" i="6"/>
  <c r="F98" i="6"/>
  <c r="F97" i="6"/>
  <c r="F96" i="6"/>
  <c r="F95" i="6"/>
  <c r="F94" i="6"/>
  <c r="F93" i="6"/>
  <c r="F92" i="6"/>
  <c r="F91" i="6"/>
  <c r="F90" i="6"/>
  <c r="F89" i="6"/>
  <c r="F88" i="6"/>
  <c r="F87" i="6"/>
  <c r="F86" i="6"/>
  <c r="F85" i="6"/>
  <c r="F84" i="6"/>
  <c r="F83" i="6"/>
  <c r="F82" i="6"/>
  <c r="F81" i="6"/>
  <c r="F80" i="6"/>
  <c r="F79" i="6"/>
  <c r="F78" i="6"/>
  <c r="F77" i="6"/>
  <c r="F76" i="6"/>
  <c r="F75" i="6"/>
  <c r="F74" i="6"/>
  <c r="F73" i="6"/>
  <c r="F72" i="6"/>
  <c r="F71" i="6"/>
  <c r="F70" i="6"/>
  <c r="F69" i="6"/>
  <c r="F68" i="6"/>
  <c r="F67" i="6"/>
  <c r="F66" i="6"/>
  <c r="F65" i="6"/>
  <c r="F64" i="6"/>
  <c r="F63" i="6"/>
  <c r="F62" i="6"/>
  <c r="F61" i="6"/>
  <c r="F60" i="6"/>
  <c r="F59" i="6"/>
  <c r="F58" i="6"/>
  <c r="F57" i="6"/>
  <c r="F52" i="6"/>
  <c r="F56" i="6"/>
  <c r="F46" i="6"/>
  <c r="F51" i="6"/>
  <c r="F50" i="6"/>
  <c r="F24" i="6"/>
  <c r="F45" i="6"/>
  <c r="F44" i="6"/>
  <c r="F11" i="6"/>
  <c r="F23" i="6"/>
  <c r="F6" i="6"/>
  <c r="F32" i="6"/>
  <c r="F4" i="6"/>
  <c r="F5" i="6"/>
  <c r="F43" i="6"/>
  <c r="F3" i="6"/>
  <c r="F9" i="6"/>
  <c r="F49" i="6"/>
  <c r="F8" i="6"/>
  <c r="F38" i="6"/>
  <c r="F48" i="6"/>
  <c r="F17" i="6"/>
  <c r="F7" i="6"/>
  <c r="F28" i="6"/>
  <c r="F27" i="6"/>
  <c r="F31" i="6"/>
  <c r="F26" i="6"/>
  <c r="F10" i="6"/>
  <c r="F22" i="6"/>
  <c r="F16" i="6"/>
  <c r="F55" i="6"/>
  <c r="F37" i="6"/>
  <c r="F47" i="6"/>
  <c r="F15" i="6"/>
  <c r="F20" i="6"/>
  <c r="F21" i="6"/>
  <c r="F42" i="6"/>
  <c r="F19" i="6"/>
  <c r="F54" i="6"/>
  <c r="F41" i="6"/>
  <c r="F40" i="6"/>
  <c r="F39" i="6"/>
  <c r="F25" i="6"/>
  <c r="F13" i="6"/>
  <c r="F2" i="6"/>
  <c r="F14" i="6"/>
  <c r="F12" i="6"/>
  <c r="F36" i="6"/>
  <c r="F35" i="6"/>
  <c r="F30" i="6"/>
  <c r="F34" i="6"/>
  <c r="F33" i="6"/>
  <c r="F29" i="6"/>
  <c r="F18" i="6"/>
  <c r="F53" i="6"/>
  <c r="F6" i="4"/>
  <c r="F5" i="4"/>
  <c r="F4" i="4"/>
  <c r="F3" i="4"/>
  <c r="F2" i="4"/>
  <c r="F7" i="3"/>
  <c r="F6" i="3"/>
  <c r="F5" i="3"/>
  <c r="F4" i="3"/>
  <c r="F3" i="3"/>
  <c r="F56" i="1"/>
  <c r="F57" i="1"/>
  <c r="F54" i="1"/>
  <c r="F55" i="1"/>
  <c r="F52" i="1"/>
  <c r="F53" i="1"/>
  <c r="F51" i="1"/>
  <c r="F50" i="1"/>
  <c r="F49" i="1"/>
  <c r="F48" i="1"/>
  <c r="F47" i="1"/>
  <c r="F42" i="1"/>
  <c r="F43" i="1"/>
  <c r="F44" i="1"/>
  <c r="F45" i="1"/>
  <c r="F46" i="1"/>
  <c r="F41" i="1"/>
  <c r="F38" i="1"/>
  <c r="F39" i="1"/>
  <c r="F40" i="1"/>
  <c r="F34" i="1"/>
  <c r="F35" i="1"/>
  <c r="F36" i="1"/>
  <c r="F37" i="1"/>
  <c r="F31" i="1"/>
  <c r="F32" i="1"/>
  <c r="F33" i="1"/>
  <c r="F30" i="1"/>
  <c r="F26" i="1"/>
  <c r="F27" i="1"/>
  <c r="F28" i="1"/>
  <c r="F29" i="1"/>
  <c r="F25" i="1"/>
  <c r="F21" i="1"/>
  <c r="F22" i="1"/>
  <c r="F23" i="1"/>
  <c r="F24" i="1"/>
  <c r="F16" i="1"/>
  <c r="F17" i="1"/>
  <c r="F18" i="1"/>
  <c r="F19" i="1"/>
  <c r="F20" i="1"/>
  <c r="F12" i="1"/>
  <c r="F13" i="1"/>
  <c r="F14" i="1"/>
  <c r="F15" i="1"/>
  <c r="F9" i="1"/>
  <c r="F10" i="1"/>
  <c r="F11" i="1"/>
  <c r="F2" i="1"/>
  <c r="F3" i="1"/>
  <c r="F4" i="1"/>
  <c r="F5" i="1"/>
  <c r="F6" i="1"/>
  <c r="F7" i="1"/>
  <c r="F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58" i="1"/>
  <c r="M21" i="1"/>
  <c r="M20" i="1"/>
  <c r="M19" i="1"/>
  <c r="M16" i="1"/>
  <c r="M15" i="1"/>
  <c r="M14" i="1"/>
  <c r="N10" i="1"/>
  <c r="N9" i="1"/>
  <c r="M5" i="1"/>
  <c r="M6" i="1"/>
  <c r="M4" i="1"/>
  <c r="M3" i="1"/>
  <c r="B3" i="12" l="1"/>
  <c r="B2" i="12"/>
  <c r="A2" i="12" a="1"/>
  <c r="A2" i="12" s="1"/>
  <c r="B4" i="12"/>
  <c r="B5" i="1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<sst xmlns="http://schemas.openxmlformats.org/spreadsheetml/2006/main" count="1967" uniqueCount="174">
  <si>
    <t>Product</t>
  </si>
  <si>
    <t>Current price</t>
  </si>
  <si>
    <t>old price</t>
  </si>
  <si>
    <t>Absolute Discounted price</t>
  </si>
  <si>
    <t>Discount</t>
  </si>
  <si>
    <t>Discount rating</t>
  </si>
  <si>
    <t>Review</t>
  </si>
  <si>
    <t>Ratingd</t>
  </si>
  <si>
    <t>Ratings Comments</t>
  </si>
  <si>
    <t>Missing Data</t>
  </si>
  <si>
    <t>Wall-mounted Sticker Punch-free Plug Fixer</t>
  </si>
  <si>
    <t>High Discount</t>
  </si>
  <si>
    <t>Poor</t>
  </si>
  <si>
    <t>Complete</t>
  </si>
  <si>
    <t>5-PCS Stainless Steel Cooking Pot Set With Steamed Slices</t>
  </si>
  <si>
    <t>AVERAGE CURRENT PRICE</t>
  </si>
  <si>
    <t>Electric LED UV Mosquito Killer Lamp, Outdoor/Indoor Fly Killer Trap Light -USB</t>
  </si>
  <si>
    <t>AVERAGE OLD PRICE</t>
  </si>
  <si>
    <t>Artificial Potted Flowers Room Decorative Flowers (2 Pieces)</t>
  </si>
  <si>
    <t>AVERAGE DISCOUNT %AGE</t>
  </si>
  <si>
    <t>7-piece Set Of Storage Bags, Travel Storage Bags, Shoe Bags</t>
  </si>
  <si>
    <t>RATINGS</t>
  </si>
  <si>
    <t>380ML USB Rechargeable Portable Small Blenders And Juicers</t>
  </si>
  <si>
    <t>Watercolour Gold Foil Textured Print Pillow Cover</t>
  </si>
  <si>
    <t>5 Pieces/set Of Stainless Steel Induction Cooker Pots</t>
  </si>
  <si>
    <t>Agapeon Toothbrush Holder And Toothpaste Dispenser</t>
  </si>
  <si>
    <t>3PCS Single Head Knitting Crochet Sweater Needle Set</t>
  </si>
  <si>
    <t>Intelligent  LED Body Sensor Wireless Lighting Night Light USB</t>
  </si>
  <si>
    <t>120W Cordless Vacuum Cleaners Handheld Electric Vacuum Cleaner</t>
  </si>
  <si>
    <t>XLOOKUP</t>
  </si>
  <si>
    <t>VIC Wireless Vacuum Cleaner Dual Use For Home And Car 120W High Power Powerful</t>
  </si>
  <si>
    <t>HIGHEST PRICE</t>
  </si>
  <si>
    <t>32PCS Portable Cordless Drill Set With Cyclic Battery Drive -26 Variable Speed</t>
  </si>
  <si>
    <t>Mythco 120COB Solar Wall Ligt With Motion Sensor And Remote Control 3 Modes</t>
  </si>
  <si>
    <t>Average</t>
  </si>
  <si>
    <t>LEAST PRICE</t>
  </si>
  <si>
    <t>Large Lazy Inflatable Sofa Chairs PVC Lounger Seat Bag</t>
  </si>
  <si>
    <t>Wrought Iron Bathroom Shelf Wall Mounted Free Punch Toilet Rack</t>
  </si>
  <si>
    <t>AVERAGE DISCOUNT %AGE FOR PRODUCT CATEGORY</t>
  </si>
  <si>
    <t>Memory Foam Neck Pillow Cover, With Pillow Core - 50*30cm</t>
  </si>
  <si>
    <t>POOR</t>
  </si>
  <si>
    <t>AVERAGE CATEGORY</t>
  </si>
  <si>
    <t>13 In 1 Home Repair Tools Box Kit Set</t>
  </si>
  <si>
    <t>EXCELLENT</t>
  </si>
  <si>
    <t>Portable Wardrobe Nonwoven With 3 Hanging Rods And 6 Storage Shelves</t>
  </si>
  <si>
    <t>12 Litre Black Insulated Lunch Box</t>
  </si>
  <si>
    <t>RATING FOR PRODUCT CATEGORY</t>
  </si>
  <si>
    <t>220V 60W Electric Soldering Iron Kits With Tools, Tips, And Multimeter</t>
  </si>
  <si>
    <t>Desk Foldable Fan Adjustable Fan Strong Wind 3 Gear Usb</t>
  </si>
  <si>
    <t>LED Romantic Spaceship Starry Sky Projector,Children's Bedroom Night Light-Blue</t>
  </si>
  <si>
    <t>Household Pineapple Peeler Peeler</t>
  </si>
  <si>
    <t>Metal Decorative Hooks Key Hangers Entryway Wall Hooks Towel Hooks - Home</t>
  </si>
  <si>
    <t>Genebre 115 In 1 Screwdriver Repairing Tool Set For IPhone Cellphone Hand Tool</t>
  </si>
  <si>
    <t>52 Pieces Cake Decorating Tool Set Gift Kit Baking Supplies</t>
  </si>
  <si>
    <t>Multifunction Laser Level With Adjustment Tripod</t>
  </si>
  <si>
    <t>LASA 3 Tier Bamboo Shoe Bench Storage Shelf</t>
  </si>
  <si>
    <t>Exfoliate And Exfoliate Face Towel - Black</t>
  </si>
  <si>
    <t>LED Eye Protection  Desk Lamp , Study, Reading, USB Fan - Double Pen Holder</t>
  </si>
  <si>
    <t>Punch-free Great Load Bearing Bathroom Storage Rack Wall Shelf-White</t>
  </si>
  <si>
    <t>Foldable Overbed Table/Desk</t>
  </si>
  <si>
    <t>115  Piece Set Of Multifunctional Precision Screwdrivers</t>
  </si>
  <si>
    <t>Excellent</t>
  </si>
  <si>
    <t>LASA Digital Thermometer And Hydrometer</t>
  </si>
  <si>
    <t>53 Pieces/Set Yarn Knitting Crochet Hooks With Bag - Pansies</t>
  </si>
  <si>
    <t>1/2/3 Seater Elastic Sofa Cover,Living Room/Home Decor Chair Cover-Grey</t>
  </si>
  <si>
    <t>Portable Mini Cordless Car Vacuum Cleaner - Blue</t>
  </si>
  <si>
    <t>137 Pieces Cake Decorating Tool Set Baking Supplies</t>
  </si>
  <si>
    <t>LED Wall Digital Alarm Clock Study Home 12 / 24H Clock Calendar</t>
  </si>
  <si>
    <t>3D Waterproof EVA Plastic Shower Curtain 1.8*2Mtrs</t>
  </si>
  <si>
    <t>Electronic Digital Display Vernier Caliper</t>
  </si>
  <si>
    <t>Weighing Scale Digital Bathroom Body Fat Scale USB-Black</t>
  </si>
  <si>
    <t>100 Pcs Crochet Hook Tool Set Knitting Hook Set With Box</t>
  </si>
  <si>
    <t>12 Litre Insulated Lunch Box Grey</t>
  </si>
  <si>
    <t>53Pcs/Set Yarn Knitting Crochet Hooks With Bag - Fortune Cat</t>
  </si>
  <si>
    <t>Portable Home Small Air Humidifier 3-Speed Fan - Green</t>
  </si>
  <si>
    <t>LASA FOLDING TABLE SERVING STAND</t>
  </si>
  <si>
    <t>40cm Gold DIY Acrylic Wall Sticker Clock</t>
  </si>
  <si>
    <t>Anti-Skid Absorbent Insulation Coaster  For Home Office</t>
  </si>
  <si>
    <t>Peacock  Throw Pillow Cushion Case For Home Car</t>
  </si>
  <si>
    <t>LASA Aluminum Folding Truck Hand Cart - 68kg Max</t>
  </si>
  <si>
    <t>DIY File Folder, Office Drawer File Holder, Pen Holder, Desktop Storage Rack</t>
  </si>
  <si>
    <t>Classic Black Cat Cotton Hemp Pillow Case For Home Car</t>
  </si>
  <si>
    <t>Bedroom Simple Floor Hanging Clothes Rack Single Pole Hat Rack - White</t>
  </si>
  <si>
    <t>Konka Healty Electric Kettle, 24-hour Heat Preservation,1.5L,800W, White</t>
  </si>
  <si>
    <t>4pcs Bathroom/Kitchen Towel Rack,Roll Paper Holder,Towel Bars,Hook</t>
  </si>
  <si>
    <t xml:space="preserve"> </t>
  </si>
  <si>
    <t>MultiFunctional Storage Rack Multi-layer Bookshelf</t>
  </si>
  <si>
    <t>LASA Stainless Steel Double Wall Mount Soap Dispenser - 500ml</t>
  </si>
  <si>
    <t>4M Float Switch Water Level Controller -Water Tank</t>
  </si>
  <si>
    <t>Modern Sofa Throw Pillow Cover-45x45cm-Blue&amp;Red</t>
  </si>
  <si>
    <t>Balloon Insert, Birthday Party Balloon Set, PU Leather</t>
  </si>
  <si>
    <t>Shower Cap Wide Elastic Band Cover Reusable Bashroom Cap</t>
  </si>
  <si>
    <t>Christmas Elk Fence Yard Lawn Decorations Cute For Holidays</t>
  </si>
  <si>
    <t>60W Hot Melt Glue Sprayer - Efficient And Stable Glue Dispensing</t>
  </si>
  <si>
    <t>Car Phone Charging Stand</t>
  </si>
  <si>
    <t>2pcs Solar Street Light Flood Light Outdoor</t>
  </si>
  <si>
    <t>Creative Owl Shape Keychain Black</t>
  </si>
  <si>
    <t>Brush &amp; Paintbrush Cleaning Tool Pink</t>
  </si>
  <si>
    <t>Pen Grips For Kids Pen Grip Posture Correction Tool For Kids</t>
  </si>
  <si>
    <t>Pilates Cloth Bag Waterproof Durable High Capacity Purple</t>
  </si>
  <si>
    <t>Multi-purpose Rice Drainage Basket And Fruit And Vegetable Drainage Sieve</t>
  </si>
  <si>
    <t>Cute Christmas Fence Garden Decorations For Holiday Home</t>
  </si>
  <si>
    <t>Simple Metal Dog Art Sculpture Decoration For Home Office</t>
  </si>
  <si>
    <t>Christmas Fence Garden Decorations Outdoor For Holiday Home</t>
  </si>
  <si>
    <t>Angle Measuring Tool Full Metal Multi Angle Measuring Tool</t>
  </si>
  <si>
    <t>12V 19500rpm Handheld Electric Angle Grinder Tool - UK - Yellow/Black</t>
  </si>
  <si>
    <t>2PCS/LOT Solar LED Outdoor Intelligent Light Controlled Wall Lamp</t>
  </si>
  <si>
    <t>3PCS Rotary Scraper Thermomix For Kitchen</t>
  </si>
  <si>
    <t>Cushion Silicone Butt Cushion Summer Ice Cushion Honeycomb Gel Cushion</t>
  </si>
  <si>
    <t>7PCS Silicone Thumb Knife Finger Protector Vegetable Harvesting Knife</t>
  </si>
  <si>
    <t>5m Waterproof Spherical LED String Lights Outdoor Ball Chain Lights Party Lighting Decoration Adjustable</t>
  </si>
  <si>
    <t>2 Pairs Cowhide Split Leather Work Gloves.32â„‰ Or Above Welding Gloves</t>
  </si>
  <si>
    <t>Office Chair Lumbar Back Support Spine Posture Correction Pillow Car Cushion</t>
  </si>
  <si>
    <t>Cartoon Car Decoration Cute Individuality For Car Home Desk</t>
  </si>
  <si>
    <t>Outdoor Portable Water Bottle With Medicine Box - 600ML - Black</t>
  </si>
  <si>
    <t>Wall-Mounted Toothbrush Toothpaste Holder With Multiple Slots</t>
  </si>
  <si>
    <t>Multifunctional Hanging Storage Box Storage Bag (4 Layers)</t>
  </si>
  <si>
    <t>Wall Clock With Hidden Safe Box</t>
  </si>
  <si>
    <t>Portable Wine Table With Folding Round Table</t>
  </si>
  <si>
    <t>Sewing Machine Needle Threader Stitch Insertion Tool Automatic Quick Sewing</t>
  </si>
  <si>
    <t>6 Layers Steel Pipe Assembling Dustproof Storage Shoe Cabinet</t>
  </si>
  <si>
    <t>2PCS Ice Silk Square Cushion Cover Pillowcases - 65x65cm</t>
  </si>
  <si>
    <t>Wall Mount Automatic Toothpaste Dispenser Toothbrush Holder Toothpaste Squeezer</t>
  </si>
  <si>
    <t>Portable Soap Dispenser Kitchen Detergent Press Box Kitchen Tools</t>
  </si>
  <si>
    <t>4 Piece Coloured Stainless Steel Kitchenware Set</t>
  </si>
  <si>
    <t>Metal Wall Clock Silver Dial Crystal Jewelry Round Home Decoration Wall Clock</t>
  </si>
  <si>
    <t>Baby Early Education Shape And Color Cognitive Training Toys</t>
  </si>
  <si>
    <t>8in1 Screwdriver With LED Light</t>
  </si>
  <si>
    <t>9pcs Gas Mask, For Painting, Dust, Formaldehyde Grinding, Polishing</t>
  </si>
  <si>
    <t>24 Grid Wall-mounted Sundries Organiser Fabric Closet Bag Storage Rack</t>
  </si>
  <si>
    <t>1PC Refrigerator Food Seal Pocket Fridge Bags</t>
  </si>
  <si>
    <t>LED Solar Street Light-fake Camera</t>
  </si>
  <si>
    <t>Cartoon Embroidered Mini Towel Bear Cotton Wash Cloth Hand 4pcs</t>
  </si>
  <si>
    <t>Shower Nozzle Cleaning Unclogging Needle Mini Crevice Small Hole Cleaning Brush</t>
  </si>
  <si>
    <t>Thickening Multipurpose Non Stick Easy To Clean Heat Resistant Spoon Pad</t>
  </si>
  <si>
    <t>6 In 1 Bottle Can Opener Multifunctional Easy Opener</t>
  </si>
  <si>
    <t>Black Simple Water Cup Wine Coaster Anti Slip Absorbent</t>
  </si>
  <si>
    <t>Relationship between discount percentage and number of reviews.</t>
  </si>
  <si>
    <t>Do higher discounts lead to more reviews?</t>
  </si>
  <si>
    <t>Higher discounts &gt;= 40% are more frequent from the data</t>
  </si>
  <si>
    <t>Among the top ten products with the highest discounts, some have more reviews (10+)</t>
  </si>
  <si>
    <t>Some have few reviews ranging from 0-2</t>
  </si>
  <si>
    <t>Conclusion</t>
  </si>
  <si>
    <t xml:space="preserve">The relationship between discount %age and the number of reviews shows a trend </t>
  </si>
  <si>
    <t>that is inconsistent. Some high discount products have many reviws, while other don't</t>
  </si>
  <si>
    <t>Row Labels</t>
  </si>
  <si>
    <t>Low Discount</t>
  </si>
  <si>
    <t>Medium Discount</t>
  </si>
  <si>
    <t>Grand Total</t>
  </si>
  <si>
    <t>Average of Review</t>
  </si>
  <si>
    <t>Average of Ratingd</t>
  </si>
  <si>
    <t>Product with high discount tend to get more reviews but have</t>
  </si>
  <si>
    <t xml:space="preserve">slightly lower ratings, while low discount products receive fewer </t>
  </si>
  <si>
    <t>reviews but often have higher satisfaction</t>
  </si>
  <si>
    <t>discount ratings</t>
  </si>
  <si>
    <t>Rating comments</t>
  </si>
  <si>
    <t>Total</t>
  </si>
  <si>
    <t>Details for Average of Ratingd</t>
  </si>
  <si>
    <t>Details for Average of Discount - Review: 5</t>
  </si>
  <si>
    <t>Count of Product</t>
  </si>
  <si>
    <t>Column Labels</t>
  </si>
  <si>
    <t>Details for Average of Ratingd - Review: 1</t>
  </si>
  <si>
    <t>Count of Ratingd</t>
  </si>
  <si>
    <t>Max of Discount</t>
  </si>
  <si>
    <t>Sum of Review</t>
  </si>
  <si>
    <t>Reviews</t>
  </si>
  <si>
    <t>Max of Review</t>
  </si>
  <si>
    <t>Details for Count of Product</t>
  </si>
  <si>
    <t>TOP 5 PRODUCTS WITH HIGH RATINGS</t>
  </si>
  <si>
    <t>Count of Discount rating</t>
  </si>
  <si>
    <t>TOTAL PRODUCTS</t>
  </si>
  <si>
    <t>AVERAGE RATING</t>
  </si>
  <si>
    <t>AVERAGE REVIEWS</t>
  </si>
  <si>
    <t>AVERAGE DISCOUNT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</si>
</sst>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rgb="FFFF0000"/>
      <name val="Calibri"/>
      <family val="2"/>
      <scheme val="minor"/>
    </font>
    <font>
      <b/>
      <sz val="16"/>
      <color rgb="FFFF0000"/>
      <name val="Calibri"/>
      <family val="2"/>
      <scheme val="minor"/>
    </font>
    <font>
      <b/>
      <sz val="18"/>
      <color theme="1"/>
      <name val="Calibri"/>
      <family val="2"/>
      <scheme val="minor"/>
    </font>
    <font>
      <b/>
      <sz val="16"/>
      <name val="Calibri"/>
      <family val="2"/>
      <scheme val="minor"/>
    </font>
    <font>
      <b/>
      <sz val="18"/>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2">
    <xf numFmtId="0" fontId="0" fillId="0" borderId="0" xfId="0"/>
    <xf numFmtId="9" fontId="0" fillId="0" borderId="0" xfId="0" applyNumberFormat="1"/>
    <xf numFmtId="4" fontId="0" fillId="0" borderId="0" xfId="0" applyNumberFormat="1"/>
    <xf numFmtId="10" fontId="0" fillId="0" borderId="0" xfId="0" applyNumberFormat="1"/>
    <xf numFmtId="0" fontId="16" fillId="0" borderId="0" xfId="0" applyFont="1"/>
    <xf numFmtId="0" fontId="16" fillId="0" borderId="10" xfId="0" applyFont="1" applyBorder="1"/>
    <xf numFmtId="0" fontId="0" fillId="0" borderId="10" xfId="0" applyBorder="1"/>
    <xf numFmtId="9" fontId="0" fillId="0" borderId="10" xfId="0" applyNumberFormat="1" applyBorder="1"/>
    <xf numFmtId="4" fontId="0" fillId="0" borderId="10" xfId="0" applyNumberFormat="1" applyBorder="1"/>
    <xf numFmtId="3" fontId="0" fillId="0" borderId="10" xfId="0" applyNumberFormat="1" applyBorder="1"/>
    <xf numFmtId="0" fontId="0" fillId="33" borderId="0" xfId="0" applyFill="1"/>
    <xf numFmtId="0" fontId="16" fillId="33" borderId="0" xfId="0" applyFont="1" applyFill="1"/>
    <xf numFmtId="0" fontId="0" fillId="0" borderId="11" xfId="0" applyBorder="1"/>
    <xf numFmtId="0" fontId="0" fillId="0" borderId="12" xfId="0" applyBorder="1"/>
    <xf numFmtId="0" fontId="16" fillId="0" borderId="13" xfId="0" applyFont="1" applyBorder="1"/>
    <xf numFmtId="0" fontId="16" fillId="0" borderId="14" xfId="0" applyFont="1" applyBorder="1"/>
    <xf numFmtId="0" fontId="16" fillId="0" borderId="15" xfId="0" applyFont="1" applyBorder="1"/>
    <xf numFmtId="0" fontId="0" fillId="0" borderId="16" xfId="0" applyBorder="1"/>
    <xf numFmtId="0" fontId="0" fillId="0" borderId="17" xfId="0" applyBorder="1"/>
    <xf numFmtId="9" fontId="0" fillId="0" borderId="17" xfId="0" applyNumberFormat="1" applyBorder="1"/>
    <xf numFmtId="0" fontId="0" fillId="0" borderId="18" xfId="0" applyBorder="1"/>
    <xf numFmtId="0" fontId="0" fillId="0" borderId="0" xfId="0" pivotButton="1"/>
    <xf numFmtId="0" fontId="0" fillId="0" borderId="0" xfId="0" applyAlignment="1">
      <alignment horizontal="left"/>
    </xf>
    <xf numFmtId="9" fontId="0" fillId="0" borderId="0" xfId="0" applyNumberFormat="1" applyAlignment="1">
      <alignment horizontal="left"/>
    </xf>
    <xf numFmtId="0" fontId="18" fillId="0" borderId="0" xfId="0" applyFont="1" applyAlignment="1">
      <alignment horizontal="center" vertical="center" readingOrder="1"/>
    </xf>
    <xf numFmtId="0" fontId="0" fillId="34" borderId="0" xfId="0" applyFill="1"/>
    <xf numFmtId="0" fontId="16" fillId="34" borderId="10" xfId="0" applyFont="1" applyFill="1" applyBorder="1"/>
    <xf numFmtId="0" fontId="0" fillId="34" borderId="10" xfId="0" applyFill="1" applyBorder="1"/>
    <xf numFmtId="9" fontId="0" fillId="34" borderId="10" xfId="0" applyNumberFormat="1" applyFill="1" applyBorder="1"/>
    <xf numFmtId="4" fontId="0" fillId="34" borderId="10" xfId="0" applyNumberFormat="1" applyFill="1" applyBorder="1"/>
    <xf numFmtId="3" fontId="0" fillId="34" borderId="10" xfId="0" applyNumberFormat="1" applyFill="1" applyBorder="1"/>
    <xf numFmtId="0" fontId="0" fillId="34" borderId="10" xfId="0" applyFill="1" applyBorder="1" applyAlignment="1">
      <alignment horizontal="left"/>
    </xf>
    <xf numFmtId="164" fontId="0" fillId="0" borderId="17" xfId="0" applyNumberFormat="1" applyBorder="1"/>
    <xf numFmtId="0" fontId="20" fillId="33" borderId="0" xfId="0" applyFont="1" applyFill="1"/>
    <xf numFmtId="0" fontId="22" fillId="33" borderId="0" xfId="0" applyFont="1" applyFill="1"/>
    <xf numFmtId="0" fontId="21" fillId="33" borderId="0" xfId="0" applyFont="1" applyFill="1"/>
    <xf numFmtId="164" fontId="20" fillId="33" borderId="0" xfId="0" applyNumberFormat="1" applyFont="1" applyFill="1"/>
    <xf numFmtId="164" fontId="22" fillId="33" borderId="0" xfId="0" applyNumberFormat="1" applyFont="1" applyFill="1"/>
    <xf numFmtId="9" fontId="22" fillId="33" borderId="0" xfId="0" applyNumberFormat="1" applyFont="1" applyFill="1"/>
    <xf numFmtId="0" fontId="22" fillId="33" borderId="0" xfId="0" applyFont="1" applyFill="1" applyAlignment="1">
      <alignment horizontal="center"/>
    </xf>
    <xf numFmtId="0" fontId="19" fillId="34" borderId="19" xfId="0" applyFont="1" applyFill="1" applyBorder="1" applyAlignment="1">
      <alignment horizontal="center"/>
    </xf>
    <xf numFmtId="0" fontId="19" fillId="34"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8">
    <dxf>
      <font>
        <color rgb="FF9C0006"/>
      </font>
      <fill>
        <patternFill>
          <bgColor rgb="FFFFC7CE"/>
        </patternFill>
      </fill>
    </dxf>
    <dxf>
      <fill>
        <patternFill>
          <bgColor theme="9"/>
        </patternFill>
      </fill>
    </dxf>
    <dxf>
      <border diagonalUp="0" diagonalDown="0" outline="0">
        <left style="thin">
          <color indexed="64"/>
        </left>
        <right/>
        <top/>
        <bottom/>
      </border>
    </dxf>
    <dxf>
      <border diagonalUp="0" diagonalDown="0">
        <left style="thin">
          <color indexed="64"/>
        </left>
        <right/>
        <top style="thin">
          <color indexed="64"/>
        </top>
        <bottom style="thin">
          <color indexed="64"/>
        </bottom>
        <vertical/>
        <horizontal/>
      </border>
    </dxf>
    <dxf>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vertical/>
        <horizontal/>
      </border>
    </dxf>
    <dxf>
      <numFmt numFmtId="164" formatCode="0.0"/>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numFmt numFmtId="164" formatCode="0.0"/>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bottom/>
      </border>
    </dxf>
    <dxf>
      <numFmt numFmtId="4" formatCode="#,##0.00"/>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bottom/>
      </border>
    </dxf>
    <dxf>
      <numFmt numFmtId="4" formatCode="#,##0.00"/>
      <border diagonalUp="0" diagonalDown="0">
        <left style="thin">
          <color indexed="64"/>
        </left>
        <right style="thin">
          <color indexed="64"/>
        </right>
        <top style="thin">
          <color indexed="64"/>
        </top>
        <bottom style="thin">
          <color indexed="64"/>
        </bottom>
        <vertical/>
        <horizontal/>
      </border>
    </dxf>
    <dxf>
      <border diagonalUp="0" diagonalDown="0" outline="0">
        <left/>
        <right style="thin">
          <color indexed="64"/>
        </right>
        <top style="thin">
          <color indexed="64"/>
        </top>
        <bottom/>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s>
  <tableStyles count="0" defaultTableStyle="TableStyleMedium2" defaultPivotStyle="PivotStyleLight16"/>
  <colors>
    <mruColors>
      <color rgb="FFF5EB2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pivotCacheDefinition" Target="pivotCache/pivotCacheDefinition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2.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1.xml"/><Relationship Id="rId27"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[Dancan Ngare (Jumia Assignment).xlsx]High vs low discount!PivotTable1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'High vs low discount'!$B$3</c:f>
              <c:strCache>
                <c:ptCount val="1"/>
                <c:pt idx="0">
                  <c:v>Average of Review</c:v>
                </c:pt>
              </c:strCache>
            </c:strRef>
          </c:tx>
          <c:spPr>
            <a:solidFill>
              <a:schemeClr val="accent1"/>
            </a:solidFill>
            <a:ln>
              <a:noFill/>
            </a:ln>
            <a:effectLst/>
          </c:spPr>
          <c:invertIfNegative val="0"/>
          <c:cat>
            <c:strRef>
              <c:f>'High vs low discount'!$A$4:$A$7</c:f>
              <c:strCache>
                <c:ptCount val="3"/>
                <c:pt idx="0">
                  <c:v>High Discount</c:v>
                </c:pt>
                <c:pt idx="1">
                  <c:v>Low Discount</c:v>
                </c:pt>
                <c:pt idx="2">
                  <c:v>Medium Discount</c:v>
                </c:pt>
              </c:strCache>
            </c:strRef>
          </c:cat>
          <c:val>
            <c:numRef>
              <c:f>'High vs low discount'!$B$4:$B$7</c:f>
              <c:numCache>
                <c:formatCode>General</c:formatCode>
                <c:ptCount val="3"/>
                <c:pt idx="0">
                  <c:v>10.806451612903226</c:v>
                </c:pt>
                <c:pt idx="1">
                  <c:v>9.5</c:v>
                </c:pt>
                <c:pt idx="2">
                  <c:v>15.909090909090908</c:v>
                </c:pt>
              </c:numCache>
            </c:numRef>
          </c:val>
          <c:extLst>
            <c:ext xmlns:c16="http://schemas.microsoft.com/office/drawing/2014/chart" uri="{C3380CC4-5D6E-409C-BE32-E72D297353CC}">
              <c16:uniqueId val="{00000000-0503-4C30-8216-99050B7541A4}"/>
            </c:ext>
          </c:extLst>
        </c:ser>
        <c:ser>
          <c:idx val="1"/>
          <c:order val="1"/>
          <c:tx>
            <c:strRef>
              <c:f>'High vs low discount'!$C$3</c:f>
              <c:strCache>
                <c:ptCount val="1"/>
                <c:pt idx="0">
                  <c:v>Average of Ratingd</c:v>
                </c:pt>
              </c:strCache>
            </c:strRef>
          </c:tx>
          <c:spPr>
            <a:solidFill>
              <a:schemeClr val="accent2"/>
            </a:solidFill>
            <a:ln>
              <a:noFill/>
            </a:ln>
            <a:effectLst/>
          </c:spPr>
          <c:invertIfNegative val="0"/>
          <c:cat>
            <c:strRef>
              <c:f>'High vs low discount'!$A$4:$A$7</c:f>
              <c:strCache>
                <c:ptCount val="3"/>
                <c:pt idx="0">
                  <c:v>High Discount</c:v>
                </c:pt>
                <c:pt idx="1">
                  <c:v>Low Discount</c:v>
                </c:pt>
                <c:pt idx="2">
                  <c:v>Medium Discount</c:v>
                </c:pt>
              </c:strCache>
            </c:strRef>
          </c:cat>
          <c:val>
            <c:numRef>
              <c:f>'High vs low discount'!$C$4:$C$7</c:f>
              <c:numCache>
                <c:formatCode>General</c:formatCode>
                <c:ptCount val="3"/>
                <c:pt idx="0">
                  <c:v>3.6580645161290315</c:v>
                </c:pt>
                <c:pt idx="1">
                  <c:v>3.7250000000000001</c:v>
                </c:pt>
                <c:pt idx="2">
                  <c:v>4.245454545454546</c:v>
                </c:pt>
              </c:numCache>
            </c:numRef>
          </c:val>
          <c:extLst>
            <c:ext xmlns:c16="http://schemas.microsoft.com/office/drawing/2014/chart" uri="{C3380CC4-5D6E-409C-BE32-E72D297353CC}">
              <c16:uniqueId val="{00000001-0503-4C30-8216-99050B7541A4}"/>
            </c:ext>
          </c:extLst>
        </c:ser>
        <c:dLbls>
          <c:showLegendKey val="0"/>
          <c:showVal val="0"/>
          <c:showCatName val="0"/>
          <c:showSerName val="0"/>
          <c:showPercent val="0"/>
          <c:showBubbleSize val="0"/>
        </c:dLbls>
        <c:gapWidth val="182"/>
        <c:axId val="560723760"/>
        <c:axId val="560725920"/>
      </c:barChart>
      <c:catAx>
        <c:axId val="56072376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solidFill>
                      <a:srgbClr val="FF0000"/>
                    </a:solidFill>
                  </a:rPr>
                  <a:t>Discount Rating</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725920"/>
        <c:crosses val="autoZero"/>
        <c:auto val="1"/>
        <c:lblAlgn val="ctr"/>
        <c:lblOffset val="100"/>
        <c:noMultiLvlLbl val="0"/>
      </c:catAx>
      <c:valAx>
        <c:axId val="5607259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solidFill>
                      <a:srgbClr val="FF0000"/>
                    </a:solidFill>
                  </a:rPr>
                  <a:t>Avg Review/Rating</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723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[Dancan Ngare (Jumia Assignment).xlsx]Sheet3!PivotTable3</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Sheet3!$A$5:$A$41</c:f>
              <c:strCache>
                <c:ptCount val="36"/>
                <c:pt idx="0">
                  <c:v>9%</c:v>
                </c:pt>
                <c:pt idx="1">
                  <c:v>13%</c:v>
                </c:pt>
                <c:pt idx="2">
                  <c:v>18%</c:v>
                </c:pt>
                <c:pt idx="3">
                  <c:v>19%</c:v>
                </c:pt>
                <c:pt idx="4">
                  <c:v>20%</c:v>
                </c:pt>
                <c:pt idx="5">
                  <c:v>21%</c:v>
                </c:pt>
                <c:pt idx="6">
                  <c:v>22%</c:v>
                </c:pt>
                <c:pt idx="7">
                  <c:v>23%</c:v>
                </c:pt>
                <c:pt idx="8">
                  <c:v>24%</c:v>
                </c:pt>
                <c:pt idx="9">
                  <c:v>25%</c:v>
                </c:pt>
                <c:pt idx="10">
                  <c:v>26%</c:v>
                </c:pt>
                <c:pt idx="11">
                  <c:v>27%</c:v>
                </c:pt>
                <c:pt idx="12">
                  <c:v>29%</c:v>
                </c:pt>
                <c:pt idx="13">
                  <c:v>30%</c:v>
                </c:pt>
                <c:pt idx="14">
                  <c:v>32%</c:v>
                </c:pt>
                <c:pt idx="15">
                  <c:v>33%</c:v>
                </c:pt>
                <c:pt idx="16">
                  <c:v>34%</c:v>
                </c:pt>
                <c:pt idx="17">
                  <c:v>35%</c:v>
                </c:pt>
                <c:pt idx="18">
                  <c:v>37%</c:v>
                </c:pt>
                <c:pt idx="19">
                  <c:v>38%</c:v>
                </c:pt>
                <c:pt idx="20">
                  <c:v>39%</c:v>
                </c:pt>
                <c:pt idx="21">
                  <c:v>40%</c:v>
                </c:pt>
                <c:pt idx="22">
                  <c:v>41%</c:v>
                </c:pt>
                <c:pt idx="23">
                  <c:v>42%</c:v>
                </c:pt>
                <c:pt idx="24">
                  <c:v>43%</c:v>
                </c:pt>
                <c:pt idx="25">
                  <c:v>45%</c:v>
                </c:pt>
                <c:pt idx="26">
                  <c:v>46%</c:v>
                </c:pt>
                <c:pt idx="27">
                  <c:v>47%</c:v>
                </c:pt>
                <c:pt idx="28">
                  <c:v>48%</c:v>
                </c:pt>
                <c:pt idx="29">
                  <c:v>49%</c:v>
                </c:pt>
                <c:pt idx="30">
                  <c:v>50%</c:v>
                </c:pt>
                <c:pt idx="31">
                  <c:v>51%</c:v>
                </c:pt>
                <c:pt idx="32">
                  <c:v>52%</c:v>
                </c:pt>
                <c:pt idx="33">
                  <c:v>53%</c:v>
                </c:pt>
                <c:pt idx="34">
                  <c:v>54%</c:v>
                </c:pt>
                <c:pt idx="35">
                  <c:v>55%</c:v>
                </c:pt>
              </c:strCache>
            </c:strRef>
          </c:cat>
          <c:val>
            <c:numRef>
              <c:f>Sheet3!$B$5:$B$41</c:f>
              <c:numCache>
                <c:formatCode>General</c:formatCode>
                <c:ptCount val="36"/>
                <c:pt idx="0">
                  <c:v>1</c:v>
                </c:pt>
                <c:pt idx="1">
                  <c:v>1</c:v>
                </c:pt>
                <c:pt idx="2">
                  <c:v>1</c:v>
                </c:pt>
                <c:pt idx="3">
                  <c:v>1</c:v>
                </c:pt>
                <c:pt idx="4">
                  <c:v>1</c:v>
                </c:pt>
                <c:pt idx="5">
                  <c:v>1</c:v>
                </c:pt>
                <c:pt idx="6">
                  <c:v>1</c:v>
                </c:pt>
                <c:pt idx="7">
                  <c:v>1</c:v>
                </c:pt>
                <c:pt idx="8">
                  <c:v>1</c:v>
                </c:pt>
                <c:pt idx="9">
                  <c:v>1</c:v>
                </c:pt>
                <c:pt idx="10">
                  <c:v>1</c:v>
                </c:pt>
                <c:pt idx="11">
                  <c:v>2</c:v>
                </c:pt>
                <c:pt idx="12">
                  <c:v>1</c:v>
                </c:pt>
                <c:pt idx="13">
                  <c:v>1</c:v>
                </c:pt>
                <c:pt idx="14">
                  <c:v>1</c:v>
                </c:pt>
                <c:pt idx="15">
                  <c:v>1</c:v>
                </c:pt>
                <c:pt idx="16">
                  <c:v>2</c:v>
                </c:pt>
                <c:pt idx="17">
                  <c:v>2</c:v>
                </c:pt>
                <c:pt idx="18">
                  <c:v>2</c:v>
                </c:pt>
                <c:pt idx="19">
                  <c:v>2</c:v>
                </c:pt>
                <c:pt idx="20">
                  <c:v>1</c:v>
                </c:pt>
                <c:pt idx="21">
                  <c:v>1</c:v>
                </c:pt>
                <c:pt idx="22">
                  <c:v>1</c:v>
                </c:pt>
                <c:pt idx="23">
                  <c:v>1</c:v>
                </c:pt>
                <c:pt idx="24">
                  <c:v>2</c:v>
                </c:pt>
                <c:pt idx="25">
                  <c:v>3</c:v>
                </c:pt>
                <c:pt idx="26">
                  <c:v>2</c:v>
                </c:pt>
                <c:pt idx="27">
                  <c:v>4</c:v>
                </c:pt>
                <c:pt idx="28">
                  <c:v>1</c:v>
                </c:pt>
                <c:pt idx="29">
                  <c:v>5</c:v>
                </c:pt>
                <c:pt idx="30">
                  <c:v>2</c:v>
                </c:pt>
                <c:pt idx="31">
                  <c:v>1</c:v>
                </c:pt>
                <c:pt idx="32">
                  <c:v>2</c:v>
                </c:pt>
                <c:pt idx="33">
                  <c:v>2</c:v>
                </c:pt>
                <c:pt idx="34">
                  <c:v>2</c:v>
                </c:pt>
                <c:pt idx="35">
                  <c:v>2</c:v>
                </c:pt>
              </c:numCache>
            </c:numRef>
          </c:val>
          <c:smooth val="0"/>
          <c:extLst>
            <c:ext xmlns:c16="http://schemas.microsoft.com/office/drawing/2014/chart" uri="{C3380CC4-5D6E-409C-BE32-E72D297353CC}">
              <c16:uniqueId val="{00000002-BB68-4C76-B5E2-91E13F45F6BD}"/>
            </c:ext>
          </c:extLst>
        </c:ser>
        <c:dLbls>
          <c:showLegendKey val="0"/>
          <c:showVal val="0"/>
          <c:showCatName val="0"/>
          <c:showSerName val="0"/>
          <c:showPercent val="0"/>
          <c:showBubbleSize val="0"/>
        </c:dLbls>
        <c:marker val="1"/>
        <c:smooth val="0"/>
        <c:axId val="631542896"/>
        <c:axId val="466384608"/>
      </c:lineChart>
      <c:catAx>
        <c:axId val="6315428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solidFill>
                      <a:srgbClr val="FF0000"/>
                    </a:solidFill>
                  </a:rPr>
                  <a:t>Percentage Discount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384608"/>
        <c:crosses val="autoZero"/>
        <c:auto val="1"/>
        <c:lblAlgn val="ctr"/>
        <c:lblOffset val="100"/>
        <c:noMultiLvlLbl val="0"/>
      </c:catAx>
      <c:valAx>
        <c:axId val="4663846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solidFill>
                      <a:srgbClr val="FF0000"/>
                    </a:solidFill>
                  </a:rPr>
                  <a:t>Ratings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1542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workbook!$D$2</c:f>
              <c:strCache>
                <c:ptCount val="1"/>
                <c:pt idx="0">
                  <c:v>Excellent</c:v>
                </c:pt>
              </c:strCache>
            </c:strRef>
          </c:tx>
          <c:spPr>
            <a:solidFill>
              <a:schemeClr val="accent1"/>
            </a:solidFill>
            <a:ln>
              <a:noFill/>
            </a:ln>
            <a:effectLst/>
          </c:spPr>
          <c:invertIfNegative val="0"/>
          <c:val>
            <c:numRef>
              <c:f>workbook!$E$2</c:f>
              <c:numCache>
                <c:formatCode>General</c:formatCode>
                <c:ptCount val="1"/>
                <c:pt idx="0">
                  <c:v>12</c:v>
                </c:pt>
              </c:numCache>
            </c:numRef>
          </c:val>
          <c:extLst>
            <c:ext xmlns:c16="http://schemas.microsoft.com/office/drawing/2014/chart" uri="{C3380CC4-5D6E-409C-BE32-E72D297353CC}">
              <c16:uniqueId val="{00000000-285E-488A-B012-CEBD7F34D367}"/>
            </c:ext>
          </c:extLst>
        </c:ser>
        <c:ser>
          <c:idx val="1"/>
          <c:order val="1"/>
          <c:tx>
            <c:strRef>
              <c:f>workbook!$D$3</c:f>
              <c:strCache>
                <c:ptCount val="1"/>
                <c:pt idx="0">
                  <c:v>Average</c:v>
                </c:pt>
              </c:strCache>
            </c:strRef>
          </c:tx>
          <c:spPr>
            <a:solidFill>
              <a:schemeClr val="accent2"/>
            </a:solidFill>
            <a:ln>
              <a:noFill/>
            </a:ln>
            <a:effectLst/>
          </c:spPr>
          <c:invertIfNegative val="0"/>
          <c:val>
            <c:numRef>
              <c:f>workbook!$E$3</c:f>
              <c:numCache>
                <c:formatCode>General</c:formatCode>
                <c:ptCount val="1"/>
                <c:pt idx="0">
                  <c:v>22</c:v>
                </c:pt>
              </c:numCache>
            </c:numRef>
          </c:val>
          <c:extLst>
            <c:ext xmlns:c16="http://schemas.microsoft.com/office/drawing/2014/chart" uri="{C3380CC4-5D6E-409C-BE32-E72D297353CC}">
              <c16:uniqueId val="{00000001-285E-488A-B012-CEBD7F34D367}"/>
            </c:ext>
          </c:extLst>
        </c:ser>
        <c:ser>
          <c:idx val="2"/>
          <c:order val="2"/>
          <c:tx>
            <c:strRef>
              <c:f>workbook!$D$4</c:f>
              <c:strCache>
                <c:ptCount val="1"/>
                <c:pt idx="0">
                  <c:v>Poor</c:v>
                </c:pt>
              </c:strCache>
            </c:strRef>
          </c:tx>
          <c:spPr>
            <a:solidFill>
              <a:schemeClr val="accent3"/>
            </a:solidFill>
            <a:ln>
              <a:noFill/>
            </a:ln>
            <a:effectLst/>
          </c:spPr>
          <c:invertIfNegative val="0"/>
          <c:val>
            <c:numRef>
              <c:f>workbook!$E$4</c:f>
              <c:numCache>
                <c:formatCode>General</c:formatCode>
                <c:ptCount val="1"/>
                <c:pt idx="0">
                  <c:v>23</c:v>
                </c:pt>
              </c:numCache>
            </c:numRef>
          </c:val>
          <c:extLst>
            <c:ext xmlns:c16="http://schemas.microsoft.com/office/drawing/2014/chart" uri="{C3380CC4-5D6E-409C-BE32-E72D297353CC}">
              <c16:uniqueId val="{00000002-285E-488A-B012-CEBD7F34D367}"/>
            </c:ext>
          </c:extLst>
        </c:ser>
        <c:dLbls>
          <c:showLegendKey val="0"/>
          <c:showVal val="0"/>
          <c:showCatName val="0"/>
          <c:showSerName val="0"/>
          <c:showPercent val="0"/>
          <c:showBubbleSize val="0"/>
        </c:dLbls>
        <c:gapWidth val="182"/>
        <c:axId val="638873584"/>
        <c:axId val="638873944"/>
      </c:barChart>
      <c:catAx>
        <c:axId val="6388735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873944"/>
        <c:crosses val="autoZero"/>
        <c:auto val="1"/>
        <c:lblAlgn val="ctr"/>
        <c:lblOffset val="100"/>
        <c:noMultiLvlLbl val="0"/>
      </c:catAx>
      <c:valAx>
        <c:axId val="6388739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8735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[Dancan Ngare (Jumia Assignment).xlsx]discount and reviews!PivotTable1</c:name>
    <c:fmtId val="1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'discount and reviews'!$B$3</c:f>
              <c:strCache>
                <c:ptCount val="1"/>
                <c:pt idx="0">
                  <c:v>Total</c:v>
                </c:pt>
              </c:strCache>
            </c:strRef>
          </c:tx>
          <c:spPr>
            <a:ln w="28575" cap="rnd">
              <a:solidFill>
                <a:schemeClr val="accent1"/>
              </a:solidFill>
              <a:round/>
            </a:ln>
            <a:effectLst/>
          </c:spPr>
          <c:marker>
            <c:symbol val="none"/>
          </c:marker>
          <c:cat>
            <c:strRef>
              <c:f>'discount and reviews'!$A$4:$A$40</c:f>
              <c:strCache>
                <c:ptCount val="36"/>
                <c:pt idx="0">
                  <c:v>9%</c:v>
                </c:pt>
                <c:pt idx="1">
                  <c:v>13%</c:v>
                </c:pt>
                <c:pt idx="2">
                  <c:v>18%</c:v>
                </c:pt>
                <c:pt idx="3">
                  <c:v>19%</c:v>
                </c:pt>
                <c:pt idx="4">
                  <c:v>20%</c:v>
                </c:pt>
                <c:pt idx="5">
                  <c:v>21%</c:v>
                </c:pt>
                <c:pt idx="6">
                  <c:v>22%</c:v>
                </c:pt>
                <c:pt idx="7">
                  <c:v>23%</c:v>
                </c:pt>
                <c:pt idx="8">
                  <c:v>24%</c:v>
                </c:pt>
                <c:pt idx="9">
                  <c:v>25%</c:v>
                </c:pt>
                <c:pt idx="10">
                  <c:v>26%</c:v>
                </c:pt>
                <c:pt idx="11">
                  <c:v>27%</c:v>
                </c:pt>
                <c:pt idx="12">
                  <c:v>29%</c:v>
                </c:pt>
                <c:pt idx="13">
                  <c:v>30%</c:v>
                </c:pt>
                <c:pt idx="14">
                  <c:v>32%</c:v>
                </c:pt>
                <c:pt idx="15">
                  <c:v>33%</c:v>
                </c:pt>
                <c:pt idx="16">
                  <c:v>34%</c:v>
                </c:pt>
                <c:pt idx="17">
                  <c:v>35%</c:v>
                </c:pt>
                <c:pt idx="18">
                  <c:v>37%</c:v>
                </c:pt>
                <c:pt idx="19">
                  <c:v>38%</c:v>
                </c:pt>
                <c:pt idx="20">
                  <c:v>39%</c:v>
                </c:pt>
                <c:pt idx="21">
                  <c:v>40%</c:v>
                </c:pt>
                <c:pt idx="22">
                  <c:v>41%</c:v>
                </c:pt>
                <c:pt idx="23">
                  <c:v>42%</c:v>
                </c:pt>
                <c:pt idx="24">
                  <c:v>43%</c:v>
                </c:pt>
                <c:pt idx="25">
                  <c:v>45%</c:v>
                </c:pt>
                <c:pt idx="26">
                  <c:v>46%</c:v>
                </c:pt>
                <c:pt idx="27">
                  <c:v>47%</c:v>
                </c:pt>
                <c:pt idx="28">
                  <c:v>48%</c:v>
                </c:pt>
                <c:pt idx="29">
                  <c:v>49%</c:v>
                </c:pt>
                <c:pt idx="30">
                  <c:v>50%</c:v>
                </c:pt>
                <c:pt idx="31">
                  <c:v>51%</c:v>
                </c:pt>
                <c:pt idx="32">
                  <c:v>52%</c:v>
                </c:pt>
                <c:pt idx="33">
                  <c:v>53%</c:v>
                </c:pt>
                <c:pt idx="34">
                  <c:v>54%</c:v>
                </c:pt>
                <c:pt idx="35">
                  <c:v>55%</c:v>
                </c:pt>
              </c:strCache>
            </c:strRef>
          </c:cat>
          <c:val>
            <c:numRef>
              <c:f>'discount and reviews'!$B$4:$B$40</c:f>
              <c:numCache>
                <c:formatCode>General</c:formatCode>
                <c:ptCount val="36"/>
                <c:pt idx="0">
                  <c:v>15</c:v>
                </c:pt>
                <c:pt idx="1">
                  <c:v>6</c:v>
                </c:pt>
                <c:pt idx="2">
                  <c:v>12</c:v>
                </c:pt>
                <c:pt idx="3">
                  <c:v>5</c:v>
                </c:pt>
                <c:pt idx="4">
                  <c:v>12</c:v>
                </c:pt>
                <c:pt idx="5">
                  <c:v>1</c:v>
                </c:pt>
                <c:pt idx="6">
                  <c:v>16</c:v>
                </c:pt>
                <c:pt idx="7">
                  <c:v>14</c:v>
                </c:pt>
                <c:pt idx="8">
                  <c:v>55</c:v>
                </c:pt>
                <c:pt idx="9">
                  <c:v>24</c:v>
                </c:pt>
                <c:pt idx="10">
                  <c:v>5</c:v>
                </c:pt>
                <c:pt idx="11">
                  <c:v>26</c:v>
                </c:pt>
                <c:pt idx="12">
                  <c:v>5</c:v>
                </c:pt>
                <c:pt idx="13">
                  <c:v>20</c:v>
                </c:pt>
                <c:pt idx="14">
                  <c:v>13</c:v>
                </c:pt>
                <c:pt idx="15">
                  <c:v>9</c:v>
                </c:pt>
                <c:pt idx="16">
                  <c:v>25.5</c:v>
                </c:pt>
                <c:pt idx="17">
                  <c:v>27.5</c:v>
                </c:pt>
                <c:pt idx="18">
                  <c:v>4.5</c:v>
                </c:pt>
                <c:pt idx="19">
                  <c:v>2</c:v>
                </c:pt>
                <c:pt idx="20">
                  <c:v>5</c:v>
                </c:pt>
                <c:pt idx="21">
                  <c:v>1</c:v>
                </c:pt>
                <c:pt idx="22">
                  <c:v>36</c:v>
                </c:pt>
                <c:pt idx="23">
                  <c:v>6</c:v>
                </c:pt>
                <c:pt idx="24">
                  <c:v>5.5</c:v>
                </c:pt>
                <c:pt idx="25">
                  <c:v>9.3333333333333339</c:v>
                </c:pt>
                <c:pt idx="26">
                  <c:v>1.5</c:v>
                </c:pt>
                <c:pt idx="27">
                  <c:v>9.75</c:v>
                </c:pt>
                <c:pt idx="28">
                  <c:v>9</c:v>
                </c:pt>
                <c:pt idx="29">
                  <c:v>23.6</c:v>
                </c:pt>
                <c:pt idx="30">
                  <c:v>4</c:v>
                </c:pt>
                <c:pt idx="31">
                  <c:v>2</c:v>
                </c:pt>
                <c:pt idx="32">
                  <c:v>12</c:v>
                </c:pt>
                <c:pt idx="33">
                  <c:v>7.5</c:v>
                </c:pt>
                <c:pt idx="34">
                  <c:v>8.5</c:v>
                </c:pt>
                <c:pt idx="35">
                  <c:v>9</c:v>
                </c:pt>
              </c:numCache>
            </c:numRef>
          </c:val>
          <c:smooth val="0"/>
          <c:extLst>
            <c:ext xmlns:c16="http://schemas.microsoft.com/office/drawing/2014/chart" uri="{C3380CC4-5D6E-409C-BE32-E72D297353CC}">
              <c16:uniqueId val="{00000000-DF0C-4E36-AA56-C90B8C77DB92}"/>
            </c:ext>
          </c:extLst>
        </c:ser>
        <c:dLbls>
          <c:showLegendKey val="0"/>
          <c:showVal val="0"/>
          <c:showCatName val="0"/>
          <c:showSerName val="0"/>
          <c:showPercent val="0"/>
          <c:showBubbleSize val="0"/>
        </c:dLbls>
        <c:smooth val="0"/>
        <c:axId val="555757056"/>
        <c:axId val="555752736"/>
      </c:lineChart>
      <c:catAx>
        <c:axId val="5557570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solidFill>
                      <a:srgbClr val="FF0000"/>
                    </a:solidFill>
                  </a:rPr>
                  <a:t>Discount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752736"/>
        <c:crosses val="autoZero"/>
        <c:auto val="1"/>
        <c:lblAlgn val="ctr"/>
        <c:lblOffset val="100"/>
        <c:noMultiLvlLbl val="0"/>
      </c:catAx>
      <c:valAx>
        <c:axId val="5557527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solidFill>
                      <a:srgbClr val="FF0000"/>
                    </a:solidFill>
                  </a:rPr>
                  <a:t>Reviews</a:t>
                </a:r>
              </a:p>
            </c:rich>
          </c:tx>
          <c:layout>
            <c:manualLayout>
              <c:xMode val="edge"/>
              <c:yMode val="edge"/>
              <c:x val="2.1680216802168022E-2"/>
              <c:y val="0.4065669669124901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757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[Dancan Ngare (Jumia Assignment).xlsx]ratings and reviews!PivotTable1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rgbClr val="FF0000"/>
                </a:solidFill>
              </a:rPr>
              <a:t>Relationship between ratings and reviews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'ratings and reviews'!$B$3</c:f>
              <c:strCache>
                <c:ptCount val="1"/>
                <c:pt idx="0">
                  <c:v>Total</c:v>
                </c:pt>
              </c:strCache>
            </c:strRef>
          </c:tx>
          <c:spPr>
            <a:solidFill>
              <a:schemeClr val="accent1"/>
            </a:solidFill>
            <a:ln>
              <a:noFill/>
            </a:ln>
            <a:effectLst/>
          </c:spPr>
          <c:invertIfNegative val="0"/>
          <c:cat>
            <c:strRef>
              <c:f>'ratings and reviews'!$A$4:$A$26</c:f>
              <c:strCache>
                <c:ptCount val="22"/>
                <c:pt idx="0">
                  <c:v>2</c:v>
                </c:pt>
                <c:pt idx="1">
                  <c:v>2.1</c:v>
                </c:pt>
                <c:pt idx="2">
                  <c:v>2.2</c:v>
                </c:pt>
                <c:pt idx="3">
                  <c:v>2.3</c:v>
                </c:pt>
                <c:pt idx="4">
                  <c:v>2.5</c:v>
                </c:pt>
                <c:pt idx="5">
                  <c:v>2.6</c:v>
                </c:pt>
                <c:pt idx="6">
                  <c:v>2.7</c:v>
                </c:pt>
                <c:pt idx="7">
                  <c:v>2.8</c:v>
                </c:pt>
                <c:pt idx="8">
                  <c:v>2.9</c:v>
                </c:pt>
                <c:pt idx="9">
                  <c:v>3</c:v>
                </c:pt>
                <c:pt idx="10">
                  <c:v>3.3</c:v>
                </c:pt>
                <c:pt idx="11">
                  <c:v>3.8</c:v>
                </c:pt>
                <c:pt idx="12">
                  <c:v>4</c:v>
                </c:pt>
                <c:pt idx="13">
                  <c:v>4.1</c:v>
                </c:pt>
                <c:pt idx="14">
                  <c:v>4.2</c:v>
                </c:pt>
                <c:pt idx="15">
                  <c:v>4.3</c:v>
                </c:pt>
                <c:pt idx="16">
                  <c:v>4.4</c:v>
                </c:pt>
                <c:pt idx="17">
                  <c:v>4.5</c:v>
                </c:pt>
                <c:pt idx="18">
                  <c:v>4.6</c:v>
                </c:pt>
                <c:pt idx="19">
                  <c:v>4.7</c:v>
                </c:pt>
                <c:pt idx="20">
                  <c:v>4.8</c:v>
                </c:pt>
                <c:pt idx="21">
                  <c:v>5</c:v>
                </c:pt>
              </c:strCache>
            </c:strRef>
          </c:cat>
          <c:val>
            <c:numRef>
              <c:f>'ratings and reviews'!$B$4:$B$26</c:f>
              <c:numCache>
                <c:formatCode>General</c:formatCode>
                <c:ptCount val="22"/>
                <c:pt idx="0">
                  <c:v>1</c:v>
                </c:pt>
                <c:pt idx="1">
                  <c:v>13</c:v>
                </c:pt>
                <c:pt idx="2">
                  <c:v>6</c:v>
                </c:pt>
                <c:pt idx="3">
                  <c:v>7</c:v>
                </c:pt>
                <c:pt idx="4">
                  <c:v>6</c:v>
                </c:pt>
                <c:pt idx="5">
                  <c:v>17</c:v>
                </c:pt>
                <c:pt idx="6">
                  <c:v>15</c:v>
                </c:pt>
                <c:pt idx="7">
                  <c:v>69</c:v>
                </c:pt>
                <c:pt idx="8">
                  <c:v>16</c:v>
                </c:pt>
                <c:pt idx="9">
                  <c:v>10</c:v>
                </c:pt>
                <c:pt idx="10">
                  <c:v>13</c:v>
                </c:pt>
                <c:pt idx="11">
                  <c:v>13</c:v>
                </c:pt>
                <c:pt idx="12">
                  <c:v>15</c:v>
                </c:pt>
                <c:pt idx="13">
                  <c:v>20</c:v>
                </c:pt>
                <c:pt idx="14">
                  <c:v>9</c:v>
                </c:pt>
                <c:pt idx="15">
                  <c:v>36</c:v>
                </c:pt>
                <c:pt idx="16">
                  <c:v>14</c:v>
                </c:pt>
                <c:pt idx="17">
                  <c:v>32</c:v>
                </c:pt>
                <c:pt idx="18">
                  <c:v>55</c:v>
                </c:pt>
                <c:pt idx="19">
                  <c:v>39</c:v>
                </c:pt>
                <c:pt idx="20">
                  <c:v>12</c:v>
                </c:pt>
                <c:pt idx="21">
                  <c:v>3</c:v>
                </c:pt>
              </c:numCache>
            </c:numRef>
          </c:val>
          <c:extLst>
            <c:ext xmlns:c16="http://schemas.microsoft.com/office/drawing/2014/chart" uri="{C3380CC4-5D6E-409C-BE32-E72D297353CC}">
              <c16:uniqueId val="{00000000-45C0-478A-B57A-A0958593D3D1}"/>
            </c:ext>
          </c:extLst>
        </c:ser>
        <c:dLbls>
          <c:showLegendKey val="0"/>
          <c:showVal val="0"/>
          <c:showCatName val="0"/>
          <c:showSerName val="0"/>
          <c:showPercent val="0"/>
          <c:showBubbleSize val="0"/>
        </c:dLbls>
        <c:gapWidth val="150"/>
        <c:axId val="660986944"/>
        <c:axId val="660978304"/>
      </c:barChart>
      <c:catAx>
        <c:axId val="6609869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i="0" u="none" strike="noStrike" kern="1200" baseline="0">
                    <a:solidFill>
                      <a:srgbClr val="FF0000"/>
                    </a:solidFill>
                  </a:rPr>
                  <a:t>Ratings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0978304"/>
        <c:crosses val="autoZero"/>
        <c:auto val="1"/>
        <c:lblAlgn val="ctr"/>
        <c:lblOffset val="100"/>
        <c:noMultiLvlLbl val="0"/>
      </c:catAx>
      <c:valAx>
        <c:axId val="6609783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i="0" u="none" strike="noStrike" baseline="0">
                    <a:solidFill>
                      <a:srgbClr val="FF0000"/>
                    </a:solidFill>
                    <a:effectLst/>
                  </a:rPr>
                  <a:t>Reviews</a:t>
                </a:r>
                <a:r>
                  <a:rPr lang="en-US" sz="1000" b="0" i="0" u="none" strike="noStrike" baseline="0"/>
                  <a:t> </a:t>
                </a:r>
                <a:endParaRPr lang="en-US"/>
              </a:p>
            </c:rich>
          </c:tx>
          <c:layout>
            <c:manualLayout>
              <c:xMode val="edge"/>
              <c:yMode val="edge"/>
              <c:x val="3.8800705467372132E-2"/>
              <c:y val="0.398085362406622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0986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[Dancan Ngare (Jumia Assignment).xlsx]Sheet5!PivotTable3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4358705161854767E-2"/>
          <c:y val="0.14249781277340332"/>
          <c:w val="0.65078018372703417"/>
          <c:h val="0.65853091280256637"/>
        </c:manualLayout>
      </c:layout>
      <c:barChart>
        <c:barDir val="col"/>
        <c:grouping val="clustered"/>
        <c:varyColors val="0"/>
        <c:ser>
          <c:idx val="0"/>
          <c:order val="0"/>
          <c:tx>
            <c:strRef>
              <c:f>Sheet5!$B$3:$B$4</c:f>
              <c:strCache>
                <c:ptCount val="1"/>
                <c:pt idx="0">
                  <c:v> </c:v>
                </c:pt>
              </c:strCache>
            </c:strRef>
          </c:tx>
          <c:spPr>
            <a:solidFill>
              <a:schemeClr val="accent1"/>
            </a:solidFill>
            <a:ln>
              <a:noFill/>
            </a:ln>
            <a:effectLst/>
          </c:spPr>
          <c:invertIfNegative val="0"/>
          <c:cat>
            <c:strRef>
              <c:f>Sheet5!$A$5:$A$8</c:f>
              <c:strCache>
                <c:ptCount val="3"/>
                <c:pt idx="0">
                  <c:v>High Discount</c:v>
                </c:pt>
                <c:pt idx="1">
                  <c:v>Low Discount</c:v>
                </c:pt>
                <c:pt idx="2">
                  <c:v>Medium Discount</c:v>
                </c:pt>
              </c:strCache>
            </c:strRef>
          </c:cat>
          <c:val>
            <c:numRef>
              <c:f>Sheet5!$B$5:$B$8</c:f>
              <c:numCache>
                <c:formatCode>General</c:formatCode>
                <c:ptCount val="3"/>
                <c:pt idx="0">
                  <c:v>32</c:v>
                </c:pt>
                <c:pt idx="1">
                  <c:v>14</c:v>
                </c:pt>
                <c:pt idx="2">
                  <c:v>9</c:v>
                </c:pt>
              </c:numCache>
            </c:numRef>
          </c:val>
          <c:extLst>
            <c:ext xmlns:c16="http://schemas.microsoft.com/office/drawing/2014/chart" uri="{C3380CC4-5D6E-409C-BE32-E72D297353CC}">
              <c16:uniqueId val="{00000000-9E54-4D89-A10F-A987E939D037}"/>
            </c:ext>
          </c:extLst>
        </c:ser>
        <c:ser>
          <c:idx val="1"/>
          <c:order val="1"/>
          <c:tx>
            <c:strRef>
              <c:f>Sheet5!$C$3:$C$4</c:f>
              <c:strCache>
                <c:ptCount val="1"/>
                <c:pt idx="0">
                  <c:v>Average</c:v>
                </c:pt>
              </c:strCache>
            </c:strRef>
          </c:tx>
          <c:spPr>
            <a:solidFill>
              <a:schemeClr val="accent2"/>
            </a:solidFill>
            <a:ln>
              <a:noFill/>
            </a:ln>
            <a:effectLst/>
          </c:spPr>
          <c:invertIfNegative val="0"/>
          <c:cat>
            <c:strRef>
              <c:f>Sheet5!$A$5:$A$8</c:f>
              <c:strCache>
                <c:ptCount val="3"/>
                <c:pt idx="0">
                  <c:v>High Discount</c:v>
                </c:pt>
                <c:pt idx="1">
                  <c:v>Low Discount</c:v>
                </c:pt>
                <c:pt idx="2">
                  <c:v>Medium Discount</c:v>
                </c:pt>
              </c:strCache>
            </c:strRef>
          </c:cat>
          <c:val>
            <c:numRef>
              <c:f>Sheet5!$C$5:$C$8</c:f>
              <c:numCache>
                <c:formatCode>General</c:formatCode>
                <c:ptCount val="3"/>
                <c:pt idx="0">
                  <c:v>11</c:v>
                </c:pt>
                <c:pt idx="1">
                  <c:v>2</c:v>
                </c:pt>
                <c:pt idx="2">
                  <c:v>9</c:v>
                </c:pt>
              </c:numCache>
            </c:numRef>
          </c:val>
          <c:extLst>
            <c:ext xmlns:c16="http://schemas.microsoft.com/office/drawing/2014/chart" uri="{C3380CC4-5D6E-409C-BE32-E72D297353CC}">
              <c16:uniqueId val="{0000000A-1156-4052-9C50-A09B6CA47425}"/>
            </c:ext>
          </c:extLst>
        </c:ser>
        <c:ser>
          <c:idx val="2"/>
          <c:order val="2"/>
          <c:tx>
            <c:strRef>
              <c:f>Sheet5!$D$3:$D$4</c:f>
              <c:strCache>
                <c:ptCount val="1"/>
                <c:pt idx="0">
                  <c:v>Excellent</c:v>
                </c:pt>
              </c:strCache>
            </c:strRef>
          </c:tx>
          <c:spPr>
            <a:solidFill>
              <a:schemeClr val="accent3"/>
            </a:solidFill>
            <a:ln>
              <a:noFill/>
            </a:ln>
            <a:effectLst/>
          </c:spPr>
          <c:invertIfNegative val="0"/>
          <c:cat>
            <c:strRef>
              <c:f>Sheet5!$A$5:$A$8</c:f>
              <c:strCache>
                <c:ptCount val="3"/>
                <c:pt idx="0">
                  <c:v>High Discount</c:v>
                </c:pt>
                <c:pt idx="1">
                  <c:v>Low Discount</c:v>
                </c:pt>
                <c:pt idx="2">
                  <c:v>Medium Discount</c:v>
                </c:pt>
              </c:strCache>
            </c:strRef>
          </c:cat>
          <c:val>
            <c:numRef>
              <c:f>Sheet5!$D$5:$D$8</c:f>
              <c:numCache>
                <c:formatCode>General</c:formatCode>
                <c:ptCount val="3"/>
                <c:pt idx="0">
                  <c:v>10</c:v>
                </c:pt>
                <c:pt idx="1">
                  <c:v>1</c:v>
                </c:pt>
                <c:pt idx="2">
                  <c:v>12</c:v>
                </c:pt>
              </c:numCache>
            </c:numRef>
          </c:val>
          <c:extLst>
            <c:ext xmlns:c16="http://schemas.microsoft.com/office/drawing/2014/chart" uri="{C3380CC4-5D6E-409C-BE32-E72D297353CC}">
              <c16:uniqueId val="{0000000B-1156-4052-9C50-A09B6CA47425}"/>
            </c:ext>
          </c:extLst>
        </c:ser>
        <c:ser>
          <c:idx val="3"/>
          <c:order val="3"/>
          <c:tx>
            <c:strRef>
              <c:f>Sheet5!$E$3:$E$4</c:f>
              <c:strCache>
                <c:ptCount val="1"/>
                <c:pt idx="0">
                  <c:v>Poor</c:v>
                </c:pt>
              </c:strCache>
            </c:strRef>
          </c:tx>
          <c:spPr>
            <a:solidFill>
              <a:schemeClr val="accent4"/>
            </a:solidFill>
            <a:ln>
              <a:noFill/>
            </a:ln>
            <a:effectLst/>
          </c:spPr>
          <c:invertIfNegative val="0"/>
          <c:cat>
            <c:strRef>
              <c:f>Sheet5!$A$5:$A$8</c:f>
              <c:strCache>
                <c:ptCount val="3"/>
                <c:pt idx="0">
                  <c:v>High Discount</c:v>
                </c:pt>
                <c:pt idx="1">
                  <c:v>Low Discount</c:v>
                </c:pt>
                <c:pt idx="2">
                  <c:v>Medium Discount</c:v>
                </c:pt>
              </c:strCache>
            </c:strRef>
          </c:cat>
          <c:val>
            <c:numRef>
              <c:f>Sheet5!$E$5:$E$8</c:f>
              <c:numCache>
                <c:formatCode>General</c:formatCode>
                <c:ptCount val="3"/>
                <c:pt idx="0">
                  <c:v>10</c:v>
                </c:pt>
                <c:pt idx="1">
                  <c:v>1</c:v>
                </c:pt>
                <c:pt idx="2">
                  <c:v>1</c:v>
                </c:pt>
              </c:numCache>
            </c:numRef>
          </c:val>
          <c:extLst>
            <c:ext xmlns:c16="http://schemas.microsoft.com/office/drawing/2014/chart" uri="{C3380CC4-5D6E-409C-BE32-E72D297353CC}">
              <c16:uniqueId val="{0000000C-1156-4052-9C50-A09B6CA47425}"/>
            </c:ext>
          </c:extLst>
        </c:ser>
        <c:dLbls>
          <c:showLegendKey val="0"/>
          <c:showVal val="0"/>
          <c:showCatName val="0"/>
          <c:showSerName val="0"/>
          <c:showPercent val="0"/>
          <c:showBubbleSize val="0"/>
        </c:dLbls>
        <c:gapWidth val="219"/>
        <c:overlap val="-27"/>
        <c:axId val="464791432"/>
        <c:axId val="464792152"/>
      </c:barChart>
      <c:catAx>
        <c:axId val="464791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4792152"/>
        <c:crosses val="autoZero"/>
        <c:auto val="1"/>
        <c:lblAlgn val="ctr"/>
        <c:lblOffset val="100"/>
        <c:noMultiLvlLbl val="0"/>
      </c:catAx>
      <c:valAx>
        <c:axId val="464792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4791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[Dancan Ngare (Jumia Assignment).xlsx]Sheet4!PivotTable3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0000"/>
                </a:solidFill>
              </a:rPr>
              <a:t>Discount rating</a:t>
            </a:r>
          </a:p>
        </c:rich>
      </c:tx>
      <c:layout>
        <c:manualLayout>
          <c:xMode val="edge"/>
          <c:yMode val="edge"/>
          <c:x val="0.36113888888888884"/>
          <c:y val="7.305336832895889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Sheet4!$B$3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521-4118-AFF3-075C0B34B55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521-4118-AFF3-075C0B34B55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521-4118-AFF3-075C0B34B55A}"/>
              </c:ext>
            </c:extLst>
          </c:dPt>
          <c:cat>
            <c:strRef>
              <c:f>Sheet4!$A$4:$A$7</c:f>
              <c:strCache>
                <c:ptCount val="3"/>
                <c:pt idx="0">
                  <c:v>High Discount</c:v>
                </c:pt>
                <c:pt idx="1">
                  <c:v>Low Discount</c:v>
                </c:pt>
                <c:pt idx="2">
                  <c:v>Medium Discount</c:v>
                </c:pt>
              </c:strCache>
            </c:strRef>
          </c:cat>
          <c:val>
            <c:numRef>
              <c:f>Sheet4!$B$4:$B$7</c:f>
              <c:numCache>
                <c:formatCode>General</c:formatCode>
                <c:ptCount val="3"/>
                <c:pt idx="0">
                  <c:v>63</c:v>
                </c:pt>
                <c:pt idx="1">
                  <c:v>18</c:v>
                </c:pt>
                <c:pt idx="2">
                  <c:v>31</c:v>
                </c:pt>
              </c:numCache>
            </c:numRef>
          </c:val>
          <c:extLst>
            <c:ext xmlns:c16="http://schemas.microsoft.com/office/drawing/2014/chart" uri="{C3380CC4-5D6E-409C-BE32-E72D297353CC}">
              <c16:uniqueId val="{00000000-F508-4F92-A175-9DF4D4D21D9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[Dancan Ngare (Jumia Assignment).xlsx]discount and reviews!PivotTable1</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accent2"/>
                </a:solidFill>
              </a:rPr>
              <a:t>Relationship</a:t>
            </a:r>
            <a:r>
              <a:rPr lang="en-US" sz="1600" b="1" baseline="0">
                <a:solidFill>
                  <a:schemeClr val="accent2"/>
                </a:solidFill>
              </a:rPr>
              <a:t> between Discount and reviews</a:t>
            </a:r>
            <a:endParaRPr lang="en-US" sz="1600" b="1">
              <a:solidFill>
                <a:schemeClr val="accent2"/>
              </a:solidFill>
            </a:endParaRPr>
          </a:p>
        </c:rich>
      </c:tx>
      <c:overlay val="0"/>
      <c:spPr>
        <a:solidFill>
          <a:sysClr val="window" lastClr="FFFFFF"/>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'discount and reviews'!$B$3</c:f>
              <c:strCache>
                <c:ptCount val="1"/>
                <c:pt idx="0">
                  <c:v>Total</c:v>
                </c:pt>
              </c:strCache>
            </c:strRef>
          </c:tx>
          <c:spPr>
            <a:ln w="28575" cap="rnd">
              <a:solidFill>
                <a:schemeClr val="accent2"/>
              </a:solidFill>
              <a:round/>
            </a:ln>
            <a:effectLst/>
          </c:spPr>
          <c:marker>
            <c:symbol val="none"/>
          </c:marker>
          <c:cat>
            <c:strRef>
              <c:f>'discount and reviews'!$A$4:$A$40</c:f>
              <c:strCache>
                <c:ptCount val="36"/>
                <c:pt idx="0">
                  <c:v>9%</c:v>
                </c:pt>
                <c:pt idx="1">
                  <c:v>13%</c:v>
                </c:pt>
                <c:pt idx="2">
                  <c:v>18%</c:v>
                </c:pt>
                <c:pt idx="3">
                  <c:v>19%</c:v>
                </c:pt>
                <c:pt idx="4">
                  <c:v>20%</c:v>
                </c:pt>
                <c:pt idx="5">
                  <c:v>21%</c:v>
                </c:pt>
                <c:pt idx="6">
                  <c:v>22%</c:v>
                </c:pt>
                <c:pt idx="7">
                  <c:v>23%</c:v>
                </c:pt>
                <c:pt idx="8">
                  <c:v>24%</c:v>
                </c:pt>
                <c:pt idx="9">
                  <c:v>25%</c:v>
                </c:pt>
                <c:pt idx="10">
                  <c:v>26%</c:v>
                </c:pt>
                <c:pt idx="11">
                  <c:v>27%</c:v>
                </c:pt>
                <c:pt idx="12">
                  <c:v>29%</c:v>
                </c:pt>
                <c:pt idx="13">
                  <c:v>30%</c:v>
                </c:pt>
                <c:pt idx="14">
                  <c:v>32%</c:v>
                </c:pt>
                <c:pt idx="15">
                  <c:v>33%</c:v>
                </c:pt>
                <c:pt idx="16">
                  <c:v>34%</c:v>
                </c:pt>
                <c:pt idx="17">
                  <c:v>35%</c:v>
                </c:pt>
                <c:pt idx="18">
                  <c:v>37%</c:v>
                </c:pt>
                <c:pt idx="19">
                  <c:v>38%</c:v>
                </c:pt>
                <c:pt idx="20">
                  <c:v>39%</c:v>
                </c:pt>
                <c:pt idx="21">
                  <c:v>40%</c:v>
                </c:pt>
                <c:pt idx="22">
                  <c:v>41%</c:v>
                </c:pt>
                <c:pt idx="23">
                  <c:v>42%</c:v>
                </c:pt>
                <c:pt idx="24">
                  <c:v>43%</c:v>
                </c:pt>
                <c:pt idx="25">
                  <c:v>45%</c:v>
                </c:pt>
                <c:pt idx="26">
                  <c:v>46%</c:v>
                </c:pt>
                <c:pt idx="27">
                  <c:v>47%</c:v>
                </c:pt>
                <c:pt idx="28">
                  <c:v>48%</c:v>
                </c:pt>
                <c:pt idx="29">
                  <c:v>49%</c:v>
                </c:pt>
                <c:pt idx="30">
                  <c:v>50%</c:v>
                </c:pt>
                <c:pt idx="31">
                  <c:v>51%</c:v>
                </c:pt>
                <c:pt idx="32">
                  <c:v>52%</c:v>
                </c:pt>
                <c:pt idx="33">
                  <c:v>53%</c:v>
                </c:pt>
                <c:pt idx="34">
                  <c:v>54%</c:v>
                </c:pt>
                <c:pt idx="35">
                  <c:v>55%</c:v>
                </c:pt>
              </c:strCache>
            </c:strRef>
          </c:cat>
          <c:val>
            <c:numRef>
              <c:f>'discount and reviews'!$B$4:$B$40</c:f>
              <c:numCache>
                <c:formatCode>General</c:formatCode>
                <c:ptCount val="36"/>
                <c:pt idx="0">
                  <c:v>15</c:v>
                </c:pt>
                <c:pt idx="1">
                  <c:v>6</c:v>
                </c:pt>
                <c:pt idx="2">
                  <c:v>12</c:v>
                </c:pt>
                <c:pt idx="3">
                  <c:v>5</c:v>
                </c:pt>
                <c:pt idx="4">
                  <c:v>12</c:v>
                </c:pt>
                <c:pt idx="5">
                  <c:v>1</c:v>
                </c:pt>
                <c:pt idx="6">
                  <c:v>16</c:v>
                </c:pt>
                <c:pt idx="7">
                  <c:v>14</c:v>
                </c:pt>
                <c:pt idx="8">
                  <c:v>55</c:v>
                </c:pt>
                <c:pt idx="9">
                  <c:v>24</c:v>
                </c:pt>
                <c:pt idx="10">
                  <c:v>5</c:v>
                </c:pt>
                <c:pt idx="11">
                  <c:v>26</c:v>
                </c:pt>
                <c:pt idx="12">
                  <c:v>5</c:v>
                </c:pt>
                <c:pt idx="13">
                  <c:v>20</c:v>
                </c:pt>
                <c:pt idx="14">
                  <c:v>13</c:v>
                </c:pt>
                <c:pt idx="15">
                  <c:v>9</c:v>
                </c:pt>
                <c:pt idx="16">
                  <c:v>25.5</c:v>
                </c:pt>
                <c:pt idx="17">
                  <c:v>27.5</c:v>
                </c:pt>
                <c:pt idx="18">
                  <c:v>4.5</c:v>
                </c:pt>
                <c:pt idx="19">
                  <c:v>2</c:v>
                </c:pt>
                <c:pt idx="20">
                  <c:v>5</c:v>
                </c:pt>
                <c:pt idx="21">
                  <c:v>1</c:v>
                </c:pt>
                <c:pt idx="22">
                  <c:v>36</c:v>
                </c:pt>
                <c:pt idx="23">
                  <c:v>6</c:v>
                </c:pt>
                <c:pt idx="24">
                  <c:v>5.5</c:v>
                </c:pt>
                <c:pt idx="25">
                  <c:v>9.3333333333333339</c:v>
                </c:pt>
                <c:pt idx="26">
                  <c:v>1.5</c:v>
                </c:pt>
                <c:pt idx="27">
                  <c:v>9.75</c:v>
                </c:pt>
                <c:pt idx="28">
                  <c:v>9</c:v>
                </c:pt>
                <c:pt idx="29">
                  <c:v>23.6</c:v>
                </c:pt>
                <c:pt idx="30">
                  <c:v>4</c:v>
                </c:pt>
                <c:pt idx="31">
                  <c:v>2</c:v>
                </c:pt>
                <c:pt idx="32">
                  <c:v>12</c:v>
                </c:pt>
                <c:pt idx="33">
                  <c:v>7.5</c:v>
                </c:pt>
                <c:pt idx="34">
                  <c:v>8.5</c:v>
                </c:pt>
                <c:pt idx="35">
                  <c:v>9</c:v>
                </c:pt>
              </c:numCache>
            </c:numRef>
          </c:val>
          <c:smooth val="0"/>
          <c:extLst>
            <c:ext xmlns:c16="http://schemas.microsoft.com/office/drawing/2014/chart" uri="{C3380CC4-5D6E-409C-BE32-E72D297353CC}">
              <c16:uniqueId val="{0000008E-1075-4934-8711-9A6F6D5B09CE}"/>
            </c:ext>
          </c:extLst>
        </c:ser>
        <c:dLbls>
          <c:showLegendKey val="0"/>
          <c:showVal val="0"/>
          <c:showCatName val="0"/>
          <c:showSerName val="0"/>
          <c:showPercent val="0"/>
          <c:showBubbleSize val="0"/>
        </c:dLbls>
        <c:smooth val="0"/>
        <c:axId val="555757056"/>
        <c:axId val="555752736"/>
      </c:lineChart>
      <c:catAx>
        <c:axId val="5557570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a:solidFill>
                      <a:schemeClr val="accent2"/>
                    </a:solidFill>
                  </a:rPr>
                  <a:t>Discount</a:t>
                </a:r>
              </a:p>
            </c:rich>
          </c:tx>
          <c:layout>
            <c:manualLayout>
              <c:xMode val="edge"/>
              <c:yMode val="edge"/>
              <c:x val="0.44398516090232187"/>
              <c:y val="0.85985837867604631"/>
            </c:manualLayout>
          </c:layout>
          <c:overlay val="0"/>
          <c:spPr>
            <a:solidFill>
              <a:sysClr val="window" lastClr="FFFFFF"/>
            </a:solid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752736"/>
        <c:crosses val="autoZero"/>
        <c:auto val="1"/>
        <c:lblAlgn val="ctr"/>
        <c:lblOffset val="100"/>
        <c:noMultiLvlLbl val="0"/>
      </c:catAx>
      <c:valAx>
        <c:axId val="5557527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a:solidFill>
                      <a:schemeClr val="accent2"/>
                    </a:solidFill>
                  </a:rPr>
                  <a:t>Reviews</a:t>
                </a:r>
              </a:p>
            </c:rich>
          </c:tx>
          <c:layout>
            <c:manualLayout>
              <c:xMode val="edge"/>
              <c:yMode val="edge"/>
              <c:x val="7.8146881469041453E-3"/>
              <c:y val="0.39887300274222065"/>
            </c:manualLayout>
          </c:layout>
          <c:overlay val="0"/>
          <c:spPr>
            <a:solidFill>
              <a:sysClr val="window" lastClr="FFFFFF"/>
            </a:solid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757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[Dancan Ngare (Jumia Assignment).xlsx]Top 10 high discount!PivotTable1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accent2"/>
                </a:solidFill>
              </a:rPr>
              <a:t>Top 10 products with high discount</a:t>
            </a:r>
            <a:r>
              <a:rPr lang="en-US" sz="1800" b="1" baseline="0">
                <a:solidFill>
                  <a:schemeClr val="accent2"/>
                </a:solidFill>
              </a:rPr>
              <a:t> </a:t>
            </a:r>
            <a:endParaRPr lang="en-US" sz="1800" b="1">
              <a:solidFill>
                <a:schemeClr val="accent2"/>
              </a:solidFill>
            </a:endParaRPr>
          </a:p>
        </c:rich>
      </c:tx>
      <c:layout>
        <c:manualLayout>
          <c:xMode val="edge"/>
          <c:yMode val="edge"/>
          <c:x val="0.23863071922576795"/>
          <c:y val="4.8645378214077974E-2"/>
        </c:manualLayout>
      </c:layout>
      <c:overlay val="0"/>
      <c:spPr>
        <a:solidFill>
          <a:sysClr val="window" lastClr="FFFFFF"/>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10 high discount'!$B$3</c:f>
              <c:strCache>
                <c:ptCount val="1"/>
                <c:pt idx="0">
                  <c:v>Total</c:v>
                </c:pt>
              </c:strCache>
            </c:strRef>
          </c:tx>
          <c:spPr>
            <a:solidFill>
              <a:schemeClr val="accent2"/>
            </a:solidFill>
            <a:ln>
              <a:noFill/>
            </a:ln>
            <a:effectLst/>
          </c:spPr>
          <c:invertIfNegative val="0"/>
          <c:cat>
            <c:strRef>
              <c:f>'Top 10 high discount'!$A$4:$A$15</c:f>
              <c:strCache>
                <c:ptCount val="11"/>
                <c:pt idx="0">
                  <c:v>Exfoliate And Exfoliate Face Towel - Black</c:v>
                </c:pt>
                <c:pt idx="1">
                  <c:v>Intelligent  LED Body Sensor Wireless Lighting Night Light USB</c:v>
                </c:pt>
                <c:pt idx="2">
                  <c:v>3PCS Single Head Knitting Crochet Sweater Needle Set</c:v>
                </c:pt>
                <c:pt idx="3">
                  <c:v>Classic Black Cat Cotton Hemp Pillow Case For Home Car</c:v>
                </c:pt>
                <c:pt idx="4">
                  <c:v>Mythco 120COB Solar Wall Ligt With Motion Sensor And Remote Control 3 Modes</c:v>
                </c:pt>
                <c:pt idx="5">
                  <c:v>LASA 3 Tier Bamboo Shoe Bench Storage Shelf</c:v>
                </c:pt>
                <c:pt idx="6">
                  <c:v>Simple Metal Dog Art Sculpture Decoration For Home Office</c:v>
                </c:pt>
                <c:pt idx="7">
                  <c:v>LASA FOLDING TABLE SERVING STAND</c:v>
                </c:pt>
                <c:pt idx="8">
                  <c:v>5-PCS Stainless Steel Cooking Pot Set With Steamed Slices</c:v>
                </c:pt>
                <c:pt idx="9">
                  <c:v>Creative Owl Shape Keychain Black</c:v>
                </c:pt>
                <c:pt idx="10">
                  <c:v>6 In 1 Bottle Can Opener Multifunctional Easy Opener</c:v>
                </c:pt>
              </c:strCache>
            </c:strRef>
          </c:cat>
          <c:val>
            <c:numRef>
              <c:f>'Top 10 high discount'!$B$4:$B$15</c:f>
              <c:numCache>
                <c:formatCode>0%</c:formatCode>
                <c:ptCount val="11"/>
                <c:pt idx="0">
                  <c:v>0.52</c:v>
                </c:pt>
                <c:pt idx="1">
                  <c:v>0.52</c:v>
                </c:pt>
                <c:pt idx="2">
                  <c:v>0.53</c:v>
                </c:pt>
                <c:pt idx="3">
                  <c:v>0.53</c:v>
                </c:pt>
                <c:pt idx="4">
                  <c:v>0.54</c:v>
                </c:pt>
                <c:pt idx="5">
                  <c:v>0.54</c:v>
                </c:pt>
                <c:pt idx="6">
                  <c:v>0.55000000000000004</c:v>
                </c:pt>
                <c:pt idx="7">
                  <c:v>0.55000000000000004</c:v>
                </c:pt>
                <c:pt idx="8">
                  <c:v>0.55000000000000004</c:v>
                </c:pt>
                <c:pt idx="9">
                  <c:v>0.61</c:v>
                </c:pt>
                <c:pt idx="10">
                  <c:v>0.64</c:v>
                </c:pt>
              </c:numCache>
            </c:numRef>
          </c:val>
          <c:extLst>
            <c:ext xmlns:c16="http://schemas.microsoft.com/office/drawing/2014/chart" uri="{C3380CC4-5D6E-409C-BE32-E72D297353CC}">
              <c16:uniqueId val="{00000000-C3B1-463F-82B3-DDAB13EC9562}"/>
            </c:ext>
          </c:extLst>
        </c:ser>
        <c:dLbls>
          <c:showLegendKey val="0"/>
          <c:showVal val="0"/>
          <c:showCatName val="0"/>
          <c:showSerName val="0"/>
          <c:showPercent val="0"/>
          <c:showBubbleSize val="0"/>
        </c:dLbls>
        <c:gapWidth val="182"/>
        <c:axId val="512685040"/>
        <c:axId val="512689360"/>
      </c:barChart>
      <c:catAx>
        <c:axId val="51268504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a:solidFill>
                      <a:schemeClr val="accent2"/>
                    </a:solidFill>
                  </a:rPr>
                  <a:t>Products</a:t>
                </a:r>
              </a:p>
            </c:rich>
          </c:tx>
          <c:layout>
            <c:manualLayout>
              <c:xMode val="edge"/>
              <c:yMode val="edge"/>
              <c:x val="0.13311964465980214"/>
              <c:y val="0.34701880188039536"/>
            </c:manualLayout>
          </c:layout>
          <c:overlay val="0"/>
          <c:spPr>
            <a:solidFill>
              <a:sysClr val="window" lastClr="FFFFFF"/>
            </a:solid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2689360"/>
        <c:crosses val="autoZero"/>
        <c:auto val="1"/>
        <c:lblAlgn val="ctr"/>
        <c:lblOffset val="100"/>
        <c:noMultiLvlLbl val="0"/>
      </c:catAx>
      <c:valAx>
        <c:axId val="5126893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accent2"/>
                    </a:solidFill>
                  </a:rPr>
                  <a:t>Percentage Discount </a:t>
                </a:r>
              </a:p>
            </c:rich>
          </c:tx>
          <c:layout>
            <c:manualLayout>
              <c:xMode val="edge"/>
              <c:yMode val="edge"/>
              <c:x val="0.46802681203311119"/>
              <c:y val="0.87231676962391402"/>
            </c:manualLayout>
          </c:layout>
          <c:overlay val="0"/>
          <c:spPr>
            <a:solidFill>
              <a:sysClr val="window" lastClr="FFFFFF"/>
            </a:solid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2685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[Dancan Ngare (Jumia Assignment).xlsx]Top 10 most reviews1!PivotTable1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accent2"/>
                </a:solidFill>
              </a:rPr>
              <a:t>Top</a:t>
            </a:r>
            <a:r>
              <a:rPr lang="en-US" sz="1600" b="1" baseline="0">
                <a:solidFill>
                  <a:schemeClr val="accent2"/>
                </a:solidFill>
              </a:rPr>
              <a:t> 10 products with most reviews</a:t>
            </a:r>
            <a:endParaRPr lang="en-US" sz="1600" b="1">
              <a:solidFill>
                <a:schemeClr val="accent2"/>
              </a:solidFill>
            </a:endParaRPr>
          </a:p>
        </c:rich>
      </c:tx>
      <c:layout>
        <c:manualLayout>
          <c:xMode val="edge"/>
          <c:yMode val="edge"/>
          <c:x val="0.24072695164490759"/>
          <c:y val="6.5321771798650771E-2"/>
        </c:manualLayout>
      </c:layout>
      <c:overlay val="0"/>
      <c:spPr>
        <a:solidFill>
          <a:sysClr val="window" lastClr="FFFFFF"/>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10 most reviews1'!$B$3</c:f>
              <c:strCache>
                <c:ptCount val="1"/>
                <c:pt idx="0">
                  <c:v>Total</c:v>
                </c:pt>
              </c:strCache>
            </c:strRef>
          </c:tx>
          <c:spPr>
            <a:solidFill>
              <a:schemeClr val="accent2"/>
            </a:solidFill>
            <a:ln>
              <a:noFill/>
            </a:ln>
            <a:effectLst/>
          </c:spPr>
          <c:invertIfNegative val="0"/>
          <c:cat>
            <c:strRef>
              <c:f>'Top 10 most reviews1'!$A$4:$A$14</c:f>
              <c:strCache>
                <c:ptCount val="10"/>
                <c:pt idx="0">
                  <c:v>52 Pieces Cake Decorating Tool Set Gift Kit Baking Supplies</c:v>
                </c:pt>
                <c:pt idx="1">
                  <c:v>53Pcs/Set Yarn Knitting Crochet Hooks With Bag - Fortune Cat</c:v>
                </c:pt>
                <c:pt idx="2">
                  <c:v>Portable Mini Cordless Car Vacuum Cleaner - Blue</c:v>
                </c:pt>
                <c:pt idx="3">
                  <c:v>53 Pieces/Set Yarn Knitting Crochet Hooks With Bag - Pansies</c:v>
                </c:pt>
                <c:pt idx="4">
                  <c:v>Punch-free Great Load Bearing Bathroom Storage Rack Wall Shelf-White</c:v>
                </c:pt>
                <c:pt idx="5">
                  <c:v>100 Pcs Crochet Hook Tool Set Knitting Hook Set With Box</c:v>
                </c:pt>
                <c:pt idx="6">
                  <c:v>3D Waterproof EVA Plastic Shower Curtain 1.8*2Mtrs</c:v>
                </c:pt>
                <c:pt idx="7">
                  <c:v>Electronic Digital Display Vernier Caliper</c:v>
                </c:pt>
                <c:pt idx="8">
                  <c:v>137 Pieces Cake Decorating Tool Set Baking Supplies</c:v>
                </c:pt>
                <c:pt idx="9">
                  <c:v>120W Cordless Vacuum Cleaners Handheld Electric Vacuum Cleaner</c:v>
                </c:pt>
              </c:strCache>
            </c:strRef>
          </c:cat>
          <c:val>
            <c:numRef>
              <c:f>'Top 10 most reviews1'!$B$4:$B$14</c:f>
              <c:numCache>
                <c:formatCode>General</c:formatCode>
                <c:ptCount val="10"/>
                <c:pt idx="0">
                  <c:v>20</c:v>
                </c:pt>
                <c:pt idx="1">
                  <c:v>20</c:v>
                </c:pt>
                <c:pt idx="2">
                  <c:v>24</c:v>
                </c:pt>
                <c:pt idx="3">
                  <c:v>32</c:v>
                </c:pt>
                <c:pt idx="4">
                  <c:v>36</c:v>
                </c:pt>
                <c:pt idx="5">
                  <c:v>39</c:v>
                </c:pt>
                <c:pt idx="6">
                  <c:v>44</c:v>
                </c:pt>
                <c:pt idx="7">
                  <c:v>49</c:v>
                </c:pt>
                <c:pt idx="8">
                  <c:v>55</c:v>
                </c:pt>
                <c:pt idx="9">
                  <c:v>69</c:v>
                </c:pt>
              </c:numCache>
            </c:numRef>
          </c:val>
          <c:extLst>
            <c:ext xmlns:c16="http://schemas.microsoft.com/office/drawing/2014/chart" uri="{C3380CC4-5D6E-409C-BE32-E72D297353CC}">
              <c16:uniqueId val="{00000000-0F9D-4AF9-A251-B765F7D77840}"/>
            </c:ext>
          </c:extLst>
        </c:ser>
        <c:dLbls>
          <c:showLegendKey val="0"/>
          <c:showVal val="0"/>
          <c:showCatName val="0"/>
          <c:showSerName val="0"/>
          <c:showPercent val="0"/>
          <c:showBubbleSize val="0"/>
        </c:dLbls>
        <c:gapWidth val="182"/>
        <c:axId val="740784936"/>
        <c:axId val="740780616"/>
      </c:barChart>
      <c:catAx>
        <c:axId val="74078493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a:solidFill>
                      <a:schemeClr val="accent2"/>
                    </a:solidFill>
                  </a:rPr>
                  <a:t>Products</a:t>
                </a:r>
              </a:p>
            </c:rich>
          </c:tx>
          <c:layout>
            <c:manualLayout>
              <c:xMode val="edge"/>
              <c:yMode val="edge"/>
              <c:x val="0.12536554037120931"/>
              <c:y val="0.36448093414965027"/>
            </c:manualLayout>
          </c:layout>
          <c:overlay val="0"/>
          <c:spPr>
            <a:solidFill>
              <a:sysClr val="window" lastClr="FFFFFF"/>
            </a:solid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0780616"/>
        <c:crosses val="autoZero"/>
        <c:auto val="1"/>
        <c:lblAlgn val="ctr"/>
        <c:lblOffset val="100"/>
        <c:noMultiLvlLbl val="0"/>
      </c:catAx>
      <c:valAx>
        <c:axId val="7407806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kern="1200" baseline="0">
                    <a:solidFill>
                      <a:schemeClr val="accent2"/>
                    </a:solidFill>
                    <a:latin typeface="+mn-lt"/>
                    <a:ea typeface="+mn-ea"/>
                    <a:cs typeface="+mn-cs"/>
                  </a:rPr>
                  <a:t>Reviews</a:t>
                </a:r>
              </a:p>
            </c:rich>
          </c:tx>
          <c:layout>
            <c:manualLayout>
              <c:xMode val="edge"/>
              <c:yMode val="edge"/>
              <c:x val="0.55207978268629965"/>
              <c:y val="0.88437040102590181"/>
            </c:manualLayout>
          </c:layout>
          <c:overlay val="0"/>
          <c:spPr>
            <a:solidFill>
              <a:sysClr val="window" lastClr="FFFFFF"/>
            </a:solid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0784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[Dancan Ngare (Jumia Assignment).xlsx]ratings and reviews!PivotTable1</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accent2"/>
                </a:solidFill>
              </a:rPr>
              <a:t>Relationship between ratings and reviews</a:t>
            </a:r>
          </a:p>
        </c:rich>
      </c:tx>
      <c:layout>
        <c:manualLayout>
          <c:xMode val="edge"/>
          <c:yMode val="edge"/>
          <c:x val="0.16813312842076186"/>
          <c:y val="7.070334953822463E-2"/>
        </c:manualLayout>
      </c:layout>
      <c:overlay val="0"/>
      <c:spPr>
        <a:solidFill>
          <a:sysClr val="window" lastClr="FFFFFF"/>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'ratings and reviews'!$B$3</c:f>
              <c:strCache>
                <c:ptCount val="1"/>
                <c:pt idx="0">
                  <c:v>Total</c:v>
                </c:pt>
              </c:strCache>
            </c:strRef>
          </c:tx>
          <c:spPr>
            <a:solidFill>
              <a:schemeClr val="accent2"/>
            </a:solidFill>
            <a:ln>
              <a:noFill/>
            </a:ln>
            <a:effectLst/>
          </c:spPr>
          <c:invertIfNegative val="0"/>
          <c:cat>
            <c:strRef>
              <c:f>'ratings and reviews'!$A$4:$A$26</c:f>
              <c:strCache>
                <c:ptCount val="22"/>
                <c:pt idx="0">
                  <c:v>2</c:v>
                </c:pt>
                <c:pt idx="1">
                  <c:v>2.1</c:v>
                </c:pt>
                <c:pt idx="2">
                  <c:v>2.2</c:v>
                </c:pt>
                <c:pt idx="3">
                  <c:v>2.3</c:v>
                </c:pt>
                <c:pt idx="4">
                  <c:v>2.5</c:v>
                </c:pt>
                <c:pt idx="5">
                  <c:v>2.6</c:v>
                </c:pt>
                <c:pt idx="6">
                  <c:v>2.7</c:v>
                </c:pt>
                <c:pt idx="7">
                  <c:v>2.8</c:v>
                </c:pt>
                <c:pt idx="8">
                  <c:v>2.9</c:v>
                </c:pt>
                <c:pt idx="9">
                  <c:v>3</c:v>
                </c:pt>
                <c:pt idx="10">
                  <c:v>3.3</c:v>
                </c:pt>
                <c:pt idx="11">
                  <c:v>3.8</c:v>
                </c:pt>
                <c:pt idx="12">
                  <c:v>4</c:v>
                </c:pt>
                <c:pt idx="13">
                  <c:v>4.1</c:v>
                </c:pt>
                <c:pt idx="14">
                  <c:v>4.2</c:v>
                </c:pt>
                <c:pt idx="15">
                  <c:v>4.3</c:v>
                </c:pt>
                <c:pt idx="16">
                  <c:v>4.4</c:v>
                </c:pt>
                <c:pt idx="17">
                  <c:v>4.5</c:v>
                </c:pt>
                <c:pt idx="18">
                  <c:v>4.6</c:v>
                </c:pt>
                <c:pt idx="19">
                  <c:v>4.7</c:v>
                </c:pt>
                <c:pt idx="20">
                  <c:v>4.8</c:v>
                </c:pt>
                <c:pt idx="21">
                  <c:v>5</c:v>
                </c:pt>
              </c:strCache>
            </c:strRef>
          </c:cat>
          <c:val>
            <c:numRef>
              <c:f>'ratings and reviews'!$B$4:$B$26</c:f>
              <c:numCache>
                <c:formatCode>General</c:formatCode>
                <c:ptCount val="22"/>
                <c:pt idx="0">
                  <c:v>1</c:v>
                </c:pt>
                <c:pt idx="1">
                  <c:v>13</c:v>
                </c:pt>
                <c:pt idx="2">
                  <c:v>6</c:v>
                </c:pt>
                <c:pt idx="3">
                  <c:v>7</c:v>
                </c:pt>
                <c:pt idx="4">
                  <c:v>6</c:v>
                </c:pt>
                <c:pt idx="5">
                  <c:v>17</c:v>
                </c:pt>
                <c:pt idx="6">
                  <c:v>15</c:v>
                </c:pt>
                <c:pt idx="7">
                  <c:v>69</c:v>
                </c:pt>
                <c:pt idx="8">
                  <c:v>16</c:v>
                </c:pt>
                <c:pt idx="9">
                  <c:v>10</c:v>
                </c:pt>
                <c:pt idx="10">
                  <c:v>13</c:v>
                </c:pt>
                <c:pt idx="11">
                  <c:v>13</c:v>
                </c:pt>
                <c:pt idx="12">
                  <c:v>15</c:v>
                </c:pt>
                <c:pt idx="13">
                  <c:v>20</c:v>
                </c:pt>
                <c:pt idx="14">
                  <c:v>9</c:v>
                </c:pt>
                <c:pt idx="15">
                  <c:v>36</c:v>
                </c:pt>
                <c:pt idx="16">
                  <c:v>14</c:v>
                </c:pt>
                <c:pt idx="17">
                  <c:v>32</c:v>
                </c:pt>
                <c:pt idx="18">
                  <c:v>55</c:v>
                </c:pt>
                <c:pt idx="19">
                  <c:v>39</c:v>
                </c:pt>
                <c:pt idx="20">
                  <c:v>12</c:v>
                </c:pt>
                <c:pt idx="21">
                  <c:v>3</c:v>
                </c:pt>
              </c:numCache>
            </c:numRef>
          </c:val>
          <c:extLst>
            <c:ext xmlns:c16="http://schemas.microsoft.com/office/drawing/2014/chart" uri="{C3380CC4-5D6E-409C-BE32-E72D297353CC}">
              <c16:uniqueId val="{00000000-864B-4988-9FD6-678C83A3A309}"/>
            </c:ext>
          </c:extLst>
        </c:ser>
        <c:dLbls>
          <c:showLegendKey val="0"/>
          <c:showVal val="0"/>
          <c:showCatName val="0"/>
          <c:showSerName val="0"/>
          <c:showPercent val="0"/>
          <c:showBubbleSize val="0"/>
        </c:dLbls>
        <c:gapWidth val="150"/>
        <c:axId val="660986944"/>
        <c:axId val="660978304"/>
      </c:barChart>
      <c:catAx>
        <c:axId val="6609869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kern="1200" baseline="0">
                    <a:solidFill>
                      <a:schemeClr val="accent2"/>
                    </a:solidFill>
                  </a:rPr>
                  <a:t>Ratings</a:t>
                </a:r>
              </a:p>
            </c:rich>
          </c:tx>
          <c:overlay val="0"/>
          <c:spPr>
            <a:solidFill>
              <a:sysClr val="window" lastClr="FFFFFF"/>
            </a:solid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0978304"/>
        <c:crosses val="autoZero"/>
        <c:auto val="1"/>
        <c:lblAlgn val="ctr"/>
        <c:lblOffset val="100"/>
        <c:noMultiLvlLbl val="0"/>
      </c:catAx>
      <c:valAx>
        <c:axId val="6609783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solidFill>
                      <a:schemeClr val="accent2"/>
                    </a:solidFill>
                    <a:effectLst/>
                  </a:rPr>
                  <a:t>Reviews</a:t>
                </a:r>
                <a:r>
                  <a:rPr lang="en-US" sz="1000" b="0" i="0" u="none" strike="noStrike" baseline="0"/>
                  <a:t> </a:t>
                </a:r>
                <a:endParaRPr lang="en-US"/>
              </a:p>
            </c:rich>
          </c:tx>
          <c:layout>
            <c:manualLayout>
              <c:xMode val="edge"/>
              <c:yMode val="edge"/>
              <c:x val="2.2385338176833299E-2"/>
              <c:y val="0.39330160157965671"/>
            </c:manualLayout>
          </c:layout>
          <c:overlay val="0"/>
          <c:spPr>
            <a:solidFill>
              <a:sysClr val="window" lastClr="FFFFFF"/>
            </a:solid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0986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[Dancan Ngare (Jumia Assignment).xlsx]Sheet4!PivotTable3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accent2"/>
                </a:solidFill>
              </a:rPr>
              <a:t>Discount rating</a:t>
            </a:r>
          </a:p>
        </c:rich>
      </c:tx>
      <c:layout>
        <c:manualLayout>
          <c:xMode val="edge"/>
          <c:yMode val="edge"/>
          <c:x val="0.34004951849637061"/>
          <c:y val="5.5315657249004446E-2"/>
        </c:manualLayout>
      </c:layout>
      <c:overlay val="0"/>
      <c:spPr>
        <a:solidFill>
          <a:sysClr val="window" lastClr="FFFFFF"/>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2"/>
          </a:solidFill>
          <a:ln w="19050">
            <a:solidFill>
              <a:schemeClr val="lt1"/>
            </a:solidFill>
          </a:ln>
          <a:effectLst/>
        </c:spPr>
      </c:pivotFmt>
      <c:pivotFmt>
        <c:idx val="6"/>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w="19050">
            <a:solidFill>
              <a:schemeClr val="lt1"/>
            </a:solidFill>
          </a:ln>
          <a:effectLst/>
        </c:spPr>
      </c:pivotFmt>
      <c:pivotFmt>
        <c:idx val="8"/>
        <c:spPr>
          <a:solidFill>
            <a:schemeClr val="accent2"/>
          </a:solidFill>
          <a:ln w="19050">
            <a:solidFill>
              <a:schemeClr val="lt1"/>
            </a:solidFill>
          </a:ln>
          <a:effectLst/>
        </c:spPr>
      </c:pivotFmt>
      <c:pivotFmt>
        <c:idx val="9"/>
        <c:spPr>
          <a:solidFill>
            <a:schemeClr val="accent2"/>
          </a:solidFill>
          <a:ln w="19050">
            <a:solidFill>
              <a:schemeClr val="lt1"/>
            </a:solidFill>
          </a:ln>
          <a:effectLst/>
        </c:spPr>
      </c:pivotFmt>
    </c:pivotFmts>
    <c:plotArea>
      <c:layout/>
      <c:doughnutChart>
        <c:varyColors val="1"/>
        <c:ser>
          <c:idx val="0"/>
          <c:order val="0"/>
          <c:tx>
            <c:strRef>
              <c:f>Sheet4!$B$3</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27EB-40E5-8366-3C0E1CCBFAAD}"/>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27EB-40E5-8366-3C0E1CCBFAAD}"/>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27EB-40E5-8366-3C0E1CCBFAAD}"/>
              </c:ext>
            </c:extLst>
          </c:dPt>
          <c:cat>
            <c:strRef>
              <c:f>Sheet4!$A$4:$A$7</c:f>
              <c:strCache>
                <c:ptCount val="3"/>
                <c:pt idx="0">
                  <c:v>High Discount</c:v>
                </c:pt>
                <c:pt idx="1">
                  <c:v>Low Discount</c:v>
                </c:pt>
                <c:pt idx="2">
                  <c:v>Medium Discount</c:v>
                </c:pt>
              </c:strCache>
            </c:strRef>
          </c:cat>
          <c:val>
            <c:numRef>
              <c:f>Sheet4!$B$4:$B$7</c:f>
              <c:numCache>
                <c:formatCode>General</c:formatCode>
                <c:ptCount val="3"/>
                <c:pt idx="0">
                  <c:v>63</c:v>
                </c:pt>
                <c:pt idx="1">
                  <c:v>18</c:v>
                </c:pt>
                <c:pt idx="2">
                  <c:v>31</c:v>
                </c:pt>
              </c:numCache>
            </c:numRef>
          </c:val>
          <c:extLst>
            <c:ext xmlns:c16="http://schemas.microsoft.com/office/drawing/2014/chart" uri="{C3380CC4-5D6E-409C-BE32-E72D297353CC}">
              <c16:uniqueId val="{00000006-27EB-40E5-8366-3C0E1CCBFAA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0000"/>
                </a:solidFill>
              </a:rPr>
              <a:t>Do higher-rated</a:t>
            </a:r>
            <a:r>
              <a:rPr lang="en-US" b="1" baseline="0">
                <a:solidFill>
                  <a:srgbClr val="FF0000"/>
                </a:solidFill>
              </a:rPr>
              <a:t> products have more reviews?</a:t>
            </a:r>
            <a:endParaRPr lang="en-US" b="1">
              <a:solidFill>
                <a:srgbClr val="FF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'Discount %age and Reviews'!$H$1</c:f>
              <c:strCache>
                <c:ptCount val="1"/>
                <c:pt idx="0">
                  <c:v>Ratingd</c:v>
                </c:pt>
              </c:strCache>
            </c:strRef>
          </c:tx>
          <c:spPr>
            <a:ln w="19050" cap="rnd">
              <a:noFill/>
              <a:round/>
            </a:ln>
            <a:effectLst/>
          </c:spPr>
          <c:marker>
            <c:symbol val="circle"/>
            <c:size val="5"/>
            <c:spPr>
              <a:solidFill>
                <a:schemeClr val="accent1"/>
              </a:solidFill>
              <a:ln w="9525">
                <a:solidFill>
                  <a:schemeClr val="accent1"/>
                </a:solidFill>
              </a:ln>
              <a:effectLst/>
            </c:spPr>
          </c:marker>
          <c:xVal>
            <c:numRef>
              <c:f>'Discount %age and Reviews'!$H$2:$H$34</c:f>
              <c:numCache>
                <c:formatCode>General</c:formatCode>
                <c:ptCount val="33"/>
                <c:pt idx="0">
                  <c:v>2.1</c:v>
                </c:pt>
                <c:pt idx="1">
                  <c:v>4.8</c:v>
                </c:pt>
                <c:pt idx="2">
                  <c:v>3</c:v>
                </c:pt>
                <c:pt idx="3">
                  <c:v>4.3</c:v>
                </c:pt>
                <c:pt idx="4">
                  <c:v>3.3</c:v>
                </c:pt>
                <c:pt idx="5">
                  <c:v>5</c:v>
                </c:pt>
                <c:pt idx="6">
                  <c:v>2.7</c:v>
                </c:pt>
                <c:pt idx="7">
                  <c:v>4.3</c:v>
                </c:pt>
                <c:pt idx="8">
                  <c:v>5</c:v>
                </c:pt>
                <c:pt idx="9">
                  <c:v>2</c:v>
                </c:pt>
                <c:pt idx="10">
                  <c:v>2.2999999999999998</c:v>
                </c:pt>
                <c:pt idx="11">
                  <c:v>2.8</c:v>
                </c:pt>
                <c:pt idx="12">
                  <c:v>4</c:v>
                </c:pt>
                <c:pt idx="13">
                  <c:v>4.5999999999999996</c:v>
                </c:pt>
                <c:pt idx="14">
                  <c:v>5</c:v>
                </c:pt>
                <c:pt idx="15">
                  <c:v>5</c:v>
                </c:pt>
                <c:pt idx="16">
                  <c:v>4.3</c:v>
                </c:pt>
                <c:pt idx="17">
                  <c:v>2.1</c:v>
                </c:pt>
                <c:pt idx="18">
                  <c:v>2.2000000000000002</c:v>
                </c:pt>
                <c:pt idx="19">
                  <c:v>4.0999999999999996</c:v>
                </c:pt>
                <c:pt idx="20">
                  <c:v>4.8</c:v>
                </c:pt>
                <c:pt idx="21">
                  <c:v>3</c:v>
                </c:pt>
                <c:pt idx="22">
                  <c:v>5</c:v>
                </c:pt>
                <c:pt idx="23">
                  <c:v>2.2000000000000002</c:v>
                </c:pt>
                <c:pt idx="24">
                  <c:v>2.6</c:v>
                </c:pt>
                <c:pt idx="25">
                  <c:v>3.8</c:v>
                </c:pt>
                <c:pt idx="26">
                  <c:v>2.2999999999999998</c:v>
                </c:pt>
                <c:pt idx="27">
                  <c:v>3</c:v>
                </c:pt>
                <c:pt idx="28">
                  <c:v>4.5</c:v>
                </c:pt>
                <c:pt idx="29">
                  <c:v>4.3</c:v>
                </c:pt>
                <c:pt idx="30">
                  <c:v>5</c:v>
                </c:pt>
              </c:numCache>
            </c:numRef>
          </c:xVal>
          <c:yVal>
            <c:numRef>
              <c:f>'Discount %age and Reviews'!$G$2:$G$34</c:f>
              <c:numCache>
                <c:formatCode>General</c:formatCode>
                <c:ptCount val="33"/>
                <c:pt idx="0">
                  <c:v>13</c:v>
                </c:pt>
                <c:pt idx="1">
                  <c:v>5</c:v>
                </c:pt>
                <c:pt idx="2">
                  <c:v>10</c:v>
                </c:pt>
                <c:pt idx="3">
                  <c:v>7</c:v>
                </c:pt>
                <c:pt idx="4">
                  <c:v>13</c:v>
                </c:pt>
                <c:pt idx="5">
                  <c:v>2</c:v>
                </c:pt>
                <c:pt idx="6">
                  <c:v>15</c:v>
                </c:pt>
                <c:pt idx="7">
                  <c:v>9</c:v>
                </c:pt>
                <c:pt idx="8">
                  <c:v>2</c:v>
                </c:pt>
                <c:pt idx="9">
                  <c:v>1</c:v>
                </c:pt>
                <c:pt idx="10">
                  <c:v>7</c:v>
                </c:pt>
                <c:pt idx="11">
                  <c:v>69</c:v>
                </c:pt>
                <c:pt idx="12">
                  <c:v>1</c:v>
                </c:pt>
                <c:pt idx="13">
                  <c:v>44</c:v>
                </c:pt>
                <c:pt idx="14">
                  <c:v>3</c:v>
                </c:pt>
                <c:pt idx="15">
                  <c:v>1</c:v>
                </c:pt>
                <c:pt idx="16">
                  <c:v>9</c:v>
                </c:pt>
                <c:pt idx="17">
                  <c:v>7</c:v>
                </c:pt>
                <c:pt idx="18">
                  <c:v>6</c:v>
                </c:pt>
                <c:pt idx="19">
                  <c:v>14</c:v>
                </c:pt>
                <c:pt idx="20">
                  <c:v>12</c:v>
                </c:pt>
                <c:pt idx="21">
                  <c:v>1</c:v>
                </c:pt>
                <c:pt idx="22">
                  <c:v>2</c:v>
                </c:pt>
                <c:pt idx="23">
                  <c:v>6</c:v>
                </c:pt>
                <c:pt idx="24">
                  <c:v>17</c:v>
                </c:pt>
                <c:pt idx="25">
                  <c:v>5</c:v>
                </c:pt>
                <c:pt idx="26">
                  <c:v>6</c:v>
                </c:pt>
                <c:pt idx="27">
                  <c:v>5</c:v>
                </c:pt>
                <c:pt idx="28">
                  <c:v>6</c:v>
                </c:pt>
                <c:pt idx="29">
                  <c:v>36</c:v>
                </c:pt>
                <c:pt idx="30">
                  <c:v>1</c:v>
                </c:pt>
              </c:numCache>
            </c:numRef>
          </c:yVal>
          <c:smooth val="0"/>
          <c:extLst>
            <c:ext xmlns:c16="http://schemas.microsoft.com/office/drawing/2014/chart" uri="{C3380CC4-5D6E-409C-BE32-E72D297353CC}">
              <c16:uniqueId val="{00000000-BC66-4069-B112-AD328A6D1ECF}"/>
            </c:ext>
          </c:extLst>
        </c:ser>
        <c:dLbls>
          <c:showLegendKey val="0"/>
          <c:showVal val="0"/>
          <c:showCatName val="0"/>
          <c:showSerName val="0"/>
          <c:showPercent val="0"/>
          <c:showBubbleSize val="0"/>
        </c:dLbls>
        <c:axId val="547609408"/>
        <c:axId val="547603648"/>
      </c:scatterChart>
      <c:valAx>
        <c:axId val="547609408"/>
        <c:scaling>
          <c:orientation val="minMax"/>
          <c:min val="1.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solidFill>
                      <a:srgbClr val="FF0000"/>
                    </a:solidFill>
                  </a:rPr>
                  <a:t>Rating</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7603648"/>
        <c:crosses val="autoZero"/>
        <c:crossBetween val="midCat"/>
      </c:valAx>
      <c:valAx>
        <c:axId val="5476036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rgbClr val="FF0000"/>
                    </a:solidFill>
                  </a:rPr>
                  <a:t>Reviews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760940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[Dancan Ngare (Jumia Assignment).xlsx]Top 10 high discount!PivotTable1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rgbClr val="FF0000"/>
                </a:solidFill>
              </a:rPr>
              <a:t>Top 10 products with high discount</a:t>
            </a:r>
            <a:r>
              <a:rPr lang="en-US" sz="1200" b="1" baseline="0">
                <a:solidFill>
                  <a:srgbClr val="FF0000"/>
                </a:solidFill>
              </a:rPr>
              <a:t> </a:t>
            </a:r>
            <a:endParaRPr lang="en-US" sz="1200" b="1">
              <a:solidFill>
                <a:srgbClr val="FF0000"/>
              </a:solidFill>
            </a:endParaRPr>
          </a:p>
        </c:rich>
      </c:tx>
      <c:layout>
        <c:manualLayout>
          <c:xMode val="edge"/>
          <c:yMode val="edge"/>
          <c:x val="0.27931233595800525"/>
          <c:y val="6.842373869932924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10 high discount'!$B$3</c:f>
              <c:strCache>
                <c:ptCount val="1"/>
                <c:pt idx="0">
                  <c:v>Total</c:v>
                </c:pt>
              </c:strCache>
            </c:strRef>
          </c:tx>
          <c:spPr>
            <a:solidFill>
              <a:schemeClr val="accent1"/>
            </a:solidFill>
            <a:ln>
              <a:noFill/>
            </a:ln>
            <a:effectLst/>
          </c:spPr>
          <c:invertIfNegative val="0"/>
          <c:cat>
            <c:strRef>
              <c:f>'Top 10 high discount'!$A$4:$A$15</c:f>
              <c:strCache>
                <c:ptCount val="11"/>
                <c:pt idx="0">
                  <c:v>Exfoliate And Exfoliate Face Towel - Black</c:v>
                </c:pt>
                <c:pt idx="1">
                  <c:v>Intelligent  LED Body Sensor Wireless Lighting Night Light USB</c:v>
                </c:pt>
                <c:pt idx="2">
                  <c:v>3PCS Single Head Knitting Crochet Sweater Needle Set</c:v>
                </c:pt>
                <c:pt idx="3">
                  <c:v>Classic Black Cat Cotton Hemp Pillow Case For Home Car</c:v>
                </c:pt>
                <c:pt idx="4">
                  <c:v>Mythco 120COB Solar Wall Ligt With Motion Sensor And Remote Control 3 Modes</c:v>
                </c:pt>
                <c:pt idx="5">
                  <c:v>LASA 3 Tier Bamboo Shoe Bench Storage Shelf</c:v>
                </c:pt>
                <c:pt idx="6">
                  <c:v>Simple Metal Dog Art Sculpture Decoration For Home Office</c:v>
                </c:pt>
                <c:pt idx="7">
                  <c:v>LASA FOLDING TABLE SERVING STAND</c:v>
                </c:pt>
                <c:pt idx="8">
                  <c:v>5-PCS Stainless Steel Cooking Pot Set With Steamed Slices</c:v>
                </c:pt>
                <c:pt idx="9">
                  <c:v>Creative Owl Shape Keychain Black</c:v>
                </c:pt>
                <c:pt idx="10">
                  <c:v>6 In 1 Bottle Can Opener Multifunctional Easy Opener</c:v>
                </c:pt>
              </c:strCache>
            </c:strRef>
          </c:cat>
          <c:val>
            <c:numRef>
              <c:f>'Top 10 high discount'!$B$4:$B$15</c:f>
              <c:numCache>
                <c:formatCode>0%</c:formatCode>
                <c:ptCount val="11"/>
                <c:pt idx="0">
                  <c:v>0.52</c:v>
                </c:pt>
                <c:pt idx="1">
                  <c:v>0.52</c:v>
                </c:pt>
                <c:pt idx="2">
                  <c:v>0.53</c:v>
                </c:pt>
                <c:pt idx="3">
                  <c:v>0.53</c:v>
                </c:pt>
                <c:pt idx="4">
                  <c:v>0.54</c:v>
                </c:pt>
                <c:pt idx="5">
                  <c:v>0.54</c:v>
                </c:pt>
                <c:pt idx="6">
                  <c:v>0.55000000000000004</c:v>
                </c:pt>
                <c:pt idx="7">
                  <c:v>0.55000000000000004</c:v>
                </c:pt>
                <c:pt idx="8">
                  <c:v>0.55000000000000004</c:v>
                </c:pt>
                <c:pt idx="9">
                  <c:v>0.61</c:v>
                </c:pt>
                <c:pt idx="10">
                  <c:v>0.64</c:v>
                </c:pt>
              </c:numCache>
            </c:numRef>
          </c:val>
          <c:extLst>
            <c:ext xmlns:c16="http://schemas.microsoft.com/office/drawing/2014/chart" uri="{C3380CC4-5D6E-409C-BE32-E72D297353CC}">
              <c16:uniqueId val="{00000000-9437-432A-8D6C-E35986BB3213}"/>
            </c:ext>
          </c:extLst>
        </c:ser>
        <c:dLbls>
          <c:showLegendKey val="0"/>
          <c:showVal val="0"/>
          <c:showCatName val="0"/>
          <c:showSerName val="0"/>
          <c:showPercent val="0"/>
          <c:showBubbleSize val="0"/>
        </c:dLbls>
        <c:gapWidth val="182"/>
        <c:axId val="512685040"/>
        <c:axId val="512689360"/>
      </c:barChart>
      <c:catAx>
        <c:axId val="51268504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solidFill>
                      <a:srgbClr val="FF0000"/>
                    </a:solidFill>
                  </a:rPr>
                  <a:t>Products</a:t>
                </a:r>
              </a:p>
            </c:rich>
          </c:tx>
          <c:layout>
            <c:manualLayout>
              <c:xMode val="edge"/>
              <c:yMode val="edge"/>
              <c:x val="0.16388888888888889"/>
              <c:y val="0.2680121755613881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2689360"/>
        <c:crosses val="autoZero"/>
        <c:auto val="1"/>
        <c:lblAlgn val="ctr"/>
        <c:lblOffset val="100"/>
        <c:noMultiLvlLbl val="0"/>
      </c:catAx>
      <c:valAx>
        <c:axId val="5126893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solidFill>
                      <a:srgbClr val="FF0000"/>
                    </a:solidFill>
                  </a:rPr>
                  <a:t>Percentage Discount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2685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[Dancan Ngare (Jumia Assignment).xlsx]Top 10 high discount!PivotTable1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rgbClr val="FF0000"/>
                </a:solidFill>
              </a:rPr>
              <a:t>Top 10 products with high discount</a:t>
            </a:r>
            <a:r>
              <a:rPr lang="en-US" sz="1200" b="1" baseline="0">
                <a:solidFill>
                  <a:srgbClr val="FF0000"/>
                </a:solidFill>
              </a:rPr>
              <a:t> </a:t>
            </a:r>
            <a:endParaRPr lang="en-US" sz="1200" b="1">
              <a:solidFill>
                <a:srgbClr val="FF0000"/>
              </a:solidFill>
            </a:endParaRPr>
          </a:p>
        </c:rich>
      </c:tx>
      <c:layout>
        <c:manualLayout>
          <c:xMode val="edge"/>
          <c:yMode val="edge"/>
          <c:x val="0.27931233595800525"/>
          <c:y val="6.842373869932924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10 high discount'!$B$3</c:f>
              <c:strCache>
                <c:ptCount val="1"/>
                <c:pt idx="0">
                  <c:v>Total</c:v>
                </c:pt>
              </c:strCache>
            </c:strRef>
          </c:tx>
          <c:spPr>
            <a:solidFill>
              <a:schemeClr val="accent1"/>
            </a:solidFill>
            <a:ln>
              <a:noFill/>
            </a:ln>
            <a:effectLst/>
          </c:spPr>
          <c:invertIfNegative val="0"/>
          <c:cat>
            <c:strRef>
              <c:f>'Top 10 high discount'!$A$4:$A$15</c:f>
              <c:strCache>
                <c:ptCount val="11"/>
                <c:pt idx="0">
                  <c:v>Exfoliate And Exfoliate Face Towel - Black</c:v>
                </c:pt>
                <c:pt idx="1">
                  <c:v>Intelligent  LED Body Sensor Wireless Lighting Night Light USB</c:v>
                </c:pt>
                <c:pt idx="2">
                  <c:v>3PCS Single Head Knitting Crochet Sweater Needle Set</c:v>
                </c:pt>
                <c:pt idx="3">
                  <c:v>Classic Black Cat Cotton Hemp Pillow Case For Home Car</c:v>
                </c:pt>
                <c:pt idx="4">
                  <c:v>Mythco 120COB Solar Wall Ligt With Motion Sensor And Remote Control 3 Modes</c:v>
                </c:pt>
                <c:pt idx="5">
                  <c:v>LASA 3 Tier Bamboo Shoe Bench Storage Shelf</c:v>
                </c:pt>
                <c:pt idx="6">
                  <c:v>Simple Metal Dog Art Sculpture Decoration For Home Office</c:v>
                </c:pt>
                <c:pt idx="7">
                  <c:v>LASA FOLDING TABLE SERVING STAND</c:v>
                </c:pt>
                <c:pt idx="8">
                  <c:v>5-PCS Stainless Steel Cooking Pot Set With Steamed Slices</c:v>
                </c:pt>
                <c:pt idx="9">
                  <c:v>Creative Owl Shape Keychain Black</c:v>
                </c:pt>
                <c:pt idx="10">
                  <c:v>6 In 1 Bottle Can Opener Multifunctional Easy Opener</c:v>
                </c:pt>
              </c:strCache>
            </c:strRef>
          </c:cat>
          <c:val>
            <c:numRef>
              <c:f>'Top 10 high discount'!$B$4:$B$15</c:f>
              <c:numCache>
                <c:formatCode>0%</c:formatCode>
                <c:ptCount val="11"/>
                <c:pt idx="0">
                  <c:v>0.52</c:v>
                </c:pt>
                <c:pt idx="1">
                  <c:v>0.52</c:v>
                </c:pt>
                <c:pt idx="2">
                  <c:v>0.53</c:v>
                </c:pt>
                <c:pt idx="3">
                  <c:v>0.53</c:v>
                </c:pt>
                <c:pt idx="4">
                  <c:v>0.54</c:v>
                </c:pt>
                <c:pt idx="5">
                  <c:v>0.54</c:v>
                </c:pt>
                <c:pt idx="6">
                  <c:v>0.55000000000000004</c:v>
                </c:pt>
                <c:pt idx="7">
                  <c:v>0.55000000000000004</c:v>
                </c:pt>
                <c:pt idx="8">
                  <c:v>0.55000000000000004</c:v>
                </c:pt>
                <c:pt idx="9">
                  <c:v>0.61</c:v>
                </c:pt>
                <c:pt idx="10">
                  <c:v>0.64</c:v>
                </c:pt>
              </c:numCache>
            </c:numRef>
          </c:val>
          <c:extLst>
            <c:ext xmlns:c16="http://schemas.microsoft.com/office/drawing/2014/chart" uri="{C3380CC4-5D6E-409C-BE32-E72D297353CC}">
              <c16:uniqueId val="{00000000-60A7-48D2-9D90-25E7A2CEB526}"/>
            </c:ext>
          </c:extLst>
        </c:ser>
        <c:dLbls>
          <c:showLegendKey val="0"/>
          <c:showVal val="0"/>
          <c:showCatName val="0"/>
          <c:showSerName val="0"/>
          <c:showPercent val="0"/>
          <c:showBubbleSize val="0"/>
        </c:dLbls>
        <c:gapWidth val="182"/>
        <c:axId val="512685040"/>
        <c:axId val="512689360"/>
      </c:barChart>
      <c:catAx>
        <c:axId val="51268504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solidFill>
                      <a:srgbClr val="FF0000"/>
                    </a:solidFill>
                  </a:rPr>
                  <a:t>Products</a:t>
                </a:r>
              </a:p>
            </c:rich>
          </c:tx>
          <c:layout>
            <c:manualLayout>
              <c:xMode val="edge"/>
              <c:yMode val="edge"/>
              <c:x val="0.16388888888888889"/>
              <c:y val="0.2680121755613881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2689360"/>
        <c:crosses val="autoZero"/>
        <c:auto val="1"/>
        <c:lblAlgn val="ctr"/>
        <c:lblOffset val="100"/>
        <c:noMultiLvlLbl val="0"/>
      </c:catAx>
      <c:valAx>
        <c:axId val="5126893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solidFill>
                      <a:srgbClr val="FF0000"/>
                    </a:solidFill>
                  </a:rPr>
                  <a:t>Percentage Discount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2685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[Dancan Ngare (Jumia Assignment).xlsx]Top 10 most reviews1!PivotTable1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rgbClr val="FF0000"/>
                </a:solidFill>
              </a:rPr>
              <a:t>Top</a:t>
            </a:r>
            <a:r>
              <a:rPr lang="en-US" sz="1200" b="1" baseline="0">
                <a:solidFill>
                  <a:srgbClr val="FF0000"/>
                </a:solidFill>
              </a:rPr>
              <a:t> 10 products with most reviews</a:t>
            </a:r>
            <a:endParaRPr lang="en-US" sz="1200" b="1">
              <a:solidFill>
                <a:srgbClr val="FF0000"/>
              </a:solidFill>
            </a:endParaRPr>
          </a:p>
        </c:rich>
      </c:tx>
      <c:layout>
        <c:manualLayout>
          <c:xMode val="edge"/>
          <c:yMode val="edge"/>
          <c:x val="0.24072695164490759"/>
          <c:y val="6.532177179865077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10 most reviews1'!$B$3</c:f>
              <c:strCache>
                <c:ptCount val="1"/>
                <c:pt idx="0">
                  <c:v>Total</c:v>
                </c:pt>
              </c:strCache>
            </c:strRef>
          </c:tx>
          <c:spPr>
            <a:solidFill>
              <a:schemeClr val="accent1"/>
            </a:solidFill>
            <a:ln>
              <a:noFill/>
            </a:ln>
            <a:effectLst/>
          </c:spPr>
          <c:invertIfNegative val="0"/>
          <c:cat>
            <c:strRef>
              <c:f>'Top 10 most reviews1'!$A$4:$A$14</c:f>
              <c:strCache>
                <c:ptCount val="10"/>
                <c:pt idx="0">
                  <c:v>52 Pieces Cake Decorating Tool Set Gift Kit Baking Supplies</c:v>
                </c:pt>
                <c:pt idx="1">
                  <c:v>53Pcs/Set Yarn Knitting Crochet Hooks With Bag - Fortune Cat</c:v>
                </c:pt>
                <c:pt idx="2">
                  <c:v>Portable Mini Cordless Car Vacuum Cleaner - Blue</c:v>
                </c:pt>
                <c:pt idx="3">
                  <c:v>53 Pieces/Set Yarn Knitting Crochet Hooks With Bag - Pansies</c:v>
                </c:pt>
                <c:pt idx="4">
                  <c:v>Punch-free Great Load Bearing Bathroom Storage Rack Wall Shelf-White</c:v>
                </c:pt>
                <c:pt idx="5">
                  <c:v>100 Pcs Crochet Hook Tool Set Knitting Hook Set With Box</c:v>
                </c:pt>
                <c:pt idx="6">
                  <c:v>3D Waterproof EVA Plastic Shower Curtain 1.8*2Mtrs</c:v>
                </c:pt>
                <c:pt idx="7">
                  <c:v>Electronic Digital Display Vernier Caliper</c:v>
                </c:pt>
                <c:pt idx="8">
                  <c:v>137 Pieces Cake Decorating Tool Set Baking Supplies</c:v>
                </c:pt>
                <c:pt idx="9">
                  <c:v>120W Cordless Vacuum Cleaners Handheld Electric Vacuum Cleaner</c:v>
                </c:pt>
              </c:strCache>
            </c:strRef>
          </c:cat>
          <c:val>
            <c:numRef>
              <c:f>'Top 10 most reviews1'!$B$4:$B$14</c:f>
              <c:numCache>
                <c:formatCode>General</c:formatCode>
                <c:ptCount val="10"/>
                <c:pt idx="0">
                  <c:v>20</c:v>
                </c:pt>
                <c:pt idx="1">
                  <c:v>20</c:v>
                </c:pt>
                <c:pt idx="2">
                  <c:v>24</c:v>
                </c:pt>
                <c:pt idx="3">
                  <c:v>32</c:v>
                </c:pt>
                <c:pt idx="4">
                  <c:v>36</c:v>
                </c:pt>
                <c:pt idx="5">
                  <c:v>39</c:v>
                </c:pt>
                <c:pt idx="6">
                  <c:v>44</c:v>
                </c:pt>
                <c:pt idx="7">
                  <c:v>49</c:v>
                </c:pt>
                <c:pt idx="8">
                  <c:v>55</c:v>
                </c:pt>
                <c:pt idx="9">
                  <c:v>69</c:v>
                </c:pt>
              </c:numCache>
            </c:numRef>
          </c:val>
          <c:extLst>
            <c:ext xmlns:c16="http://schemas.microsoft.com/office/drawing/2014/chart" uri="{C3380CC4-5D6E-409C-BE32-E72D297353CC}">
              <c16:uniqueId val="{00000000-8381-4E91-8660-FE3F9F1E2A57}"/>
            </c:ext>
          </c:extLst>
        </c:ser>
        <c:dLbls>
          <c:showLegendKey val="0"/>
          <c:showVal val="0"/>
          <c:showCatName val="0"/>
          <c:showSerName val="0"/>
          <c:showPercent val="0"/>
          <c:showBubbleSize val="0"/>
        </c:dLbls>
        <c:gapWidth val="182"/>
        <c:axId val="740784936"/>
        <c:axId val="740780616"/>
      </c:barChart>
      <c:catAx>
        <c:axId val="74078493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solidFill>
                      <a:srgbClr val="FF0000"/>
                    </a:solidFill>
                  </a:rPr>
                  <a:t>Products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0780616"/>
        <c:crosses val="autoZero"/>
        <c:auto val="1"/>
        <c:lblAlgn val="ctr"/>
        <c:lblOffset val="100"/>
        <c:noMultiLvlLbl val="0"/>
      </c:catAx>
      <c:valAx>
        <c:axId val="7407806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1" i="0" u="none" strike="noStrike" kern="1200" baseline="0">
                    <a:solidFill>
                      <a:srgbClr val="FF0000"/>
                    </a:solidFill>
                    <a:latin typeface="+mn-lt"/>
                    <a:ea typeface="+mn-ea"/>
                    <a:cs typeface="+mn-cs"/>
                  </a:rPr>
                  <a:t>Reviews</a:t>
                </a:r>
              </a:p>
            </c:rich>
          </c:tx>
          <c:layout>
            <c:manualLayout>
              <c:xMode val="edge"/>
              <c:yMode val="edge"/>
              <c:x val="0.60529611247762249"/>
              <c:y val="0.89798523255899498"/>
            </c:manualLayout>
          </c:layout>
          <c:overlay val="0"/>
          <c:spPr>
            <a:solidFill>
              <a:sysClr val="window" lastClr="FFFFFF"/>
            </a:solid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0784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[Dancan Ngare (Jumia Assignment).xlsx]Top 10 most reviews1!PivotTable1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rgbClr val="FF0000"/>
                </a:solidFill>
              </a:rPr>
              <a:t>Top</a:t>
            </a:r>
            <a:r>
              <a:rPr lang="en-US" sz="1200" b="1" baseline="0">
                <a:solidFill>
                  <a:srgbClr val="FF0000"/>
                </a:solidFill>
              </a:rPr>
              <a:t> 10 products with most reviews</a:t>
            </a:r>
            <a:endParaRPr lang="en-US" sz="1200" b="1">
              <a:solidFill>
                <a:srgbClr val="FF0000"/>
              </a:solidFill>
            </a:endParaRPr>
          </a:p>
        </c:rich>
      </c:tx>
      <c:layout>
        <c:manualLayout>
          <c:xMode val="edge"/>
          <c:yMode val="edge"/>
          <c:x val="0.24072695164490759"/>
          <c:y val="6.532177179865077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10 most reviews1'!$B$3</c:f>
              <c:strCache>
                <c:ptCount val="1"/>
                <c:pt idx="0">
                  <c:v>Total</c:v>
                </c:pt>
              </c:strCache>
            </c:strRef>
          </c:tx>
          <c:spPr>
            <a:solidFill>
              <a:schemeClr val="accent1"/>
            </a:solidFill>
            <a:ln>
              <a:noFill/>
            </a:ln>
            <a:effectLst/>
          </c:spPr>
          <c:invertIfNegative val="0"/>
          <c:cat>
            <c:strRef>
              <c:f>'Top 10 most reviews1'!$A$4:$A$14</c:f>
              <c:strCache>
                <c:ptCount val="10"/>
                <c:pt idx="0">
                  <c:v>52 Pieces Cake Decorating Tool Set Gift Kit Baking Supplies</c:v>
                </c:pt>
                <c:pt idx="1">
                  <c:v>53Pcs/Set Yarn Knitting Crochet Hooks With Bag - Fortune Cat</c:v>
                </c:pt>
                <c:pt idx="2">
                  <c:v>Portable Mini Cordless Car Vacuum Cleaner - Blue</c:v>
                </c:pt>
                <c:pt idx="3">
                  <c:v>53 Pieces/Set Yarn Knitting Crochet Hooks With Bag - Pansies</c:v>
                </c:pt>
                <c:pt idx="4">
                  <c:v>Punch-free Great Load Bearing Bathroom Storage Rack Wall Shelf-White</c:v>
                </c:pt>
                <c:pt idx="5">
                  <c:v>100 Pcs Crochet Hook Tool Set Knitting Hook Set With Box</c:v>
                </c:pt>
                <c:pt idx="6">
                  <c:v>3D Waterproof EVA Plastic Shower Curtain 1.8*2Mtrs</c:v>
                </c:pt>
                <c:pt idx="7">
                  <c:v>Electronic Digital Display Vernier Caliper</c:v>
                </c:pt>
                <c:pt idx="8">
                  <c:v>137 Pieces Cake Decorating Tool Set Baking Supplies</c:v>
                </c:pt>
                <c:pt idx="9">
                  <c:v>120W Cordless Vacuum Cleaners Handheld Electric Vacuum Cleaner</c:v>
                </c:pt>
              </c:strCache>
            </c:strRef>
          </c:cat>
          <c:val>
            <c:numRef>
              <c:f>'Top 10 most reviews1'!$B$4:$B$14</c:f>
              <c:numCache>
                <c:formatCode>General</c:formatCode>
                <c:ptCount val="10"/>
                <c:pt idx="0">
                  <c:v>20</c:v>
                </c:pt>
                <c:pt idx="1">
                  <c:v>20</c:v>
                </c:pt>
                <c:pt idx="2">
                  <c:v>24</c:v>
                </c:pt>
                <c:pt idx="3">
                  <c:v>32</c:v>
                </c:pt>
                <c:pt idx="4">
                  <c:v>36</c:v>
                </c:pt>
                <c:pt idx="5">
                  <c:v>39</c:v>
                </c:pt>
                <c:pt idx="6">
                  <c:v>44</c:v>
                </c:pt>
                <c:pt idx="7">
                  <c:v>49</c:v>
                </c:pt>
                <c:pt idx="8">
                  <c:v>55</c:v>
                </c:pt>
                <c:pt idx="9">
                  <c:v>69</c:v>
                </c:pt>
              </c:numCache>
            </c:numRef>
          </c:val>
          <c:extLst>
            <c:ext xmlns:c16="http://schemas.microsoft.com/office/drawing/2014/chart" uri="{C3380CC4-5D6E-409C-BE32-E72D297353CC}">
              <c16:uniqueId val="{00000000-9088-4E15-9462-65A33019F3AD}"/>
            </c:ext>
          </c:extLst>
        </c:ser>
        <c:dLbls>
          <c:showLegendKey val="0"/>
          <c:showVal val="0"/>
          <c:showCatName val="0"/>
          <c:showSerName val="0"/>
          <c:showPercent val="0"/>
          <c:showBubbleSize val="0"/>
        </c:dLbls>
        <c:gapWidth val="182"/>
        <c:axId val="740784936"/>
        <c:axId val="740780616"/>
      </c:barChart>
      <c:catAx>
        <c:axId val="74078493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solidFill>
                      <a:srgbClr val="FF0000"/>
                    </a:solidFill>
                  </a:rPr>
                  <a:t>Products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0780616"/>
        <c:crosses val="autoZero"/>
        <c:auto val="1"/>
        <c:lblAlgn val="ctr"/>
        <c:lblOffset val="100"/>
        <c:noMultiLvlLbl val="0"/>
      </c:catAx>
      <c:valAx>
        <c:axId val="7407806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1" i="0" u="none" strike="noStrike" kern="1200" baseline="0">
                    <a:solidFill>
                      <a:srgbClr val="FF0000"/>
                    </a:solidFill>
                    <a:latin typeface="+mn-lt"/>
                    <a:ea typeface="+mn-ea"/>
                    <a:cs typeface="+mn-cs"/>
                  </a:rPr>
                  <a:t>Reviews</a:t>
                </a:r>
              </a:p>
            </c:rich>
          </c:tx>
          <c:layout>
            <c:manualLayout>
              <c:xMode val="edge"/>
              <c:yMode val="edge"/>
              <c:x val="0.60529611247762249"/>
              <c:y val="0.89798523255899498"/>
            </c:manualLayout>
          </c:layout>
          <c:overlay val="0"/>
          <c:spPr>
            <a:solidFill>
              <a:sysClr val="window" lastClr="FFFFFF"/>
            </a:solid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0784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5">
  <a:schemeClr val="accent2"/>
</cs:colorStyle>
</file>

<file path=xl/charts/colors1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5" Type="http://schemas.openxmlformats.org/officeDocument/2006/relationships/chart" Target="../charts/chart12.xml"/><Relationship Id="rId4" Type="http://schemas.openxmlformats.org/officeDocument/2006/relationships/chart" Target="../charts/chart11.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16.xml"/><Relationship Id="rId1" Type="http://schemas.openxmlformats.org/officeDocument/2006/relationships/chart" Target="../charts/chart15.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3</xdr:col>
      <xdr:colOff>85725</xdr:colOff>
      <xdr:row>2</xdr:row>
      <xdr:rowOff>4762</xdr:rowOff>
    </xdr:from>
    <xdr:to>
      <xdr:col>10</xdr:col>
      <xdr:colOff>76200</xdr:colOff>
      <xdr:row>16</xdr:row>
      <xdr:rowOff>80962</xdr:rowOff>
    </xdr:to>
    <xdr:graphicFrame macro="">
      <xdr:nvGraphicFramePr>
        <xdr:cNvPr id="2" name="Chart 1">
          <a:extLst>
            <a:ext uri="{FF2B5EF4-FFF2-40B4-BE49-F238E27FC236}">
              <a16:creationId xmlns:a16="http://schemas.microsoft.com/office/drawing/2014/main" id="{C9827156-6310-D883-6DBC-27FCB83142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1228725</xdr:colOff>
      <xdr:row>2</xdr:row>
      <xdr:rowOff>80962</xdr:rowOff>
    </xdr:from>
    <xdr:to>
      <xdr:col>7</xdr:col>
      <xdr:colOff>95250</xdr:colOff>
      <xdr:row>16</xdr:row>
      <xdr:rowOff>157162</xdr:rowOff>
    </xdr:to>
    <xdr:graphicFrame macro="">
      <xdr:nvGraphicFramePr>
        <xdr:cNvPr id="3" name="Chart 2">
          <a:extLst>
            <a:ext uri="{FF2B5EF4-FFF2-40B4-BE49-F238E27FC236}">
              <a16:creationId xmlns:a16="http://schemas.microsoft.com/office/drawing/2014/main" id="{44DB79EC-A9AC-CC4C-9633-BC962C4A7E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471487</xdr:colOff>
      <xdr:row>6</xdr:row>
      <xdr:rowOff>176212</xdr:rowOff>
    </xdr:from>
    <xdr:to>
      <xdr:col>13</xdr:col>
      <xdr:colOff>166687</xdr:colOff>
      <xdr:row>21</xdr:row>
      <xdr:rowOff>61912</xdr:rowOff>
    </xdr:to>
    <xdr:graphicFrame macro="">
      <xdr:nvGraphicFramePr>
        <xdr:cNvPr id="3" name="Chart 2">
          <a:extLst>
            <a:ext uri="{FF2B5EF4-FFF2-40B4-BE49-F238E27FC236}">
              <a16:creationId xmlns:a16="http://schemas.microsoft.com/office/drawing/2014/main" id="{F5073DD3-7695-7E27-2988-04A9949E38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190500</xdr:colOff>
      <xdr:row>2</xdr:row>
      <xdr:rowOff>142875</xdr:rowOff>
    </xdr:from>
    <xdr:to>
      <xdr:col>17</xdr:col>
      <xdr:colOff>209550</xdr:colOff>
      <xdr:row>20</xdr:row>
      <xdr:rowOff>109537</xdr:rowOff>
    </xdr:to>
    <xdr:graphicFrame macro="">
      <xdr:nvGraphicFramePr>
        <xdr:cNvPr id="4" name="Chart 3">
          <a:extLst>
            <a:ext uri="{FF2B5EF4-FFF2-40B4-BE49-F238E27FC236}">
              <a16:creationId xmlns:a16="http://schemas.microsoft.com/office/drawing/2014/main" id="{E9E06DAF-46A9-8C7C-15C6-23E14F1248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76200</xdr:colOff>
      <xdr:row>4</xdr:row>
      <xdr:rowOff>133350</xdr:rowOff>
    </xdr:from>
    <xdr:to>
      <xdr:col>24</xdr:col>
      <xdr:colOff>76200</xdr:colOff>
      <xdr:row>11</xdr:row>
      <xdr:rowOff>47625</xdr:rowOff>
    </xdr:to>
    <mc:AlternateContent xmlns:mc="http://schemas.openxmlformats.org/markup-compatibility/2006" xmlns:a14="http://schemas.microsoft.com/office/drawing/2010/main">
      <mc:Choice Requires="a14">
        <xdr:graphicFrame macro="">
          <xdr:nvGraphicFramePr>
            <xdr:cNvPr id="5" name="Discount rating 1">
              <a:extLst>
                <a:ext uri="{FF2B5EF4-FFF2-40B4-BE49-F238E27FC236}">
                  <a16:creationId xmlns:a16="http://schemas.microsoft.com/office/drawing/2014/main" id="{C2D11FC0-C5AF-B34F-430E-94558A62214C}"/>
                </a:ext>
              </a:extLst>
            </xdr:cNvPr>
            <xdr:cNvGraphicFramePr/>
          </xdr:nvGraphicFramePr>
          <xdr:xfrm>
            <a:off x="0" y="0"/>
            <a:ext cx="0" cy="0"/>
          </xdr:xfrm>
          <a:graphic>
            <a:graphicData uri="http://schemas.microsoft.com/office/drawing/2010/slicer">
              <sle:slicer xmlns:sle="http://schemas.microsoft.com/office/drawing/2010/slicer" name="Discount rating 1"/>
            </a:graphicData>
          </a:graphic>
        </xdr:graphicFrame>
      </mc:Choice>
      <mc:Fallback xmlns="">
        <xdr:sp macro="" textlink="">
          <xdr:nvSpPr>
            <xdr:cNvPr id="0" name=""/>
            <xdr:cNvSpPr>
              <a:spLocks noTextEdit="1"/>
            </xdr:cNvSpPr>
          </xdr:nvSpPr>
          <xdr:spPr>
            <a:xfrm>
              <a:off x="7343775" y="895350"/>
              <a:ext cx="1828800" cy="1247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2</xdr:row>
      <xdr:rowOff>47625</xdr:rowOff>
    </xdr:from>
    <xdr:to>
      <xdr:col>24</xdr:col>
      <xdr:colOff>209550</xdr:colOff>
      <xdr:row>18</xdr:row>
      <xdr:rowOff>85725</xdr:rowOff>
    </xdr:to>
    <xdr:graphicFrame macro="">
      <xdr:nvGraphicFramePr>
        <xdr:cNvPr id="7" name="Chart 6">
          <a:extLst>
            <a:ext uri="{FF2B5EF4-FFF2-40B4-BE49-F238E27FC236}">
              <a16:creationId xmlns:a16="http://schemas.microsoft.com/office/drawing/2014/main" id="{ED87A031-8E02-4F47-ADDF-62BBAD983C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25</xdr:col>
      <xdr:colOff>466725</xdr:colOff>
      <xdr:row>3</xdr:row>
      <xdr:rowOff>133350</xdr:rowOff>
    </xdr:from>
    <xdr:to>
      <xdr:col>28</xdr:col>
      <xdr:colOff>114300</xdr:colOff>
      <xdr:row>11</xdr:row>
      <xdr:rowOff>123825</xdr:rowOff>
    </xdr:to>
    <mc:AlternateContent xmlns:mc="http://schemas.openxmlformats.org/markup-compatibility/2006" xmlns:a14="http://schemas.microsoft.com/office/drawing/2010/main">
      <mc:Choice Requires="a14">
        <xdr:graphicFrame macro="">
          <xdr:nvGraphicFramePr>
            <xdr:cNvPr id="8" name="Ratings Comments">
              <a:extLst>
                <a:ext uri="{FF2B5EF4-FFF2-40B4-BE49-F238E27FC236}">
                  <a16:creationId xmlns:a16="http://schemas.microsoft.com/office/drawing/2014/main" id="{6E9CD3DF-0626-40B5-AA6F-55673B6C65FF}"/>
                </a:ext>
              </a:extLst>
            </xdr:cNvPr>
            <xdr:cNvGraphicFramePr/>
          </xdr:nvGraphicFramePr>
          <xdr:xfrm>
            <a:off x="0" y="0"/>
            <a:ext cx="0" cy="0"/>
          </xdr:xfrm>
          <a:graphic>
            <a:graphicData uri="http://schemas.microsoft.com/office/drawing/2010/slicer">
              <sle:slicer xmlns:sle="http://schemas.microsoft.com/office/drawing/2010/slicer" name="Ratings Comments"/>
            </a:graphicData>
          </a:graphic>
        </xdr:graphicFrame>
      </mc:Choice>
      <mc:Fallback xmlns="">
        <xdr:sp macro="" textlink="">
          <xdr:nvSpPr>
            <xdr:cNvPr id="0" name=""/>
            <xdr:cNvSpPr>
              <a:spLocks noTextEdit="1"/>
            </xdr:cNvSpPr>
          </xdr:nvSpPr>
          <xdr:spPr>
            <a:xfrm>
              <a:off x="9105900" y="704850"/>
              <a:ext cx="1476375" cy="1514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6</xdr:col>
      <xdr:colOff>228600</xdr:colOff>
      <xdr:row>3</xdr:row>
      <xdr:rowOff>185737</xdr:rowOff>
    </xdr:from>
    <xdr:to>
      <xdr:col>7</xdr:col>
      <xdr:colOff>1285875</xdr:colOff>
      <xdr:row>18</xdr:row>
      <xdr:rowOff>71437</xdr:rowOff>
    </xdr:to>
    <xdr:graphicFrame macro="">
      <xdr:nvGraphicFramePr>
        <xdr:cNvPr id="2" name="Chart 1">
          <a:extLst>
            <a:ext uri="{FF2B5EF4-FFF2-40B4-BE49-F238E27FC236}">
              <a16:creationId xmlns:a16="http://schemas.microsoft.com/office/drawing/2014/main" id="{FA3927FF-E281-DBB7-16E7-AAC0CC51A2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895350</xdr:colOff>
      <xdr:row>5</xdr:row>
      <xdr:rowOff>185737</xdr:rowOff>
    </xdr:from>
    <xdr:to>
      <xdr:col>9</xdr:col>
      <xdr:colOff>295275</xdr:colOff>
      <xdr:row>20</xdr:row>
      <xdr:rowOff>71437</xdr:rowOff>
    </xdr:to>
    <xdr:graphicFrame macro="">
      <xdr:nvGraphicFramePr>
        <xdr:cNvPr id="2" name="Chart 1">
          <a:extLst>
            <a:ext uri="{FF2B5EF4-FFF2-40B4-BE49-F238E27FC236}">
              <a16:creationId xmlns:a16="http://schemas.microsoft.com/office/drawing/2014/main" id="{A552DAF2-355A-1928-D133-30A6316BE5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361950</xdr:colOff>
      <xdr:row>4</xdr:row>
      <xdr:rowOff>123825</xdr:rowOff>
    </xdr:from>
    <xdr:to>
      <xdr:col>14</xdr:col>
      <xdr:colOff>361950</xdr:colOff>
      <xdr:row>17</xdr:row>
      <xdr:rowOff>171450</xdr:rowOff>
    </xdr:to>
    <mc:AlternateContent xmlns:mc="http://schemas.openxmlformats.org/markup-compatibility/2006" xmlns:a14="http://schemas.microsoft.com/office/drawing/2010/main">
      <mc:Choice Requires="a14">
        <xdr:graphicFrame macro="">
          <xdr:nvGraphicFramePr>
            <xdr:cNvPr id="3" name="Discount rating">
              <a:extLst>
                <a:ext uri="{FF2B5EF4-FFF2-40B4-BE49-F238E27FC236}">
                  <a16:creationId xmlns:a16="http://schemas.microsoft.com/office/drawing/2014/main" id="{D51E8E04-1A07-787D-38B2-C67A67E93592}"/>
                </a:ext>
              </a:extLst>
            </xdr:cNvPr>
            <xdr:cNvGraphicFramePr/>
          </xdr:nvGraphicFramePr>
          <xdr:xfrm>
            <a:off x="0" y="0"/>
            <a:ext cx="0" cy="0"/>
          </xdr:xfrm>
          <a:graphic>
            <a:graphicData uri="http://schemas.microsoft.com/office/drawing/2010/slicer">
              <sle:slicer xmlns:sle="http://schemas.microsoft.com/office/drawing/2010/slicer" name="Discount rating"/>
            </a:graphicData>
          </a:graphic>
        </xdr:graphicFrame>
      </mc:Choice>
      <mc:Fallback xmlns="">
        <xdr:sp macro="" textlink="">
          <xdr:nvSpPr>
            <xdr:cNvPr id="0" name=""/>
            <xdr:cNvSpPr>
              <a:spLocks noTextEdit="1"/>
            </xdr:cNvSpPr>
          </xdr:nvSpPr>
          <xdr:spPr>
            <a:xfrm>
              <a:off x="9382125" y="8858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12</xdr:col>
      <xdr:colOff>340180</xdr:colOff>
      <xdr:row>25</xdr:row>
      <xdr:rowOff>13610</xdr:rowOff>
    </xdr:from>
    <xdr:to>
      <xdr:col>23</xdr:col>
      <xdr:colOff>68035</xdr:colOff>
      <xdr:row>40</xdr:row>
      <xdr:rowOff>40822</xdr:rowOff>
    </xdr:to>
    <xdr:sp macro="" textlink="">
      <xdr:nvSpPr>
        <xdr:cNvPr id="17" name="Rectangle: Rounded Corners 16">
          <a:extLst>
            <a:ext uri="{FF2B5EF4-FFF2-40B4-BE49-F238E27FC236}">
              <a16:creationId xmlns:a16="http://schemas.microsoft.com/office/drawing/2014/main" id="{942EEF49-C314-46B5-8350-3FBE97F45EEA}"/>
            </a:ext>
          </a:extLst>
        </xdr:cNvPr>
        <xdr:cNvSpPr/>
      </xdr:nvSpPr>
      <xdr:spPr>
        <a:xfrm>
          <a:off x="7769680" y="4626431"/>
          <a:ext cx="6463391" cy="2884712"/>
        </a:xfrm>
        <a:prstGeom prst="roundRect">
          <a:avLst>
            <a:gd name="adj" fmla="val 3415"/>
          </a:avLst>
        </a:prstGeom>
        <a:solidFill>
          <a:schemeClr val="bg1">
            <a:lumMod val="85000"/>
          </a:schemeClr>
        </a:solidFill>
        <a:ln>
          <a:noFill/>
        </a:ln>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20297</xdr:colOff>
      <xdr:row>40</xdr:row>
      <xdr:rowOff>175789</xdr:rowOff>
    </xdr:from>
    <xdr:to>
      <xdr:col>23</xdr:col>
      <xdr:colOff>54429</xdr:colOff>
      <xdr:row>60</xdr:row>
      <xdr:rowOff>68036</xdr:rowOff>
    </xdr:to>
    <xdr:sp macro="" textlink="">
      <xdr:nvSpPr>
        <xdr:cNvPr id="16" name="Rectangle: Rounded Corners 15">
          <a:extLst>
            <a:ext uri="{FF2B5EF4-FFF2-40B4-BE49-F238E27FC236}">
              <a16:creationId xmlns:a16="http://schemas.microsoft.com/office/drawing/2014/main" id="{B71611EC-C865-4EF3-BA99-F238A89D9507}"/>
            </a:ext>
          </a:extLst>
        </xdr:cNvPr>
        <xdr:cNvSpPr/>
      </xdr:nvSpPr>
      <xdr:spPr>
        <a:xfrm>
          <a:off x="1857261" y="7646110"/>
          <a:ext cx="12362204" cy="3702247"/>
        </a:xfrm>
        <a:prstGeom prst="roundRect">
          <a:avLst>
            <a:gd name="adj" fmla="val 4352"/>
          </a:avLst>
        </a:prstGeom>
        <a:solidFill>
          <a:schemeClr val="bg1">
            <a:lumMod val="85000"/>
          </a:schemeClr>
        </a:solidFill>
        <a:ln>
          <a:noFill/>
        </a:ln>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3200">
            <a:solidFill>
              <a:schemeClr val="tx2">
                <a:lumMod val="50000"/>
              </a:schemeClr>
            </a:solidFill>
            <a:latin typeface="Arial Rounded MT Bold" panose="020F0704030504030204" pitchFamily="34" charset="0"/>
          </a:endParaRPr>
        </a:p>
      </xdr:txBody>
    </xdr:sp>
    <xdr:clientData/>
  </xdr:twoCellAnchor>
  <xdr:twoCellAnchor>
    <xdr:from>
      <xdr:col>3</xdr:col>
      <xdr:colOff>40822</xdr:colOff>
      <xdr:row>25</xdr:row>
      <xdr:rowOff>13607</xdr:rowOff>
    </xdr:from>
    <xdr:to>
      <xdr:col>12</xdr:col>
      <xdr:colOff>204107</xdr:colOff>
      <xdr:row>39</xdr:row>
      <xdr:rowOff>176892</xdr:rowOff>
    </xdr:to>
    <xdr:sp macro="" textlink="">
      <xdr:nvSpPr>
        <xdr:cNvPr id="12" name="Rectangle: Rounded Corners 11">
          <a:extLst>
            <a:ext uri="{FF2B5EF4-FFF2-40B4-BE49-F238E27FC236}">
              <a16:creationId xmlns:a16="http://schemas.microsoft.com/office/drawing/2014/main" id="{B0ACF145-2C7F-45A2-B0F8-209A985D9F4B}"/>
            </a:ext>
          </a:extLst>
        </xdr:cNvPr>
        <xdr:cNvSpPr/>
      </xdr:nvSpPr>
      <xdr:spPr>
        <a:xfrm>
          <a:off x="1877786" y="4626428"/>
          <a:ext cx="5755821" cy="2830285"/>
        </a:xfrm>
        <a:prstGeom prst="roundRect">
          <a:avLst>
            <a:gd name="adj" fmla="val 2262"/>
          </a:avLst>
        </a:prstGeom>
        <a:solidFill>
          <a:schemeClr val="bg1">
            <a:lumMod val="85000"/>
          </a:schemeClr>
        </a:solidFill>
        <a:ln>
          <a:noFill/>
        </a:ln>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61578</xdr:colOff>
      <xdr:row>8</xdr:row>
      <xdr:rowOff>54117</xdr:rowOff>
    </xdr:from>
    <xdr:to>
      <xdr:col>12</xdr:col>
      <xdr:colOff>176893</xdr:colOff>
      <xdr:row>24</xdr:row>
      <xdr:rowOff>68036</xdr:rowOff>
    </xdr:to>
    <xdr:sp macro="" textlink="">
      <xdr:nvSpPr>
        <xdr:cNvPr id="13" name="Rectangle: Rounded Corners 12">
          <a:extLst>
            <a:ext uri="{FF2B5EF4-FFF2-40B4-BE49-F238E27FC236}">
              <a16:creationId xmlns:a16="http://schemas.microsoft.com/office/drawing/2014/main" id="{722D74D0-4F68-431D-90F6-53A93131DDB4}"/>
            </a:ext>
          </a:extLst>
        </xdr:cNvPr>
        <xdr:cNvSpPr/>
      </xdr:nvSpPr>
      <xdr:spPr>
        <a:xfrm>
          <a:off x="1898542" y="1428438"/>
          <a:ext cx="5707851" cy="3061919"/>
        </a:xfrm>
        <a:prstGeom prst="roundRect">
          <a:avLst>
            <a:gd name="adj" fmla="val 4131"/>
          </a:avLst>
        </a:prstGeom>
        <a:solidFill>
          <a:schemeClr val="bg1">
            <a:lumMod val="85000"/>
          </a:schemeClr>
        </a:solidFill>
        <a:ln>
          <a:noFill/>
        </a:ln>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xdr:colOff>
      <xdr:row>8</xdr:row>
      <xdr:rowOff>1638</xdr:rowOff>
    </xdr:from>
    <xdr:to>
      <xdr:col>2</xdr:col>
      <xdr:colOff>598714</xdr:colOff>
      <xdr:row>60</xdr:row>
      <xdr:rowOff>68035</xdr:rowOff>
    </xdr:to>
    <xdr:sp macro="" textlink="">
      <xdr:nvSpPr>
        <xdr:cNvPr id="14" name="Rectangle: Rounded Corners 13">
          <a:extLst>
            <a:ext uri="{FF2B5EF4-FFF2-40B4-BE49-F238E27FC236}">
              <a16:creationId xmlns:a16="http://schemas.microsoft.com/office/drawing/2014/main" id="{1F575166-6755-438D-AF81-5F188DB9D51A}"/>
            </a:ext>
          </a:extLst>
        </xdr:cNvPr>
        <xdr:cNvSpPr/>
      </xdr:nvSpPr>
      <xdr:spPr>
        <a:xfrm>
          <a:off x="1" y="1375959"/>
          <a:ext cx="1823356" cy="9972397"/>
        </a:xfrm>
        <a:prstGeom prst="roundRect">
          <a:avLst>
            <a:gd name="adj" fmla="val 10549"/>
          </a:avLst>
        </a:prstGeom>
        <a:solidFill>
          <a:schemeClr val="accent2"/>
        </a:solidFill>
        <a:ln>
          <a:noFill/>
        </a:ln>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231323</xdr:colOff>
      <xdr:row>41</xdr:row>
      <xdr:rowOff>182090</xdr:rowOff>
    </xdr:from>
    <xdr:to>
      <xdr:col>22</xdr:col>
      <xdr:colOff>503465</xdr:colOff>
      <xdr:row>59</xdr:row>
      <xdr:rowOff>54429</xdr:rowOff>
    </xdr:to>
    <xdr:graphicFrame macro="">
      <xdr:nvGraphicFramePr>
        <xdr:cNvPr id="9" name="Chart 8">
          <a:extLst>
            <a:ext uri="{FF2B5EF4-FFF2-40B4-BE49-F238E27FC236}">
              <a16:creationId xmlns:a16="http://schemas.microsoft.com/office/drawing/2014/main" id="{582A0891-3CEA-4107-A1FA-30CA446CE5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163286</xdr:colOff>
      <xdr:row>9</xdr:row>
      <xdr:rowOff>21581</xdr:rowOff>
    </xdr:from>
    <xdr:to>
      <xdr:col>2</xdr:col>
      <xdr:colOff>476250</xdr:colOff>
      <xdr:row>20</xdr:row>
      <xdr:rowOff>81642</xdr:rowOff>
    </xdr:to>
    <mc:AlternateContent xmlns:mc="http://schemas.openxmlformats.org/markup-compatibility/2006" xmlns:a14="http://schemas.microsoft.com/office/drawing/2010/main">
      <mc:Choice Requires="a14">
        <xdr:graphicFrame macro="">
          <xdr:nvGraphicFramePr>
            <xdr:cNvPr id="10" name="Ratings Comments 1">
              <a:extLst>
                <a:ext uri="{FF2B5EF4-FFF2-40B4-BE49-F238E27FC236}">
                  <a16:creationId xmlns:a16="http://schemas.microsoft.com/office/drawing/2014/main" id="{8656AE8F-E908-4325-B610-43CC198A34B4}"/>
                </a:ext>
              </a:extLst>
            </xdr:cNvPr>
            <xdr:cNvGraphicFramePr/>
          </xdr:nvGraphicFramePr>
          <xdr:xfrm>
            <a:off x="0" y="0"/>
            <a:ext cx="0" cy="0"/>
          </xdr:xfrm>
          <a:graphic>
            <a:graphicData uri="http://schemas.microsoft.com/office/drawing/2010/slicer">
              <sle:slicer xmlns:sle="http://schemas.microsoft.com/office/drawing/2010/slicer" name="Ratings Comments 1"/>
            </a:graphicData>
          </a:graphic>
        </xdr:graphicFrame>
      </mc:Choice>
      <mc:Fallback xmlns="">
        <xdr:sp macro="" textlink="">
          <xdr:nvSpPr>
            <xdr:cNvPr id="0" name=""/>
            <xdr:cNvSpPr>
              <a:spLocks noTextEdit="1"/>
            </xdr:cNvSpPr>
          </xdr:nvSpPr>
          <xdr:spPr>
            <a:xfrm>
              <a:off x="163286" y="1586402"/>
              <a:ext cx="1537607" cy="21555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151147</xdr:colOff>
      <xdr:row>20</xdr:row>
      <xdr:rowOff>152113</xdr:rowOff>
    </xdr:from>
    <xdr:to>
      <xdr:col>2</xdr:col>
      <xdr:colOff>489857</xdr:colOff>
      <xdr:row>35</xdr:row>
      <xdr:rowOff>27215</xdr:rowOff>
    </xdr:to>
    <mc:AlternateContent xmlns:mc="http://schemas.openxmlformats.org/markup-compatibility/2006" xmlns:a14="http://schemas.microsoft.com/office/drawing/2010/main">
      <mc:Choice Requires="a14">
        <xdr:graphicFrame macro="">
          <xdr:nvGraphicFramePr>
            <xdr:cNvPr id="11" name="Discount rating 2">
              <a:extLst>
                <a:ext uri="{FF2B5EF4-FFF2-40B4-BE49-F238E27FC236}">
                  <a16:creationId xmlns:a16="http://schemas.microsoft.com/office/drawing/2014/main" id="{C6B720E0-8275-4033-9B71-089DBC678535}"/>
                </a:ext>
              </a:extLst>
            </xdr:cNvPr>
            <xdr:cNvGraphicFramePr/>
          </xdr:nvGraphicFramePr>
          <xdr:xfrm>
            <a:off x="0" y="0"/>
            <a:ext cx="0" cy="0"/>
          </xdr:xfrm>
          <a:graphic>
            <a:graphicData uri="http://schemas.microsoft.com/office/drawing/2010/slicer">
              <sle:slicer xmlns:sle="http://schemas.microsoft.com/office/drawing/2010/slicer" name="Discount rating 2"/>
            </a:graphicData>
          </a:graphic>
        </xdr:graphicFrame>
      </mc:Choice>
      <mc:Fallback xmlns="">
        <xdr:sp macro="" textlink="">
          <xdr:nvSpPr>
            <xdr:cNvPr id="0" name=""/>
            <xdr:cNvSpPr>
              <a:spLocks noTextEdit="1"/>
            </xdr:cNvSpPr>
          </xdr:nvSpPr>
          <xdr:spPr>
            <a:xfrm>
              <a:off x="151147" y="3812434"/>
              <a:ext cx="1563353" cy="27326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338100</xdr:colOff>
      <xdr:row>8</xdr:row>
      <xdr:rowOff>15324</xdr:rowOff>
    </xdr:from>
    <xdr:to>
      <xdr:col>23</xdr:col>
      <xdr:colOff>81643</xdr:colOff>
      <xdr:row>24</xdr:row>
      <xdr:rowOff>54429</xdr:rowOff>
    </xdr:to>
    <xdr:grpSp>
      <xdr:nvGrpSpPr>
        <xdr:cNvPr id="20" name="Group 19">
          <a:extLst>
            <a:ext uri="{FF2B5EF4-FFF2-40B4-BE49-F238E27FC236}">
              <a16:creationId xmlns:a16="http://schemas.microsoft.com/office/drawing/2014/main" id="{F2C79A97-2601-1F94-FE06-C1DB62020F97}"/>
            </a:ext>
          </a:extLst>
        </xdr:cNvPr>
        <xdr:cNvGrpSpPr/>
      </xdr:nvGrpSpPr>
      <xdr:grpSpPr>
        <a:xfrm>
          <a:off x="7767600" y="1389645"/>
          <a:ext cx="6479079" cy="3087105"/>
          <a:chOff x="12047297" y="890747"/>
          <a:chExt cx="6366114" cy="3331092"/>
        </a:xfrm>
      </xdr:grpSpPr>
      <xdr:sp macro="" textlink="">
        <xdr:nvSpPr>
          <xdr:cNvPr id="15" name="Rectangle: Rounded Corners 14">
            <a:extLst>
              <a:ext uri="{FF2B5EF4-FFF2-40B4-BE49-F238E27FC236}">
                <a16:creationId xmlns:a16="http://schemas.microsoft.com/office/drawing/2014/main" id="{231BAF5C-A675-4857-B13B-51BF870D0640}"/>
              </a:ext>
            </a:extLst>
          </xdr:cNvPr>
          <xdr:cNvSpPr/>
        </xdr:nvSpPr>
        <xdr:spPr>
          <a:xfrm>
            <a:off x="12047297" y="890747"/>
            <a:ext cx="6366114" cy="3331092"/>
          </a:xfrm>
          <a:prstGeom prst="roundRect">
            <a:avLst>
              <a:gd name="adj" fmla="val 4352"/>
            </a:avLst>
          </a:prstGeom>
          <a:solidFill>
            <a:schemeClr val="bg1">
              <a:lumMod val="85000"/>
            </a:schemeClr>
          </a:solidFill>
          <a:ln>
            <a:noFill/>
          </a:ln>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3200">
              <a:solidFill>
                <a:schemeClr val="tx2">
                  <a:lumMod val="50000"/>
                </a:schemeClr>
              </a:solidFill>
              <a:latin typeface="Arial Rounded MT Bold" panose="020F0704030504030204" pitchFamily="34" charset="0"/>
            </a:endParaRPr>
          </a:p>
        </xdr:txBody>
      </xdr:sp>
      <xdr:graphicFrame macro="">
        <xdr:nvGraphicFramePr>
          <xdr:cNvPr id="2" name="Chart 1">
            <a:extLst>
              <a:ext uri="{FF2B5EF4-FFF2-40B4-BE49-F238E27FC236}">
                <a16:creationId xmlns:a16="http://schemas.microsoft.com/office/drawing/2014/main" id="{B265CFF2-799D-4F3B-8AE0-F0C04DC41278}"/>
              </a:ext>
            </a:extLst>
          </xdr:cNvPr>
          <xdr:cNvGraphicFramePr>
            <a:graphicFrameLocks/>
          </xdr:cNvGraphicFramePr>
        </xdr:nvGraphicFramePr>
        <xdr:xfrm>
          <a:off x="12156299" y="1011629"/>
          <a:ext cx="6083303" cy="3122114"/>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0</xdr:col>
      <xdr:colOff>0</xdr:colOff>
      <xdr:row>0</xdr:row>
      <xdr:rowOff>70987</xdr:rowOff>
    </xdr:from>
    <xdr:to>
      <xdr:col>23</xdr:col>
      <xdr:colOff>108856</xdr:colOff>
      <xdr:row>4</xdr:row>
      <xdr:rowOff>0</xdr:rowOff>
    </xdr:to>
    <xdr:sp macro="" textlink="">
      <xdr:nvSpPr>
        <xdr:cNvPr id="3" name="Rectangle: Rounded Corners 2">
          <a:extLst>
            <a:ext uri="{FF2B5EF4-FFF2-40B4-BE49-F238E27FC236}">
              <a16:creationId xmlns:a16="http://schemas.microsoft.com/office/drawing/2014/main" id="{AAAEE649-AFBE-7713-4687-60FEFECE6E74}"/>
            </a:ext>
          </a:extLst>
        </xdr:cNvPr>
        <xdr:cNvSpPr/>
      </xdr:nvSpPr>
      <xdr:spPr>
        <a:xfrm>
          <a:off x="0" y="70987"/>
          <a:ext cx="14273892" cy="691013"/>
        </a:xfrm>
        <a:prstGeom prst="roundRect">
          <a:avLst>
            <a:gd name="adj" fmla="val 19658"/>
          </a:avLst>
        </a:prstGeom>
        <a:solidFill>
          <a:schemeClr val="accent2"/>
        </a:solidFill>
        <a:ln>
          <a:noFill/>
        </a:ln>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3200">
              <a:solidFill>
                <a:schemeClr val="tx2">
                  <a:lumMod val="50000"/>
                </a:schemeClr>
              </a:solidFill>
              <a:latin typeface="Arial Rounded MT Bold" panose="020F0704030504030204" pitchFamily="34" charset="0"/>
            </a:rPr>
            <a:t>Jumia</a:t>
          </a:r>
          <a:r>
            <a:rPr lang="en-US" sz="3200" baseline="0">
              <a:solidFill>
                <a:schemeClr val="tx2">
                  <a:lumMod val="50000"/>
                </a:schemeClr>
              </a:solidFill>
              <a:latin typeface="Arial Rounded MT Bold" panose="020F0704030504030204" pitchFamily="34" charset="0"/>
            </a:rPr>
            <a:t> </a:t>
          </a:r>
          <a:r>
            <a:rPr lang="en-US" sz="3200">
              <a:solidFill>
                <a:schemeClr val="tx2">
                  <a:lumMod val="50000"/>
                </a:schemeClr>
              </a:solidFill>
              <a:latin typeface="Arial Rounded MT Bold" panose="020F0704030504030204" pitchFamily="34" charset="0"/>
            </a:rPr>
            <a:t>Sales</a:t>
          </a:r>
          <a:r>
            <a:rPr lang="en-US" sz="3200" baseline="0">
              <a:solidFill>
                <a:schemeClr val="tx2">
                  <a:lumMod val="50000"/>
                </a:schemeClr>
              </a:solidFill>
              <a:latin typeface="Arial Rounded MT Bold" panose="020F0704030504030204" pitchFamily="34" charset="0"/>
            </a:rPr>
            <a:t> Dashboard</a:t>
          </a:r>
          <a:endParaRPr lang="en-US" sz="3200">
            <a:solidFill>
              <a:schemeClr val="tx2">
                <a:lumMod val="50000"/>
              </a:schemeClr>
            </a:solidFill>
            <a:latin typeface="Arial Rounded MT Bold" panose="020F0704030504030204" pitchFamily="34" charset="0"/>
          </a:endParaRPr>
        </a:p>
      </xdr:txBody>
    </xdr:sp>
    <xdr:clientData/>
  </xdr:twoCellAnchor>
  <xdr:twoCellAnchor>
    <xdr:from>
      <xdr:col>12</xdr:col>
      <xdr:colOff>544288</xdr:colOff>
      <xdr:row>25</xdr:row>
      <xdr:rowOff>136072</xdr:rowOff>
    </xdr:from>
    <xdr:to>
      <xdr:col>23</xdr:col>
      <xdr:colOff>13607</xdr:colOff>
      <xdr:row>39</xdr:row>
      <xdr:rowOff>163287</xdr:rowOff>
    </xdr:to>
    <xdr:graphicFrame macro="">
      <xdr:nvGraphicFramePr>
        <xdr:cNvPr id="22" name="Chart 21">
          <a:extLst>
            <a:ext uri="{FF2B5EF4-FFF2-40B4-BE49-F238E27FC236}">
              <a16:creationId xmlns:a16="http://schemas.microsoft.com/office/drawing/2014/main" id="{C42CF0F3-F4BF-4FFF-8793-0ECC1C4FC0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299357</xdr:colOff>
      <xdr:row>25</xdr:row>
      <xdr:rowOff>66675</xdr:rowOff>
    </xdr:from>
    <xdr:to>
      <xdr:col>12</xdr:col>
      <xdr:colOff>122464</xdr:colOff>
      <xdr:row>39</xdr:row>
      <xdr:rowOff>54429</xdr:rowOff>
    </xdr:to>
    <xdr:graphicFrame macro="">
      <xdr:nvGraphicFramePr>
        <xdr:cNvPr id="23" name="Chart 22">
          <a:extLst>
            <a:ext uri="{FF2B5EF4-FFF2-40B4-BE49-F238E27FC236}">
              <a16:creationId xmlns:a16="http://schemas.microsoft.com/office/drawing/2014/main" id="{ECC4755F-3518-46AE-ACBB-4BA1B4EA6D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227172</xdr:colOff>
      <xdr:row>8</xdr:row>
      <xdr:rowOff>184055</xdr:rowOff>
    </xdr:from>
    <xdr:to>
      <xdr:col>12</xdr:col>
      <xdr:colOff>54429</xdr:colOff>
      <xdr:row>24</xdr:row>
      <xdr:rowOff>0</xdr:rowOff>
    </xdr:to>
    <xdr:graphicFrame macro="">
      <xdr:nvGraphicFramePr>
        <xdr:cNvPr id="24" name="Chart 23">
          <a:extLst>
            <a:ext uri="{FF2B5EF4-FFF2-40B4-BE49-F238E27FC236}">
              <a16:creationId xmlns:a16="http://schemas.microsoft.com/office/drawing/2014/main" id="{8797E92F-87D3-4DC5-B20B-5A594702A0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10</xdr:col>
      <xdr:colOff>207307</xdr:colOff>
      <xdr:row>10</xdr:row>
      <xdr:rowOff>56029</xdr:rowOff>
    </xdr:from>
    <xdr:to>
      <xdr:col>20</xdr:col>
      <xdr:colOff>134469</xdr:colOff>
      <xdr:row>28</xdr:row>
      <xdr:rowOff>178172</xdr:rowOff>
    </xdr:to>
    <xdr:graphicFrame macro="">
      <xdr:nvGraphicFramePr>
        <xdr:cNvPr id="4" name="Chart 3">
          <a:extLst>
            <a:ext uri="{FF2B5EF4-FFF2-40B4-BE49-F238E27FC236}">
              <a16:creationId xmlns:a16="http://schemas.microsoft.com/office/drawing/2014/main" id="{41A884BA-F6F6-12D4-55AF-93067FAE6C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219075</xdr:colOff>
      <xdr:row>2</xdr:row>
      <xdr:rowOff>0</xdr:rowOff>
    </xdr:from>
    <xdr:to>
      <xdr:col>11</xdr:col>
      <xdr:colOff>190500</xdr:colOff>
      <xdr:row>17</xdr:row>
      <xdr:rowOff>166687</xdr:rowOff>
    </xdr:to>
    <xdr:graphicFrame macro="">
      <xdr:nvGraphicFramePr>
        <xdr:cNvPr id="2" name="Chart 1">
          <a:extLst>
            <a:ext uri="{FF2B5EF4-FFF2-40B4-BE49-F238E27FC236}">
              <a16:creationId xmlns:a16="http://schemas.microsoft.com/office/drawing/2014/main" id="{9D1FF574-23C4-FF37-235D-82AA592AD5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190500</xdr:colOff>
      <xdr:row>0</xdr:row>
      <xdr:rowOff>180975</xdr:rowOff>
    </xdr:from>
    <xdr:to>
      <xdr:col>9</xdr:col>
      <xdr:colOff>161925</xdr:colOff>
      <xdr:row>16</xdr:row>
      <xdr:rowOff>157162</xdr:rowOff>
    </xdr:to>
    <xdr:graphicFrame macro="">
      <xdr:nvGraphicFramePr>
        <xdr:cNvPr id="2" name="Chart 1">
          <a:extLst>
            <a:ext uri="{FF2B5EF4-FFF2-40B4-BE49-F238E27FC236}">
              <a16:creationId xmlns:a16="http://schemas.microsoft.com/office/drawing/2014/main" id="{265C401C-2A9C-40D4-AAAD-BEA32CB16C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285750</xdr:colOff>
      <xdr:row>0</xdr:row>
      <xdr:rowOff>171450</xdr:rowOff>
    </xdr:from>
    <xdr:to>
      <xdr:col>17</xdr:col>
      <xdr:colOff>561975</xdr:colOff>
      <xdr:row>16</xdr:row>
      <xdr:rowOff>142875</xdr:rowOff>
    </xdr:to>
    <xdr:graphicFrame macro="">
      <xdr:nvGraphicFramePr>
        <xdr:cNvPr id="3" name="Chart 2">
          <a:extLst>
            <a:ext uri="{FF2B5EF4-FFF2-40B4-BE49-F238E27FC236}">
              <a16:creationId xmlns:a16="http://schemas.microsoft.com/office/drawing/2014/main" id="{175F9113-7573-4FF0-A088-D9CABA2241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0</xdr:col>
      <xdr:colOff>2800349</xdr:colOff>
      <xdr:row>1</xdr:row>
      <xdr:rowOff>66675</xdr:rowOff>
    </xdr:from>
    <xdr:to>
      <xdr:col>5</xdr:col>
      <xdr:colOff>352424</xdr:colOff>
      <xdr:row>18</xdr:row>
      <xdr:rowOff>90487</xdr:rowOff>
    </xdr:to>
    <xdr:graphicFrame macro="">
      <xdr:nvGraphicFramePr>
        <xdr:cNvPr id="2" name="Chart 1">
          <a:extLst>
            <a:ext uri="{FF2B5EF4-FFF2-40B4-BE49-F238E27FC236}">
              <a16:creationId xmlns:a16="http://schemas.microsoft.com/office/drawing/2014/main" id="{7F55697C-1862-48D1-E366-51B9939C59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768.531065509262" createdVersion="8" refreshedVersion="8" minRefreshableVersion="3" recordCount="112" xr:uid="{E0AA0F6D-6652-4563-B902-A7FC882CB1A2}">
  <cacheSource type="worksheet">
    <worksheetSource name="Table1"/>
  </cacheSource>
  <cacheFields count="10">
    <cacheField name="Product" numFmtId="0">
      <sharedItems count="109">
        <s v="Wall-mounted Sticker Punch-free Plug Fixer"/>
        <s v="5-PCS Stainless Steel Cooking Pot Set With Steamed Slices"/>
        <s v="Electric LED UV Mosquito Killer Lamp, Outdoor/Indoor Fly Killer Trap Light -USB"/>
        <s v="Artificial Potted Flowers Room Decorative Flowers (2 Pieces)"/>
        <s v="7-piece Set Of Storage Bags, Travel Storage Bags, Shoe Bags"/>
        <s v="380ML USB Rechargeable Portable Small Blenders And Juicers"/>
        <s v="Watercolour Gold Foil Textured Print Pillow Cover"/>
        <s v="5 Pieces/set Of Stainless Steel Induction Cooker Pots"/>
        <s v="Agapeon Toothbrush Holder And Toothpaste Dispenser"/>
        <s v="Intelligent  LED Body Sensor Wireless Lighting Night Light USB"/>
        <s v="120W Cordless Vacuum Cleaners Handheld Electric Vacuum Cleaner"/>
        <s v="VIC Wireless Vacuum Cleaner Dual Use For Home And Car 120W High Power Powerful"/>
        <s v="Mythco 120COB Solar Wall Ligt With Motion Sensor And Remote Control 3 Modes"/>
        <s v="32PCS Portable Cordless Drill Set With Cyclic Battery Drive -26 Variable Speed"/>
        <s v="Large Lazy Inflatable Sofa Chairs PVC Lounger Seat Bag"/>
        <s v="Wrought Iron Bathroom Shelf Wall Mounted Free Punch Toilet Rack"/>
        <s v="Memory Foam Neck Pillow Cover, With Pillow Core - 50*30cm"/>
        <s v="3PCS Single Head Knitting Crochet Sweater Needle Set"/>
        <s v="13 In 1 Home Repair Tools Box Kit Set"/>
        <s v="Portable Wardrobe Nonwoven With 3 Hanging Rods And 6 Storage Shelves"/>
        <s v="12 Litre Black Insulated Lunch Box"/>
        <s v="220V 60W Electric Soldering Iron Kits With Tools, Tips, And Multimeter"/>
        <s v="Desk Foldable Fan Adjustable Fan Strong Wind 3 Gear Usb"/>
        <s v="LED Romantic Spaceship Starry Sky Projector,Children's Bedroom Night Light-Blue"/>
        <s v="Household Pineapple Peeler Peeler"/>
        <s v="Metal Decorative Hooks Key Hangers Entryway Wall Hooks Towel Hooks - Home"/>
        <s v="Genebre 115 In 1 Screwdriver Repairing Tool Set For IPhone Cellphone Hand Tool"/>
        <s v="52 Pieces Cake Decorating Tool Set Gift Kit Baking Supplies"/>
        <s v="Multifunction Laser Level With Adjustment Tripod"/>
        <s v="LASA 3 Tier Bamboo Shoe Bench Storage Shelf"/>
        <s v="Exfoliate And Exfoliate Face Towel - Black"/>
        <s v="LED Eye Protection  Desk Lamp , Study, Reading, USB Fan - Double Pen Holder"/>
        <s v="Punch-free Great Load Bearing Bathroom Storage Rack Wall Shelf-White"/>
        <s v="Foldable Overbed Table/Desk"/>
        <s v="115  Piece Set Of Multifunctional Precision Screwdrivers"/>
        <s v="LASA Digital Thermometer And Hydrometer"/>
        <s v="53 Pieces/Set Yarn Knitting Crochet Hooks With Bag - Pansies"/>
        <s v="1/2/3 Seater Elastic Sofa Cover,Living Room/Home Decor Chair Cover-Grey"/>
        <s v="Portable Mini Cordless Car Vacuum Cleaner - Blue"/>
        <s v="137 Pieces Cake Decorating Tool Set Baking Supplies"/>
        <s v="LED Wall Digital Alarm Clock Study Home 12 / 24H Clock Calendar"/>
        <s v="3D Waterproof EVA Plastic Shower Curtain 1.8*2Mtrs"/>
        <s v="Electronic Digital Display Vernier Caliper"/>
        <s v="Weighing Scale Digital Bathroom Body Fat Scale USB-Black"/>
        <s v="100 Pcs Crochet Hook Tool Set Knitting Hook Set With Box"/>
        <s v="12 Litre Insulated Lunch Box Grey"/>
        <s v="53Pcs/Set Yarn Knitting Crochet Hooks With Bag - Fortune Cat"/>
        <s v="Portable Home Small Air Humidifier 3-Speed Fan - Green"/>
        <s v="LASA FOLDING TABLE SERVING STAND"/>
        <s v="40cm Gold DIY Acrylic Wall Sticker Clock"/>
        <s v="Anti-Skid Absorbent Insulation Coaster  For Home Office"/>
        <s v="Peacock  Throw Pillow Cushion Case For Home Car"/>
        <s v="LASA Aluminum Folding Truck Hand Cart - 68kg Max"/>
        <s v="DIY File Folder, Office Drawer File Holder, Pen Holder, Desktop Storage Rack"/>
        <s v="Classic Black Cat Cotton Hemp Pillow Case For Home Car"/>
        <s v="Bedroom Simple Floor Hanging Clothes Rack Single Pole Hat Rack - White"/>
        <s v="Konka Healty Electric Kettle, 24-hour Heat Preservation,1.5L,800W, White"/>
        <s v="4pcs Bathroom/Kitchen Towel Rack,Roll Paper Holder,Towel Bars,Hook"/>
        <s v="MultiFunctional Storage Rack Multi-layer Bookshelf"/>
        <s v="LASA Stainless Steel Double Wall Mount Soap Dispenser - 500ml"/>
        <s v="4M Float Switch Water Level Controller -Water Tank"/>
        <s v="Modern Sofa Throw Pillow Cover-45x45cm-Blue&amp;Red"/>
        <s v="Balloon Insert, Birthday Party Balloon Set, PU Leather"/>
        <s v="Shower Cap Wide Elastic Band Cover Reusable Bashroom Cap"/>
        <s v="Christmas Elk Fence Yard Lawn Decorations Cute For Holidays"/>
        <s v="60W Hot Melt Glue Sprayer - Efficient And Stable Glue Dispensing"/>
        <s v="Car Phone Charging Stand"/>
        <s v="2pcs Solar Street Light Flood Light Outdoor"/>
        <s v="Creative Owl Shape Keychain Black"/>
        <s v="Brush &amp; Paintbrush Cleaning Tool Pink"/>
        <s v="Pen Grips For Kids Pen Grip Posture Correction Tool For Kids"/>
        <s v="Pilates Cloth Bag Waterproof Durable High Capacity Purple"/>
        <s v="Multi-purpose Rice Drainage Basket And Fruit And Vegetable Drainage Sieve"/>
        <s v="Cute Christmas Fence Garden Decorations For Holiday Home"/>
        <s v="Simple Metal Dog Art Sculpture Decoration For Home Office"/>
        <s v="Christmas Fence Garden Decorations Outdoor For Holiday Home"/>
        <s v="Angle Measuring Tool Full Metal Multi Angle Measuring Tool"/>
        <s v="12V 19500rpm Handheld Electric Angle Grinder Tool - UK - Yellow/Black"/>
        <s v="2PCS/LOT Solar LED Outdoor Intelligent Light Controlled Wall Lamp"/>
        <s v="3PCS Rotary Scraper Thermomix For Kitchen"/>
        <s v="Cushion Silicone Butt Cushion Summer Ice Cushion Honeycomb Gel Cushion"/>
        <s v="7PCS Silicone Thumb Knife Finger Protector Vegetable Harvesting Knife"/>
        <s v="5m Waterproof Spherical LED String Lights Outdoor Ball Chain Lights Party Lighting Decoration Adjustable"/>
        <s v="2 Pairs Cowhide Split Leather Work Gloves.32â„‰ Or Above Welding Gloves"/>
        <s v="Office Chair Lumbar Back Support Spine Posture Correction Pillow Car Cushion"/>
        <s v="Cartoon Car Decoration Cute Individuality For Car Home Desk"/>
        <s v="Outdoor Portable Water Bottle With Medicine Box - 600ML - Black"/>
        <s v="Wall-Mounted Toothbrush Toothpaste Holder With Multiple Slots"/>
        <s v="Multifunctional Hanging Storage Box Storage Bag (4 Layers)"/>
        <s v="Wall Clock With Hidden Safe Box"/>
        <s v="Portable Wine Table With Folding Round Table"/>
        <s v="Sewing Machine Needle Threader Stitch Insertion Tool Automatic Quick Sewing"/>
        <s v="6 Layers Steel Pipe Assembling Dustproof Storage Shoe Cabinet"/>
        <s v="2PCS Ice Silk Square Cushion Cover Pillowcases - 65x65cm"/>
        <s v="Wall Mount Automatic Toothpaste Dispenser Toothbrush Holder Toothpaste Squeezer"/>
        <s v="Portable Soap Dispenser Kitchen Detergent Press Box Kitchen Tools"/>
        <s v="4 Piece Coloured Stainless Steel Kitchenware Set"/>
        <s v="Metal Wall Clock Silver Dial Crystal Jewelry Round Home Decoration Wall Clock"/>
        <s v="Baby Early Education Shape And Color Cognitive Training Toys"/>
        <s v="8in1 Screwdriver With LED Light"/>
        <s v="9pcs Gas Mask, For Painting, Dust, Formaldehyde Grinding, Polishing"/>
        <s v="24 Grid Wall-mounted Sundries Organiser Fabric Closet Bag Storage Rack"/>
        <s v="1PC Refrigerator Food Seal Pocket Fridge Bags"/>
        <s v="LED Solar Street Light-fake Camera"/>
        <s v="Cartoon Embroidered Mini Towel Bear Cotton Wash Cloth Hand 4pcs"/>
        <s v="Shower Nozzle Cleaning Unclogging Needle Mini Crevice Small Hole Cleaning Brush"/>
        <s v="Thickening Multipurpose Non Stick Easy To Clean Heat Resistant Spoon Pad"/>
        <s v="6 In 1 Bottle Can Opener Multifunctional Easy Opener"/>
        <s v="Black Simple Water Cup Wine Coaster Anti Slip Absorbent"/>
      </sharedItems>
    </cacheField>
    <cacheField name="Current price" numFmtId="0">
      <sharedItems containsSemiMixedTypes="0" containsString="0" containsNumber="1" containsInteger="1" minValue="38" maxValue="3750"/>
    </cacheField>
    <cacheField name="old price" numFmtId="0">
      <sharedItems containsSemiMixedTypes="0" containsString="0" containsNumber="1" containsInteger="1" minValue="80" maxValue="6143"/>
    </cacheField>
    <cacheField name="Absolute Discounted price" numFmtId="0">
      <sharedItems containsSemiMixedTypes="0" containsString="0" containsNumber="1" containsInteger="1" minValue="24" maxValue="2585"/>
    </cacheField>
    <cacheField name="Discount" numFmtId="9">
      <sharedItems containsSemiMixedTypes="0" containsString="0" containsNumber="1" minValue="0.01" maxValue="0.64" count="46">
        <n v="0.5"/>
        <n v="0.55000000000000004"/>
        <n v="0.47"/>
        <n v="0.45"/>
        <n v="0.43"/>
        <n v="0.13"/>
        <n v="0.52"/>
        <n v="0.49"/>
        <n v="0.22"/>
        <n v="0.54"/>
        <n v="0.39"/>
        <n v="0.28999999999999998"/>
        <n v="0.46"/>
        <n v="0.53"/>
        <n v="0.18"/>
        <n v="0.32"/>
        <n v="0.09"/>
        <n v="0.37"/>
        <n v="0.35"/>
        <n v="0.2"/>
        <n v="0.3"/>
        <n v="0.33"/>
        <n v="0.48"/>
        <n v="0.41"/>
        <n v="0.23"/>
        <n v="0.38"/>
        <n v="0.42"/>
        <n v="0.27"/>
        <n v="0.25"/>
        <n v="0.24"/>
        <n v="0.19"/>
        <n v="0.34"/>
        <n v="0.26"/>
        <n v="0.51"/>
        <n v="0.4"/>
        <n v="0.21"/>
        <n v="0.02"/>
        <n v="0.61"/>
        <n v="0.03"/>
        <n v="0.04"/>
        <n v="0.36"/>
        <n v="0.14000000000000001"/>
        <n v="0.11"/>
        <n v="0.08"/>
        <n v="0.01"/>
        <n v="0.64"/>
      </sharedItems>
    </cacheField>
    <cacheField name="Discount rating" numFmtId="0">
      <sharedItems count="3">
        <s v="High Discount"/>
        <s v="Low Discount"/>
        <s v="Medium Discount"/>
      </sharedItems>
    </cacheField>
    <cacheField name="Review" numFmtId="0">
      <sharedItems containsString="0" containsBlank="1" containsNumber="1" containsInteger="1" minValue="1" maxValue="69" count="24">
        <n v="1"/>
        <n v="13"/>
        <n v="7"/>
        <n v="6"/>
        <n v="17"/>
        <n v="15"/>
        <n v="69"/>
        <n v="16"/>
        <n v="10"/>
        <n v="5"/>
        <n v="12"/>
        <n v="2"/>
        <n v="14"/>
        <n v="20"/>
        <n v="9"/>
        <n v="36"/>
        <n v="32"/>
        <n v="24"/>
        <n v="55"/>
        <n v="44"/>
        <n v="49"/>
        <n v="39"/>
        <n v="3"/>
        <m/>
      </sharedItems>
    </cacheField>
    <cacheField name="Ratingd" numFmtId="0">
      <sharedItems containsString="0" containsBlank="1" containsNumber="1" minValue="2" maxValue="5" count="23">
        <n v="2"/>
        <n v="2.1"/>
        <n v="2.2000000000000002"/>
        <n v="2.2999999999999998"/>
        <n v="2.5"/>
        <n v="2.6"/>
        <n v="2.7"/>
        <n v="2.8"/>
        <n v="2.9"/>
        <n v="3"/>
        <n v="3.3"/>
        <n v="3.8"/>
        <n v="4"/>
        <n v="4.0999999999999996"/>
        <n v="4.2"/>
        <n v="4.3"/>
        <n v="4.4000000000000004"/>
        <n v="4.5"/>
        <n v="4.5999999999999996"/>
        <n v="4.7"/>
        <n v="4.8"/>
        <n v="5"/>
        <m/>
      </sharedItems>
    </cacheField>
    <cacheField name="Ratings Comments" numFmtId="0">
      <sharedItems count="4">
        <s v="Poor"/>
        <s v="Average"/>
        <s v="Excellent"/>
        <s v=" "/>
      </sharedItems>
    </cacheField>
    <cacheField name="Missing Data" numFmtId="0">
      <sharedItems/>
    </cacheField>
  </cacheFields>
  <extLst>
    <ext xmlns:x14="http://schemas.microsoft.com/office/spreadsheetml/2009/9/main" uri="{725AE2AE-9491-48be-B2B4-4EB974FC3084}">
      <x14:pivotCacheDefinition pivotCacheId="1809692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2">
  <r>
    <x v="0"/>
    <n v="450"/>
    <n v="900"/>
    <n v="450"/>
    <x v="0"/>
    <x v="0"/>
    <x v="0"/>
    <x v="0"/>
    <x v="0"/>
    <s v="Complete"/>
  </r>
  <r>
    <x v="1"/>
    <n v="2115"/>
    <n v="4700"/>
    <n v="2585"/>
    <x v="1"/>
    <x v="0"/>
    <x v="1"/>
    <x v="1"/>
    <x v="0"/>
    <s v="Complete"/>
  </r>
  <r>
    <x v="2"/>
    <n v="1570"/>
    <n v="2988"/>
    <n v="1418"/>
    <x v="2"/>
    <x v="0"/>
    <x v="2"/>
    <x v="1"/>
    <x v="0"/>
    <s v="Complete"/>
  </r>
  <r>
    <x v="3"/>
    <n v="990"/>
    <n v="1814"/>
    <n v="824"/>
    <x v="3"/>
    <x v="0"/>
    <x v="3"/>
    <x v="2"/>
    <x v="0"/>
    <s v="Complete"/>
  </r>
  <r>
    <x v="4"/>
    <n v="968"/>
    <n v="1814"/>
    <n v="846"/>
    <x v="2"/>
    <x v="0"/>
    <x v="3"/>
    <x v="2"/>
    <x v="0"/>
    <s v="Complete"/>
  </r>
  <r>
    <x v="5"/>
    <n v="1000"/>
    <n v="2000"/>
    <n v="1000"/>
    <x v="0"/>
    <x v="0"/>
    <x v="2"/>
    <x v="3"/>
    <x v="0"/>
    <s v="Complete"/>
  </r>
  <r>
    <x v="6"/>
    <n v="345"/>
    <n v="602"/>
    <n v="257"/>
    <x v="4"/>
    <x v="0"/>
    <x v="3"/>
    <x v="3"/>
    <x v="0"/>
    <s v="Complete"/>
  </r>
  <r>
    <x v="7"/>
    <n v="2170"/>
    <n v="2500"/>
    <n v="330"/>
    <x v="5"/>
    <x v="1"/>
    <x v="3"/>
    <x v="4"/>
    <x v="0"/>
    <s v="Complete"/>
  </r>
  <r>
    <x v="8"/>
    <n v="382"/>
    <n v="700"/>
    <n v="318"/>
    <x v="3"/>
    <x v="0"/>
    <x v="4"/>
    <x v="5"/>
    <x v="0"/>
    <s v="Complete"/>
  </r>
  <r>
    <x v="9"/>
    <n v="325"/>
    <n v="680"/>
    <n v="355"/>
    <x v="6"/>
    <x v="0"/>
    <x v="5"/>
    <x v="6"/>
    <x v="0"/>
    <s v="Complete"/>
  </r>
  <r>
    <x v="10"/>
    <n v="445"/>
    <n v="873"/>
    <n v="428"/>
    <x v="7"/>
    <x v="0"/>
    <x v="6"/>
    <x v="7"/>
    <x v="0"/>
    <s v="Complete"/>
  </r>
  <r>
    <x v="11"/>
    <n v="1220"/>
    <n v="1555"/>
    <n v="335"/>
    <x v="8"/>
    <x v="2"/>
    <x v="7"/>
    <x v="8"/>
    <x v="0"/>
    <s v="Complete"/>
  </r>
  <r>
    <x v="12"/>
    <n v="458"/>
    <n v="986"/>
    <n v="528"/>
    <x v="9"/>
    <x v="0"/>
    <x v="8"/>
    <x v="9"/>
    <x v="1"/>
    <s v="Complete"/>
  </r>
  <r>
    <x v="13"/>
    <n v="3750"/>
    <n v="6143"/>
    <n v="2393"/>
    <x v="10"/>
    <x v="2"/>
    <x v="9"/>
    <x v="9"/>
    <x v="1"/>
    <s v="Complete"/>
  </r>
  <r>
    <x v="14"/>
    <n v="2300"/>
    <n v="3240"/>
    <n v="940"/>
    <x v="11"/>
    <x v="2"/>
    <x v="9"/>
    <x v="9"/>
    <x v="1"/>
    <s v="Complete"/>
  </r>
  <r>
    <x v="15"/>
    <n v="509"/>
    <n v="899"/>
    <n v="390"/>
    <x v="4"/>
    <x v="0"/>
    <x v="9"/>
    <x v="9"/>
    <x v="1"/>
    <s v="Complete"/>
  </r>
  <r>
    <x v="16"/>
    <n v="1189"/>
    <n v="2199"/>
    <n v="1010"/>
    <x v="12"/>
    <x v="0"/>
    <x v="0"/>
    <x v="9"/>
    <x v="1"/>
    <s v="Complete"/>
  </r>
  <r>
    <x v="17"/>
    <n v="38"/>
    <n v="80"/>
    <n v="42"/>
    <x v="13"/>
    <x v="0"/>
    <x v="1"/>
    <x v="10"/>
    <x v="1"/>
    <s v="Complete"/>
  </r>
  <r>
    <x v="18"/>
    <n v="1600"/>
    <n v="2929"/>
    <n v="1329"/>
    <x v="3"/>
    <x v="0"/>
    <x v="9"/>
    <x v="11"/>
    <x v="1"/>
    <s v="Complete"/>
  </r>
  <r>
    <x v="19"/>
    <n v="2880"/>
    <n v="3520"/>
    <n v="640"/>
    <x v="14"/>
    <x v="1"/>
    <x v="10"/>
    <x v="11"/>
    <x v="1"/>
    <s v="Complete"/>
  </r>
  <r>
    <x v="20"/>
    <n v="1350"/>
    <n v="1990"/>
    <n v="640"/>
    <x v="15"/>
    <x v="2"/>
    <x v="1"/>
    <x v="11"/>
    <x v="1"/>
    <s v="Complete"/>
  </r>
  <r>
    <x v="21"/>
    <n v="2999"/>
    <n v="3290"/>
    <n v="291"/>
    <x v="16"/>
    <x v="1"/>
    <x v="5"/>
    <x v="12"/>
    <x v="1"/>
    <s v="Complete"/>
  </r>
  <r>
    <x v="22"/>
    <n v="988"/>
    <n v="1580"/>
    <n v="592"/>
    <x v="17"/>
    <x v="2"/>
    <x v="11"/>
    <x v="12"/>
    <x v="1"/>
    <s v="Complete"/>
  </r>
  <r>
    <x v="23"/>
    <n v="880"/>
    <n v="1350"/>
    <n v="470"/>
    <x v="18"/>
    <x v="2"/>
    <x v="3"/>
    <x v="12"/>
    <x v="1"/>
    <s v="Complete"/>
  </r>
  <r>
    <x v="24"/>
    <n v="330"/>
    <n v="647"/>
    <n v="317"/>
    <x v="7"/>
    <x v="0"/>
    <x v="0"/>
    <x v="12"/>
    <x v="1"/>
    <s v="Complete"/>
  </r>
  <r>
    <x v="25"/>
    <n v="527"/>
    <n v="999"/>
    <n v="472"/>
    <x v="2"/>
    <x v="0"/>
    <x v="12"/>
    <x v="13"/>
    <x v="1"/>
    <s v="Complete"/>
  </r>
  <r>
    <x v="26"/>
    <n v="799"/>
    <n v="999"/>
    <n v="200"/>
    <x v="19"/>
    <x v="2"/>
    <x v="10"/>
    <x v="13"/>
    <x v="1"/>
    <s v="Complete"/>
  </r>
  <r>
    <x v="27"/>
    <n v="1758"/>
    <n v="2499"/>
    <n v="741"/>
    <x v="20"/>
    <x v="2"/>
    <x v="13"/>
    <x v="13"/>
    <x v="1"/>
    <s v="Complete"/>
  </r>
  <r>
    <x v="28"/>
    <n v="1680"/>
    <n v="2499"/>
    <n v="819"/>
    <x v="21"/>
    <x v="2"/>
    <x v="14"/>
    <x v="14"/>
    <x v="1"/>
    <s v="Complete"/>
  </r>
  <r>
    <x v="29"/>
    <n v="2048"/>
    <n v="4500"/>
    <n v="2452"/>
    <x v="9"/>
    <x v="0"/>
    <x v="2"/>
    <x v="15"/>
    <x v="1"/>
    <s v="Complete"/>
  </r>
  <r>
    <x v="30"/>
    <n v="185"/>
    <n v="382"/>
    <n v="197"/>
    <x v="6"/>
    <x v="0"/>
    <x v="14"/>
    <x v="15"/>
    <x v="1"/>
    <s v="Complete"/>
  </r>
  <r>
    <x v="31"/>
    <n v="1820"/>
    <n v="3490"/>
    <n v="1670"/>
    <x v="22"/>
    <x v="0"/>
    <x v="14"/>
    <x v="15"/>
    <x v="1"/>
    <s v="Complete"/>
  </r>
  <r>
    <x v="32"/>
    <n v="389"/>
    <n v="656"/>
    <n v="267"/>
    <x v="23"/>
    <x v="0"/>
    <x v="15"/>
    <x v="15"/>
    <x v="1"/>
    <s v="Complete"/>
  </r>
  <r>
    <x v="33"/>
    <n v="1650"/>
    <n v="2150"/>
    <n v="500"/>
    <x v="24"/>
    <x v="2"/>
    <x v="12"/>
    <x v="16"/>
    <x v="1"/>
    <s v="Complete"/>
  </r>
  <r>
    <x v="34"/>
    <n v="950"/>
    <n v="1525"/>
    <n v="575"/>
    <x v="25"/>
    <x v="2"/>
    <x v="11"/>
    <x v="17"/>
    <x v="2"/>
    <s v="Complete"/>
  </r>
  <r>
    <x v="35"/>
    <n v="501"/>
    <n v="860"/>
    <n v="359"/>
    <x v="26"/>
    <x v="0"/>
    <x v="3"/>
    <x v="17"/>
    <x v="2"/>
    <s v="Complete"/>
  </r>
  <r>
    <x v="36"/>
    <n v="1980"/>
    <n v="2699"/>
    <n v="719"/>
    <x v="27"/>
    <x v="2"/>
    <x v="16"/>
    <x v="17"/>
    <x v="2"/>
    <s v="Complete"/>
  </r>
  <r>
    <x v="37"/>
    <n v="1800"/>
    <n v="2700"/>
    <n v="900"/>
    <x v="25"/>
    <x v="2"/>
    <x v="11"/>
    <x v="17"/>
    <x v="2"/>
    <s v="Complete"/>
  </r>
  <r>
    <x v="38"/>
    <n v="2199"/>
    <n v="2923"/>
    <n v="724"/>
    <x v="28"/>
    <x v="2"/>
    <x v="17"/>
    <x v="18"/>
    <x v="2"/>
    <s v="Complete"/>
  </r>
  <r>
    <x v="39"/>
    <n v="2319"/>
    <n v="3032"/>
    <n v="713"/>
    <x v="29"/>
    <x v="2"/>
    <x v="18"/>
    <x v="18"/>
    <x v="2"/>
    <s v="Complete"/>
  </r>
  <r>
    <x v="40"/>
    <n v="2999"/>
    <n v="3699"/>
    <n v="700"/>
    <x v="30"/>
    <x v="1"/>
    <x v="9"/>
    <x v="18"/>
    <x v="2"/>
    <s v="Complete"/>
  </r>
  <r>
    <x v="41"/>
    <n v="998"/>
    <n v="1966"/>
    <n v="968"/>
    <x v="7"/>
    <x v="0"/>
    <x v="19"/>
    <x v="18"/>
    <x v="2"/>
    <s v="Complete"/>
  </r>
  <r>
    <x v="42"/>
    <n v="420"/>
    <n v="647"/>
    <n v="227"/>
    <x v="18"/>
    <x v="2"/>
    <x v="20"/>
    <x v="18"/>
    <x v="2"/>
    <s v="Complete"/>
  </r>
  <r>
    <x v="43"/>
    <n v="1580"/>
    <n v="2499"/>
    <n v="919"/>
    <x v="17"/>
    <x v="2"/>
    <x v="2"/>
    <x v="19"/>
    <x v="2"/>
    <s v="Complete"/>
  </r>
  <r>
    <x v="44"/>
    <n v="990"/>
    <n v="1500"/>
    <n v="510"/>
    <x v="31"/>
    <x v="2"/>
    <x v="21"/>
    <x v="19"/>
    <x v="2"/>
    <s v="Complete"/>
  </r>
  <r>
    <x v="45"/>
    <n v="980"/>
    <n v="1490"/>
    <n v="510"/>
    <x v="31"/>
    <x v="2"/>
    <x v="10"/>
    <x v="19"/>
    <x v="2"/>
    <s v="Complete"/>
  </r>
  <r>
    <x v="46"/>
    <n v="1940"/>
    <n v="2650"/>
    <n v="710"/>
    <x v="27"/>
    <x v="2"/>
    <x v="13"/>
    <x v="19"/>
    <x v="2"/>
    <s v="Complete"/>
  </r>
  <r>
    <x v="47"/>
    <n v="1740"/>
    <n v="2356"/>
    <n v="616"/>
    <x v="32"/>
    <x v="2"/>
    <x v="9"/>
    <x v="20"/>
    <x v="2"/>
    <s v="Complete"/>
  </r>
  <r>
    <x v="48"/>
    <n v="1274"/>
    <n v="2800"/>
    <n v="1526"/>
    <x v="1"/>
    <x v="0"/>
    <x v="9"/>
    <x v="20"/>
    <x v="2"/>
    <s v="Complete"/>
  </r>
  <r>
    <x v="49"/>
    <n v="552"/>
    <n v="1035"/>
    <n v="483"/>
    <x v="2"/>
    <x v="0"/>
    <x v="10"/>
    <x v="20"/>
    <x v="2"/>
    <s v="Complete"/>
  </r>
  <r>
    <x v="50"/>
    <n v="332"/>
    <n v="684"/>
    <n v="352"/>
    <x v="33"/>
    <x v="0"/>
    <x v="11"/>
    <x v="21"/>
    <x v="2"/>
    <s v="Complete"/>
  </r>
  <r>
    <x v="51"/>
    <n v="195"/>
    <n v="360"/>
    <n v="165"/>
    <x v="12"/>
    <x v="0"/>
    <x v="11"/>
    <x v="21"/>
    <x v="2"/>
    <s v="Complete"/>
  </r>
  <r>
    <x v="52"/>
    <n v="2025"/>
    <n v="3971"/>
    <n v="1946"/>
    <x v="7"/>
    <x v="0"/>
    <x v="22"/>
    <x v="21"/>
    <x v="2"/>
    <s v="Complete"/>
  </r>
  <r>
    <x v="53"/>
    <n v="1620"/>
    <n v="2690"/>
    <n v="1070"/>
    <x v="34"/>
    <x v="0"/>
    <x v="0"/>
    <x v="21"/>
    <x v="2"/>
    <s v="Complete"/>
  </r>
  <r>
    <x v="54"/>
    <n v="171"/>
    <n v="360"/>
    <n v="189"/>
    <x v="13"/>
    <x v="0"/>
    <x v="11"/>
    <x v="21"/>
    <x v="2"/>
    <s v="Complete"/>
  </r>
  <r>
    <x v="55"/>
    <n v="979"/>
    <n v="1920"/>
    <n v="941"/>
    <x v="7"/>
    <x v="0"/>
    <x v="0"/>
    <x v="21"/>
    <x v="2"/>
    <s v="Complete"/>
  </r>
  <r>
    <x v="56"/>
    <n v="3640"/>
    <n v="4588"/>
    <n v="948"/>
    <x v="35"/>
    <x v="2"/>
    <x v="0"/>
    <x v="21"/>
    <x v="2"/>
    <s v="Complete"/>
  </r>
  <r>
    <x v="57"/>
    <n v="1860"/>
    <n v="3220"/>
    <n v="1360"/>
    <x v="26"/>
    <x v="0"/>
    <x v="23"/>
    <x v="22"/>
    <x v="3"/>
    <s v="Missing Data"/>
  </r>
  <r>
    <x v="58"/>
    <n v="2200"/>
    <n v="4080"/>
    <n v="1880"/>
    <x v="12"/>
    <x v="0"/>
    <x v="23"/>
    <x v="22"/>
    <x v="3"/>
    <s v="Missing Data"/>
  </r>
  <r>
    <x v="59"/>
    <n v="2750"/>
    <n v="4471"/>
    <n v="1721"/>
    <x v="25"/>
    <x v="2"/>
    <x v="23"/>
    <x v="22"/>
    <x v="3"/>
    <s v="Missing Data"/>
  </r>
  <r>
    <x v="60"/>
    <n v="475"/>
    <n v="931"/>
    <n v="456"/>
    <x v="7"/>
    <x v="0"/>
    <x v="23"/>
    <x v="22"/>
    <x v="3"/>
    <s v="Missing Data"/>
  </r>
  <r>
    <x v="61"/>
    <n v="238"/>
    <n v="476"/>
    <n v="238"/>
    <x v="0"/>
    <x v="0"/>
    <x v="23"/>
    <x v="22"/>
    <x v="3"/>
    <s v="Missing Data"/>
  </r>
  <r>
    <x v="62"/>
    <n v="610"/>
    <n v="1060"/>
    <n v="450"/>
    <x v="26"/>
    <x v="0"/>
    <x v="23"/>
    <x v="22"/>
    <x v="3"/>
    <s v="Missing Data"/>
  </r>
  <r>
    <x v="63"/>
    <n v="2132"/>
    <n v="2169"/>
    <n v="37"/>
    <x v="36"/>
    <x v="1"/>
    <x v="23"/>
    <x v="22"/>
    <x v="3"/>
    <s v="Missing Data"/>
  </r>
  <r>
    <x v="64"/>
    <n v="999"/>
    <n v="2000"/>
    <n v="1001"/>
    <x v="0"/>
    <x v="0"/>
    <x v="23"/>
    <x v="22"/>
    <x v="3"/>
    <s v="Missing Data"/>
  </r>
  <r>
    <x v="65"/>
    <n v="1190"/>
    <n v="1785"/>
    <n v="595"/>
    <x v="21"/>
    <x v="2"/>
    <x v="23"/>
    <x v="22"/>
    <x v="3"/>
    <s v="Missing Data"/>
  </r>
  <r>
    <x v="66"/>
    <n v="671"/>
    <n v="1316"/>
    <n v="645"/>
    <x v="7"/>
    <x v="0"/>
    <x v="23"/>
    <x v="22"/>
    <x v="3"/>
    <s v="Missing Data"/>
  </r>
  <r>
    <x v="67"/>
    <n v="1200"/>
    <n v="1950"/>
    <n v="750"/>
    <x v="25"/>
    <x v="2"/>
    <x v="23"/>
    <x v="22"/>
    <x v="3"/>
    <s v="Missing Data"/>
  </r>
  <r>
    <x v="68"/>
    <n v="199"/>
    <n v="504"/>
    <n v="305"/>
    <x v="37"/>
    <x v="0"/>
    <x v="23"/>
    <x v="22"/>
    <x v="3"/>
    <s v="Missing Data"/>
  </r>
  <r>
    <x v="69"/>
    <n v="299"/>
    <n v="600"/>
    <n v="301"/>
    <x v="0"/>
    <x v="0"/>
    <x v="23"/>
    <x v="22"/>
    <x v="3"/>
    <s v="Missing Data"/>
  </r>
  <r>
    <x v="70"/>
    <n v="1660"/>
    <n v="1699"/>
    <n v="39"/>
    <x v="36"/>
    <x v="1"/>
    <x v="23"/>
    <x v="22"/>
    <x v="3"/>
    <s v="Missing Data"/>
  </r>
  <r>
    <x v="71"/>
    <n v="299"/>
    <n v="384"/>
    <n v="85"/>
    <x v="8"/>
    <x v="2"/>
    <x v="23"/>
    <x v="22"/>
    <x v="3"/>
    <s v="Missing Data"/>
  </r>
  <r>
    <x v="72"/>
    <n v="1459"/>
    <n v="1499"/>
    <n v="40"/>
    <x v="38"/>
    <x v="1"/>
    <x v="23"/>
    <x v="22"/>
    <x v="3"/>
    <s v="Missing Data"/>
  </r>
  <r>
    <x v="73"/>
    <n v="799"/>
    <n v="1343"/>
    <n v="544"/>
    <x v="23"/>
    <x v="0"/>
    <x v="23"/>
    <x v="22"/>
    <x v="3"/>
    <s v="Missing Data"/>
  </r>
  <r>
    <x v="74"/>
    <n v="499"/>
    <n v="900"/>
    <n v="401"/>
    <x v="3"/>
    <x v="0"/>
    <x v="23"/>
    <x v="22"/>
    <x v="3"/>
    <s v="Missing Data"/>
  </r>
  <r>
    <x v="75"/>
    <n v="699"/>
    <n v="1343"/>
    <n v="644"/>
    <x v="22"/>
    <x v="0"/>
    <x v="23"/>
    <x v="22"/>
    <x v="3"/>
    <s v="Missing Data"/>
  </r>
  <r>
    <x v="76"/>
    <n v="799"/>
    <n v="1567"/>
    <n v="768"/>
    <x v="7"/>
    <x v="0"/>
    <x v="23"/>
    <x v="22"/>
    <x v="3"/>
    <s v="Missing Data"/>
  </r>
  <r>
    <x v="77"/>
    <n v="2799"/>
    <n v="3810"/>
    <n v="1011"/>
    <x v="27"/>
    <x v="2"/>
    <x v="23"/>
    <x v="22"/>
    <x v="3"/>
    <s v="Missing Data"/>
  </r>
  <r>
    <x v="74"/>
    <n v="399"/>
    <n v="896"/>
    <n v="497"/>
    <x v="1"/>
    <x v="0"/>
    <x v="23"/>
    <x v="22"/>
    <x v="3"/>
    <s v="Missing Data"/>
  </r>
  <r>
    <x v="78"/>
    <n v="790"/>
    <n v="1485"/>
    <n v="695"/>
    <x v="2"/>
    <x v="0"/>
    <x v="23"/>
    <x v="22"/>
    <x v="3"/>
    <s v="Missing Data"/>
  </r>
  <r>
    <x v="79"/>
    <n v="690"/>
    <n v="1200"/>
    <n v="510"/>
    <x v="4"/>
    <x v="0"/>
    <x v="23"/>
    <x v="22"/>
    <x v="3"/>
    <s v="Missing Data"/>
  </r>
  <r>
    <x v="80"/>
    <n v="1732"/>
    <n v="1799"/>
    <n v="67"/>
    <x v="39"/>
    <x v="1"/>
    <x v="23"/>
    <x v="22"/>
    <x v="3"/>
    <s v="Missing Data"/>
  </r>
  <r>
    <x v="81"/>
    <n v="230"/>
    <n v="450"/>
    <n v="220"/>
    <x v="7"/>
    <x v="0"/>
    <x v="23"/>
    <x v="22"/>
    <x v="3"/>
    <s v="Missing Data"/>
  </r>
  <r>
    <x v="82"/>
    <n v="1460"/>
    <n v="2290"/>
    <n v="830"/>
    <x v="40"/>
    <x v="2"/>
    <x v="23"/>
    <x v="22"/>
    <x v="3"/>
    <s v="Missing Data"/>
  </r>
  <r>
    <x v="83"/>
    <n v="1666"/>
    <n v="1699"/>
    <n v="33"/>
    <x v="36"/>
    <x v="1"/>
    <x v="23"/>
    <x v="22"/>
    <x v="3"/>
    <s v="Missing Data"/>
  </r>
  <r>
    <x v="68"/>
    <n v="176"/>
    <n v="345"/>
    <n v="169"/>
    <x v="7"/>
    <x v="0"/>
    <x v="23"/>
    <x v="22"/>
    <x v="3"/>
    <s v="Missing Data"/>
  </r>
  <r>
    <x v="84"/>
    <n v="1466"/>
    <n v="1699"/>
    <n v="233"/>
    <x v="41"/>
    <x v="1"/>
    <x v="23"/>
    <x v="22"/>
    <x v="3"/>
    <s v="Missing Data"/>
  </r>
  <r>
    <x v="85"/>
    <n v="274"/>
    <n v="537"/>
    <n v="263"/>
    <x v="7"/>
    <x v="0"/>
    <x v="23"/>
    <x v="22"/>
    <x v="3"/>
    <s v="Missing Data"/>
  </r>
  <r>
    <x v="86"/>
    <n v="799"/>
    <n v="900"/>
    <n v="101"/>
    <x v="42"/>
    <x v="1"/>
    <x v="23"/>
    <x v="22"/>
    <x v="3"/>
    <s v="Missing Data"/>
  </r>
  <r>
    <x v="76"/>
    <n v="657"/>
    <n v="1288"/>
    <n v="631"/>
    <x v="7"/>
    <x v="0"/>
    <x v="23"/>
    <x v="22"/>
    <x v="3"/>
    <s v="Missing Data"/>
  </r>
  <r>
    <x v="87"/>
    <n v="1468"/>
    <n v="1699"/>
    <n v="231"/>
    <x v="41"/>
    <x v="1"/>
    <x v="23"/>
    <x v="22"/>
    <x v="3"/>
    <s v="Missing Data"/>
  </r>
  <r>
    <x v="88"/>
    <n v="630"/>
    <n v="1100"/>
    <n v="470"/>
    <x v="4"/>
    <x v="0"/>
    <x v="23"/>
    <x v="22"/>
    <x v="3"/>
    <s v="Missing Data"/>
  </r>
  <r>
    <x v="89"/>
    <n v="850"/>
    <n v="1700"/>
    <n v="850"/>
    <x v="0"/>
    <x v="0"/>
    <x v="23"/>
    <x v="22"/>
    <x v="3"/>
    <s v="Missing Data"/>
  </r>
  <r>
    <x v="90"/>
    <n v="1300"/>
    <n v="2500"/>
    <n v="1200"/>
    <x v="22"/>
    <x v="0"/>
    <x v="23"/>
    <x v="22"/>
    <x v="3"/>
    <s v="Missing Data"/>
  </r>
  <r>
    <x v="91"/>
    <n v="105"/>
    <n v="200"/>
    <n v="95"/>
    <x v="22"/>
    <x v="0"/>
    <x v="23"/>
    <x v="22"/>
    <x v="3"/>
    <s v="Missing Data"/>
  </r>
  <r>
    <x v="92"/>
    <n v="899"/>
    <n v="1699"/>
    <n v="800"/>
    <x v="2"/>
    <x v="0"/>
    <x v="23"/>
    <x v="22"/>
    <x v="3"/>
    <s v="Missing Data"/>
  </r>
  <r>
    <x v="93"/>
    <n v="1200"/>
    <n v="2400"/>
    <n v="1200"/>
    <x v="0"/>
    <x v="0"/>
    <x v="23"/>
    <x v="22"/>
    <x v="3"/>
    <s v="Missing Data"/>
  </r>
  <r>
    <x v="94"/>
    <n v="1526"/>
    <n v="1660"/>
    <n v="134"/>
    <x v="43"/>
    <x v="1"/>
    <x v="23"/>
    <x v="22"/>
    <x v="3"/>
    <s v="Missing Data"/>
  </r>
  <r>
    <x v="95"/>
    <n v="1462"/>
    <n v="1499"/>
    <n v="37"/>
    <x v="36"/>
    <x v="1"/>
    <x v="23"/>
    <x v="22"/>
    <x v="3"/>
    <s v="Missing Data"/>
  </r>
  <r>
    <x v="96"/>
    <n v="248"/>
    <n v="486"/>
    <n v="238"/>
    <x v="7"/>
    <x v="0"/>
    <x v="23"/>
    <x v="22"/>
    <x v="3"/>
    <s v="Missing Data"/>
  </r>
  <r>
    <x v="97"/>
    <n v="3546"/>
    <n v="3699"/>
    <n v="153"/>
    <x v="39"/>
    <x v="1"/>
    <x v="23"/>
    <x v="22"/>
    <x v="3"/>
    <s v="Missing Data"/>
  </r>
  <r>
    <x v="98"/>
    <n v="525"/>
    <n v="1029"/>
    <n v="504"/>
    <x v="7"/>
    <x v="0"/>
    <x v="23"/>
    <x v="22"/>
    <x v="3"/>
    <s v="Missing Data"/>
  </r>
  <r>
    <x v="99"/>
    <n v="1080"/>
    <n v="1874"/>
    <n v="794"/>
    <x v="26"/>
    <x v="0"/>
    <x v="23"/>
    <x v="22"/>
    <x v="3"/>
    <s v="Missing Data"/>
  </r>
  <r>
    <x v="100"/>
    <n v="1420"/>
    <n v="2420"/>
    <n v="1000"/>
    <x v="23"/>
    <x v="0"/>
    <x v="23"/>
    <x v="22"/>
    <x v="3"/>
    <s v="Missing Data"/>
  </r>
  <r>
    <x v="101"/>
    <n v="1875"/>
    <n v="1899"/>
    <n v="24"/>
    <x v="44"/>
    <x v="1"/>
    <x v="23"/>
    <x v="22"/>
    <x v="3"/>
    <s v="Missing Data"/>
  </r>
  <r>
    <x v="102"/>
    <n v="198"/>
    <n v="260"/>
    <n v="62"/>
    <x v="29"/>
    <x v="2"/>
    <x v="23"/>
    <x v="22"/>
    <x v="3"/>
    <s v="Missing Data"/>
  </r>
  <r>
    <x v="103"/>
    <n v="1150"/>
    <n v="1737"/>
    <n v="587"/>
    <x v="31"/>
    <x v="2"/>
    <x v="23"/>
    <x v="22"/>
    <x v="3"/>
    <s v="Missing Data"/>
  </r>
  <r>
    <x v="104"/>
    <n v="1190"/>
    <n v="1810"/>
    <n v="620"/>
    <x v="31"/>
    <x v="2"/>
    <x v="23"/>
    <x v="22"/>
    <x v="3"/>
    <s v="Missing Data"/>
  </r>
  <r>
    <x v="105"/>
    <n v="1658"/>
    <n v="1699"/>
    <n v="41"/>
    <x v="36"/>
    <x v="1"/>
    <x v="23"/>
    <x v="22"/>
    <x v="3"/>
    <s v="Missing Data"/>
  </r>
  <r>
    <x v="106"/>
    <n v="1768"/>
    <n v="1799"/>
    <n v="31"/>
    <x v="36"/>
    <x v="1"/>
    <x v="23"/>
    <x v="22"/>
    <x v="3"/>
    <s v="Missing Data"/>
  </r>
  <r>
    <x v="107"/>
    <n v="199"/>
    <n v="553"/>
    <n v="354"/>
    <x v="45"/>
    <x v="0"/>
    <x v="23"/>
    <x v="22"/>
    <x v="3"/>
    <s v="Missing Data"/>
  </r>
  <r>
    <x v="108"/>
    <n v="169"/>
    <n v="320"/>
    <n v="151"/>
    <x v="2"/>
    <x v="0"/>
    <x v="23"/>
    <x v="22"/>
    <x v="3"/>
    <s v="Missing Dat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A4D5A3A-D86B-450F-80F5-D2D93074311B}"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2">
  <location ref="A3:C7" firstHeaderRow="0" firstDataRow="1" firstDataCol="1"/>
  <pivotFields count="10">
    <pivotField showAll="0"/>
    <pivotField showAll="0"/>
    <pivotField showAll="0"/>
    <pivotField showAll="0"/>
    <pivotField numFmtId="9" showAll="0"/>
    <pivotField axis="axisRow" showAll="0">
      <items count="4">
        <item x="0"/>
        <item x="1"/>
        <item x="2"/>
        <item t="default"/>
      </items>
    </pivotField>
    <pivotField dataField="1" showAll="0"/>
    <pivotField dataField="1" showAll="0"/>
    <pivotField showAll="0">
      <items count="5">
        <item x="3"/>
        <item x="1"/>
        <item x="2"/>
        <item x="0"/>
        <item t="default"/>
      </items>
    </pivotField>
    <pivotField showAll="0"/>
  </pivotFields>
  <rowFields count="1">
    <field x="5"/>
  </rowFields>
  <rowItems count="4">
    <i>
      <x/>
    </i>
    <i>
      <x v="1"/>
    </i>
    <i>
      <x v="2"/>
    </i>
    <i t="grand">
      <x/>
    </i>
  </rowItems>
  <colFields count="1">
    <field x="-2"/>
  </colFields>
  <colItems count="2">
    <i>
      <x/>
    </i>
    <i i="1">
      <x v="1"/>
    </i>
  </colItems>
  <dataFields count="2">
    <dataField name="Average of Review" fld="6" subtotal="average" baseField="5" baseItem="0"/>
    <dataField name="Average of Ratingd" fld="7" subtotal="average" baseField="5" baseItem="0"/>
  </dataFields>
  <formats count="12">
    <format dxfId="37">
      <pivotArea type="all" dataOnly="0" outline="0" fieldPosition="0"/>
    </format>
    <format dxfId="36">
      <pivotArea outline="0" collapsedLevelsAreSubtotals="1" fieldPosition="0"/>
    </format>
    <format dxfId="35">
      <pivotArea field="5" type="button" dataOnly="0" labelOnly="1" outline="0" axis="axisRow" fieldPosition="0"/>
    </format>
    <format dxfId="34">
      <pivotArea dataOnly="0" labelOnly="1" fieldPosition="0">
        <references count="1">
          <reference field="5" count="0"/>
        </references>
      </pivotArea>
    </format>
    <format dxfId="33">
      <pivotArea dataOnly="0" labelOnly="1" grandRow="1" outline="0" fieldPosition="0"/>
    </format>
    <format dxfId="32">
      <pivotArea dataOnly="0" labelOnly="1" outline="0" fieldPosition="0">
        <references count="1">
          <reference field="4294967294" count="2">
            <x v="0"/>
            <x v="1"/>
          </reference>
        </references>
      </pivotArea>
    </format>
    <format dxfId="31">
      <pivotArea type="all" dataOnly="0" outline="0" fieldPosition="0"/>
    </format>
    <format dxfId="30">
      <pivotArea outline="0" collapsedLevelsAreSubtotals="1" fieldPosition="0"/>
    </format>
    <format dxfId="29">
      <pivotArea field="5" type="button" dataOnly="0" labelOnly="1" outline="0" axis="axisRow" fieldPosition="0"/>
    </format>
    <format dxfId="28">
      <pivotArea dataOnly="0" labelOnly="1" fieldPosition="0">
        <references count="1">
          <reference field="5" count="0"/>
        </references>
      </pivotArea>
    </format>
    <format dxfId="27">
      <pivotArea dataOnly="0" labelOnly="1" grandRow="1" outline="0" fieldPosition="0"/>
    </format>
    <format dxfId="26">
      <pivotArea dataOnly="0" labelOnly="1" outline="0" fieldPosition="0">
        <references count="1">
          <reference field="4294967294" count="2">
            <x v="0"/>
            <x v="1"/>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B3765DB-21D9-402D-8EC1-8F058BC39697}" name="PivotTable3"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9">
  <location ref="A4:B41" firstHeaderRow="1" firstDataRow="1" firstDataCol="1"/>
  <pivotFields count="10">
    <pivotField showAll="0"/>
    <pivotField showAll="0"/>
    <pivotField showAll="0"/>
    <pivotField showAll="0"/>
    <pivotField axis="axisRow" numFmtId="9" showAll="0" measureFilter="1">
      <items count="47">
        <item x="44"/>
        <item x="36"/>
        <item x="38"/>
        <item x="39"/>
        <item x="43"/>
        <item x="16"/>
        <item x="42"/>
        <item x="5"/>
        <item x="41"/>
        <item x="14"/>
        <item x="30"/>
        <item x="19"/>
        <item x="35"/>
        <item x="8"/>
        <item x="24"/>
        <item x="29"/>
        <item x="28"/>
        <item x="32"/>
        <item x="27"/>
        <item x="11"/>
        <item x="20"/>
        <item x="15"/>
        <item x="21"/>
        <item x="31"/>
        <item x="18"/>
        <item x="40"/>
        <item x="17"/>
        <item x="25"/>
        <item x="10"/>
        <item x="34"/>
        <item x="23"/>
        <item x="26"/>
        <item x="4"/>
        <item x="3"/>
        <item x="12"/>
        <item x="2"/>
        <item x="22"/>
        <item x="7"/>
        <item x="0"/>
        <item x="33"/>
        <item x="6"/>
        <item x="13"/>
        <item x="9"/>
        <item x="1"/>
        <item x="37"/>
        <item x="45"/>
        <item t="default"/>
      </items>
    </pivotField>
    <pivotField showAll="0">
      <items count="4">
        <item x="0"/>
        <item x="1"/>
        <item x="2"/>
        <item t="default"/>
      </items>
    </pivotField>
    <pivotField showAll="0">
      <items count="25">
        <item x="0"/>
        <item x="11"/>
        <item x="22"/>
        <item x="9"/>
        <item x="3"/>
        <item x="2"/>
        <item x="14"/>
        <item x="8"/>
        <item x="10"/>
        <item x="1"/>
        <item x="12"/>
        <item x="5"/>
        <item x="7"/>
        <item x="4"/>
        <item x="13"/>
        <item x="17"/>
        <item x="16"/>
        <item x="15"/>
        <item x="21"/>
        <item x="19"/>
        <item x="20"/>
        <item x="18"/>
        <item x="6"/>
        <item x="23"/>
        <item t="default"/>
      </items>
    </pivotField>
    <pivotField dataField="1" showAll="0">
      <items count="24">
        <item x="0"/>
        <item x="1"/>
        <item x="2"/>
        <item x="3"/>
        <item x="4"/>
        <item x="5"/>
        <item x="6"/>
        <item x="7"/>
        <item x="8"/>
        <item x="9"/>
        <item x="10"/>
        <item x="11"/>
        <item x="12"/>
        <item x="13"/>
        <item x="14"/>
        <item x="15"/>
        <item x="16"/>
        <item x="17"/>
        <item x="18"/>
        <item x="19"/>
        <item x="20"/>
        <item x="21"/>
        <item x="22"/>
        <item t="default"/>
      </items>
    </pivotField>
    <pivotField showAll="0">
      <items count="5">
        <item x="3"/>
        <item x="1"/>
        <item x="2"/>
        <item x="0"/>
        <item t="default"/>
      </items>
    </pivotField>
    <pivotField showAll="0"/>
  </pivotFields>
  <rowFields count="1">
    <field x="4"/>
  </rowFields>
  <rowItems count="37">
    <i>
      <x v="5"/>
    </i>
    <i>
      <x v="7"/>
    </i>
    <i>
      <x v="9"/>
    </i>
    <i>
      <x v="10"/>
    </i>
    <i>
      <x v="11"/>
    </i>
    <i>
      <x v="12"/>
    </i>
    <i>
      <x v="13"/>
    </i>
    <i>
      <x v="14"/>
    </i>
    <i>
      <x v="15"/>
    </i>
    <i>
      <x v="16"/>
    </i>
    <i>
      <x v="17"/>
    </i>
    <i>
      <x v="18"/>
    </i>
    <i>
      <x v="19"/>
    </i>
    <i>
      <x v="20"/>
    </i>
    <i>
      <x v="21"/>
    </i>
    <i>
      <x v="22"/>
    </i>
    <i>
      <x v="23"/>
    </i>
    <i>
      <x v="24"/>
    </i>
    <i>
      <x v="26"/>
    </i>
    <i>
      <x v="27"/>
    </i>
    <i>
      <x v="28"/>
    </i>
    <i>
      <x v="29"/>
    </i>
    <i>
      <x v="30"/>
    </i>
    <i>
      <x v="31"/>
    </i>
    <i>
      <x v="32"/>
    </i>
    <i>
      <x v="33"/>
    </i>
    <i>
      <x v="34"/>
    </i>
    <i>
      <x v="35"/>
    </i>
    <i>
      <x v="36"/>
    </i>
    <i>
      <x v="37"/>
    </i>
    <i>
      <x v="38"/>
    </i>
    <i>
      <x v="39"/>
    </i>
    <i>
      <x v="40"/>
    </i>
    <i>
      <x v="41"/>
    </i>
    <i>
      <x v="42"/>
    </i>
    <i>
      <x v="43"/>
    </i>
    <i t="grand">
      <x/>
    </i>
  </rowItems>
  <colItems count="1">
    <i/>
  </colItems>
  <dataFields count="1">
    <dataField name="Count of Ratingd" fld="7" subtotal="count" baseField="4" baseItem="27"/>
  </dataFields>
  <chartFormats count="1">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valueNotEqual" evalOrder="-1" id="1" iMeasureFld="0">
      <autoFilter ref="A1">
        <filterColumn colId="0">
          <customFilters>
            <customFilter operator="notEqual" val="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81F64C2-21A2-41D8-A412-BFA16BF9E202}"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27">
  <location ref="A3:B40" firstHeaderRow="1" firstDataRow="1" firstDataCol="1"/>
  <pivotFields count="10">
    <pivotField showAll="0"/>
    <pivotField showAll="0"/>
    <pivotField showAll="0"/>
    <pivotField showAll="0"/>
    <pivotField axis="axisRow" numFmtId="9" showAll="0" measureFilter="1" avgSubtotal="1">
      <items count="47">
        <item x="44"/>
        <item x="36"/>
        <item x="38"/>
        <item x="39"/>
        <item x="43"/>
        <item x="16"/>
        <item x="42"/>
        <item x="5"/>
        <item x="41"/>
        <item x="14"/>
        <item x="30"/>
        <item x="19"/>
        <item x="35"/>
        <item x="8"/>
        <item x="24"/>
        <item x="29"/>
        <item x="28"/>
        <item x="32"/>
        <item x="27"/>
        <item x="11"/>
        <item x="20"/>
        <item x="15"/>
        <item x="21"/>
        <item x="31"/>
        <item x="18"/>
        <item x="40"/>
        <item x="17"/>
        <item x="25"/>
        <item x="10"/>
        <item x="34"/>
        <item x="23"/>
        <item x="26"/>
        <item x="4"/>
        <item x="3"/>
        <item x="12"/>
        <item x="2"/>
        <item x="22"/>
        <item x="7"/>
        <item x="0"/>
        <item x="33"/>
        <item x="6"/>
        <item x="13"/>
        <item x="9"/>
        <item x="1"/>
        <item x="37"/>
        <item x="45"/>
        <item t="avg"/>
      </items>
    </pivotField>
    <pivotField showAll="0">
      <items count="4">
        <item x="0"/>
        <item x="1"/>
        <item x="2"/>
        <item t="default"/>
      </items>
    </pivotField>
    <pivotField dataField="1" showAll="0">
      <items count="25">
        <item x="0"/>
        <item x="11"/>
        <item x="22"/>
        <item x="9"/>
        <item x="3"/>
        <item x="2"/>
        <item x="14"/>
        <item x="8"/>
        <item x="10"/>
        <item x="1"/>
        <item x="12"/>
        <item x="5"/>
        <item x="7"/>
        <item x="4"/>
        <item x="13"/>
        <item x="17"/>
        <item x="16"/>
        <item x="15"/>
        <item x="21"/>
        <item x="19"/>
        <item x="20"/>
        <item x="18"/>
        <item x="6"/>
        <item h="1" x="23"/>
        <item t="default"/>
      </items>
    </pivotField>
    <pivotField showAll="0">
      <items count="24">
        <item x="0"/>
        <item x="1"/>
        <item x="2"/>
        <item x="3"/>
        <item x="4"/>
        <item x="5"/>
        <item x="6"/>
        <item x="7"/>
        <item x="8"/>
        <item x="9"/>
        <item x="10"/>
        <item x="11"/>
        <item x="12"/>
        <item x="13"/>
        <item x="14"/>
        <item x="15"/>
        <item x="16"/>
        <item x="17"/>
        <item x="18"/>
        <item x="19"/>
        <item x="20"/>
        <item x="21"/>
        <item x="22"/>
        <item t="default"/>
      </items>
    </pivotField>
    <pivotField showAll="0">
      <items count="5">
        <item x="3"/>
        <item x="1"/>
        <item x="2"/>
        <item x="0"/>
        <item t="default"/>
      </items>
    </pivotField>
    <pivotField showAll="0"/>
  </pivotFields>
  <rowFields count="1">
    <field x="4"/>
  </rowFields>
  <rowItems count="37">
    <i>
      <x v="5"/>
    </i>
    <i>
      <x v="7"/>
    </i>
    <i>
      <x v="9"/>
    </i>
    <i>
      <x v="10"/>
    </i>
    <i>
      <x v="11"/>
    </i>
    <i>
      <x v="12"/>
    </i>
    <i>
      <x v="13"/>
    </i>
    <i>
      <x v="14"/>
    </i>
    <i>
      <x v="15"/>
    </i>
    <i>
      <x v="16"/>
    </i>
    <i>
      <x v="17"/>
    </i>
    <i>
      <x v="18"/>
    </i>
    <i>
      <x v="19"/>
    </i>
    <i>
      <x v="20"/>
    </i>
    <i>
      <x v="21"/>
    </i>
    <i>
      <x v="22"/>
    </i>
    <i>
      <x v="23"/>
    </i>
    <i>
      <x v="24"/>
    </i>
    <i>
      <x v="26"/>
    </i>
    <i>
      <x v="27"/>
    </i>
    <i>
      <x v="28"/>
    </i>
    <i>
      <x v="29"/>
    </i>
    <i>
      <x v="30"/>
    </i>
    <i>
      <x v="31"/>
    </i>
    <i>
      <x v="32"/>
    </i>
    <i>
      <x v="33"/>
    </i>
    <i>
      <x v="34"/>
    </i>
    <i>
      <x v="35"/>
    </i>
    <i>
      <x v="36"/>
    </i>
    <i>
      <x v="37"/>
    </i>
    <i>
      <x v="38"/>
    </i>
    <i>
      <x v="39"/>
    </i>
    <i>
      <x v="40"/>
    </i>
    <i>
      <x v="41"/>
    </i>
    <i>
      <x v="42"/>
    </i>
    <i>
      <x v="43"/>
    </i>
    <i t="grand">
      <x/>
    </i>
  </rowItems>
  <colItems count="1">
    <i/>
  </colItems>
  <dataFields count="1">
    <dataField name="Average of Review" fld="6" subtotal="average" baseField="4" baseItem="27"/>
  </dataFields>
  <chartFormats count="4">
    <chartFormat chart="16" format="49" series="1">
      <pivotArea type="data" outline="0" fieldPosition="0">
        <references count="1">
          <reference field="4294967294" count="1" selected="0">
            <x v="0"/>
          </reference>
        </references>
      </pivotArea>
    </chartFormat>
    <chartFormat chart="13" format="47" series="1">
      <pivotArea type="data" outline="0" fieldPosition="0">
        <references count="1">
          <reference field="4294967294" count="1" selected="0">
            <x v="0"/>
          </reference>
        </references>
      </pivotArea>
    </chartFormat>
    <chartFormat chart="17" format="50" series="1">
      <pivotArea type="data" outline="0" fieldPosition="0">
        <references count="1">
          <reference field="4294967294" count="1" selected="0">
            <x v="0"/>
          </reference>
        </references>
      </pivotArea>
    </chartFormat>
    <chartFormat chart="20" format="4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valueNotEqual" evalOrder="-1" id="1" iMeasureFld="0">
      <autoFilter ref="A1">
        <filterColumn colId="0">
          <customFilters>
            <customFilter operator="notEqual" val="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96B371-C3F5-4DEE-A5E0-BFCB91ECD412}"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29">
  <location ref="A3:B26" firstHeaderRow="1" firstDataRow="1" firstDataCol="1"/>
  <pivotFields count="10">
    <pivotField showAll="0"/>
    <pivotField showAll="0"/>
    <pivotField showAll="0"/>
    <pivotField showAll="0"/>
    <pivotField numFmtId="9" showAll="0">
      <items count="47">
        <item x="44"/>
        <item x="36"/>
        <item x="38"/>
        <item x="39"/>
        <item x="43"/>
        <item x="16"/>
        <item x="42"/>
        <item x="5"/>
        <item x="41"/>
        <item x="14"/>
        <item x="30"/>
        <item x="19"/>
        <item x="35"/>
        <item x="8"/>
        <item x="24"/>
        <item x="29"/>
        <item x="28"/>
        <item x="32"/>
        <item x="27"/>
        <item x="11"/>
        <item x="20"/>
        <item x="15"/>
        <item x="21"/>
        <item x="31"/>
        <item x="18"/>
        <item x="40"/>
        <item x="17"/>
        <item x="25"/>
        <item x="10"/>
        <item x="34"/>
        <item x="23"/>
        <item x="26"/>
        <item x="4"/>
        <item x="3"/>
        <item x="12"/>
        <item x="2"/>
        <item x="22"/>
        <item x="7"/>
        <item x="0"/>
        <item x="33"/>
        <item x="6"/>
        <item x="13"/>
        <item x="9"/>
        <item x="1"/>
        <item x="37"/>
        <item x="45"/>
        <item t="default"/>
      </items>
    </pivotField>
    <pivotField showAll="0">
      <items count="4">
        <item x="0"/>
        <item x="1"/>
        <item x="2"/>
        <item t="default"/>
      </items>
    </pivotField>
    <pivotField dataField="1" showAll="0" countASubtotal="1">
      <items count="25">
        <item x="0"/>
        <item x="11"/>
        <item x="22"/>
        <item x="9"/>
        <item x="3"/>
        <item x="2"/>
        <item x="14"/>
        <item x="8"/>
        <item x="10"/>
        <item x="1"/>
        <item x="12"/>
        <item x="5"/>
        <item x="7"/>
        <item x="4"/>
        <item x="13"/>
        <item x="17"/>
        <item x="16"/>
        <item x="15"/>
        <item x="21"/>
        <item x="19"/>
        <item x="20"/>
        <item x="18"/>
        <item x="6"/>
        <item h="1" x="23"/>
        <item t="countA"/>
      </items>
    </pivotField>
    <pivotField axis="axisRow" showAll="0" countASubtotal="1">
      <items count="24">
        <item x="0"/>
        <item x="1"/>
        <item x="2"/>
        <item x="3"/>
        <item x="4"/>
        <item x="5"/>
        <item x="6"/>
        <item x="7"/>
        <item x="8"/>
        <item x="9"/>
        <item x="10"/>
        <item x="11"/>
        <item x="12"/>
        <item x="13"/>
        <item x="14"/>
        <item x="15"/>
        <item x="16"/>
        <item x="17"/>
        <item x="18"/>
        <item x="19"/>
        <item x="20"/>
        <item x="21"/>
        <item h="1" x="22"/>
        <item t="countA"/>
      </items>
    </pivotField>
    <pivotField showAll="0">
      <items count="5">
        <item x="3"/>
        <item x="1"/>
        <item x="2"/>
        <item x="0"/>
        <item t="default"/>
      </items>
    </pivotField>
    <pivotField showAll="0"/>
  </pivotFields>
  <rowFields count="1">
    <field x="7"/>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name="Max of Review" fld="6" subtotal="max" baseField="7" baseItem="14"/>
  </dataFields>
  <chartFormats count="2">
    <chartFormat chart="10" format="124" series="1">
      <pivotArea type="data" outline="0" fieldPosition="0">
        <references count="1">
          <reference field="4294967294" count="1" selected="0">
            <x v="0"/>
          </reference>
        </references>
      </pivotArea>
    </chartFormat>
    <chartFormat chart="21" format="12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3A4EA9-C55F-4F4E-A1DB-CB858768BB47}" name="PivotTable3"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5">
  <location ref="A3:F8" firstHeaderRow="1" firstDataRow="2" firstDataCol="1"/>
  <pivotFields count="10">
    <pivotField dataField="1" showAll="0">
      <items count="110">
        <item x="37"/>
        <item x="44"/>
        <item x="34"/>
        <item x="20"/>
        <item x="45"/>
        <item x="10"/>
        <item x="77"/>
        <item x="18"/>
        <item x="39"/>
        <item x="102"/>
        <item x="83"/>
        <item x="21"/>
        <item x="101"/>
        <item x="93"/>
        <item x="67"/>
        <item x="78"/>
        <item x="13"/>
        <item x="5"/>
        <item x="41"/>
        <item x="79"/>
        <item x="17"/>
        <item x="96"/>
        <item x="49"/>
        <item x="60"/>
        <item x="57"/>
        <item x="7"/>
        <item x="27"/>
        <item x="36"/>
        <item x="46"/>
        <item x="82"/>
        <item x="1"/>
        <item x="107"/>
        <item x="92"/>
        <item x="65"/>
        <item x="81"/>
        <item x="4"/>
        <item x="99"/>
        <item x="100"/>
        <item x="8"/>
        <item x="76"/>
        <item x="50"/>
        <item x="3"/>
        <item x="98"/>
        <item x="62"/>
        <item x="55"/>
        <item x="108"/>
        <item x="69"/>
        <item x="66"/>
        <item x="85"/>
        <item x="104"/>
        <item x="64"/>
        <item x="75"/>
        <item x="54"/>
        <item x="68"/>
        <item x="80"/>
        <item x="73"/>
        <item x="22"/>
        <item x="53"/>
        <item x="2"/>
        <item x="42"/>
        <item x="30"/>
        <item x="33"/>
        <item x="26"/>
        <item x="24"/>
        <item x="9"/>
        <item x="56"/>
        <item x="14"/>
        <item x="29"/>
        <item x="52"/>
        <item x="35"/>
        <item x="48"/>
        <item x="59"/>
        <item x="31"/>
        <item x="23"/>
        <item x="103"/>
        <item x="40"/>
        <item x="16"/>
        <item x="25"/>
        <item x="97"/>
        <item x="61"/>
        <item x="28"/>
        <item x="88"/>
        <item x="58"/>
        <item x="72"/>
        <item x="12"/>
        <item x="84"/>
        <item x="86"/>
        <item x="51"/>
        <item x="70"/>
        <item x="71"/>
        <item x="47"/>
        <item x="38"/>
        <item x="95"/>
        <item x="19"/>
        <item x="90"/>
        <item x="32"/>
        <item x="91"/>
        <item x="63"/>
        <item x="105"/>
        <item x="74"/>
        <item x="106"/>
        <item x="11"/>
        <item x="89"/>
        <item x="94"/>
        <item x="0"/>
        <item x="87"/>
        <item x="6"/>
        <item x="43"/>
        <item x="15"/>
        <item t="default"/>
      </items>
    </pivotField>
    <pivotField showAll="0"/>
    <pivotField showAll="0"/>
    <pivotField showAll="0"/>
    <pivotField numFmtId="9" showAll="0"/>
    <pivotField axis="axisRow" showAll="0">
      <items count="4">
        <item x="0"/>
        <item x="1"/>
        <item x="2"/>
        <item t="default"/>
      </items>
    </pivotField>
    <pivotField showAll="0"/>
    <pivotField showAll="0"/>
    <pivotField axis="axisCol" showAll="0">
      <items count="5">
        <item x="3"/>
        <item x="1"/>
        <item x="2"/>
        <item x="0"/>
        <item t="default"/>
      </items>
    </pivotField>
    <pivotField showAll="0"/>
  </pivotFields>
  <rowFields count="1">
    <field x="5"/>
  </rowFields>
  <rowItems count="4">
    <i>
      <x/>
    </i>
    <i>
      <x v="1"/>
    </i>
    <i>
      <x v="2"/>
    </i>
    <i t="grand">
      <x/>
    </i>
  </rowItems>
  <colFields count="1">
    <field x="8"/>
  </colFields>
  <colItems count="5">
    <i>
      <x/>
    </i>
    <i>
      <x v="1"/>
    </i>
    <i>
      <x v="2"/>
    </i>
    <i>
      <x v="3"/>
    </i>
    <i t="grand">
      <x/>
    </i>
  </colItems>
  <dataFields count="1">
    <dataField name="Count of Product" fld="0" subtotal="count" baseField="0" baseItem="0"/>
  </dataFields>
  <chartFormats count="4">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0" format="2" series="1">
      <pivotArea type="data" outline="0" fieldPosition="0">
        <references count="2">
          <reference field="4294967294" count="1" selected="0">
            <x v="0"/>
          </reference>
          <reference field="8" count="1" selected="0">
            <x v="2"/>
          </reference>
        </references>
      </pivotArea>
    </chartFormat>
    <chartFormat chart="0" format="3" series="1">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D1B796A-F220-4DF9-91C3-FBEAFB7AD663}" name="PivotTable3"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6">
  <location ref="A3:B7" firstHeaderRow="1" firstDataRow="1" firstDataCol="1"/>
  <pivotFields count="10">
    <pivotField showAll="0"/>
    <pivotField showAll="0"/>
    <pivotField showAll="0"/>
    <pivotField showAll="0"/>
    <pivotField numFmtId="9" showAll="0"/>
    <pivotField axis="axisRow" dataField="1" showAll="0">
      <items count="4">
        <item x="0"/>
        <item x="1"/>
        <item x="2"/>
        <item t="default"/>
      </items>
    </pivotField>
    <pivotField showAll="0"/>
    <pivotField showAll="0"/>
    <pivotField showAll="0">
      <items count="5">
        <item h="1" x="3"/>
        <item x="1"/>
        <item x="2"/>
        <item x="0"/>
        <item t="default"/>
      </items>
    </pivotField>
    <pivotField showAll="0"/>
  </pivotFields>
  <rowFields count="1">
    <field x="5"/>
  </rowFields>
  <rowItems count="4">
    <i>
      <x/>
    </i>
    <i>
      <x v="1"/>
    </i>
    <i>
      <x v="2"/>
    </i>
    <i t="grand">
      <x/>
    </i>
  </rowItems>
  <colItems count="1">
    <i/>
  </colItems>
  <dataFields count="1">
    <dataField name="Count of Discount rating" fld="5" subtotal="count" baseField="0" baseItem="0"/>
  </dataFields>
  <chartFormats count="12">
    <chartFormat chart="0" format="1"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5" count="1" selected="0">
            <x v="0"/>
          </reference>
        </references>
      </pivotArea>
    </chartFormat>
    <chartFormat chart="3" format="8">
      <pivotArea type="data" outline="0" fieldPosition="0">
        <references count="2">
          <reference field="4294967294" count="1" selected="0">
            <x v="0"/>
          </reference>
          <reference field="5" count="1" selected="0">
            <x v="1"/>
          </reference>
        </references>
      </pivotArea>
    </chartFormat>
    <chartFormat chart="3" format="9">
      <pivotArea type="data" outline="0" fieldPosition="0">
        <references count="2">
          <reference field="4294967294" count="1" selected="0">
            <x v="0"/>
          </reference>
          <reference field="5" count="1" selected="0">
            <x v="2"/>
          </reference>
        </references>
      </pivotArea>
    </chartFormat>
    <chartFormat chart="0" format="2">
      <pivotArea type="data" outline="0" fieldPosition="0">
        <references count="2">
          <reference field="4294967294" count="1" selected="0">
            <x v="0"/>
          </reference>
          <reference field="5" count="1" selected="0">
            <x v="0"/>
          </reference>
        </references>
      </pivotArea>
    </chartFormat>
    <chartFormat chart="0" format="3">
      <pivotArea type="data" outline="0" fieldPosition="0">
        <references count="2">
          <reference field="4294967294" count="1" selected="0">
            <x v="0"/>
          </reference>
          <reference field="5" count="1" selected="0">
            <x v="1"/>
          </reference>
        </references>
      </pivotArea>
    </chartFormat>
    <chartFormat chart="0" format="4">
      <pivotArea type="data" outline="0" fieldPosition="0">
        <references count="2">
          <reference field="4294967294" count="1" selected="0">
            <x v="0"/>
          </reference>
          <reference field="5" count="1" selected="0">
            <x v="2"/>
          </reference>
        </references>
      </pivotArea>
    </chartFormat>
    <chartFormat chart="10" format="13" series="1">
      <pivotArea type="data" outline="0" fieldPosition="0">
        <references count="1">
          <reference field="4294967294" count="1" selected="0">
            <x v="0"/>
          </reference>
        </references>
      </pivotArea>
    </chartFormat>
    <chartFormat chart="10" format="14">
      <pivotArea type="data" outline="0" fieldPosition="0">
        <references count="2">
          <reference field="4294967294" count="1" selected="0">
            <x v="0"/>
          </reference>
          <reference field="5" count="1" selected="0">
            <x v="0"/>
          </reference>
        </references>
      </pivotArea>
    </chartFormat>
    <chartFormat chart="10" format="15">
      <pivotArea type="data" outline="0" fieldPosition="0">
        <references count="2">
          <reference field="4294967294" count="1" selected="0">
            <x v="0"/>
          </reference>
          <reference field="5" count="1" selected="0">
            <x v="1"/>
          </reference>
        </references>
      </pivotArea>
    </chartFormat>
    <chartFormat chart="10" format="16">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842867B-93AF-405F-848C-616DAEEE0D03}"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9">
  <location ref="A3:B15" firstHeaderRow="1" firstDataRow="1" firstDataCol="1"/>
  <pivotFields count="10">
    <pivotField axis="axisRow" showAll="0" measureFilter="1" sortType="ascending">
      <items count="110">
        <item x="37"/>
        <item x="44"/>
        <item x="34"/>
        <item x="20"/>
        <item x="45"/>
        <item x="10"/>
        <item x="77"/>
        <item x="18"/>
        <item x="39"/>
        <item x="102"/>
        <item x="83"/>
        <item x="21"/>
        <item x="101"/>
        <item x="93"/>
        <item x="67"/>
        <item x="78"/>
        <item x="13"/>
        <item x="5"/>
        <item x="41"/>
        <item x="79"/>
        <item x="17"/>
        <item x="96"/>
        <item x="49"/>
        <item x="60"/>
        <item x="57"/>
        <item x="7"/>
        <item x="27"/>
        <item x="36"/>
        <item x="46"/>
        <item x="82"/>
        <item x="1"/>
        <item x="107"/>
        <item x="92"/>
        <item x="65"/>
        <item x="81"/>
        <item x="4"/>
        <item x="99"/>
        <item x="100"/>
        <item x="8"/>
        <item x="76"/>
        <item x="50"/>
        <item x="3"/>
        <item x="98"/>
        <item x="62"/>
        <item x="55"/>
        <item x="108"/>
        <item x="69"/>
        <item x="66"/>
        <item x="85"/>
        <item x="104"/>
        <item x="64"/>
        <item x="75"/>
        <item x="54"/>
        <item x="68"/>
        <item x="80"/>
        <item x="73"/>
        <item x="22"/>
        <item x="53"/>
        <item x="2"/>
        <item x="42"/>
        <item x="30"/>
        <item x="33"/>
        <item x="26"/>
        <item x="24"/>
        <item x="9"/>
        <item x="56"/>
        <item x="14"/>
        <item x="29"/>
        <item x="52"/>
        <item x="35"/>
        <item x="48"/>
        <item x="59"/>
        <item x="31"/>
        <item x="23"/>
        <item x="103"/>
        <item x="40"/>
        <item x="16"/>
        <item x="25"/>
        <item x="97"/>
        <item x="61"/>
        <item x="28"/>
        <item x="88"/>
        <item x="58"/>
        <item x="72"/>
        <item x="12"/>
        <item x="84"/>
        <item x="86"/>
        <item x="51"/>
        <item x="70"/>
        <item x="71"/>
        <item x="47"/>
        <item x="38"/>
        <item x="95"/>
        <item x="19"/>
        <item x="90"/>
        <item x="32"/>
        <item x="91"/>
        <item x="63"/>
        <item x="105"/>
        <item x="74"/>
        <item x="106"/>
        <item x="11"/>
        <item x="89"/>
        <item x="94"/>
        <item x="0"/>
        <item x="87"/>
        <item x="6"/>
        <item x="43"/>
        <item x="15"/>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numFmtId="9" showAll="0"/>
    <pivotField showAll="0">
      <items count="4">
        <item x="0"/>
        <item x="1"/>
        <item x="2"/>
        <item t="default"/>
      </items>
    </pivotField>
    <pivotField showAll="0"/>
    <pivotField showAll="0"/>
    <pivotField showAll="0">
      <items count="5">
        <item x="3"/>
        <item x="1"/>
        <item x="2"/>
        <item x="0"/>
        <item t="default"/>
      </items>
    </pivotField>
    <pivotField showAll="0"/>
  </pivotFields>
  <rowFields count="1">
    <field x="0"/>
  </rowFields>
  <rowItems count="12">
    <i>
      <x v="60"/>
    </i>
    <i>
      <x v="64"/>
    </i>
    <i>
      <x v="20"/>
    </i>
    <i>
      <x v="52"/>
    </i>
    <i>
      <x v="84"/>
    </i>
    <i>
      <x v="67"/>
    </i>
    <i>
      <x v="99"/>
    </i>
    <i>
      <x v="70"/>
    </i>
    <i>
      <x v="30"/>
    </i>
    <i>
      <x v="53"/>
    </i>
    <i>
      <x v="31"/>
    </i>
    <i t="grand">
      <x/>
    </i>
  </rowItems>
  <colItems count="1">
    <i/>
  </colItems>
  <dataFields count="1">
    <dataField name="Max of Discount" fld="4" subtotal="max" baseField="0" baseItem="0" numFmtId="9"/>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1A3AB86-4DAD-474E-BB6F-DEC06FCD1ED7}"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1">
  <location ref="A3:B14" firstHeaderRow="1" firstDataRow="1" firstDataCol="1"/>
  <pivotFields count="10">
    <pivotField axis="axisRow" showAll="0" measureFilter="1" sortType="ascending">
      <items count="110">
        <item x="37"/>
        <item x="44"/>
        <item x="34"/>
        <item x="20"/>
        <item x="45"/>
        <item x="10"/>
        <item x="77"/>
        <item x="18"/>
        <item x="39"/>
        <item x="102"/>
        <item x="83"/>
        <item x="21"/>
        <item x="101"/>
        <item x="93"/>
        <item x="67"/>
        <item x="78"/>
        <item x="13"/>
        <item x="5"/>
        <item x="41"/>
        <item x="79"/>
        <item x="17"/>
        <item x="96"/>
        <item x="49"/>
        <item x="60"/>
        <item x="57"/>
        <item x="7"/>
        <item x="27"/>
        <item x="36"/>
        <item x="46"/>
        <item x="82"/>
        <item x="1"/>
        <item x="107"/>
        <item x="92"/>
        <item x="65"/>
        <item x="81"/>
        <item x="4"/>
        <item x="99"/>
        <item x="100"/>
        <item x="8"/>
        <item x="76"/>
        <item x="50"/>
        <item x="3"/>
        <item x="98"/>
        <item x="62"/>
        <item x="55"/>
        <item x="108"/>
        <item x="69"/>
        <item x="66"/>
        <item x="85"/>
        <item x="104"/>
        <item x="64"/>
        <item x="75"/>
        <item x="54"/>
        <item x="68"/>
        <item x="80"/>
        <item x="73"/>
        <item x="22"/>
        <item x="53"/>
        <item x="2"/>
        <item x="42"/>
        <item x="30"/>
        <item x="33"/>
        <item x="26"/>
        <item x="24"/>
        <item x="9"/>
        <item x="56"/>
        <item x="14"/>
        <item x="29"/>
        <item x="52"/>
        <item x="35"/>
        <item x="48"/>
        <item x="59"/>
        <item x="31"/>
        <item x="23"/>
        <item x="103"/>
        <item x="40"/>
        <item x="16"/>
        <item x="25"/>
        <item x="97"/>
        <item x="61"/>
        <item x="28"/>
        <item x="88"/>
        <item x="58"/>
        <item x="72"/>
        <item x="12"/>
        <item x="84"/>
        <item x="86"/>
        <item x="51"/>
        <item x="70"/>
        <item x="71"/>
        <item x="47"/>
        <item x="38"/>
        <item x="95"/>
        <item x="19"/>
        <item x="90"/>
        <item x="32"/>
        <item x="91"/>
        <item x="63"/>
        <item x="105"/>
        <item x="74"/>
        <item x="106"/>
        <item x="11"/>
        <item x="89"/>
        <item x="94"/>
        <item x="0"/>
        <item x="87"/>
        <item x="6"/>
        <item x="43"/>
        <item x="15"/>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9" showAll="0"/>
    <pivotField showAll="0">
      <items count="4">
        <item x="0"/>
        <item x="1"/>
        <item x="2"/>
        <item t="default"/>
      </items>
    </pivotField>
    <pivotField dataField="1" showAll="0"/>
    <pivotField showAll="0"/>
    <pivotField showAll="0">
      <items count="5">
        <item x="3"/>
        <item x="1"/>
        <item x="2"/>
        <item x="0"/>
        <item t="default"/>
      </items>
    </pivotField>
    <pivotField showAll="0"/>
  </pivotFields>
  <rowFields count="1">
    <field x="0"/>
  </rowFields>
  <rowItems count="11">
    <i>
      <x v="26"/>
    </i>
    <i>
      <x v="28"/>
    </i>
    <i>
      <x v="91"/>
    </i>
    <i>
      <x v="27"/>
    </i>
    <i>
      <x v="95"/>
    </i>
    <i>
      <x v="1"/>
    </i>
    <i>
      <x v="18"/>
    </i>
    <i>
      <x v="59"/>
    </i>
    <i>
      <x v="8"/>
    </i>
    <i>
      <x v="5"/>
    </i>
    <i t="grand">
      <x/>
    </i>
  </rowItems>
  <colItems count="1">
    <i/>
  </colItems>
  <dataFields count="1">
    <dataField name="Sum of Review" fld="6"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s_Comments" xr10:uid="{5A56B7AB-C4AD-4758-BF17-2080EB605B06}" sourceName="Ratings Comments">
  <pivotTables>
    <pivotTable tabId="15" name="PivotTable1"/>
    <pivotTable tabId="17" name="PivotTable1"/>
    <pivotTable tabId="7" name="PivotTable1"/>
    <pivotTable tabId="9" name="PivotTable3"/>
    <pivotTable tabId="19" name="PivotTable3"/>
    <pivotTable tabId="20" name="PivotTable1"/>
    <pivotTable tabId="21" name="PivotTable1"/>
  </pivotTables>
  <data>
    <tabular pivotCacheId="180969248">
      <items count="4">
        <i x="3" s="1"/>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unt_rating1" xr10:uid="{375FE4EF-1729-4B9D-87D6-4592B1675924}" sourceName="Discount rating">
  <pivotTables>
    <pivotTable tabId="17" name="PivotTable1"/>
    <pivotTable tabId="7" name="PivotTable1"/>
    <pivotTable tabId="15" name="PivotTable1"/>
    <pivotTable tabId="9" name="PivotTable3"/>
    <pivotTable tabId="19" name="PivotTable3"/>
    <pivotTable tabId="20" name="PivotTable1"/>
    <pivotTable tabId="21" name="PivotTable1"/>
    <pivotTable tabId="24" name="PivotTable3"/>
  </pivotTables>
  <data>
    <tabular pivotCacheId="180969248">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count rating 1" xr10:uid="{92DD6BA1-5441-4A9E-88F1-0186864B6DD8}" cache="Slicer_Discount_rating1" caption="Discount rating"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atings Comments" xr10:uid="{CCF5427C-067A-4CA0-97E4-56A98227408B}" cache="Slicer_Ratings_Comments" caption="Ratings Comments"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count rating" xr10:uid="{4383D458-F9FD-44CB-BB1B-F4327128F3AE}" cache="Slicer_Discount_rating1" caption="Discount rating"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atings Comments 1" xr10:uid="{F0A95ADC-B0A2-4B55-BB27-8745C54B73AE}" cache="Slicer_Ratings_Comments" caption="Ratings Comments" rowHeight="241300"/>
  <slicer name="Discount rating 2" xr10:uid="{FD9BD7BA-7146-4063-A59C-633B969701A6}" cache="Slicer_Discount_rating1" caption="Discount rating"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273324C-CD7F-4836-9C65-DF022CAB3916}" name="Table2" displayName="Table2" ref="A3:J115" totalsRowShown="0">
  <autoFilter ref="A3:J115" xr:uid="{4273324C-CD7F-4836-9C65-DF022CAB3916}"/>
  <sortState xmlns:xlrd2="http://schemas.microsoft.com/office/spreadsheetml/2017/richdata2" ref="A4:J115">
    <sortCondition ref="H3:H115"/>
  </sortState>
  <tableColumns count="10">
    <tableColumn id="1" xr3:uid="{E63BA364-AE1D-4E61-A300-2FF87DE6F2CC}" name="Product"/>
    <tableColumn id="2" xr3:uid="{702439C1-89C0-411B-98D2-31C696987C7D}" name="Current price"/>
    <tableColumn id="3" xr3:uid="{9C0EAB21-9495-4DE7-A423-79AE719B463B}" name="old price"/>
    <tableColumn id="4" xr3:uid="{B91754F5-26DC-4642-B191-7295E1ABED92}" name="Absolute Discounted price"/>
    <tableColumn id="5" xr3:uid="{8E0D3903-1DD5-427D-AC75-4F87363E0D7F}" name="Discount"/>
    <tableColumn id="6" xr3:uid="{70717E4B-CFF2-4D50-891E-6192A513ADE1}" name="Discount rating"/>
    <tableColumn id="7" xr3:uid="{0D48264B-3721-4E3A-B625-9F3F2016854A}" name="Review"/>
    <tableColumn id="8" xr3:uid="{491F5430-1C7E-4593-9FC1-9206AB8B28E0}" name="Ratingd"/>
    <tableColumn id="9" xr3:uid="{70D0BFF0-D369-4652-B138-BF6402639BAA}" name="Ratings Comments"/>
    <tableColumn id="10" xr3:uid="{1709984A-073E-4F0B-AE47-521438B9611A}" name="Missing Data"/>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1EE7C9F-5139-4481-9210-CB8D7867AB5C}" name="Table3" displayName="Table3" ref="A3:J10" totalsRowShown="0">
  <autoFilter ref="A3:J10" xr:uid="{B1EE7C9F-5139-4481-9210-CB8D7867AB5C}"/>
  <sortState xmlns:xlrd2="http://schemas.microsoft.com/office/spreadsheetml/2017/richdata2" ref="A4:J10">
    <sortCondition ref="E3:E10"/>
  </sortState>
  <tableColumns count="10">
    <tableColumn id="1" xr3:uid="{86DDB77C-2414-40C8-B45C-06346C006288}" name="Product"/>
    <tableColumn id="2" xr3:uid="{61E972A2-4AB7-46BA-9E07-E5C3E6B92847}" name="Current price"/>
    <tableColumn id="3" xr3:uid="{DA4CA65A-70C9-4878-909E-BFEF28695D66}" name="old price"/>
    <tableColumn id="4" xr3:uid="{0089C4DF-8CC5-4D3A-974B-FEA1300FD3C6}" name="Absolute Discounted price"/>
    <tableColumn id="5" xr3:uid="{61C94963-933D-4676-9A46-599F7A75FCCE}" name="Discount"/>
    <tableColumn id="6" xr3:uid="{BFA85538-249D-4D48-88BC-0E5652623C18}" name="Discount rating"/>
    <tableColumn id="7" xr3:uid="{DB7AC48A-75FB-4C7C-84ED-E273B14AA36F}" name="Review"/>
    <tableColumn id="8" xr3:uid="{211D1C9D-A10A-4FA6-A117-7AA5DE0C8DEE}" name="Ratingd"/>
    <tableColumn id="9" xr3:uid="{C23939A2-2C38-4431-B685-3A6C7EE6C110}" name="Ratings Comments"/>
    <tableColumn id="10" xr3:uid="{4F262E5B-B490-4E21-940D-00B4C2905D1F}" name="Missing Data"/>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EDF676B-EE63-48A2-AE03-6D5C182FAC9D}" name="Table4" displayName="Table4" ref="A3:J9" totalsRowShown="0">
  <autoFilter ref="A3:J9" xr:uid="{DEDF676B-EE63-48A2-AE03-6D5C182FAC9D}"/>
  <sortState xmlns:xlrd2="http://schemas.microsoft.com/office/spreadsheetml/2017/richdata2" ref="A4:J9">
    <sortCondition ref="H3:H9"/>
  </sortState>
  <tableColumns count="10">
    <tableColumn id="1" xr3:uid="{B369910D-CCA3-47DD-BFD8-28CF3080A6E3}" name="Product"/>
    <tableColumn id="2" xr3:uid="{49DC3C4E-6207-4D51-A0CB-3DC99C3A421F}" name="Current price"/>
    <tableColumn id="3" xr3:uid="{A16A60DD-2576-4C65-9F60-15AF85657116}" name="old price"/>
    <tableColumn id="4" xr3:uid="{FCE7D64B-6426-4CB6-8139-339A26AC7D6B}" name="Absolute Discounted price"/>
    <tableColumn id="5" xr3:uid="{AB059CB9-B8AA-4C2E-B688-2225AB3E9D3D}" name="Discount"/>
    <tableColumn id="6" xr3:uid="{F9571B13-FD8F-4E60-8C69-0AEB26C9F47A}" name="Discount rating"/>
    <tableColumn id="7" xr3:uid="{B5E8E02A-D5CE-4C0A-AB7B-A969642BD902}" name="Review"/>
    <tableColumn id="8" xr3:uid="{B898216A-E07E-4ECF-8406-88F08F168EA8}" name="Ratingd"/>
    <tableColumn id="9" xr3:uid="{6509BFD9-FBD5-47C4-9C64-D57B452D6C44}" name="Ratings Comments"/>
    <tableColumn id="10" xr3:uid="{DEA1D011-D6A2-4AEF-9504-DDE94C496B18}" name="Missing Data"/>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9F08B1-D338-4EC2-98AB-C7F5EB7FB765}" name="Table5" displayName="Table5" ref="A3:J115" totalsRowShown="0">
  <autoFilter ref="A3:J115" xr:uid="{379F08B1-D338-4EC2-98AB-C7F5EB7FB765}"/>
  <sortState xmlns:xlrd2="http://schemas.microsoft.com/office/spreadsheetml/2017/richdata2" ref="A4:J115">
    <sortCondition ref="A3:A115"/>
  </sortState>
  <tableColumns count="10">
    <tableColumn id="1" xr3:uid="{13FB6424-8F94-47D0-86E7-A47862291475}" name="Product"/>
    <tableColumn id="2" xr3:uid="{F77B8158-9B1D-401A-BD47-D9466D42BC76}" name="Current price"/>
    <tableColumn id="3" xr3:uid="{81C5E84A-C779-4345-A405-872B0CCC3AA2}" name="old price"/>
    <tableColumn id="4" xr3:uid="{B46DEE15-9AA6-41BE-9521-6045431A0CD6}" name="Absolute Discounted price"/>
    <tableColumn id="5" xr3:uid="{BD245BB7-371F-4938-AF8F-C53205D0BB13}" name="Discount"/>
    <tableColumn id="6" xr3:uid="{29EF560E-7D01-409F-8A2B-97BF3C772059}" name="Discount rating"/>
    <tableColumn id="7" xr3:uid="{267009A9-4038-49E8-804E-1F99A3B44BB6}" name="Review"/>
    <tableColumn id="8" xr3:uid="{F33B93CF-2D26-4BBA-8D9A-81CB0FE23606}" name="Ratingd"/>
    <tableColumn id="9" xr3:uid="{73BF5181-5071-4B9D-801D-242C26BACFAA}" name="Ratings Comments"/>
    <tableColumn id="10" xr3:uid="{0D388E60-2E10-4BB6-A523-B06509C13964}" name="Missing Data"/>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DF97C2-E14B-4245-99CC-BCA887C7E88D}" name="Table1" displayName="Table1" ref="A1:J114" totalsRowCount="1" headerRowDxfId="25" headerRowBorderDxfId="24" tableBorderDxfId="23" totalsRowBorderDxfId="22">
  <autoFilter ref="A1:J113" xr:uid="{5BDF97C2-E14B-4245-99CC-BCA887C7E88D}"/>
  <sortState xmlns:xlrd2="http://schemas.microsoft.com/office/spreadsheetml/2017/richdata2" ref="A2:J58">
    <sortCondition descending="1" ref="H1:H113"/>
  </sortState>
  <tableColumns count="10">
    <tableColumn id="1" xr3:uid="{64147561-A880-4C07-BBF2-4006F399793A}" name="Product" totalsRowFunction="count" dataDxfId="21" totalsRowDxfId="20"/>
    <tableColumn id="2" xr3:uid="{B251F499-C74F-4949-A57B-2DADB2C35501}" name="Current price" dataDxfId="19" totalsRowDxfId="18"/>
    <tableColumn id="3" xr3:uid="{DA8EF82E-C963-4CB3-9C25-4C6F9588BE3A}" name="old price" dataDxfId="17" totalsRowDxfId="16"/>
    <tableColumn id="4" xr3:uid="{42E8EFC6-31BF-483A-902D-D5CA8C7E976B}" name="Absolute Discounted price" dataDxfId="15" totalsRowDxfId="14"/>
    <tableColumn id="5" xr3:uid="{150D725E-A24A-4A5F-B7DD-6BC1A0B103A9}" name="Discount" totalsRowFunction="average" dataDxfId="13" totalsRowDxfId="12"/>
    <tableColumn id="6" xr3:uid="{94C36F99-C26D-4588-97CD-A7BAFCFEDBAA}" name="Discount rating" dataDxfId="11" totalsRowDxfId="10">
      <calculatedColumnFormula>IF(E2&lt;20%, "Low Discount", IF(E2&lt;40%, "Medium Discount", "High Discount"))</calculatedColumnFormula>
    </tableColumn>
    <tableColumn id="7" xr3:uid="{BB6C3F4D-057D-43A8-8396-01F4A75EA7F5}" name="Review" totalsRowFunction="average" dataDxfId="9" totalsRowDxfId="8"/>
    <tableColumn id="8" xr3:uid="{6A6BF89A-3A4D-4D6B-9A50-D77064F7708C}" name="Ratingd" totalsRowFunction="average" dataDxfId="7" totalsRowDxfId="6"/>
    <tableColumn id="9" xr3:uid="{99AB68E1-B633-4B0E-9BC8-8F2154D17018}" name="Ratings Comments" dataDxfId="5" totalsRowDxfId="4"/>
    <tableColumn id="10" xr3:uid="{CF74AD54-5442-4114-813B-75314BB51EFC}" name="Missing Data" totalsRowFunction="count" dataDxfId="3" totalsRow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3.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8.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971B8-F14F-4315-924A-E1258802002B}">
  <dimension ref="A1:J115"/>
  <sheetViews>
    <sheetView workbookViewId="0">
      <selection activeCell="A3" sqref="A3:J115"/>
    </sheetView>
  </sheetViews>
  <sheetFormatPr defaultRowHeight="15" x14ac:dyDescent="0.25"/>
  <cols>
    <col min="1" max="1" width="95.7109375" bestFit="1" customWidth="1"/>
    <col min="2" max="2" width="14.85546875" bestFit="1" customWidth="1"/>
    <col min="3" max="3" width="11" bestFit="1" customWidth="1"/>
    <col min="4" max="4" width="27" bestFit="1" customWidth="1"/>
    <col min="5" max="5" width="11" bestFit="1" customWidth="1"/>
    <col min="6" max="6" width="16.7109375" bestFit="1" customWidth="1"/>
    <col min="7" max="7" width="9.85546875" bestFit="1" customWidth="1"/>
    <col min="8" max="8" width="10" bestFit="1" customWidth="1"/>
    <col min="9" max="9" width="20" bestFit="1" customWidth="1"/>
    <col min="10" max="10" width="14.5703125" bestFit="1" customWidth="1"/>
  </cols>
  <sheetData>
    <row r="1" spans="1:10" x14ac:dyDescent="0.25">
      <c r="A1" s="4" t="s">
        <v>157</v>
      </c>
    </row>
    <row r="3" spans="1:10" x14ac:dyDescent="0.25">
      <c r="A3" t="s">
        <v>0</v>
      </c>
      <c r="B3" t="s">
        <v>1</v>
      </c>
      <c r="C3" t="s">
        <v>2</v>
      </c>
      <c r="D3" t="s">
        <v>3</v>
      </c>
      <c r="E3" t="s">
        <v>4</v>
      </c>
      <c r="F3" t="s">
        <v>5</v>
      </c>
      <c r="G3" t="s">
        <v>6</v>
      </c>
      <c r="H3" t="s">
        <v>7</v>
      </c>
      <c r="I3" t="s">
        <v>8</v>
      </c>
      <c r="J3" t="s">
        <v>9</v>
      </c>
    </row>
    <row r="4" spans="1:10" x14ac:dyDescent="0.25">
      <c r="A4" t="s">
        <v>10</v>
      </c>
      <c r="B4">
        <v>450</v>
      </c>
      <c r="C4">
        <v>900</v>
      </c>
      <c r="D4">
        <v>450</v>
      </c>
      <c r="E4">
        <v>0.5</v>
      </c>
      <c r="F4" t="s">
        <v>11</v>
      </c>
      <c r="G4">
        <v>1</v>
      </c>
      <c r="H4">
        <v>2</v>
      </c>
      <c r="I4" t="s">
        <v>12</v>
      </c>
      <c r="J4" t="s">
        <v>13</v>
      </c>
    </row>
    <row r="5" spans="1:10" x14ac:dyDescent="0.25">
      <c r="A5" t="s">
        <v>14</v>
      </c>
      <c r="B5">
        <v>2115</v>
      </c>
      <c r="C5">
        <v>4700</v>
      </c>
      <c r="D5">
        <v>2585</v>
      </c>
      <c r="E5">
        <v>0.55000000000000004</v>
      </c>
      <c r="F5" t="s">
        <v>11</v>
      </c>
      <c r="G5">
        <v>13</v>
      </c>
      <c r="H5">
        <v>2.1</v>
      </c>
      <c r="I5" t="s">
        <v>12</v>
      </c>
      <c r="J5" t="s">
        <v>13</v>
      </c>
    </row>
    <row r="6" spans="1:10" x14ac:dyDescent="0.25">
      <c r="A6" t="s">
        <v>16</v>
      </c>
      <c r="B6">
        <v>1570</v>
      </c>
      <c r="C6">
        <v>2988</v>
      </c>
      <c r="D6">
        <v>1418</v>
      </c>
      <c r="E6">
        <v>0.47</v>
      </c>
      <c r="F6" t="s">
        <v>11</v>
      </c>
      <c r="G6">
        <v>7</v>
      </c>
      <c r="H6">
        <v>2.1</v>
      </c>
      <c r="I6" t="s">
        <v>12</v>
      </c>
      <c r="J6" t="s">
        <v>13</v>
      </c>
    </row>
    <row r="7" spans="1:10" x14ac:dyDescent="0.25">
      <c r="A7" t="s">
        <v>18</v>
      </c>
      <c r="B7">
        <v>990</v>
      </c>
      <c r="C7">
        <v>1814</v>
      </c>
      <c r="D7">
        <v>824</v>
      </c>
      <c r="E7">
        <v>0.45</v>
      </c>
      <c r="F7" t="s">
        <v>11</v>
      </c>
      <c r="G7">
        <v>6</v>
      </c>
      <c r="H7">
        <v>2.2000000000000002</v>
      </c>
      <c r="I7" t="s">
        <v>12</v>
      </c>
      <c r="J7" t="s">
        <v>13</v>
      </c>
    </row>
    <row r="8" spans="1:10" x14ac:dyDescent="0.25">
      <c r="A8" t="s">
        <v>20</v>
      </c>
      <c r="B8">
        <v>968</v>
      </c>
      <c r="C8">
        <v>1814</v>
      </c>
      <c r="D8">
        <v>846</v>
      </c>
      <c r="E8">
        <v>0.47</v>
      </c>
      <c r="F8" t="s">
        <v>11</v>
      </c>
      <c r="G8">
        <v>6</v>
      </c>
      <c r="H8">
        <v>2.2000000000000002</v>
      </c>
      <c r="I8" t="s">
        <v>12</v>
      </c>
      <c r="J8" t="s">
        <v>13</v>
      </c>
    </row>
    <row r="9" spans="1:10" x14ac:dyDescent="0.25">
      <c r="A9" t="s">
        <v>22</v>
      </c>
      <c r="B9">
        <v>1000</v>
      </c>
      <c r="C9">
        <v>2000</v>
      </c>
      <c r="D9">
        <v>1000</v>
      </c>
      <c r="E9">
        <v>0.5</v>
      </c>
      <c r="F9" t="s">
        <v>11</v>
      </c>
      <c r="G9">
        <v>7</v>
      </c>
      <c r="H9">
        <v>2.2999999999999998</v>
      </c>
      <c r="I9" t="s">
        <v>12</v>
      </c>
      <c r="J9" t="s">
        <v>13</v>
      </c>
    </row>
    <row r="10" spans="1:10" x14ac:dyDescent="0.25">
      <c r="A10" t="s">
        <v>23</v>
      </c>
      <c r="B10">
        <v>345</v>
      </c>
      <c r="C10">
        <v>602</v>
      </c>
      <c r="D10">
        <v>257</v>
      </c>
      <c r="E10">
        <v>0.43</v>
      </c>
      <c r="F10" t="s">
        <v>11</v>
      </c>
      <c r="G10">
        <v>6</v>
      </c>
      <c r="H10">
        <v>2.2999999999999998</v>
      </c>
      <c r="I10" t="s">
        <v>12</v>
      </c>
      <c r="J10" t="s">
        <v>13</v>
      </c>
    </row>
    <row r="11" spans="1:10" x14ac:dyDescent="0.25">
      <c r="A11" t="s">
        <v>24</v>
      </c>
      <c r="B11">
        <v>2170</v>
      </c>
      <c r="C11">
        <v>2500</v>
      </c>
      <c r="D11">
        <v>330</v>
      </c>
      <c r="E11">
        <v>0.13</v>
      </c>
      <c r="F11" t="s">
        <v>146</v>
      </c>
      <c r="G11">
        <v>6</v>
      </c>
      <c r="H11">
        <v>2.5</v>
      </c>
      <c r="I11" t="s">
        <v>12</v>
      </c>
      <c r="J11" t="s">
        <v>13</v>
      </c>
    </row>
    <row r="12" spans="1:10" x14ac:dyDescent="0.25">
      <c r="A12" t="s">
        <v>25</v>
      </c>
      <c r="B12">
        <v>382</v>
      </c>
      <c r="C12">
        <v>700</v>
      </c>
      <c r="D12">
        <v>318</v>
      </c>
      <c r="E12">
        <v>0.45</v>
      </c>
      <c r="F12" t="s">
        <v>11</v>
      </c>
      <c r="G12">
        <v>17</v>
      </c>
      <c r="H12">
        <v>2.6</v>
      </c>
      <c r="I12" t="s">
        <v>12</v>
      </c>
      <c r="J12" t="s">
        <v>13</v>
      </c>
    </row>
    <row r="13" spans="1:10" x14ac:dyDescent="0.25">
      <c r="A13" t="s">
        <v>27</v>
      </c>
      <c r="B13">
        <v>325</v>
      </c>
      <c r="C13">
        <v>680</v>
      </c>
      <c r="D13">
        <v>355</v>
      </c>
      <c r="E13">
        <v>0.52</v>
      </c>
      <c r="F13" t="s">
        <v>11</v>
      </c>
      <c r="G13">
        <v>15</v>
      </c>
      <c r="H13">
        <v>2.7</v>
      </c>
      <c r="I13" t="s">
        <v>12</v>
      </c>
      <c r="J13" t="s">
        <v>13</v>
      </c>
    </row>
    <row r="14" spans="1:10" x14ac:dyDescent="0.25">
      <c r="A14" t="s">
        <v>28</v>
      </c>
      <c r="B14">
        <v>445</v>
      </c>
      <c r="C14">
        <v>873</v>
      </c>
      <c r="D14">
        <v>428</v>
      </c>
      <c r="E14">
        <v>0.49</v>
      </c>
      <c r="F14" t="s">
        <v>11</v>
      </c>
      <c r="G14">
        <v>69</v>
      </c>
      <c r="H14">
        <v>2.8</v>
      </c>
      <c r="I14" t="s">
        <v>12</v>
      </c>
      <c r="J14" t="s">
        <v>13</v>
      </c>
    </row>
    <row r="15" spans="1:10" x14ac:dyDescent="0.25">
      <c r="A15" t="s">
        <v>30</v>
      </c>
      <c r="B15">
        <v>1220</v>
      </c>
      <c r="C15">
        <v>1555</v>
      </c>
      <c r="D15">
        <v>335</v>
      </c>
      <c r="E15">
        <v>0.22</v>
      </c>
      <c r="F15" t="s">
        <v>147</v>
      </c>
      <c r="G15">
        <v>16</v>
      </c>
      <c r="H15">
        <v>2.9</v>
      </c>
      <c r="I15" t="s">
        <v>12</v>
      </c>
      <c r="J15" t="s">
        <v>13</v>
      </c>
    </row>
    <row r="16" spans="1:10" x14ac:dyDescent="0.25">
      <c r="A16" t="s">
        <v>33</v>
      </c>
      <c r="B16">
        <v>458</v>
      </c>
      <c r="C16">
        <v>986</v>
      </c>
      <c r="D16">
        <v>528</v>
      </c>
      <c r="E16">
        <v>0.54</v>
      </c>
      <c r="F16" t="s">
        <v>11</v>
      </c>
      <c r="G16">
        <v>10</v>
      </c>
      <c r="H16">
        <v>3</v>
      </c>
      <c r="I16" t="s">
        <v>34</v>
      </c>
      <c r="J16" t="s">
        <v>13</v>
      </c>
    </row>
    <row r="17" spans="1:10" x14ac:dyDescent="0.25">
      <c r="A17" t="s">
        <v>37</v>
      </c>
      <c r="B17">
        <v>509</v>
      </c>
      <c r="C17">
        <v>899</v>
      </c>
      <c r="D17">
        <v>390</v>
      </c>
      <c r="E17">
        <v>0.43</v>
      </c>
      <c r="F17" t="s">
        <v>11</v>
      </c>
      <c r="G17">
        <v>5</v>
      </c>
      <c r="H17">
        <v>3</v>
      </c>
      <c r="I17" t="s">
        <v>34</v>
      </c>
      <c r="J17" t="s">
        <v>13</v>
      </c>
    </row>
    <row r="18" spans="1:10" x14ac:dyDescent="0.25">
      <c r="A18" t="s">
        <v>39</v>
      </c>
      <c r="B18">
        <v>1189</v>
      </c>
      <c r="C18">
        <v>2199</v>
      </c>
      <c r="D18">
        <v>1010</v>
      </c>
      <c r="E18">
        <v>0.46</v>
      </c>
      <c r="F18" t="s">
        <v>11</v>
      </c>
      <c r="G18">
        <v>1</v>
      </c>
      <c r="H18">
        <v>3</v>
      </c>
      <c r="I18" t="s">
        <v>34</v>
      </c>
      <c r="J18" t="s">
        <v>13</v>
      </c>
    </row>
    <row r="19" spans="1:10" x14ac:dyDescent="0.25">
      <c r="A19" t="s">
        <v>32</v>
      </c>
      <c r="B19">
        <v>3750</v>
      </c>
      <c r="C19">
        <v>6143</v>
      </c>
      <c r="D19">
        <v>2393</v>
      </c>
      <c r="E19">
        <v>0.39</v>
      </c>
      <c r="F19" t="s">
        <v>147</v>
      </c>
      <c r="G19">
        <v>5</v>
      </c>
      <c r="H19">
        <v>3</v>
      </c>
      <c r="I19" t="s">
        <v>34</v>
      </c>
      <c r="J19" t="s">
        <v>13</v>
      </c>
    </row>
    <row r="20" spans="1:10" x14ac:dyDescent="0.25">
      <c r="A20" t="s">
        <v>36</v>
      </c>
      <c r="B20">
        <v>2300</v>
      </c>
      <c r="C20">
        <v>3240</v>
      </c>
      <c r="D20">
        <v>940</v>
      </c>
      <c r="E20">
        <v>0.28999999999999998</v>
      </c>
      <c r="F20" t="s">
        <v>147</v>
      </c>
      <c r="G20">
        <v>5</v>
      </c>
      <c r="H20">
        <v>3</v>
      </c>
      <c r="I20" t="s">
        <v>34</v>
      </c>
      <c r="J20" t="s">
        <v>13</v>
      </c>
    </row>
    <row r="21" spans="1:10" x14ac:dyDescent="0.25">
      <c r="A21" t="s">
        <v>26</v>
      </c>
      <c r="B21">
        <v>38</v>
      </c>
      <c r="C21">
        <v>80</v>
      </c>
      <c r="D21">
        <v>42</v>
      </c>
      <c r="E21">
        <v>0.53</v>
      </c>
      <c r="F21" t="s">
        <v>11</v>
      </c>
      <c r="G21">
        <v>13</v>
      </c>
      <c r="H21">
        <v>3.3</v>
      </c>
      <c r="I21" t="s">
        <v>34</v>
      </c>
      <c r="J21" t="s">
        <v>13</v>
      </c>
    </row>
    <row r="22" spans="1:10" x14ac:dyDescent="0.25">
      <c r="A22" t="s">
        <v>42</v>
      </c>
      <c r="B22">
        <v>1600</v>
      </c>
      <c r="C22">
        <v>2929</v>
      </c>
      <c r="D22">
        <v>1329</v>
      </c>
      <c r="E22">
        <v>0.45</v>
      </c>
      <c r="F22" t="s">
        <v>11</v>
      </c>
      <c r="G22">
        <v>5</v>
      </c>
      <c r="H22">
        <v>3.8</v>
      </c>
      <c r="I22" t="s">
        <v>34</v>
      </c>
      <c r="J22" t="s">
        <v>13</v>
      </c>
    </row>
    <row r="23" spans="1:10" x14ac:dyDescent="0.25">
      <c r="A23" t="s">
        <v>44</v>
      </c>
      <c r="B23">
        <v>2880</v>
      </c>
      <c r="C23">
        <v>3520</v>
      </c>
      <c r="D23">
        <v>640</v>
      </c>
      <c r="E23">
        <v>0.18</v>
      </c>
      <c r="F23" t="s">
        <v>146</v>
      </c>
      <c r="G23">
        <v>12</v>
      </c>
      <c r="H23">
        <v>3.8</v>
      </c>
      <c r="I23" t="s">
        <v>34</v>
      </c>
      <c r="J23" t="s">
        <v>13</v>
      </c>
    </row>
    <row r="24" spans="1:10" x14ac:dyDescent="0.25">
      <c r="A24" t="s">
        <v>45</v>
      </c>
      <c r="B24">
        <v>1350</v>
      </c>
      <c r="C24">
        <v>1990</v>
      </c>
      <c r="D24">
        <v>640</v>
      </c>
      <c r="E24">
        <v>0.32</v>
      </c>
      <c r="F24" t="s">
        <v>147</v>
      </c>
      <c r="G24">
        <v>13</v>
      </c>
      <c r="H24">
        <v>3.8</v>
      </c>
      <c r="I24" t="s">
        <v>34</v>
      </c>
      <c r="J24" t="s">
        <v>13</v>
      </c>
    </row>
    <row r="25" spans="1:10" x14ac:dyDescent="0.25">
      <c r="A25" t="s">
        <v>50</v>
      </c>
      <c r="B25">
        <v>330</v>
      </c>
      <c r="C25">
        <v>647</v>
      </c>
      <c r="D25">
        <v>317</v>
      </c>
      <c r="E25">
        <v>0.49</v>
      </c>
      <c r="F25" t="s">
        <v>11</v>
      </c>
      <c r="G25">
        <v>1</v>
      </c>
      <c r="H25">
        <v>4</v>
      </c>
      <c r="I25" t="s">
        <v>34</v>
      </c>
      <c r="J25" t="s">
        <v>13</v>
      </c>
    </row>
    <row r="26" spans="1:10" x14ac:dyDescent="0.25">
      <c r="A26" t="s">
        <v>47</v>
      </c>
      <c r="B26">
        <v>2999</v>
      </c>
      <c r="C26">
        <v>3290</v>
      </c>
      <c r="D26">
        <v>291</v>
      </c>
      <c r="E26">
        <v>0.09</v>
      </c>
      <c r="F26" t="s">
        <v>146</v>
      </c>
      <c r="G26">
        <v>15</v>
      </c>
      <c r="H26">
        <v>4</v>
      </c>
      <c r="I26" t="s">
        <v>34</v>
      </c>
      <c r="J26" t="s">
        <v>13</v>
      </c>
    </row>
    <row r="27" spans="1:10" x14ac:dyDescent="0.25">
      <c r="A27" t="s">
        <v>48</v>
      </c>
      <c r="B27">
        <v>988</v>
      </c>
      <c r="C27">
        <v>1580</v>
      </c>
      <c r="D27">
        <v>592</v>
      </c>
      <c r="E27">
        <v>0.37</v>
      </c>
      <c r="F27" t="s">
        <v>147</v>
      </c>
      <c r="G27">
        <v>2</v>
      </c>
      <c r="H27">
        <v>4</v>
      </c>
      <c r="I27" t="s">
        <v>34</v>
      </c>
      <c r="J27" t="s">
        <v>13</v>
      </c>
    </row>
    <row r="28" spans="1:10" x14ac:dyDescent="0.25">
      <c r="A28" t="s">
        <v>49</v>
      </c>
      <c r="B28">
        <v>880</v>
      </c>
      <c r="C28">
        <v>1350</v>
      </c>
      <c r="D28">
        <v>470</v>
      </c>
      <c r="E28">
        <v>0.35</v>
      </c>
      <c r="F28" t="s">
        <v>147</v>
      </c>
      <c r="G28">
        <v>6</v>
      </c>
      <c r="H28">
        <v>4</v>
      </c>
      <c r="I28" t="s">
        <v>34</v>
      </c>
      <c r="J28" t="s">
        <v>13</v>
      </c>
    </row>
    <row r="29" spans="1:10" x14ac:dyDescent="0.25">
      <c r="A29" t="s">
        <v>51</v>
      </c>
      <c r="B29">
        <v>527</v>
      </c>
      <c r="C29">
        <v>999</v>
      </c>
      <c r="D29">
        <v>472</v>
      </c>
      <c r="E29">
        <v>0.47</v>
      </c>
      <c r="F29" t="s">
        <v>11</v>
      </c>
      <c r="G29">
        <v>14</v>
      </c>
      <c r="H29">
        <v>4.0999999999999996</v>
      </c>
      <c r="I29" t="s">
        <v>34</v>
      </c>
      <c r="J29" t="s">
        <v>13</v>
      </c>
    </row>
    <row r="30" spans="1:10" x14ac:dyDescent="0.25">
      <c r="A30" t="s">
        <v>52</v>
      </c>
      <c r="B30">
        <v>799</v>
      </c>
      <c r="C30">
        <v>999</v>
      </c>
      <c r="D30">
        <v>200</v>
      </c>
      <c r="E30">
        <v>0.2</v>
      </c>
      <c r="F30" t="s">
        <v>147</v>
      </c>
      <c r="G30">
        <v>12</v>
      </c>
      <c r="H30">
        <v>4.0999999999999996</v>
      </c>
      <c r="I30" t="s">
        <v>34</v>
      </c>
      <c r="J30" t="s">
        <v>13</v>
      </c>
    </row>
    <row r="31" spans="1:10" x14ac:dyDescent="0.25">
      <c r="A31" t="s">
        <v>53</v>
      </c>
      <c r="B31">
        <v>1758</v>
      </c>
      <c r="C31">
        <v>2499</v>
      </c>
      <c r="D31">
        <v>741</v>
      </c>
      <c r="E31">
        <v>0.3</v>
      </c>
      <c r="F31" t="s">
        <v>147</v>
      </c>
      <c r="G31">
        <v>20</v>
      </c>
      <c r="H31">
        <v>4.0999999999999996</v>
      </c>
      <c r="I31" t="s">
        <v>34</v>
      </c>
      <c r="J31" t="s">
        <v>13</v>
      </c>
    </row>
    <row r="32" spans="1:10" x14ac:dyDescent="0.25">
      <c r="A32" t="s">
        <v>54</v>
      </c>
      <c r="B32">
        <v>1680</v>
      </c>
      <c r="C32">
        <v>2499</v>
      </c>
      <c r="D32">
        <v>819</v>
      </c>
      <c r="E32">
        <v>0.33</v>
      </c>
      <c r="F32" t="s">
        <v>147</v>
      </c>
      <c r="G32">
        <v>9</v>
      </c>
      <c r="H32">
        <v>4.2</v>
      </c>
      <c r="I32" t="s">
        <v>34</v>
      </c>
      <c r="J32" t="s">
        <v>13</v>
      </c>
    </row>
    <row r="33" spans="1:10" x14ac:dyDescent="0.25">
      <c r="A33" t="s">
        <v>55</v>
      </c>
      <c r="B33">
        <v>2048</v>
      </c>
      <c r="C33">
        <v>4500</v>
      </c>
      <c r="D33">
        <v>2452</v>
      </c>
      <c r="E33">
        <v>0.54</v>
      </c>
      <c r="F33" t="s">
        <v>11</v>
      </c>
      <c r="G33">
        <v>7</v>
      </c>
      <c r="H33">
        <v>4.3</v>
      </c>
      <c r="I33" t="s">
        <v>34</v>
      </c>
      <c r="J33" t="s">
        <v>13</v>
      </c>
    </row>
    <row r="34" spans="1:10" x14ac:dyDescent="0.25">
      <c r="A34" t="s">
        <v>56</v>
      </c>
      <c r="B34">
        <v>185</v>
      </c>
      <c r="C34">
        <v>382</v>
      </c>
      <c r="D34">
        <v>197</v>
      </c>
      <c r="E34">
        <v>0.52</v>
      </c>
      <c r="F34" t="s">
        <v>11</v>
      </c>
      <c r="G34">
        <v>9</v>
      </c>
      <c r="H34">
        <v>4.3</v>
      </c>
      <c r="I34" t="s">
        <v>34</v>
      </c>
      <c r="J34" t="s">
        <v>13</v>
      </c>
    </row>
    <row r="35" spans="1:10" x14ac:dyDescent="0.25">
      <c r="A35" t="s">
        <v>57</v>
      </c>
      <c r="B35">
        <v>1820</v>
      </c>
      <c r="C35">
        <v>3490</v>
      </c>
      <c r="D35">
        <v>1670</v>
      </c>
      <c r="E35">
        <v>0.48</v>
      </c>
      <c r="F35" t="s">
        <v>11</v>
      </c>
      <c r="G35">
        <v>9</v>
      </c>
      <c r="H35">
        <v>4.3</v>
      </c>
      <c r="I35" t="s">
        <v>34</v>
      </c>
      <c r="J35" t="s">
        <v>13</v>
      </c>
    </row>
    <row r="36" spans="1:10" x14ac:dyDescent="0.25">
      <c r="A36" t="s">
        <v>58</v>
      </c>
      <c r="B36">
        <v>389</v>
      </c>
      <c r="C36">
        <v>656</v>
      </c>
      <c r="D36">
        <v>267</v>
      </c>
      <c r="E36">
        <v>0.41</v>
      </c>
      <c r="F36" t="s">
        <v>11</v>
      </c>
      <c r="G36">
        <v>36</v>
      </c>
      <c r="H36">
        <v>4.3</v>
      </c>
      <c r="I36" t="s">
        <v>34</v>
      </c>
      <c r="J36" t="s">
        <v>13</v>
      </c>
    </row>
    <row r="37" spans="1:10" x14ac:dyDescent="0.25">
      <c r="A37" t="s">
        <v>59</v>
      </c>
      <c r="B37">
        <v>1650</v>
      </c>
      <c r="C37">
        <v>2150</v>
      </c>
      <c r="D37">
        <v>500</v>
      </c>
      <c r="E37">
        <v>0.23</v>
      </c>
      <c r="F37" t="s">
        <v>147</v>
      </c>
      <c r="G37">
        <v>14</v>
      </c>
      <c r="H37">
        <v>4.4000000000000004</v>
      </c>
      <c r="I37" t="s">
        <v>34</v>
      </c>
      <c r="J37" t="s">
        <v>13</v>
      </c>
    </row>
    <row r="38" spans="1:10" x14ac:dyDescent="0.25">
      <c r="A38" t="s">
        <v>62</v>
      </c>
      <c r="B38">
        <v>501</v>
      </c>
      <c r="C38">
        <v>860</v>
      </c>
      <c r="D38">
        <v>359</v>
      </c>
      <c r="E38">
        <v>0.42</v>
      </c>
      <c r="F38" t="s">
        <v>11</v>
      </c>
      <c r="G38">
        <v>6</v>
      </c>
      <c r="H38">
        <v>4.5</v>
      </c>
      <c r="I38" t="s">
        <v>61</v>
      </c>
      <c r="J38" t="s">
        <v>13</v>
      </c>
    </row>
    <row r="39" spans="1:10" x14ac:dyDescent="0.25">
      <c r="A39" t="s">
        <v>60</v>
      </c>
      <c r="B39">
        <v>950</v>
      </c>
      <c r="C39">
        <v>1525</v>
      </c>
      <c r="D39">
        <v>575</v>
      </c>
      <c r="E39">
        <v>0.38</v>
      </c>
      <c r="F39" t="s">
        <v>147</v>
      </c>
      <c r="G39">
        <v>2</v>
      </c>
      <c r="H39">
        <v>4.5</v>
      </c>
      <c r="I39" t="s">
        <v>61</v>
      </c>
      <c r="J39" t="s">
        <v>13</v>
      </c>
    </row>
    <row r="40" spans="1:10" x14ac:dyDescent="0.25">
      <c r="A40" t="s">
        <v>63</v>
      </c>
      <c r="B40">
        <v>1980</v>
      </c>
      <c r="C40">
        <v>2699</v>
      </c>
      <c r="D40">
        <v>719</v>
      </c>
      <c r="E40">
        <v>0.27</v>
      </c>
      <c r="F40" t="s">
        <v>147</v>
      </c>
      <c r="G40">
        <v>32</v>
      </c>
      <c r="H40">
        <v>4.5</v>
      </c>
      <c r="I40" t="s">
        <v>61</v>
      </c>
      <c r="J40" t="s">
        <v>13</v>
      </c>
    </row>
    <row r="41" spans="1:10" x14ac:dyDescent="0.25">
      <c r="A41" t="s">
        <v>64</v>
      </c>
      <c r="B41">
        <v>1800</v>
      </c>
      <c r="C41">
        <v>2700</v>
      </c>
      <c r="D41">
        <v>900</v>
      </c>
      <c r="E41">
        <v>0.38</v>
      </c>
      <c r="F41" t="s">
        <v>147</v>
      </c>
      <c r="G41">
        <v>2</v>
      </c>
      <c r="H41">
        <v>4.5</v>
      </c>
      <c r="I41" t="s">
        <v>61</v>
      </c>
      <c r="J41" t="s">
        <v>13</v>
      </c>
    </row>
    <row r="42" spans="1:10" x14ac:dyDescent="0.25">
      <c r="A42" t="s">
        <v>68</v>
      </c>
      <c r="B42">
        <v>998</v>
      </c>
      <c r="C42">
        <v>1966</v>
      </c>
      <c r="D42">
        <v>968</v>
      </c>
      <c r="E42">
        <v>0.49</v>
      </c>
      <c r="F42" t="s">
        <v>11</v>
      </c>
      <c r="G42">
        <v>44</v>
      </c>
      <c r="H42">
        <v>4.5999999999999996</v>
      </c>
      <c r="I42" t="s">
        <v>61</v>
      </c>
      <c r="J42" t="s">
        <v>13</v>
      </c>
    </row>
    <row r="43" spans="1:10" x14ac:dyDescent="0.25">
      <c r="A43" t="s">
        <v>67</v>
      </c>
      <c r="B43">
        <v>2999</v>
      </c>
      <c r="C43">
        <v>3699</v>
      </c>
      <c r="D43">
        <v>700</v>
      </c>
      <c r="E43">
        <v>0.19</v>
      </c>
      <c r="F43" t="s">
        <v>146</v>
      </c>
      <c r="G43">
        <v>5</v>
      </c>
      <c r="H43">
        <v>4.5999999999999996</v>
      </c>
      <c r="I43" t="s">
        <v>61</v>
      </c>
      <c r="J43" t="s">
        <v>13</v>
      </c>
    </row>
    <row r="44" spans="1:10" x14ac:dyDescent="0.25">
      <c r="A44" t="s">
        <v>65</v>
      </c>
      <c r="B44">
        <v>2199</v>
      </c>
      <c r="C44">
        <v>2923</v>
      </c>
      <c r="D44">
        <v>724</v>
      </c>
      <c r="E44">
        <v>0.25</v>
      </c>
      <c r="F44" t="s">
        <v>147</v>
      </c>
      <c r="G44">
        <v>24</v>
      </c>
      <c r="H44">
        <v>4.5999999999999996</v>
      </c>
      <c r="I44" t="s">
        <v>61</v>
      </c>
      <c r="J44" t="s">
        <v>13</v>
      </c>
    </row>
    <row r="45" spans="1:10" x14ac:dyDescent="0.25">
      <c r="A45" t="s">
        <v>66</v>
      </c>
      <c r="B45">
        <v>2319</v>
      </c>
      <c r="C45">
        <v>3032</v>
      </c>
      <c r="D45">
        <v>713</v>
      </c>
      <c r="E45">
        <v>0.24</v>
      </c>
      <c r="F45" t="s">
        <v>147</v>
      </c>
      <c r="G45">
        <v>55</v>
      </c>
      <c r="H45">
        <v>4.5999999999999996</v>
      </c>
      <c r="I45" t="s">
        <v>61</v>
      </c>
      <c r="J45" t="s">
        <v>13</v>
      </c>
    </row>
    <row r="46" spans="1:10" x14ac:dyDescent="0.25">
      <c r="A46" t="s">
        <v>69</v>
      </c>
      <c r="B46">
        <v>420</v>
      </c>
      <c r="C46">
        <v>647</v>
      </c>
      <c r="D46">
        <v>227</v>
      </c>
      <c r="E46">
        <v>0.35</v>
      </c>
      <c r="F46" t="s">
        <v>147</v>
      </c>
      <c r="G46">
        <v>49</v>
      </c>
      <c r="H46">
        <v>4.5999999999999996</v>
      </c>
      <c r="I46" t="s">
        <v>61</v>
      </c>
      <c r="J46" t="s">
        <v>13</v>
      </c>
    </row>
    <row r="47" spans="1:10" x14ac:dyDescent="0.25">
      <c r="A47" t="s">
        <v>70</v>
      </c>
      <c r="B47">
        <v>1580</v>
      </c>
      <c r="C47">
        <v>2499</v>
      </c>
      <c r="D47">
        <v>919</v>
      </c>
      <c r="E47">
        <v>0.37</v>
      </c>
      <c r="F47" t="s">
        <v>147</v>
      </c>
      <c r="G47">
        <v>7</v>
      </c>
      <c r="H47">
        <v>4.7</v>
      </c>
      <c r="I47" t="s">
        <v>61</v>
      </c>
      <c r="J47" t="s">
        <v>13</v>
      </c>
    </row>
    <row r="48" spans="1:10" x14ac:dyDescent="0.25">
      <c r="A48" t="s">
        <v>71</v>
      </c>
      <c r="B48">
        <v>990</v>
      </c>
      <c r="C48">
        <v>1500</v>
      </c>
      <c r="D48">
        <v>510</v>
      </c>
      <c r="E48">
        <v>0.34</v>
      </c>
      <c r="F48" t="s">
        <v>147</v>
      </c>
      <c r="G48">
        <v>39</v>
      </c>
      <c r="H48">
        <v>4.7</v>
      </c>
      <c r="I48" t="s">
        <v>61</v>
      </c>
      <c r="J48" t="s">
        <v>13</v>
      </c>
    </row>
    <row r="49" spans="1:10" x14ac:dyDescent="0.25">
      <c r="A49" t="s">
        <v>72</v>
      </c>
      <c r="B49">
        <v>980</v>
      </c>
      <c r="C49">
        <v>1490</v>
      </c>
      <c r="D49">
        <v>510</v>
      </c>
      <c r="E49">
        <v>0.34</v>
      </c>
      <c r="F49" t="s">
        <v>147</v>
      </c>
      <c r="G49">
        <v>12</v>
      </c>
      <c r="H49">
        <v>4.7</v>
      </c>
      <c r="I49" t="s">
        <v>61</v>
      </c>
      <c r="J49" t="s">
        <v>13</v>
      </c>
    </row>
    <row r="50" spans="1:10" x14ac:dyDescent="0.25">
      <c r="A50" t="s">
        <v>73</v>
      </c>
      <c r="B50">
        <v>1940</v>
      </c>
      <c r="C50">
        <v>2650</v>
      </c>
      <c r="D50">
        <v>710</v>
      </c>
      <c r="E50">
        <v>0.27</v>
      </c>
      <c r="F50" t="s">
        <v>147</v>
      </c>
      <c r="G50">
        <v>20</v>
      </c>
      <c r="H50">
        <v>4.7</v>
      </c>
      <c r="I50" t="s">
        <v>61</v>
      </c>
      <c r="J50" t="s">
        <v>13</v>
      </c>
    </row>
    <row r="51" spans="1:10" x14ac:dyDescent="0.25">
      <c r="A51" t="s">
        <v>75</v>
      </c>
      <c r="B51">
        <v>1274</v>
      </c>
      <c r="C51">
        <v>2800</v>
      </c>
      <c r="D51">
        <v>1526</v>
      </c>
      <c r="E51">
        <v>0.55000000000000004</v>
      </c>
      <c r="F51" t="s">
        <v>11</v>
      </c>
      <c r="G51">
        <v>5</v>
      </c>
      <c r="H51">
        <v>4.8</v>
      </c>
      <c r="I51" t="s">
        <v>61</v>
      </c>
      <c r="J51" t="s">
        <v>13</v>
      </c>
    </row>
    <row r="52" spans="1:10" x14ac:dyDescent="0.25">
      <c r="A52" t="s">
        <v>76</v>
      </c>
      <c r="B52">
        <v>552</v>
      </c>
      <c r="C52">
        <v>1035</v>
      </c>
      <c r="D52">
        <v>483</v>
      </c>
      <c r="E52">
        <v>0.47</v>
      </c>
      <c r="F52" t="s">
        <v>11</v>
      </c>
      <c r="G52">
        <v>12</v>
      </c>
      <c r="H52">
        <v>4.8</v>
      </c>
      <c r="I52" t="s">
        <v>61</v>
      </c>
      <c r="J52" t="s">
        <v>13</v>
      </c>
    </row>
    <row r="53" spans="1:10" x14ac:dyDescent="0.25">
      <c r="A53" t="s">
        <v>74</v>
      </c>
      <c r="B53">
        <v>1740</v>
      </c>
      <c r="C53">
        <v>2356</v>
      </c>
      <c r="D53">
        <v>616</v>
      </c>
      <c r="E53">
        <v>0.26</v>
      </c>
      <c r="F53" t="s">
        <v>147</v>
      </c>
      <c r="G53">
        <v>5</v>
      </c>
      <c r="H53">
        <v>4.8</v>
      </c>
      <c r="I53" t="s">
        <v>61</v>
      </c>
      <c r="J53" t="s">
        <v>13</v>
      </c>
    </row>
    <row r="54" spans="1:10" x14ac:dyDescent="0.25">
      <c r="A54" t="s">
        <v>77</v>
      </c>
      <c r="B54">
        <v>332</v>
      </c>
      <c r="C54">
        <v>684</v>
      </c>
      <c r="D54">
        <v>352</v>
      </c>
      <c r="E54">
        <v>0.51</v>
      </c>
      <c r="F54" t="s">
        <v>11</v>
      </c>
      <c r="G54">
        <v>2</v>
      </c>
      <c r="H54">
        <v>5</v>
      </c>
      <c r="I54" t="s">
        <v>61</v>
      </c>
      <c r="J54" t="s">
        <v>13</v>
      </c>
    </row>
    <row r="55" spans="1:10" x14ac:dyDescent="0.25">
      <c r="A55" t="s">
        <v>78</v>
      </c>
      <c r="B55">
        <v>195</v>
      </c>
      <c r="C55">
        <v>360</v>
      </c>
      <c r="D55">
        <v>165</v>
      </c>
      <c r="E55">
        <v>0.46</v>
      </c>
      <c r="F55" t="s">
        <v>11</v>
      </c>
      <c r="G55">
        <v>2</v>
      </c>
      <c r="H55">
        <v>5</v>
      </c>
      <c r="I55" t="s">
        <v>61</v>
      </c>
      <c r="J55" t="s">
        <v>13</v>
      </c>
    </row>
    <row r="56" spans="1:10" x14ac:dyDescent="0.25">
      <c r="A56" t="s">
        <v>79</v>
      </c>
      <c r="B56">
        <v>2025</v>
      </c>
      <c r="C56">
        <v>3971</v>
      </c>
      <c r="D56">
        <v>1946</v>
      </c>
      <c r="E56">
        <v>0.49</v>
      </c>
      <c r="F56" t="s">
        <v>11</v>
      </c>
      <c r="G56">
        <v>3</v>
      </c>
      <c r="H56">
        <v>5</v>
      </c>
      <c r="I56" t="s">
        <v>61</v>
      </c>
      <c r="J56" t="s">
        <v>13</v>
      </c>
    </row>
    <row r="57" spans="1:10" x14ac:dyDescent="0.25">
      <c r="A57" t="s">
        <v>80</v>
      </c>
      <c r="B57">
        <v>1620</v>
      </c>
      <c r="C57">
        <v>2690</v>
      </c>
      <c r="D57">
        <v>1070</v>
      </c>
      <c r="E57">
        <v>0.4</v>
      </c>
      <c r="F57" t="s">
        <v>11</v>
      </c>
      <c r="G57">
        <v>1</v>
      </c>
      <c r="H57">
        <v>5</v>
      </c>
      <c r="I57" t="s">
        <v>61</v>
      </c>
      <c r="J57" t="s">
        <v>13</v>
      </c>
    </row>
    <row r="58" spans="1:10" x14ac:dyDescent="0.25">
      <c r="A58" t="s">
        <v>81</v>
      </c>
      <c r="B58">
        <v>171</v>
      </c>
      <c r="C58">
        <v>360</v>
      </c>
      <c r="D58">
        <v>189</v>
      </c>
      <c r="E58">
        <v>0.53</v>
      </c>
      <c r="F58" t="s">
        <v>11</v>
      </c>
      <c r="G58">
        <v>2</v>
      </c>
      <c r="H58">
        <v>5</v>
      </c>
      <c r="I58" t="s">
        <v>61</v>
      </c>
      <c r="J58" t="s">
        <v>13</v>
      </c>
    </row>
    <row r="59" spans="1:10" x14ac:dyDescent="0.25">
      <c r="A59" t="s">
        <v>82</v>
      </c>
      <c r="B59">
        <v>979</v>
      </c>
      <c r="C59">
        <v>1920</v>
      </c>
      <c r="D59">
        <v>941</v>
      </c>
      <c r="E59">
        <v>0.49</v>
      </c>
      <c r="F59" t="s">
        <v>11</v>
      </c>
      <c r="G59">
        <v>1</v>
      </c>
      <c r="H59">
        <v>5</v>
      </c>
      <c r="I59" t="s">
        <v>61</v>
      </c>
      <c r="J59" t="s">
        <v>13</v>
      </c>
    </row>
    <row r="60" spans="1:10" x14ac:dyDescent="0.25">
      <c r="A60" t="s">
        <v>83</v>
      </c>
      <c r="B60">
        <v>3640</v>
      </c>
      <c r="C60">
        <v>4588</v>
      </c>
      <c r="D60">
        <v>948</v>
      </c>
      <c r="E60">
        <v>0.21</v>
      </c>
      <c r="F60" t="s">
        <v>147</v>
      </c>
      <c r="G60">
        <v>1</v>
      </c>
      <c r="H60">
        <v>5</v>
      </c>
      <c r="I60" t="s">
        <v>61</v>
      </c>
      <c r="J60" t="s">
        <v>13</v>
      </c>
    </row>
    <row r="61" spans="1:10" x14ac:dyDescent="0.25">
      <c r="A61" t="s">
        <v>84</v>
      </c>
      <c r="B61">
        <v>1860</v>
      </c>
      <c r="C61">
        <v>3220</v>
      </c>
      <c r="D61">
        <v>1360</v>
      </c>
      <c r="E61">
        <v>0.42</v>
      </c>
      <c r="F61" t="s">
        <v>11</v>
      </c>
      <c r="I61" t="s">
        <v>85</v>
      </c>
      <c r="J61" t="s">
        <v>9</v>
      </c>
    </row>
    <row r="62" spans="1:10" x14ac:dyDescent="0.25">
      <c r="A62" t="s">
        <v>86</v>
      </c>
      <c r="B62">
        <v>2200</v>
      </c>
      <c r="C62">
        <v>4080</v>
      </c>
      <c r="D62">
        <v>1880</v>
      </c>
      <c r="E62">
        <v>0.46</v>
      </c>
      <c r="F62" t="s">
        <v>11</v>
      </c>
      <c r="I62" t="s">
        <v>85</v>
      </c>
      <c r="J62" t="s">
        <v>9</v>
      </c>
    </row>
    <row r="63" spans="1:10" x14ac:dyDescent="0.25">
      <c r="A63" t="s">
        <v>88</v>
      </c>
      <c r="B63">
        <v>475</v>
      </c>
      <c r="C63">
        <v>931</v>
      </c>
      <c r="D63">
        <v>456</v>
      </c>
      <c r="E63">
        <v>0.49</v>
      </c>
      <c r="F63" t="s">
        <v>11</v>
      </c>
      <c r="I63" t="s">
        <v>85</v>
      </c>
      <c r="J63" t="s">
        <v>9</v>
      </c>
    </row>
    <row r="64" spans="1:10" x14ac:dyDescent="0.25">
      <c r="A64" t="s">
        <v>89</v>
      </c>
      <c r="B64">
        <v>238</v>
      </c>
      <c r="C64">
        <v>476</v>
      </c>
      <c r="D64">
        <v>238</v>
      </c>
      <c r="E64">
        <v>0.5</v>
      </c>
      <c r="F64" t="s">
        <v>11</v>
      </c>
      <c r="I64" t="s">
        <v>85</v>
      </c>
      <c r="J64" t="s">
        <v>9</v>
      </c>
    </row>
    <row r="65" spans="1:10" x14ac:dyDescent="0.25">
      <c r="A65" t="s">
        <v>90</v>
      </c>
      <c r="B65">
        <v>610</v>
      </c>
      <c r="C65">
        <v>1060</v>
      </c>
      <c r="D65">
        <v>450</v>
      </c>
      <c r="E65">
        <v>0.42</v>
      </c>
      <c r="F65" t="s">
        <v>11</v>
      </c>
      <c r="I65" t="s">
        <v>85</v>
      </c>
      <c r="J65" t="s">
        <v>9</v>
      </c>
    </row>
    <row r="66" spans="1:10" x14ac:dyDescent="0.25">
      <c r="A66" t="s">
        <v>92</v>
      </c>
      <c r="B66">
        <v>999</v>
      </c>
      <c r="C66">
        <v>2000</v>
      </c>
      <c r="D66">
        <v>1001</v>
      </c>
      <c r="E66">
        <v>0.5</v>
      </c>
      <c r="F66" t="s">
        <v>11</v>
      </c>
      <c r="I66" t="s">
        <v>85</v>
      </c>
      <c r="J66" t="s">
        <v>9</v>
      </c>
    </row>
    <row r="67" spans="1:10" x14ac:dyDescent="0.25">
      <c r="A67" t="s">
        <v>94</v>
      </c>
      <c r="B67">
        <v>671</v>
      </c>
      <c r="C67">
        <v>1316</v>
      </c>
      <c r="D67">
        <v>645</v>
      </c>
      <c r="E67">
        <v>0.49</v>
      </c>
      <c r="F67" t="s">
        <v>11</v>
      </c>
      <c r="I67" t="s">
        <v>85</v>
      </c>
      <c r="J67" t="s">
        <v>9</v>
      </c>
    </row>
    <row r="68" spans="1:10" x14ac:dyDescent="0.25">
      <c r="A68" t="s">
        <v>96</v>
      </c>
      <c r="B68">
        <v>199</v>
      </c>
      <c r="C68">
        <v>504</v>
      </c>
      <c r="D68">
        <v>305</v>
      </c>
      <c r="E68">
        <v>0.61</v>
      </c>
      <c r="F68" t="s">
        <v>11</v>
      </c>
      <c r="I68" t="s">
        <v>85</v>
      </c>
      <c r="J68" t="s">
        <v>9</v>
      </c>
    </row>
    <row r="69" spans="1:10" x14ac:dyDescent="0.25">
      <c r="A69" t="s">
        <v>97</v>
      </c>
      <c r="B69">
        <v>299</v>
      </c>
      <c r="C69">
        <v>600</v>
      </c>
      <c r="D69">
        <v>301</v>
      </c>
      <c r="E69">
        <v>0.5</v>
      </c>
      <c r="F69" t="s">
        <v>11</v>
      </c>
      <c r="I69" t="s">
        <v>85</v>
      </c>
      <c r="J69" t="s">
        <v>9</v>
      </c>
    </row>
    <row r="70" spans="1:10" x14ac:dyDescent="0.25">
      <c r="A70" t="s">
        <v>101</v>
      </c>
      <c r="B70">
        <v>799</v>
      </c>
      <c r="C70">
        <v>1343</v>
      </c>
      <c r="D70">
        <v>544</v>
      </c>
      <c r="E70">
        <v>0.41</v>
      </c>
      <c r="F70" t="s">
        <v>11</v>
      </c>
      <c r="I70" t="s">
        <v>85</v>
      </c>
      <c r="J70" t="s">
        <v>9</v>
      </c>
    </row>
    <row r="71" spans="1:10" x14ac:dyDescent="0.25">
      <c r="A71" t="s">
        <v>102</v>
      </c>
      <c r="B71">
        <v>499</v>
      </c>
      <c r="C71">
        <v>900</v>
      </c>
      <c r="D71">
        <v>401</v>
      </c>
      <c r="E71">
        <v>0.45</v>
      </c>
      <c r="F71" t="s">
        <v>11</v>
      </c>
      <c r="I71" t="s">
        <v>85</v>
      </c>
      <c r="J71" t="s">
        <v>9</v>
      </c>
    </row>
    <row r="72" spans="1:10" x14ac:dyDescent="0.25">
      <c r="A72" t="s">
        <v>103</v>
      </c>
      <c r="B72">
        <v>699</v>
      </c>
      <c r="C72">
        <v>1343</v>
      </c>
      <c r="D72">
        <v>644</v>
      </c>
      <c r="E72">
        <v>0.48</v>
      </c>
      <c r="F72" t="s">
        <v>11</v>
      </c>
      <c r="I72" t="s">
        <v>85</v>
      </c>
      <c r="J72" t="s">
        <v>9</v>
      </c>
    </row>
    <row r="73" spans="1:10" x14ac:dyDescent="0.25">
      <c r="A73" t="s">
        <v>104</v>
      </c>
      <c r="B73">
        <v>799</v>
      </c>
      <c r="C73">
        <v>1567</v>
      </c>
      <c r="D73">
        <v>768</v>
      </c>
      <c r="E73">
        <v>0.49</v>
      </c>
      <c r="F73" t="s">
        <v>11</v>
      </c>
      <c r="I73" t="s">
        <v>85</v>
      </c>
      <c r="J73" t="s">
        <v>9</v>
      </c>
    </row>
    <row r="74" spans="1:10" x14ac:dyDescent="0.25">
      <c r="A74" t="s">
        <v>102</v>
      </c>
      <c r="B74">
        <v>399</v>
      </c>
      <c r="C74">
        <v>896</v>
      </c>
      <c r="D74">
        <v>497</v>
      </c>
      <c r="E74">
        <v>0.55000000000000004</v>
      </c>
      <c r="F74" t="s">
        <v>11</v>
      </c>
      <c r="I74" t="s">
        <v>85</v>
      </c>
      <c r="J74" t="s">
        <v>9</v>
      </c>
    </row>
    <row r="75" spans="1:10" x14ac:dyDescent="0.25">
      <c r="A75" t="s">
        <v>106</v>
      </c>
      <c r="B75">
        <v>790</v>
      </c>
      <c r="C75">
        <v>1485</v>
      </c>
      <c r="D75">
        <v>695</v>
      </c>
      <c r="E75">
        <v>0.47</v>
      </c>
      <c r="F75" t="s">
        <v>11</v>
      </c>
      <c r="I75" t="s">
        <v>85</v>
      </c>
      <c r="J75" t="s">
        <v>9</v>
      </c>
    </row>
    <row r="76" spans="1:10" x14ac:dyDescent="0.25">
      <c r="A76" t="s">
        <v>107</v>
      </c>
      <c r="B76">
        <v>690</v>
      </c>
      <c r="C76">
        <v>1200</v>
      </c>
      <c r="D76">
        <v>510</v>
      </c>
      <c r="E76">
        <v>0.43</v>
      </c>
      <c r="F76" t="s">
        <v>11</v>
      </c>
      <c r="I76" t="s">
        <v>85</v>
      </c>
      <c r="J76" t="s">
        <v>9</v>
      </c>
    </row>
    <row r="77" spans="1:10" x14ac:dyDescent="0.25">
      <c r="A77" t="s">
        <v>109</v>
      </c>
      <c r="B77">
        <v>230</v>
      </c>
      <c r="C77">
        <v>450</v>
      </c>
      <c r="D77">
        <v>220</v>
      </c>
      <c r="E77">
        <v>0.49</v>
      </c>
      <c r="F77" t="s">
        <v>11</v>
      </c>
      <c r="I77" t="s">
        <v>85</v>
      </c>
      <c r="J77" t="s">
        <v>9</v>
      </c>
    </row>
    <row r="78" spans="1:10" x14ac:dyDescent="0.25">
      <c r="A78" t="s">
        <v>96</v>
      </c>
      <c r="B78">
        <v>176</v>
      </c>
      <c r="C78">
        <v>345</v>
      </c>
      <c r="D78">
        <v>169</v>
      </c>
      <c r="E78">
        <v>0.49</v>
      </c>
      <c r="F78" t="s">
        <v>11</v>
      </c>
      <c r="I78" t="s">
        <v>85</v>
      </c>
      <c r="J78" t="s">
        <v>9</v>
      </c>
    </row>
    <row r="79" spans="1:10" x14ac:dyDescent="0.25">
      <c r="A79" t="s">
        <v>113</v>
      </c>
      <c r="B79">
        <v>274</v>
      </c>
      <c r="C79">
        <v>537</v>
      </c>
      <c r="D79">
        <v>263</v>
      </c>
      <c r="E79">
        <v>0.49</v>
      </c>
      <c r="F79" t="s">
        <v>11</v>
      </c>
      <c r="I79" t="s">
        <v>85</v>
      </c>
      <c r="J79" t="s">
        <v>9</v>
      </c>
    </row>
    <row r="80" spans="1:10" x14ac:dyDescent="0.25">
      <c r="A80" t="s">
        <v>104</v>
      </c>
      <c r="B80">
        <v>657</v>
      </c>
      <c r="C80">
        <v>1288</v>
      </c>
      <c r="D80">
        <v>631</v>
      </c>
      <c r="E80">
        <v>0.49</v>
      </c>
      <c r="F80" t="s">
        <v>11</v>
      </c>
      <c r="I80" t="s">
        <v>85</v>
      </c>
      <c r="J80" t="s">
        <v>9</v>
      </c>
    </row>
    <row r="81" spans="1:10" x14ac:dyDescent="0.25">
      <c r="A81" t="s">
        <v>116</v>
      </c>
      <c r="B81">
        <v>630</v>
      </c>
      <c r="C81">
        <v>1100</v>
      </c>
      <c r="D81">
        <v>470</v>
      </c>
      <c r="E81">
        <v>0.43</v>
      </c>
      <c r="F81" t="s">
        <v>11</v>
      </c>
      <c r="I81" t="s">
        <v>85</v>
      </c>
      <c r="J81" t="s">
        <v>9</v>
      </c>
    </row>
    <row r="82" spans="1:10" x14ac:dyDescent="0.25">
      <c r="A82" t="s">
        <v>117</v>
      </c>
      <c r="B82">
        <v>850</v>
      </c>
      <c r="C82">
        <v>1700</v>
      </c>
      <c r="D82">
        <v>850</v>
      </c>
      <c r="E82">
        <v>0.5</v>
      </c>
      <c r="F82" t="s">
        <v>11</v>
      </c>
      <c r="I82" t="s">
        <v>85</v>
      </c>
      <c r="J82" t="s">
        <v>9</v>
      </c>
    </row>
    <row r="83" spans="1:10" x14ac:dyDescent="0.25">
      <c r="A83" t="s">
        <v>118</v>
      </c>
      <c r="B83">
        <v>1300</v>
      </c>
      <c r="C83">
        <v>2500</v>
      </c>
      <c r="D83">
        <v>1200</v>
      </c>
      <c r="E83">
        <v>0.48</v>
      </c>
      <c r="F83" t="s">
        <v>11</v>
      </c>
      <c r="I83" t="s">
        <v>85</v>
      </c>
      <c r="J83" t="s">
        <v>9</v>
      </c>
    </row>
    <row r="84" spans="1:10" x14ac:dyDescent="0.25">
      <c r="A84" t="s">
        <v>119</v>
      </c>
      <c r="B84">
        <v>105</v>
      </c>
      <c r="C84">
        <v>200</v>
      </c>
      <c r="D84">
        <v>95</v>
      </c>
      <c r="E84">
        <v>0.48</v>
      </c>
      <c r="F84" t="s">
        <v>11</v>
      </c>
      <c r="I84" t="s">
        <v>85</v>
      </c>
      <c r="J84" t="s">
        <v>9</v>
      </c>
    </row>
    <row r="85" spans="1:10" x14ac:dyDescent="0.25">
      <c r="A85" t="s">
        <v>120</v>
      </c>
      <c r="B85">
        <v>899</v>
      </c>
      <c r="C85">
        <v>1699</v>
      </c>
      <c r="D85">
        <v>800</v>
      </c>
      <c r="E85">
        <v>0.47</v>
      </c>
      <c r="F85" t="s">
        <v>11</v>
      </c>
      <c r="I85" t="s">
        <v>85</v>
      </c>
      <c r="J85" t="s">
        <v>9</v>
      </c>
    </row>
    <row r="86" spans="1:10" x14ac:dyDescent="0.25">
      <c r="A86" t="s">
        <v>121</v>
      </c>
      <c r="B86">
        <v>1200</v>
      </c>
      <c r="C86">
        <v>2400</v>
      </c>
      <c r="D86">
        <v>1200</v>
      </c>
      <c r="E86">
        <v>0.5</v>
      </c>
      <c r="F86" t="s">
        <v>11</v>
      </c>
      <c r="I86" t="s">
        <v>85</v>
      </c>
      <c r="J86" t="s">
        <v>9</v>
      </c>
    </row>
    <row r="87" spans="1:10" x14ac:dyDescent="0.25">
      <c r="A87" t="s">
        <v>124</v>
      </c>
      <c r="B87">
        <v>248</v>
      </c>
      <c r="C87">
        <v>486</v>
      </c>
      <c r="D87">
        <v>238</v>
      </c>
      <c r="E87">
        <v>0.49</v>
      </c>
      <c r="F87" t="s">
        <v>11</v>
      </c>
      <c r="I87" t="s">
        <v>85</v>
      </c>
      <c r="J87" t="s">
        <v>9</v>
      </c>
    </row>
    <row r="88" spans="1:10" x14ac:dyDescent="0.25">
      <c r="A88" t="s">
        <v>126</v>
      </c>
      <c r="B88">
        <v>525</v>
      </c>
      <c r="C88">
        <v>1029</v>
      </c>
      <c r="D88">
        <v>504</v>
      </c>
      <c r="E88">
        <v>0.49</v>
      </c>
      <c r="F88" t="s">
        <v>11</v>
      </c>
      <c r="I88" t="s">
        <v>85</v>
      </c>
      <c r="J88" t="s">
        <v>9</v>
      </c>
    </row>
    <row r="89" spans="1:10" x14ac:dyDescent="0.25">
      <c r="A89" t="s">
        <v>127</v>
      </c>
      <c r="B89">
        <v>1080</v>
      </c>
      <c r="C89">
        <v>1874</v>
      </c>
      <c r="D89">
        <v>794</v>
      </c>
      <c r="E89">
        <v>0.42</v>
      </c>
      <c r="F89" t="s">
        <v>11</v>
      </c>
      <c r="I89" t="s">
        <v>85</v>
      </c>
      <c r="J89" t="s">
        <v>9</v>
      </c>
    </row>
    <row r="90" spans="1:10" x14ac:dyDescent="0.25">
      <c r="A90" t="s">
        <v>128</v>
      </c>
      <c r="B90">
        <v>1420</v>
      </c>
      <c r="C90">
        <v>2420</v>
      </c>
      <c r="D90">
        <v>1000</v>
      </c>
      <c r="E90">
        <v>0.41</v>
      </c>
      <c r="F90" t="s">
        <v>11</v>
      </c>
      <c r="I90" t="s">
        <v>85</v>
      </c>
      <c r="J90" t="s">
        <v>9</v>
      </c>
    </row>
    <row r="91" spans="1:10" x14ac:dyDescent="0.25">
      <c r="A91" t="s">
        <v>135</v>
      </c>
      <c r="B91">
        <v>199</v>
      </c>
      <c r="C91">
        <v>553</v>
      </c>
      <c r="D91">
        <v>354</v>
      </c>
      <c r="E91">
        <v>0.64</v>
      </c>
      <c r="F91" t="s">
        <v>11</v>
      </c>
      <c r="I91" t="s">
        <v>85</v>
      </c>
      <c r="J91" t="s">
        <v>9</v>
      </c>
    </row>
    <row r="92" spans="1:10" x14ac:dyDescent="0.25">
      <c r="A92" t="s">
        <v>136</v>
      </c>
      <c r="B92">
        <v>169</v>
      </c>
      <c r="C92">
        <v>320</v>
      </c>
      <c r="D92">
        <v>151</v>
      </c>
      <c r="E92">
        <v>0.47</v>
      </c>
      <c r="F92" t="s">
        <v>11</v>
      </c>
      <c r="I92" t="s">
        <v>85</v>
      </c>
      <c r="J92" t="s">
        <v>9</v>
      </c>
    </row>
    <row r="93" spans="1:10" x14ac:dyDescent="0.25">
      <c r="A93" t="s">
        <v>91</v>
      </c>
      <c r="B93">
        <v>2132</v>
      </c>
      <c r="C93">
        <v>2169</v>
      </c>
      <c r="D93">
        <v>37</v>
      </c>
      <c r="E93">
        <v>0.02</v>
      </c>
      <c r="F93" t="s">
        <v>146</v>
      </c>
      <c r="I93" t="s">
        <v>85</v>
      </c>
      <c r="J93" t="s">
        <v>9</v>
      </c>
    </row>
    <row r="94" spans="1:10" x14ac:dyDescent="0.25">
      <c r="A94" t="s">
        <v>98</v>
      </c>
      <c r="B94">
        <v>1660</v>
      </c>
      <c r="C94">
        <v>1699</v>
      </c>
      <c r="D94">
        <v>39</v>
      </c>
      <c r="E94">
        <v>0.02</v>
      </c>
      <c r="F94" t="s">
        <v>146</v>
      </c>
      <c r="I94" t="s">
        <v>85</v>
      </c>
      <c r="J94" t="s">
        <v>9</v>
      </c>
    </row>
    <row r="95" spans="1:10" x14ac:dyDescent="0.25">
      <c r="A95" t="s">
        <v>100</v>
      </c>
      <c r="B95">
        <v>1459</v>
      </c>
      <c r="C95">
        <v>1499</v>
      </c>
      <c r="D95">
        <v>40</v>
      </c>
      <c r="E95">
        <v>0.03</v>
      </c>
      <c r="F95" t="s">
        <v>146</v>
      </c>
      <c r="I95" t="s">
        <v>85</v>
      </c>
      <c r="J95" t="s">
        <v>9</v>
      </c>
    </row>
    <row r="96" spans="1:10" x14ac:dyDescent="0.25">
      <c r="A96" t="s">
        <v>108</v>
      </c>
      <c r="B96">
        <v>1732</v>
      </c>
      <c r="C96">
        <v>1799</v>
      </c>
      <c r="D96">
        <v>67</v>
      </c>
      <c r="E96">
        <v>0.04</v>
      </c>
      <c r="F96" t="s">
        <v>146</v>
      </c>
      <c r="I96" t="s">
        <v>85</v>
      </c>
      <c r="J96" t="s">
        <v>9</v>
      </c>
    </row>
    <row r="97" spans="1:10" x14ac:dyDescent="0.25">
      <c r="A97" t="s">
        <v>111</v>
      </c>
      <c r="B97">
        <v>1666</v>
      </c>
      <c r="C97">
        <v>1699</v>
      </c>
      <c r="D97">
        <v>33</v>
      </c>
      <c r="E97">
        <v>0.02</v>
      </c>
      <c r="F97" t="s">
        <v>146</v>
      </c>
      <c r="I97" t="s">
        <v>85</v>
      </c>
      <c r="J97" t="s">
        <v>9</v>
      </c>
    </row>
    <row r="98" spans="1:10" x14ac:dyDescent="0.25">
      <c r="A98" t="s">
        <v>112</v>
      </c>
      <c r="B98">
        <v>1466</v>
      </c>
      <c r="C98">
        <v>1699</v>
      </c>
      <c r="D98">
        <v>233</v>
      </c>
      <c r="E98">
        <v>0.14000000000000001</v>
      </c>
      <c r="F98" t="s">
        <v>146</v>
      </c>
      <c r="I98" t="s">
        <v>85</v>
      </c>
      <c r="J98" t="s">
        <v>9</v>
      </c>
    </row>
    <row r="99" spans="1:10" x14ac:dyDescent="0.25">
      <c r="A99" t="s">
        <v>114</v>
      </c>
      <c r="B99">
        <v>799</v>
      </c>
      <c r="C99">
        <v>900</v>
      </c>
      <c r="D99">
        <v>101</v>
      </c>
      <c r="E99">
        <v>0.11</v>
      </c>
      <c r="F99" t="s">
        <v>146</v>
      </c>
      <c r="I99" t="s">
        <v>85</v>
      </c>
      <c r="J99" t="s">
        <v>9</v>
      </c>
    </row>
    <row r="100" spans="1:10" x14ac:dyDescent="0.25">
      <c r="A100" t="s">
        <v>115</v>
      </c>
      <c r="B100">
        <v>1468</v>
      </c>
      <c r="C100">
        <v>1699</v>
      </c>
      <c r="D100">
        <v>231</v>
      </c>
      <c r="E100">
        <v>0.14000000000000001</v>
      </c>
      <c r="F100" t="s">
        <v>146</v>
      </c>
      <c r="I100" t="s">
        <v>85</v>
      </c>
      <c r="J100" t="s">
        <v>9</v>
      </c>
    </row>
    <row r="101" spans="1:10" x14ac:dyDescent="0.25">
      <c r="A101" t="s">
        <v>122</v>
      </c>
      <c r="B101">
        <v>1526</v>
      </c>
      <c r="C101">
        <v>1660</v>
      </c>
      <c r="D101">
        <v>134</v>
      </c>
      <c r="E101">
        <v>0.08</v>
      </c>
      <c r="F101" t="s">
        <v>146</v>
      </c>
      <c r="I101" t="s">
        <v>85</v>
      </c>
      <c r="J101" t="s">
        <v>9</v>
      </c>
    </row>
    <row r="102" spans="1:10" x14ac:dyDescent="0.25">
      <c r="A102" t="s">
        <v>123</v>
      </c>
      <c r="B102">
        <v>1462</v>
      </c>
      <c r="C102">
        <v>1499</v>
      </c>
      <c r="D102">
        <v>37</v>
      </c>
      <c r="E102">
        <v>0.02</v>
      </c>
      <c r="F102" t="s">
        <v>146</v>
      </c>
      <c r="I102" t="s">
        <v>85</v>
      </c>
      <c r="J102" t="s">
        <v>9</v>
      </c>
    </row>
    <row r="103" spans="1:10" x14ac:dyDescent="0.25">
      <c r="A103" t="s">
        <v>125</v>
      </c>
      <c r="B103">
        <v>3546</v>
      </c>
      <c r="C103">
        <v>3699</v>
      </c>
      <c r="D103">
        <v>153</v>
      </c>
      <c r="E103">
        <v>0.04</v>
      </c>
      <c r="F103" t="s">
        <v>146</v>
      </c>
      <c r="I103" t="s">
        <v>85</v>
      </c>
      <c r="J103" t="s">
        <v>9</v>
      </c>
    </row>
    <row r="104" spans="1:10" x14ac:dyDescent="0.25">
      <c r="A104" t="s">
        <v>129</v>
      </c>
      <c r="B104">
        <v>1875</v>
      </c>
      <c r="C104">
        <v>1899</v>
      </c>
      <c r="D104">
        <v>24</v>
      </c>
      <c r="E104">
        <v>0.01</v>
      </c>
      <c r="F104" t="s">
        <v>146</v>
      </c>
      <c r="I104" t="s">
        <v>85</v>
      </c>
      <c r="J104" t="s">
        <v>9</v>
      </c>
    </row>
    <row r="105" spans="1:10" x14ac:dyDescent="0.25">
      <c r="A105" t="s">
        <v>133</v>
      </c>
      <c r="B105">
        <v>1658</v>
      </c>
      <c r="C105">
        <v>1699</v>
      </c>
      <c r="D105">
        <v>41</v>
      </c>
      <c r="E105">
        <v>0.02</v>
      </c>
      <c r="F105" t="s">
        <v>146</v>
      </c>
      <c r="I105" t="s">
        <v>85</v>
      </c>
      <c r="J105" t="s">
        <v>9</v>
      </c>
    </row>
    <row r="106" spans="1:10" x14ac:dyDescent="0.25">
      <c r="A106" t="s">
        <v>134</v>
      </c>
      <c r="B106">
        <v>1768</v>
      </c>
      <c r="C106">
        <v>1799</v>
      </c>
      <c r="D106">
        <v>31</v>
      </c>
      <c r="E106">
        <v>0.02</v>
      </c>
      <c r="F106" t="s">
        <v>146</v>
      </c>
      <c r="I106" t="s">
        <v>85</v>
      </c>
      <c r="J106" t="s">
        <v>9</v>
      </c>
    </row>
    <row r="107" spans="1:10" x14ac:dyDescent="0.25">
      <c r="A107" t="s">
        <v>87</v>
      </c>
      <c r="B107">
        <v>2750</v>
      </c>
      <c r="C107">
        <v>4471</v>
      </c>
      <c r="D107">
        <v>1721</v>
      </c>
      <c r="E107">
        <v>0.38</v>
      </c>
      <c r="F107" t="s">
        <v>147</v>
      </c>
      <c r="I107" t="s">
        <v>85</v>
      </c>
      <c r="J107" t="s">
        <v>9</v>
      </c>
    </row>
    <row r="108" spans="1:10" x14ac:dyDescent="0.25">
      <c r="A108" t="s">
        <v>93</v>
      </c>
      <c r="B108">
        <v>1190</v>
      </c>
      <c r="C108">
        <v>1785</v>
      </c>
      <c r="D108">
        <v>595</v>
      </c>
      <c r="E108">
        <v>0.33</v>
      </c>
      <c r="F108" t="s">
        <v>147</v>
      </c>
      <c r="I108" t="s">
        <v>85</v>
      </c>
      <c r="J108" t="s">
        <v>9</v>
      </c>
    </row>
    <row r="109" spans="1:10" x14ac:dyDescent="0.25">
      <c r="A109" t="s">
        <v>95</v>
      </c>
      <c r="B109">
        <v>1200</v>
      </c>
      <c r="C109">
        <v>1950</v>
      </c>
      <c r="D109">
        <v>750</v>
      </c>
      <c r="E109">
        <v>0.38</v>
      </c>
      <c r="F109" t="s">
        <v>147</v>
      </c>
      <c r="I109" t="s">
        <v>85</v>
      </c>
      <c r="J109" t="s">
        <v>9</v>
      </c>
    </row>
    <row r="110" spans="1:10" x14ac:dyDescent="0.25">
      <c r="A110" t="s">
        <v>99</v>
      </c>
      <c r="B110">
        <v>299</v>
      </c>
      <c r="C110">
        <v>384</v>
      </c>
      <c r="D110">
        <v>85</v>
      </c>
      <c r="E110">
        <v>0.22</v>
      </c>
      <c r="F110" t="s">
        <v>147</v>
      </c>
      <c r="I110" t="s">
        <v>85</v>
      </c>
      <c r="J110" t="s">
        <v>9</v>
      </c>
    </row>
    <row r="111" spans="1:10" x14ac:dyDescent="0.25">
      <c r="A111" t="s">
        <v>105</v>
      </c>
      <c r="B111">
        <v>2799</v>
      </c>
      <c r="C111">
        <v>3810</v>
      </c>
      <c r="D111">
        <v>1011</v>
      </c>
      <c r="E111">
        <v>0.27</v>
      </c>
      <c r="F111" t="s">
        <v>147</v>
      </c>
      <c r="I111" t="s">
        <v>85</v>
      </c>
      <c r="J111" t="s">
        <v>9</v>
      </c>
    </row>
    <row r="112" spans="1:10" x14ac:dyDescent="0.25">
      <c r="A112" t="s">
        <v>110</v>
      </c>
      <c r="B112">
        <v>1460</v>
      </c>
      <c r="C112">
        <v>2290</v>
      </c>
      <c r="D112">
        <v>830</v>
      </c>
      <c r="E112">
        <v>0.36</v>
      </c>
      <c r="F112" t="s">
        <v>147</v>
      </c>
      <c r="I112" t="s">
        <v>85</v>
      </c>
      <c r="J112" t="s">
        <v>9</v>
      </c>
    </row>
    <row r="113" spans="1:10" x14ac:dyDescent="0.25">
      <c r="A113" t="s">
        <v>130</v>
      </c>
      <c r="B113">
        <v>198</v>
      </c>
      <c r="C113">
        <v>260</v>
      </c>
      <c r="D113">
        <v>62</v>
      </c>
      <c r="E113">
        <v>0.24</v>
      </c>
      <c r="F113" t="s">
        <v>147</v>
      </c>
      <c r="I113" t="s">
        <v>85</v>
      </c>
      <c r="J113" t="s">
        <v>9</v>
      </c>
    </row>
    <row r="114" spans="1:10" x14ac:dyDescent="0.25">
      <c r="A114" t="s">
        <v>131</v>
      </c>
      <c r="B114">
        <v>1150</v>
      </c>
      <c r="C114">
        <v>1737</v>
      </c>
      <c r="D114">
        <v>587</v>
      </c>
      <c r="E114">
        <v>0.34</v>
      </c>
      <c r="F114" t="s">
        <v>147</v>
      </c>
      <c r="I114" t="s">
        <v>85</v>
      </c>
      <c r="J114" t="s">
        <v>9</v>
      </c>
    </row>
    <row r="115" spans="1:10" x14ac:dyDescent="0.25">
      <c r="A115" t="s">
        <v>132</v>
      </c>
      <c r="B115">
        <v>1190</v>
      </c>
      <c r="C115">
        <v>1810</v>
      </c>
      <c r="D115">
        <v>620</v>
      </c>
      <c r="E115">
        <v>0.34</v>
      </c>
      <c r="F115" t="s">
        <v>147</v>
      </c>
      <c r="I115" t="s">
        <v>85</v>
      </c>
      <c r="J115" t="s">
        <v>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878BB-6D2A-49F3-827F-C0C2002BE9AF}">
  <dimension ref="A3:C11"/>
  <sheetViews>
    <sheetView workbookViewId="0">
      <selection activeCell="L8" sqref="L8"/>
    </sheetView>
  </sheetViews>
  <sheetFormatPr defaultRowHeight="15" x14ac:dyDescent="0.25"/>
  <cols>
    <col min="1" max="1" width="16.7109375" style="25" bestFit="1" customWidth="1"/>
    <col min="2" max="2" width="17.85546875" style="25" bestFit="1" customWidth="1"/>
    <col min="3" max="3" width="18" style="25" bestFit="1" customWidth="1"/>
    <col min="4" max="16384" width="9.140625" style="25"/>
  </cols>
  <sheetData>
    <row r="3" spans="1:3" x14ac:dyDescent="0.25">
      <c r="A3" s="27" t="s">
        <v>145</v>
      </c>
      <c r="B3" s="27" t="s">
        <v>149</v>
      </c>
      <c r="C3" s="27" t="s">
        <v>150</v>
      </c>
    </row>
    <row r="4" spans="1:3" x14ac:dyDescent="0.25">
      <c r="A4" s="31" t="s">
        <v>11</v>
      </c>
      <c r="B4" s="27">
        <v>10.806451612903226</v>
      </c>
      <c r="C4" s="27">
        <v>3.6580645161290315</v>
      </c>
    </row>
    <row r="5" spans="1:3" x14ac:dyDescent="0.25">
      <c r="A5" s="31" t="s">
        <v>146</v>
      </c>
      <c r="B5" s="27">
        <v>9.5</v>
      </c>
      <c r="C5" s="27">
        <v>3.7250000000000001</v>
      </c>
    </row>
    <row r="6" spans="1:3" x14ac:dyDescent="0.25">
      <c r="A6" s="31" t="s">
        <v>147</v>
      </c>
      <c r="B6" s="27">
        <v>15.909090909090908</v>
      </c>
      <c r="C6" s="27">
        <v>4.245454545454546</v>
      </c>
    </row>
    <row r="7" spans="1:3" x14ac:dyDescent="0.25">
      <c r="A7" s="31" t="s">
        <v>148</v>
      </c>
      <c r="B7" s="27">
        <v>12.684210526315789</v>
      </c>
      <c r="C7" s="27">
        <v>3.8894736842105253</v>
      </c>
    </row>
    <row r="9" spans="1:3" x14ac:dyDescent="0.25">
      <c r="A9" s="25" t="s">
        <v>151</v>
      </c>
    </row>
    <row r="10" spans="1:3" x14ac:dyDescent="0.25">
      <c r="A10" s="25" t="s">
        <v>152</v>
      </c>
    </row>
    <row r="11" spans="1:3" x14ac:dyDescent="0.25">
      <c r="A11" s="25" t="s">
        <v>153</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A8748-2317-4759-B3B1-9D2249B696AA}">
  <dimension ref="A4:B41"/>
  <sheetViews>
    <sheetView workbookViewId="0">
      <selection activeCell="H11" sqref="H11"/>
    </sheetView>
  </sheetViews>
  <sheetFormatPr defaultRowHeight="15" x14ac:dyDescent="0.25"/>
  <cols>
    <col min="1" max="1" width="13.140625" bestFit="1" customWidth="1"/>
    <col min="2" max="2" width="15.85546875" bestFit="1" customWidth="1"/>
    <col min="3" max="4" width="19" bestFit="1" customWidth="1"/>
    <col min="5" max="5" width="18" bestFit="1" customWidth="1"/>
    <col min="6" max="6" width="12.7109375" bestFit="1" customWidth="1"/>
    <col min="7" max="7" width="16.85546875" bestFit="1" customWidth="1"/>
    <col min="8" max="8" width="21" bestFit="1" customWidth="1"/>
    <col min="9" max="9" width="23" bestFit="1" customWidth="1"/>
  </cols>
  <sheetData>
    <row r="4" spans="1:2" x14ac:dyDescent="0.25">
      <c r="A4" s="21" t="s">
        <v>145</v>
      </c>
      <c r="B4" t="s">
        <v>162</v>
      </c>
    </row>
    <row r="5" spans="1:2" x14ac:dyDescent="0.25">
      <c r="A5" s="23">
        <v>0.09</v>
      </c>
      <c r="B5">
        <v>1</v>
      </c>
    </row>
    <row r="6" spans="1:2" x14ac:dyDescent="0.25">
      <c r="A6" s="23">
        <v>0.13</v>
      </c>
      <c r="B6">
        <v>1</v>
      </c>
    </row>
    <row r="7" spans="1:2" x14ac:dyDescent="0.25">
      <c r="A7" s="23">
        <v>0.18</v>
      </c>
      <c r="B7">
        <v>1</v>
      </c>
    </row>
    <row r="8" spans="1:2" x14ac:dyDescent="0.25">
      <c r="A8" s="23">
        <v>0.19</v>
      </c>
      <c r="B8">
        <v>1</v>
      </c>
    </row>
    <row r="9" spans="1:2" x14ac:dyDescent="0.25">
      <c r="A9" s="23">
        <v>0.2</v>
      </c>
      <c r="B9">
        <v>1</v>
      </c>
    </row>
    <row r="10" spans="1:2" x14ac:dyDescent="0.25">
      <c r="A10" s="23">
        <v>0.21</v>
      </c>
      <c r="B10">
        <v>1</v>
      </c>
    </row>
    <row r="11" spans="1:2" x14ac:dyDescent="0.25">
      <c r="A11" s="23">
        <v>0.22</v>
      </c>
      <c r="B11">
        <v>1</v>
      </c>
    </row>
    <row r="12" spans="1:2" x14ac:dyDescent="0.25">
      <c r="A12" s="23">
        <v>0.23</v>
      </c>
      <c r="B12">
        <v>1</v>
      </c>
    </row>
    <row r="13" spans="1:2" x14ac:dyDescent="0.25">
      <c r="A13" s="23">
        <v>0.24</v>
      </c>
      <c r="B13">
        <v>1</v>
      </c>
    </row>
    <row r="14" spans="1:2" x14ac:dyDescent="0.25">
      <c r="A14" s="23">
        <v>0.25</v>
      </c>
      <c r="B14">
        <v>1</v>
      </c>
    </row>
    <row r="15" spans="1:2" x14ac:dyDescent="0.25">
      <c r="A15" s="23">
        <v>0.26</v>
      </c>
      <c r="B15">
        <v>1</v>
      </c>
    </row>
    <row r="16" spans="1:2" x14ac:dyDescent="0.25">
      <c r="A16" s="23">
        <v>0.27</v>
      </c>
      <c r="B16">
        <v>2</v>
      </c>
    </row>
    <row r="17" spans="1:2" x14ac:dyDescent="0.25">
      <c r="A17" s="23">
        <v>0.28999999999999998</v>
      </c>
      <c r="B17">
        <v>1</v>
      </c>
    </row>
    <row r="18" spans="1:2" x14ac:dyDescent="0.25">
      <c r="A18" s="23">
        <v>0.3</v>
      </c>
      <c r="B18">
        <v>1</v>
      </c>
    </row>
    <row r="19" spans="1:2" x14ac:dyDescent="0.25">
      <c r="A19" s="23">
        <v>0.32</v>
      </c>
      <c r="B19">
        <v>1</v>
      </c>
    </row>
    <row r="20" spans="1:2" x14ac:dyDescent="0.25">
      <c r="A20" s="23">
        <v>0.33</v>
      </c>
      <c r="B20">
        <v>1</v>
      </c>
    </row>
    <row r="21" spans="1:2" x14ac:dyDescent="0.25">
      <c r="A21" s="23">
        <v>0.34</v>
      </c>
      <c r="B21">
        <v>2</v>
      </c>
    </row>
    <row r="22" spans="1:2" x14ac:dyDescent="0.25">
      <c r="A22" s="23">
        <v>0.35</v>
      </c>
      <c r="B22">
        <v>2</v>
      </c>
    </row>
    <row r="23" spans="1:2" x14ac:dyDescent="0.25">
      <c r="A23" s="23">
        <v>0.37</v>
      </c>
      <c r="B23">
        <v>2</v>
      </c>
    </row>
    <row r="24" spans="1:2" x14ac:dyDescent="0.25">
      <c r="A24" s="23">
        <v>0.38</v>
      </c>
      <c r="B24">
        <v>2</v>
      </c>
    </row>
    <row r="25" spans="1:2" x14ac:dyDescent="0.25">
      <c r="A25" s="23">
        <v>0.39</v>
      </c>
      <c r="B25">
        <v>1</v>
      </c>
    </row>
    <row r="26" spans="1:2" x14ac:dyDescent="0.25">
      <c r="A26" s="23">
        <v>0.4</v>
      </c>
      <c r="B26">
        <v>1</v>
      </c>
    </row>
    <row r="27" spans="1:2" x14ac:dyDescent="0.25">
      <c r="A27" s="23">
        <v>0.41</v>
      </c>
      <c r="B27">
        <v>1</v>
      </c>
    </row>
    <row r="28" spans="1:2" x14ac:dyDescent="0.25">
      <c r="A28" s="23">
        <v>0.42</v>
      </c>
      <c r="B28">
        <v>1</v>
      </c>
    </row>
    <row r="29" spans="1:2" x14ac:dyDescent="0.25">
      <c r="A29" s="23">
        <v>0.43</v>
      </c>
      <c r="B29">
        <v>2</v>
      </c>
    </row>
    <row r="30" spans="1:2" x14ac:dyDescent="0.25">
      <c r="A30" s="23">
        <v>0.45</v>
      </c>
      <c r="B30">
        <v>3</v>
      </c>
    </row>
    <row r="31" spans="1:2" x14ac:dyDescent="0.25">
      <c r="A31" s="23">
        <v>0.46</v>
      </c>
      <c r="B31">
        <v>2</v>
      </c>
    </row>
    <row r="32" spans="1:2" x14ac:dyDescent="0.25">
      <c r="A32" s="23">
        <v>0.47</v>
      </c>
      <c r="B32">
        <v>4</v>
      </c>
    </row>
    <row r="33" spans="1:2" x14ac:dyDescent="0.25">
      <c r="A33" s="23">
        <v>0.48</v>
      </c>
      <c r="B33">
        <v>1</v>
      </c>
    </row>
    <row r="34" spans="1:2" x14ac:dyDescent="0.25">
      <c r="A34" s="23">
        <v>0.49</v>
      </c>
      <c r="B34">
        <v>5</v>
      </c>
    </row>
    <row r="35" spans="1:2" x14ac:dyDescent="0.25">
      <c r="A35" s="23">
        <v>0.5</v>
      </c>
      <c r="B35">
        <v>2</v>
      </c>
    </row>
    <row r="36" spans="1:2" x14ac:dyDescent="0.25">
      <c r="A36" s="23">
        <v>0.51</v>
      </c>
      <c r="B36">
        <v>1</v>
      </c>
    </row>
    <row r="37" spans="1:2" x14ac:dyDescent="0.25">
      <c r="A37" s="23">
        <v>0.52</v>
      </c>
      <c r="B37">
        <v>2</v>
      </c>
    </row>
    <row r="38" spans="1:2" x14ac:dyDescent="0.25">
      <c r="A38" s="23">
        <v>0.53</v>
      </c>
      <c r="B38">
        <v>2</v>
      </c>
    </row>
    <row r="39" spans="1:2" x14ac:dyDescent="0.25">
      <c r="A39" s="23">
        <v>0.54</v>
      </c>
      <c r="B39">
        <v>2</v>
      </c>
    </row>
    <row r="40" spans="1:2" x14ac:dyDescent="0.25">
      <c r="A40" s="23">
        <v>0.55000000000000004</v>
      </c>
      <c r="B40">
        <v>2</v>
      </c>
    </row>
    <row r="41" spans="1:2" x14ac:dyDescent="0.25">
      <c r="A41" s="23" t="s">
        <v>148</v>
      </c>
      <c r="B41">
        <v>57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FE31F-1058-4E17-989D-6F5BA74B7498}">
  <dimension ref="A1:E5"/>
  <sheetViews>
    <sheetView workbookViewId="0">
      <selection activeCell="D2" sqref="D2:E4"/>
    </sheetView>
  </sheetViews>
  <sheetFormatPr defaultRowHeight="15" x14ac:dyDescent="0.25"/>
  <cols>
    <col min="1" max="1" width="18.140625" customWidth="1"/>
    <col min="4" max="4" width="16.42578125" bestFit="1" customWidth="1"/>
  </cols>
  <sheetData>
    <row r="1" spans="1:5" x14ac:dyDescent="0.25">
      <c r="A1" t="s">
        <v>154</v>
      </c>
      <c r="D1" t="s">
        <v>155</v>
      </c>
    </row>
    <row r="2" spans="1:5" x14ac:dyDescent="0.25">
      <c r="A2" t="str" cm="1">
        <f t="array" ref="A2:A4">_xlfn.UNIQUE(Excel_jumia!F2:F58)</f>
        <v>High Discount</v>
      </c>
      <c r="B2">
        <f>COUNTIF(Excel_jumia!$F$2:$F$58,"High Discount")</f>
        <v>31</v>
      </c>
      <c r="D2" t="str" cm="1">
        <f t="array" ref="D2:D4">_xlfn.UNIQUE(Excel_jumia!I2:I58)</f>
        <v>Excellent</v>
      </c>
      <c r="E2">
        <f>COUNTIF(Excel_jumia!$I$2:$I$58,"Poor")</f>
        <v>12</v>
      </c>
    </row>
    <row r="3" spans="1:5" x14ac:dyDescent="0.25">
      <c r="A3" t="str">
        <v>Medium Discount</v>
      </c>
      <c r="B3">
        <f>COUNTIF(Excel_jumia!$F$2:$F$58,"Low Discount")</f>
        <v>4</v>
      </c>
      <c r="D3" t="str">
        <v>Average</v>
      </c>
      <c r="E3">
        <f>COUNTIF(Excel_jumia!$I$2:$I$58,"Average")</f>
        <v>22</v>
      </c>
    </row>
    <row r="4" spans="1:5" x14ac:dyDescent="0.25">
      <c r="A4" t="str">
        <v>Low Discount</v>
      </c>
      <c r="B4">
        <f>COUNTIF(Excel_jumia!$F$2:$F$58,"Medium Discount")</f>
        <v>22</v>
      </c>
      <c r="D4" t="str">
        <v>Poor</v>
      </c>
      <c r="E4">
        <f>COUNTIF(Excel_jumia!$I$2:$I$58,"Excellent")</f>
        <v>23</v>
      </c>
    </row>
    <row r="5" spans="1:5" x14ac:dyDescent="0.25">
      <c r="A5" t="s">
        <v>156</v>
      </c>
      <c r="B5">
        <f>SUM(B2:B4)</f>
        <v>57</v>
      </c>
      <c r="D5" t="s">
        <v>156</v>
      </c>
      <c r="E5">
        <f>SUM(E2:E4)</f>
        <v>57</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A87CF-B66B-44E6-BFC6-4CE5887247D8}">
  <dimension ref="A1:J10"/>
  <sheetViews>
    <sheetView workbookViewId="0">
      <selection activeCell="A16" sqref="A16"/>
    </sheetView>
  </sheetViews>
  <sheetFormatPr defaultRowHeight="15" x14ac:dyDescent="0.25"/>
  <cols>
    <col min="1" max="1" width="70.85546875" bestFit="1" customWidth="1"/>
    <col min="2" max="2" width="14.85546875" bestFit="1" customWidth="1"/>
    <col min="3" max="3" width="11" bestFit="1" customWidth="1"/>
    <col min="4" max="4" width="27" bestFit="1" customWidth="1"/>
    <col min="5" max="5" width="11" bestFit="1" customWidth="1"/>
    <col min="6" max="6" width="16.7109375" bestFit="1" customWidth="1"/>
    <col min="7" max="7" width="9.85546875" bestFit="1" customWidth="1"/>
    <col min="8" max="8" width="10" bestFit="1" customWidth="1"/>
    <col min="9" max="9" width="20" bestFit="1" customWidth="1"/>
    <col min="10" max="10" width="14.5703125" bestFit="1" customWidth="1"/>
  </cols>
  <sheetData>
    <row r="1" spans="1:10" x14ac:dyDescent="0.25">
      <c r="A1" s="4" t="s">
        <v>158</v>
      </c>
    </row>
    <row r="3" spans="1:10" x14ac:dyDescent="0.25">
      <c r="A3" t="s">
        <v>0</v>
      </c>
      <c r="B3" t="s">
        <v>1</v>
      </c>
      <c r="C3" t="s">
        <v>2</v>
      </c>
      <c r="D3" t="s">
        <v>3</v>
      </c>
      <c r="E3" t="s">
        <v>4</v>
      </c>
      <c r="F3" t="s">
        <v>5</v>
      </c>
      <c r="G3" t="s">
        <v>6</v>
      </c>
      <c r="H3" t="s">
        <v>7</v>
      </c>
      <c r="I3" t="s">
        <v>8</v>
      </c>
      <c r="J3" t="s">
        <v>9</v>
      </c>
    </row>
    <row r="4" spans="1:10" x14ac:dyDescent="0.25">
      <c r="A4" t="s">
        <v>67</v>
      </c>
      <c r="B4">
        <v>2999</v>
      </c>
      <c r="C4">
        <v>3699</v>
      </c>
      <c r="D4">
        <v>700</v>
      </c>
      <c r="E4">
        <v>0.19</v>
      </c>
      <c r="F4" t="s">
        <v>146</v>
      </c>
      <c r="G4">
        <v>5</v>
      </c>
      <c r="H4">
        <v>4.5999999999999996</v>
      </c>
      <c r="I4" t="s">
        <v>61</v>
      </c>
      <c r="J4" t="s">
        <v>13</v>
      </c>
    </row>
    <row r="5" spans="1:10" x14ac:dyDescent="0.25">
      <c r="A5" t="s">
        <v>74</v>
      </c>
      <c r="B5">
        <v>1740</v>
      </c>
      <c r="C5">
        <v>2356</v>
      </c>
      <c r="D5">
        <v>616</v>
      </c>
      <c r="E5">
        <v>0.26</v>
      </c>
      <c r="F5" t="s">
        <v>147</v>
      </c>
      <c r="G5">
        <v>5</v>
      </c>
      <c r="H5">
        <v>4.8</v>
      </c>
      <c r="I5" t="s">
        <v>61</v>
      </c>
      <c r="J5" t="s">
        <v>13</v>
      </c>
    </row>
    <row r="6" spans="1:10" x14ac:dyDescent="0.25">
      <c r="A6" t="s">
        <v>36</v>
      </c>
      <c r="B6">
        <v>2300</v>
      </c>
      <c r="C6">
        <v>3240</v>
      </c>
      <c r="D6">
        <v>940</v>
      </c>
      <c r="E6">
        <v>0.28999999999999998</v>
      </c>
      <c r="F6" t="s">
        <v>147</v>
      </c>
      <c r="G6">
        <v>5</v>
      </c>
      <c r="H6">
        <v>3</v>
      </c>
      <c r="I6" t="s">
        <v>34</v>
      </c>
      <c r="J6" t="s">
        <v>13</v>
      </c>
    </row>
    <row r="7" spans="1:10" x14ac:dyDescent="0.25">
      <c r="A7" t="s">
        <v>32</v>
      </c>
      <c r="B7">
        <v>3750</v>
      </c>
      <c r="C7">
        <v>6143</v>
      </c>
      <c r="D7">
        <v>2393</v>
      </c>
      <c r="E7">
        <v>0.39</v>
      </c>
      <c r="F7" t="s">
        <v>147</v>
      </c>
      <c r="G7">
        <v>5</v>
      </c>
      <c r="H7">
        <v>3</v>
      </c>
      <c r="I7" t="s">
        <v>34</v>
      </c>
      <c r="J7" t="s">
        <v>13</v>
      </c>
    </row>
    <row r="8" spans="1:10" x14ac:dyDescent="0.25">
      <c r="A8" t="s">
        <v>37</v>
      </c>
      <c r="B8">
        <v>509</v>
      </c>
      <c r="C8">
        <v>899</v>
      </c>
      <c r="D8">
        <v>390</v>
      </c>
      <c r="E8">
        <v>0.43</v>
      </c>
      <c r="F8" t="s">
        <v>11</v>
      </c>
      <c r="G8">
        <v>5</v>
      </c>
      <c r="H8">
        <v>3</v>
      </c>
      <c r="I8" t="s">
        <v>34</v>
      </c>
      <c r="J8" t="s">
        <v>13</v>
      </c>
    </row>
    <row r="9" spans="1:10" x14ac:dyDescent="0.25">
      <c r="A9" t="s">
        <v>42</v>
      </c>
      <c r="B9">
        <v>1600</v>
      </c>
      <c r="C9">
        <v>2929</v>
      </c>
      <c r="D9">
        <v>1329</v>
      </c>
      <c r="E9">
        <v>0.45</v>
      </c>
      <c r="F9" t="s">
        <v>11</v>
      </c>
      <c r="G9">
        <v>5</v>
      </c>
      <c r="H9">
        <v>3.8</v>
      </c>
      <c r="I9" t="s">
        <v>34</v>
      </c>
      <c r="J9" t="s">
        <v>13</v>
      </c>
    </row>
    <row r="10" spans="1:10" x14ac:dyDescent="0.25">
      <c r="A10" t="s">
        <v>75</v>
      </c>
      <c r="B10">
        <v>1274</v>
      </c>
      <c r="C10">
        <v>2800</v>
      </c>
      <c r="D10">
        <v>1526</v>
      </c>
      <c r="E10">
        <v>0.55000000000000004</v>
      </c>
      <c r="F10" t="s">
        <v>11</v>
      </c>
      <c r="G10">
        <v>5</v>
      </c>
      <c r="H10">
        <v>4.8</v>
      </c>
      <c r="I10" t="s">
        <v>61</v>
      </c>
      <c r="J10" t="s">
        <v>13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0B9A4-F455-41B6-AEEB-45FCEAB413EB}">
  <dimension ref="A1:J9"/>
  <sheetViews>
    <sheetView workbookViewId="0">
      <selection activeCell="A3" sqref="A3:J9"/>
    </sheetView>
  </sheetViews>
  <sheetFormatPr defaultRowHeight="15" x14ac:dyDescent="0.25"/>
  <cols>
    <col min="1" max="1" width="69.85546875" bestFit="1" customWidth="1"/>
    <col min="2" max="2" width="14.85546875" bestFit="1" customWidth="1"/>
    <col min="3" max="3" width="11" bestFit="1" customWidth="1"/>
    <col min="4" max="4" width="27" bestFit="1" customWidth="1"/>
    <col min="5" max="5" width="11" bestFit="1" customWidth="1"/>
    <col min="6" max="6" width="16.7109375" bestFit="1" customWidth="1"/>
    <col min="7" max="7" width="9.85546875" bestFit="1" customWidth="1"/>
    <col min="8" max="8" width="10" bestFit="1" customWidth="1"/>
    <col min="9" max="9" width="20" bestFit="1" customWidth="1"/>
    <col min="10" max="10" width="14.5703125" bestFit="1" customWidth="1"/>
  </cols>
  <sheetData>
    <row r="1" spans="1:10" x14ac:dyDescent="0.25">
      <c r="A1" s="4" t="s">
        <v>161</v>
      </c>
    </row>
    <row r="3" spans="1:10" x14ac:dyDescent="0.25">
      <c r="A3" t="s">
        <v>0</v>
      </c>
      <c r="B3" t="s">
        <v>1</v>
      </c>
      <c r="C3" t="s">
        <v>2</v>
      </c>
      <c r="D3" t="s">
        <v>3</v>
      </c>
      <c r="E3" t="s">
        <v>4</v>
      </c>
      <c r="F3" t="s">
        <v>5</v>
      </c>
      <c r="G3" t="s">
        <v>6</v>
      </c>
      <c r="H3" t="s">
        <v>7</v>
      </c>
      <c r="I3" t="s">
        <v>8</v>
      </c>
      <c r="J3" t="s">
        <v>9</v>
      </c>
    </row>
    <row r="4" spans="1:10" x14ac:dyDescent="0.25">
      <c r="A4" t="s">
        <v>10</v>
      </c>
      <c r="B4">
        <v>450</v>
      </c>
      <c r="C4">
        <v>900</v>
      </c>
      <c r="D4">
        <v>450</v>
      </c>
      <c r="E4">
        <v>0.5</v>
      </c>
      <c r="F4" t="s">
        <v>11</v>
      </c>
      <c r="G4">
        <v>1</v>
      </c>
      <c r="H4">
        <v>2</v>
      </c>
      <c r="I4" t="s">
        <v>12</v>
      </c>
      <c r="J4" t="s">
        <v>13</v>
      </c>
    </row>
    <row r="5" spans="1:10" x14ac:dyDescent="0.25">
      <c r="A5" t="s">
        <v>39</v>
      </c>
      <c r="B5">
        <v>1189</v>
      </c>
      <c r="C5">
        <v>2199</v>
      </c>
      <c r="D5">
        <v>1010</v>
      </c>
      <c r="E5">
        <v>0.46</v>
      </c>
      <c r="F5" t="s">
        <v>11</v>
      </c>
      <c r="G5">
        <v>1</v>
      </c>
      <c r="H5">
        <v>3</v>
      </c>
      <c r="I5" t="s">
        <v>34</v>
      </c>
      <c r="J5" t="s">
        <v>13</v>
      </c>
    </row>
    <row r="6" spans="1:10" x14ac:dyDescent="0.25">
      <c r="A6" t="s">
        <v>50</v>
      </c>
      <c r="B6">
        <v>330</v>
      </c>
      <c r="C6">
        <v>647</v>
      </c>
      <c r="D6">
        <v>317</v>
      </c>
      <c r="E6">
        <v>0.49</v>
      </c>
      <c r="F6" t="s">
        <v>11</v>
      </c>
      <c r="G6">
        <v>1</v>
      </c>
      <c r="H6">
        <v>4</v>
      </c>
      <c r="I6" t="s">
        <v>34</v>
      </c>
      <c r="J6" t="s">
        <v>13</v>
      </c>
    </row>
    <row r="7" spans="1:10" x14ac:dyDescent="0.25">
      <c r="A7" t="s">
        <v>83</v>
      </c>
      <c r="B7">
        <v>3640</v>
      </c>
      <c r="C7">
        <v>4588</v>
      </c>
      <c r="D7">
        <v>948</v>
      </c>
      <c r="E7">
        <v>0.21</v>
      </c>
      <c r="F7" t="s">
        <v>147</v>
      </c>
      <c r="G7">
        <v>1</v>
      </c>
      <c r="H7">
        <v>5</v>
      </c>
      <c r="I7" t="s">
        <v>61</v>
      </c>
      <c r="J7" t="s">
        <v>13</v>
      </c>
    </row>
    <row r="8" spans="1:10" x14ac:dyDescent="0.25">
      <c r="A8" t="s">
        <v>82</v>
      </c>
      <c r="B8">
        <v>979</v>
      </c>
      <c r="C8">
        <v>1920</v>
      </c>
      <c r="D8">
        <v>941</v>
      </c>
      <c r="E8">
        <v>0.49</v>
      </c>
      <c r="F8" t="s">
        <v>11</v>
      </c>
      <c r="G8">
        <v>1</v>
      </c>
      <c r="H8">
        <v>5</v>
      </c>
      <c r="I8" t="s">
        <v>61</v>
      </c>
      <c r="J8" t="s">
        <v>13</v>
      </c>
    </row>
    <row r="9" spans="1:10" x14ac:dyDescent="0.25">
      <c r="A9" t="s">
        <v>80</v>
      </c>
      <c r="B9">
        <v>1620</v>
      </c>
      <c r="C9">
        <v>2690</v>
      </c>
      <c r="D9">
        <v>1070</v>
      </c>
      <c r="E9">
        <v>0.4</v>
      </c>
      <c r="F9" t="s">
        <v>11</v>
      </c>
      <c r="G9">
        <v>1</v>
      </c>
      <c r="H9">
        <v>5</v>
      </c>
      <c r="I9" t="s">
        <v>61</v>
      </c>
      <c r="J9" t="s">
        <v>13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1999F-40A5-454D-B3D6-DD82850B74F1}">
  <dimension ref="A3:B40"/>
  <sheetViews>
    <sheetView topLeftCell="A5" workbookViewId="0">
      <selection activeCell="P23" sqref="P23"/>
    </sheetView>
  </sheetViews>
  <sheetFormatPr defaultRowHeight="15" x14ac:dyDescent="0.25"/>
  <cols>
    <col min="1" max="1" width="13.140625" bestFit="1" customWidth="1"/>
    <col min="2" max="2" width="17.85546875" bestFit="1" customWidth="1"/>
    <col min="3" max="3" width="5.5703125" bestFit="1" customWidth="1"/>
    <col min="4" max="4" width="4.5703125" bestFit="1" customWidth="1"/>
    <col min="5" max="8" width="5.5703125" bestFit="1" customWidth="1"/>
    <col min="9" max="9" width="4.5703125" bestFit="1" customWidth="1"/>
    <col min="10" max="11" width="5.5703125" bestFit="1" customWidth="1"/>
    <col min="12" max="24" width="4.5703125" bestFit="1" customWidth="1"/>
    <col min="25" max="25" width="11.28515625" bestFit="1" customWidth="1"/>
  </cols>
  <sheetData>
    <row r="3" spans="1:2" x14ac:dyDescent="0.25">
      <c r="A3" s="21" t="s">
        <v>145</v>
      </c>
      <c r="B3" t="s">
        <v>149</v>
      </c>
    </row>
    <row r="4" spans="1:2" x14ac:dyDescent="0.25">
      <c r="A4" s="23">
        <v>0.09</v>
      </c>
      <c r="B4">
        <v>15</v>
      </c>
    </row>
    <row r="5" spans="1:2" x14ac:dyDescent="0.25">
      <c r="A5" s="23">
        <v>0.13</v>
      </c>
      <c r="B5">
        <v>6</v>
      </c>
    </row>
    <row r="6" spans="1:2" x14ac:dyDescent="0.25">
      <c r="A6" s="23">
        <v>0.18</v>
      </c>
      <c r="B6">
        <v>12</v>
      </c>
    </row>
    <row r="7" spans="1:2" x14ac:dyDescent="0.25">
      <c r="A7" s="23">
        <v>0.19</v>
      </c>
      <c r="B7">
        <v>5</v>
      </c>
    </row>
    <row r="8" spans="1:2" x14ac:dyDescent="0.25">
      <c r="A8" s="23">
        <v>0.2</v>
      </c>
      <c r="B8">
        <v>12</v>
      </c>
    </row>
    <row r="9" spans="1:2" x14ac:dyDescent="0.25">
      <c r="A9" s="23">
        <v>0.21</v>
      </c>
      <c r="B9">
        <v>1</v>
      </c>
    </row>
    <row r="10" spans="1:2" x14ac:dyDescent="0.25">
      <c r="A10" s="23">
        <v>0.22</v>
      </c>
      <c r="B10">
        <v>16</v>
      </c>
    </row>
    <row r="11" spans="1:2" x14ac:dyDescent="0.25">
      <c r="A11" s="23">
        <v>0.23</v>
      </c>
      <c r="B11">
        <v>14</v>
      </c>
    </row>
    <row r="12" spans="1:2" x14ac:dyDescent="0.25">
      <c r="A12" s="23">
        <v>0.24</v>
      </c>
      <c r="B12">
        <v>55</v>
      </c>
    </row>
    <row r="13" spans="1:2" x14ac:dyDescent="0.25">
      <c r="A13" s="23">
        <v>0.25</v>
      </c>
      <c r="B13">
        <v>24</v>
      </c>
    </row>
    <row r="14" spans="1:2" x14ac:dyDescent="0.25">
      <c r="A14" s="23">
        <v>0.26</v>
      </c>
      <c r="B14">
        <v>5</v>
      </c>
    </row>
    <row r="15" spans="1:2" x14ac:dyDescent="0.25">
      <c r="A15" s="23">
        <v>0.27</v>
      </c>
      <c r="B15">
        <v>26</v>
      </c>
    </row>
    <row r="16" spans="1:2" x14ac:dyDescent="0.25">
      <c r="A16" s="23">
        <v>0.28999999999999998</v>
      </c>
      <c r="B16">
        <v>5</v>
      </c>
    </row>
    <row r="17" spans="1:2" x14ac:dyDescent="0.25">
      <c r="A17" s="23">
        <v>0.3</v>
      </c>
      <c r="B17">
        <v>20</v>
      </c>
    </row>
    <row r="18" spans="1:2" x14ac:dyDescent="0.25">
      <c r="A18" s="23">
        <v>0.32</v>
      </c>
      <c r="B18">
        <v>13</v>
      </c>
    </row>
    <row r="19" spans="1:2" x14ac:dyDescent="0.25">
      <c r="A19" s="23">
        <v>0.33</v>
      </c>
      <c r="B19">
        <v>9</v>
      </c>
    </row>
    <row r="20" spans="1:2" x14ac:dyDescent="0.25">
      <c r="A20" s="23">
        <v>0.34</v>
      </c>
      <c r="B20">
        <v>25.5</v>
      </c>
    </row>
    <row r="21" spans="1:2" x14ac:dyDescent="0.25">
      <c r="A21" s="23">
        <v>0.35</v>
      </c>
      <c r="B21">
        <v>27.5</v>
      </c>
    </row>
    <row r="22" spans="1:2" x14ac:dyDescent="0.25">
      <c r="A22" s="23">
        <v>0.37</v>
      </c>
      <c r="B22">
        <v>4.5</v>
      </c>
    </row>
    <row r="23" spans="1:2" x14ac:dyDescent="0.25">
      <c r="A23" s="23">
        <v>0.38</v>
      </c>
      <c r="B23">
        <v>2</v>
      </c>
    </row>
    <row r="24" spans="1:2" x14ac:dyDescent="0.25">
      <c r="A24" s="23">
        <v>0.39</v>
      </c>
      <c r="B24">
        <v>5</v>
      </c>
    </row>
    <row r="25" spans="1:2" x14ac:dyDescent="0.25">
      <c r="A25" s="23">
        <v>0.4</v>
      </c>
      <c r="B25">
        <v>1</v>
      </c>
    </row>
    <row r="26" spans="1:2" x14ac:dyDescent="0.25">
      <c r="A26" s="23">
        <v>0.41</v>
      </c>
      <c r="B26">
        <v>36</v>
      </c>
    </row>
    <row r="27" spans="1:2" x14ac:dyDescent="0.25">
      <c r="A27" s="23">
        <v>0.42</v>
      </c>
      <c r="B27">
        <v>6</v>
      </c>
    </row>
    <row r="28" spans="1:2" x14ac:dyDescent="0.25">
      <c r="A28" s="23">
        <v>0.43</v>
      </c>
      <c r="B28">
        <v>5.5</v>
      </c>
    </row>
    <row r="29" spans="1:2" x14ac:dyDescent="0.25">
      <c r="A29" s="23">
        <v>0.45</v>
      </c>
      <c r="B29">
        <v>9.3333333333333339</v>
      </c>
    </row>
    <row r="30" spans="1:2" x14ac:dyDescent="0.25">
      <c r="A30" s="23">
        <v>0.46</v>
      </c>
      <c r="B30">
        <v>1.5</v>
      </c>
    </row>
    <row r="31" spans="1:2" x14ac:dyDescent="0.25">
      <c r="A31" s="23">
        <v>0.47</v>
      </c>
      <c r="B31">
        <v>9.75</v>
      </c>
    </row>
    <row r="32" spans="1:2" x14ac:dyDescent="0.25">
      <c r="A32" s="23">
        <v>0.48</v>
      </c>
      <c r="B32">
        <v>9</v>
      </c>
    </row>
    <row r="33" spans="1:2" x14ac:dyDescent="0.25">
      <c r="A33" s="23">
        <v>0.49</v>
      </c>
      <c r="B33">
        <v>23.6</v>
      </c>
    </row>
    <row r="34" spans="1:2" x14ac:dyDescent="0.25">
      <c r="A34" s="23">
        <v>0.5</v>
      </c>
      <c r="B34">
        <v>4</v>
      </c>
    </row>
    <row r="35" spans="1:2" x14ac:dyDescent="0.25">
      <c r="A35" s="23">
        <v>0.51</v>
      </c>
      <c r="B35">
        <v>2</v>
      </c>
    </row>
    <row r="36" spans="1:2" x14ac:dyDescent="0.25">
      <c r="A36" s="23">
        <v>0.52</v>
      </c>
      <c r="B36">
        <v>12</v>
      </c>
    </row>
    <row r="37" spans="1:2" x14ac:dyDescent="0.25">
      <c r="A37" s="23">
        <v>0.53</v>
      </c>
      <c r="B37">
        <v>7.5</v>
      </c>
    </row>
    <row r="38" spans="1:2" x14ac:dyDescent="0.25">
      <c r="A38" s="23">
        <v>0.54</v>
      </c>
      <c r="B38">
        <v>8.5</v>
      </c>
    </row>
    <row r="39" spans="1:2" x14ac:dyDescent="0.25">
      <c r="A39" s="23">
        <v>0.55000000000000004</v>
      </c>
      <c r="B39">
        <v>9</v>
      </c>
    </row>
    <row r="40" spans="1:2" x14ac:dyDescent="0.25">
      <c r="A40" s="23" t="s">
        <v>148</v>
      </c>
      <c r="B40">
        <v>12.684210526315789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9FAAC-E7DC-432C-8260-1E2956067824}">
  <dimension ref="A3:Y26"/>
  <sheetViews>
    <sheetView workbookViewId="0">
      <selection activeCell="Y18" sqref="Y18"/>
    </sheetView>
  </sheetViews>
  <sheetFormatPr defaultRowHeight="15" x14ac:dyDescent="0.25"/>
  <cols>
    <col min="1" max="1" width="13.140625" bestFit="1" customWidth="1"/>
    <col min="2" max="2" width="14.28515625" bestFit="1" customWidth="1"/>
    <col min="3" max="8" width="2" bestFit="1" customWidth="1"/>
    <col min="9" max="24" width="3" bestFit="1" customWidth="1"/>
    <col min="25" max="25" width="11.28515625" bestFit="1" customWidth="1"/>
  </cols>
  <sheetData>
    <row r="3" spans="1:25" x14ac:dyDescent="0.25">
      <c r="A3" s="21" t="s">
        <v>145</v>
      </c>
      <c r="B3" t="s">
        <v>166</v>
      </c>
    </row>
    <row r="4" spans="1:25" x14ac:dyDescent="0.25">
      <c r="A4" s="22">
        <v>2</v>
      </c>
      <c r="B4">
        <v>1</v>
      </c>
    </row>
    <row r="5" spans="1:25" x14ac:dyDescent="0.25">
      <c r="A5" s="22">
        <v>2.1</v>
      </c>
      <c r="B5">
        <v>13</v>
      </c>
    </row>
    <row r="6" spans="1:25" x14ac:dyDescent="0.25">
      <c r="A6" s="22">
        <v>2.2000000000000002</v>
      </c>
      <c r="B6">
        <v>6</v>
      </c>
    </row>
    <row r="7" spans="1:25" x14ac:dyDescent="0.25">
      <c r="A7" s="22">
        <v>2.2999999999999998</v>
      </c>
      <c r="B7">
        <v>7</v>
      </c>
    </row>
    <row r="8" spans="1:25" x14ac:dyDescent="0.25">
      <c r="A8" s="22">
        <v>2.5</v>
      </c>
      <c r="B8">
        <v>6</v>
      </c>
    </row>
    <row r="9" spans="1:25" x14ac:dyDescent="0.25">
      <c r="A9" s="22">
        <v>2.6</v>
      </c>
      <c r="B9">
        <v>17</v>
      </c>
    </row>
    <row r="10" spans="1:25" x14ac:dyDescent="0.25">
      <c r="A10" s="22">
        <v>2.7</v>
      </c>
      <c r="B10">
        <v>15</v>
      </c>
    </row>
    <row r="11" spans="1:25" x14ac:dyDescent="0.25">
      <c r="A11" s="22">
        <v>2.8</v>
      </c>
      <c r="B11">
        <v>69</v>
      </c>
    </row>
    <row r="12" spans="1:25" x14ac:dyDescent="0.25">
      <c r="A12" s="22">
        <v>2.9</v>
      </c>
      <c r="B12">
        <v>16</v>
      </c>
    </row>
    <row r="13" spans="1:25" x14ac:dyDescent="0.25">
      <c r="A13" s="22">
        <v>3</v>
      </c>
      <c r="B13">
        <v>10</v>
      </c>
    </row>
    <row r="14" spans="1:25" x14ac:dyDescent="0.25">
      <c r="A14" s="22">
        <v>3.3</v>
      </c>
      <c r="B14">
        <v>13</v>
      </c>
    </row>
    <row r="15" spans="1:25" ht="15.75" x14ac:dyDescent="0.25">
      <c r="A15" s="22">
        <v>3.8</v>
      </c>
      <c r="B15">
        <v>13</v>
      </c>
      <c r="Y15" s="24" t="s">
        <v>165</v>
      </c>
    </row>
    <row r="16" spans="1:25" x14ac:dyDescent="0.25">
      <c r="A16" s="22">
        <v>4</v>
      </c>
      <c r="B16">
        <v>15</v>
      </c>
    </row>
    <row r="17" spans="1:2" x14ac:dyDescent="0.25">
      <c r="A17" s="22">
        <v>4.0999999999999996</v>
      </c>
      <c r="B17">
        <v>20</v>
      </c>
    </row>
    <row r="18" spans="1:2" x14ac:dyDescent="0.25">
      <c r="A18" s="22">
        <v>4.2</v>
      </c>
      <c r="B18">
        <v>9</v>
      </c>
    </row>
    <row r="19" spans="1:2" x14ac:dyDescent="0.25">
      <c r="A19" s="22">
        <v>4.3</v>
      </c>
      <c r="B19">
        <v>36</v>
      </c>
    </row>
    <row r="20" spans="1:2" x14ac:dyDescent="0.25">
      <c r="A20" s="22">
        <v>4.4000000000000004</v>
      </c>
      <c r="B20">
        <v>14</v>
      </c>
    </row>
    <row r="21" spans="1:2" x14ac:dyDescent="0.25">
      <c r="A21" s="22">
        <v>4.5</v>
      </c>
      <c r="B21">
        <v>32</v>
      </c>
    </row>
    <row r="22" spans="1:2" x14ac:dyDescent="0.25">
      <c r="A22" s="22">
        <v>4.5999999999999996</v>
      </c>
      <c r="B22">
        <v>55</v>
      </c>
    </row>
    <row r="23" spans="1:2" x14ac:dyDescent="0.25">
      <c r="A23" s="22">
        <v>4.7</v>
      </c>
      <c r="B23">
        <v>39</v>
      </c>
    </row>
    <row r="24" spans="1:2" x14ac:dyDescent="0.25">
      <c r="A24" s="22">
        <v>4.8</v>
      </c>
      <c r="B24">
        <v>12</v>
      </c>
    </row>
    <row r="25" spans="1:2" x14ac:dyDescent="0.25">
      <c r="A25" s="22">
        <v>5</v>
      </c>
      <c r="B25">
        <v>3</v>
      </c>
    </row>
    <row r="26" spans="1:2" x14ac:dyDescent="0.25">
      <c r="A26" s="22" t="s">
        <v>148</v>
      </c>
      <c r="B26">
        <v>69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49B4D-C6D2-442B-A31A-8645F2BF3E6F}">
  <dimension ref="A1:J115"/>
  <sheetViews>
    <sheetView workbookViewId="0">
      <selection activeCell="A3" sqref="A3:J115"/>
    </sheetView>
  </sheetViews>
  <sheetFormatPr defaultRowHeight="15" x14ac:dyDescent="0.25"/>
  <cols>
    <col min="1" max="1" width="95.7109375" bestFit="1" customWidth="1"/>
    <col min="2" max="2" width="14.85546875" bestFit="1" customWidth="1"/>
    <col min="3" max="3" width="11" bestFit="1" customWidth="1"/>
    <col min="4" max="4" width="27" bestFit="1" customWidth="1"/>
    <col min="5" max="5" width="11" bestFit="1" customWidth="1"/>
    <col min="6" max="6" width="16.7109375" bestFit="1" customWidth="1"/>
    <col min="7" max="7" width="9.85546875" bestFit="1" customWidth="1"/>
    <col min="8" max="8" width="10" bestFit="1" customWidth="1"/>
    <col min="9" max="9" width="20" bestFit="1" customWidth="1"/>
    <col min="10" max="10" width="14.5703125" bestFit="1" customWidth="1"/>
  </cols>
  <sheetData>
    <row r="1" spans="1:10" x14ac:dyDescent="0.25">
      <c r="A1" s="4" t="s">
        <v>167</v>
      </c>
    </row>
    <row r="3" spans="1:10" x14ac:dyDescent="0.25">
      <c r="A3" t="s">
        <v>0</v>
      </c>
      <c r="B3" t="s">
        <v>1</v>
      </c>
      <c r="C3" t="s">
        <v>2</v>
      </c>
      <c r="D3" t="s">
        <v>3</v>
      </c>
      <c r="E3" t="s">
        <v>4</v>
      </c>
      <c r="F3" t="s">
        <v>5</v>
      </c>
      <c r="G3" t="s">
        <v>6</v>
      </c>
      <c r="H3" t="s">
        <v>7</v>
      </c>
      <c r="I3" t="s">
        <v>8</v>
      </c>
      <c r="J3" t="s">
        <v>9</v>
      </c>
    </row>
    <row r="4" spans="1:10" x14ac:dyDescent="0.25">
      <c r="A4" t="s">
        <v>64</v>
      </c>
      <c r="B4">
        <v>1800</v>
      </c>
      <c r="C4">
        <v>2700</v>
      </c>
      <c r="D4">
        <v>900</v>
      </c>
      <c r="E4">
        <v>0.38</v>
      </c>
      <c r="F4" t="s">
        <v>147</v>
      </c>
      <c r="G4">
        <v>2</v>
      </c>
      <c r="H4">
        <v>4.5</v>
      </c>
      <c r="I4" t="s">
        <v>61</v>
      </c>
      <c r="J4" t="s">
        <v>13</v>
      </c>
    </row>
    <row r="5" spans="1:10" x14ac:dyDescent="0.25">
      <c r="A5" t="s">
        <v>71</v>
      </c>
      <c r="B5">
        <v>990</v>
      </c>
      <c r="C5">
        <v>1500</v>
      </c>
      <c r="D5">
        <v>510</v>
      </c>
      <c r="E5">
        <v>0.34</v>
      </c>
      <c r="F5" t="s">
        <v>147</v>
      </c>
      <c r="G5">
        <v>39</v>
      </c>
      <c r="H5">
        <v>4.7</v>
      </c>
      <c r="I5" t="s">
        <v>61</v>
      </c>
      <c r="J5" t="s">
        <v>13</v>
      </c>
    </row>
    <row r="6" spans="1:10" x14ac:dyDescent="0.25">
      <c r="A6" t="s">
        <v>60</v>
      </c>
      <c r="B6">
        <v>950</v>
      </c>
      <c r="C6">
        <v>1525</v>
      </c>
      <c r="D6">
        <v>575</v>
      </c>
      <c r="E6">
        <v>0.38</v>
      </c>
      <c r="F6" t="s">
        <v>147</v>
      </c>
      <c r="G6">
        <v>2</v>
      </c>
      <c r="H6">
        <v>4.5</v>
      </c>
      <c r="I6" t="s">
        <v>61</v>
      </c>
      <c r="J6" t="s">
        <v>13</v>
      </c>
    </row>
    <row r="7" spans="1:10" x14ac:dyDescent="0.25">
      <c r="A7" t="s">
        <v>45</v>
      </c>
      <c r="B7">
        <v>1350</v>
      </c>
      <c r="C7">
        <v>1990</v>
      </c>
      <c r="D7">
        <v>640</v>
      </c>
      <c r="E7">
        <v>0.32</v>
      </c>
      <c r="F7" t="s">
        <v>147</v>
      </c>
      <c r="G7">
        <v>13</v>
      </c>
      <c r="H7">
        <v>3.8</v>
      </c>
      <c r="I7" t="s">
        <v>34</v>
      </c>
      <c r="J7" t="s">
        <v>13</v>
      </c>
    </row>
    <row r="8" spans="1:10" x14ac:dyDescent="0.25">
      <c r="A8" t="s">
        <v>72</v>
      </c>
      <c r="B8">
        <v>980</v>
      </c>
      <c r="C8">
        <v>1490</v>
      </c>
      <c r="D8">
        <v>510</v>
      </c>
      <c r="E8">
        <v>0.34</v>
      </c>
      <c r="F8" t="s">
        <v>147</v>
      </c>
      <c r="G8">
        <v>12</v>
      </c>
      <c r="H8">
        <v>4.7</v>
      </c>
      <c r="I8" t="s">
        <v>61</v>
      </c>
      <c r="J8" t="s">
        <v>13</v>
      </c>
    </row>
    <row r="9" spans="1:10" x14ac:dyDescent="0.25">
      <c r="A9" t="s">
        <v>28</v>
      </c>
      <c r="B9">
        <v>445</v>
      </c>
      <c r="C9">
        <v>873</v>
      </c>
      <c r="D9">
        <v>428</v>
      </c>
      <c r="E9">
        <v>0.49</v>
      </c>
      <c r="F9" t="s">
        <v>11</v>
      </c>
      <c r="G9">
        <v>69</v>
      </c>
      <c r="H9">
        <v>2.8</v>
      </c>
      <c r="I9" t="s">
        <v>12</v>
      </c>
      <c r="J9" t="s">
        <v>13</v>
      </c>
    </row>
    <row r="10" spans="1:10" x14ac:dyDescent="0.25">
      <c r="A10" t="s">
        <v>105</v>
      </c>
      <c r="B10">
        <v>2799</v>
      </c>
      <c r="C10">
        <v>3810</v>
      </c>
      <c r="D10">
        <v>1011</v>
      </c>
      <c r="E10">
        <v>0.27</v>
      </c>
      <c r="F10" t="s">
        <v>147</v>
      </c>
      <c r="I10" t="s">
        <v>85</v>
      </c>
      <c r="J10" t="s">
        <v>9</v>
      </c>
    </row>
    <row r="11" spans="1:10" x14ac:dyDescent="0.25">
      <c r="A11" t="s">
        <v>42</v>
      </c>
      <c r="B11">
        <v>1600</v>
      </c>
      <c r="C11">
        <v>2929</v>
      </c>
      <c r="D11">
        <v>1329</v>
      </c>
      <c r="E11">
        <v>0.45</v>
      </c>
      <c r="F11" t="s">
        <v>11</v>
      </c>
      <c r="G11">
        <v>5</v>
      </c>
      <c r="H11">
        <v>3.8</v>
      </c>
      <c r="I11" t="s">
        <v>34</v>
      </c>
      <c r="J11" t="s">
        <v>13</v>
      </c>
    </row>
    <row r="12" spans="1:10" x14ac:dyDescent="0.25">
      <c r="A12" t="s">
        <v>66</v>
      </c>
      <c r="B12">
        <v>2319</v>
      </c>
      <c r="C12">
        <v>3032</v>
      </c>
      <c r="D12">
        <v>713</v>
      </c>
      <c r="E12">
        <v>0.24</v>
      </c>
      <c r="F12" t="s">
        <v>147</v>
      </c>
      <c r="G12">
        <v>55</v>
      </c>
      <c r="H12">
        <v>4.5999999999999996</v>
      </c>
      <c r="I12" t="s">
        <v>61</v>
      </c>
      <c r="J12" t="s">
        <v>13</v>
      </c>
    </row>
    <row r="13" spans="1:10" x14ac:dyDescent="0.25">
      <c r="A13" t="s">
        <v>130</v>
      </c>
      <c r="B13">
        <v>198</v>
      </c>
      <c r="C13">
        <v>260</v>
      </c>
      <c r="D13">
        <v>62</v>
      </c>
      <c r="E13">
        <v>0.24</v>
      </c>
      <c r="F13" t="s">
        <v>147</v>
      </c>
      <c r="I13" t="s">
        <v>85</v>
      </c>
      <c r="J13" t="s">
        <v>9</v>
      </c>
    </row>
    <row r="14" spans="1:10" x14ac:dyDescent="0.25">
      <c r="A14" t="s">
        <v>111</v>
      </c>
      <c r="B14">
        <v>1666</v>
      </c>
      <c r="C14">
        <v>1699</v>
      </c>
      <c r="D14">
        <v>33</v>
      </c>
      <c r="E14">
        <v>0.02</v>
      </c>
      <c r="F14" t="s">
        <v>146</v>
      </c>
      <c r="I14" t="s">
        <v>85</v>
      </c>
      <c r="J14" t="s">
        <v>9</v>
      </c>
    </row>
    <row r="15" spans="1:10" x14ac:dyDescent="0.25">
      <c r="A15" t="s">
        <v>47</v>
      </c>
      <c r="B15">
        <v>2999</v>
      </c>
      <c r="C15">
        <v>3290</v>
      </c>
      <c r="D15">
        <v>291</v>
      </c>
      <c r="E15">
        <v>0.09</v>
      </c>
      <c r="F15" t="s">
        <v>146</v>
      </c>
      <c r="G15">
        <v>15</v>
      </c>
      <c r="H15">
        <v>4</v>
      </c>
      <c r="I15" t="s">
        <v>34</v>
      </c>
      <c r="J15" t="s">
        <v>13</v>
      </c>
    </row>
    <row r="16" spans="1:10" x14ac:dyDescent="0.25">
      <c r="A16" t="s">
        <v>129</v>
      </c>
      <c r="B16">
        <v>1875</v>
      </c>
      <c r="C16">
        <v>1899</v>
      </c>
      <c r="D16">
        <v>24</v>
      </c>
      <c r="E16">
        <v>0.01</v>
      </c>
      <c r="F16" t="s">
        <v>146</v>
      </c>
      <c r="I16" t="s">
        <v>85</v>
      </c>
      <c r="J16" t="s">
        <v>9</v>
      </c>
    </row>
    <row r="17" spans="1:10" x14ac:dyDescent="0.25">
      <c r="A17" t="s">
        <v>121</v>
      </c>
      <c r="B17">
        <v>1200</v>
      </c>
      <c r="C17">
        <v>2400</v>
      </c>
      <c r="D17">
        <v>1200</v>
      </c>
      <c r="E17">
        <v>0.5</v>
      </c>
      <c r="F17" t="s">
        <v>11</v>
      </c>
      <c r="I17" t="s">
        <v>85</v>
      </c>
      <c r="J17" t="s">
        <v>9</v>
      </c>
    </row>
    <row r="18" spans="1:10" x14ac:dyDescent="0.25">
      <c r="A18" t="s">
        <v>95</v>
      </c>
      <c r="B18">
        <v>1200</v>
      </c>
      <c r="C18">
        <v>1950</v>
      </c>
      <c r="D18">
        <v>750</v>
      </c>
      <c r="E18">
        <v>0.38</v>
      </c>
      <c r="F18" t="s">
        <v>147</v>
      </c>
      <c r="I18" t="s">
        <v>85</v>
      </c>
      <c r="J18" t="s">
        <v>9</v>
      </c>
    </row>
    <row r="19" spans="1:10" x14ac:dyDescent="0.25">
      <c r="A19" t="s">
        <v>106</v>
      </c>
      <c r="B19">
        <v>790</v>
      </c>
      <c r="C19">
        <v>1485</v>
      </c>
      <c r="D19">
        <v>695</v>
      </c>
      <c r="E19">
        <v>0.47</v>
      </c>
      <c r="F19" t="s">
        <v>11</v>
      </c>
      <c r="I19" t="s">
        <v>85</v>
      </c>
      <c r="J19" t="s">
        <v>9</v>
      </c>
    </row>
    <row r="20" spans="1:10" x14ac:dyDescent="0.25">
      <c r="A20" t="s">
        <v>32</v>
      </c>
      <c r="B20">
        <v>3750</v>
      </c>
      <c r="C20">
        <v>6143</v>
      </c>
      <c r="D20">
        <v>2393</v>
      </c>
      <c r="E20">
        <v>0.39</v>
      </c>
      <c r="F20" t="s">
        <v>147</v>
      </c>
      <c r="G20">
        <v>5</v>
      </c>
      <c r="H20">
        <v>3</v>
      </c>
      <c r="I20" t="s">
        <v>34</v>
      </c>
      <c r="J20" t="s">
        <v>13</v>
      </c>
    </row>
    <row r="21" spans="1:10" x14ac:dyDescent="0.25">
      <c r="A21" t="s">
        <v>22</v>
      </c>
      <c r="B21">
        <v>1000</v>
      </c>
      <c r="C21">
        <v>2000</v>
      </c>
      <c r="D21">
        <v>1000</v>
      </c>
      <c r="E21">
        <v>0.5</v>
      </c>
      <c r="F21" t="s">
        <v>11</v>
      </c>
      <c r="G21">
        <v>7</v>
      </c>
      <c r="H21">
        <v>2.2999999999999998</v>
      </c>
      <c r="I21" t="s">
        <v>12</v>
      </c>
      <c r="J21" t="s">
        <v>13</v>
      </c>
    </row>
    <row r="22" spans="1:10" x14ac:dyDescent="0.25">
      <c r="A22" t="s">
        <v>68</v>
      </c>
      <c r="B22">
        <v>998</v>
      </c>
      <c r="C22">
        <v>1966</v>
      </c>
      <c r="D22">
        <v>968</v>
      </c>
      <c r="E22">
        <v>0.49</v>
      </c>
      <c r="F22" t="s">
        <v>11</v>
      </c>
      <c r="G22">
        <v>44</v>
      </c>
      <c r="H22">
        <v>4.5999999999999996</v>
      </c>
      <c r="I22" t="s">
        <v>61</v>
      </c>
      <c r="J22" t="s">
        <v>13</v>
      </c>
    </row>
    <row r="23" spans="1:10" x14ac:dyDescent="0.25">
      <c r="A23" t="s">
        <v>107</v>
      </c>
      <c r="B23">
        <v>690</v>
      </c>
      <c r="C23">
        <v>1200</v>
      </c>
      <c r="D23">
        <v>510</v>
      </c>
      <c r="E23">
        <v>0.43</v>
      </c>
      <c r="F23" t="s">
        <v>11</v>
      </c>
      <c r="I23" t="s">
        <v>85</v>
      </c>
      <c r="J23" t="s">
        <v>9</v>
      </c>
    </row>
    <row r="24" spans="1:10" x14ac:dyDescent="0.25">
      <c r="A24" t="s">
        <v>26</v>
      </c>
      <c r="B24">
        <v>38</v>
      </c>
      <c r="C24">
        <v>80</v>
      </c>
      <c r="D24">
        <v>42</v>
      </c>
      <c r="E24">
        <v>0.53</v>
      </c>
      <c r="F24" t="s">
        <v>11</v>
      </c>
      <c r="G24">
        <v>13</v>
      </c>
      <c r="H24">
        <v>3.3</v>
      </c>
      <c r="I24" t="s">
        <v>34</v>
      </c>
      <c r="J24" t="s">
        <v>13</v>
      </c>
    </row>
    <row r="25" spans="1:10" x14ac:dyDescent="0.25">
      <c r="A25" t="s">
        <v>124</v>
      </c>
      <c r="B25">
        <v>248</v>
      </c>
      <c r="C25">
        <v>486</v>
      </c>
      <c r="D25">
        <v>238</v>
      </c>
      <c r="E25">
        <v>0.49</v>
      </c>
      <c r="F25" t="s">
        <v>11</v>
      </c>
      <c r="I25" t="s">
        <v>85</v>
      </c>
      <c r="J25" t="s">
        <v>9</v>
      </c>
    </row>
    <row r="26" spans="1:10" x14ac:dyDescent="0.25">
      <c r="A26" t="s">
        <v>76</v>
      </c>
      <c r="B26">
        <v>552</v>
      </c>
      <c r="C26">
        <v>1035</v>
      </c>
      <c r="D26">
        <v>483</v>
      </c>
      <c r="E26">
        <v>0.47</v>
      </c>
      <c r="F26" t="s">
        <v>11</v>
      </c>
      <c r="G26">
        <v>12</v>
      </c>
      <c r="H26">
        <v>4.8</v>
      </c>
      <c r="I26" t="s">
        <v>61</v>
      </c>
      <c r="J26" t="s">
        <v>13</v>
      </c>
    </row>
    <row r="27" spans="1:10" x14ac:dyDescent="0.25">
      <c r="A27" t="s">
        <v>88</v>
      </c>
      <c r="B27">
        <v>475</v>
      </c>
      <c r="C27">
        <v>931</v>
      </c>
      <c r="D27">
        <v>456</v>
      </c>
      <c r="E27">
        <v>0.49</v>
      </c>
      <c r="F27" t="s">
        <v>11</v>
      </c>
      <c r="I27" t="s">
        <v>85</v>
      </c>
      <c r="J27" t="s">
        <v>9</v>
      </c>
    </row>
    <row r="28" spans="1:10" x14ac:dyDescent="0.25">
      <c r="A28" t="s">
        <v>84</v>
      </c>
      <c r="B28">
        <v>1860</v>
      </c>
      <c r="C28">
        <v>3220</v>
      </c>
      <c r="D28">
        <v>1360</v>
      </c>
      <c r="E28">
        <v>0.42</v>
      </c>
      <c r="F28" t="s">
        <v>11</v>
      </c>
      <c r="I28" t="s">
        <v>85</v>
      </c>
      <c r="J28" t="s">
        <v>9</v>
      </c>
    </row>
    <row r="29" spans="1:10" x14ac:dyDescent="0.25">
      <c r="A29" t="s">
        <v>24</v>
      </c>
      <c r="B29">
        <v>2170</v>
      </c>
      <c r="C29">
        <v>2500</v>
      </c>
      <c r="D29">
        <v>330</v>
      </c>
      <c r="E29">
        <v>0.13</v>
      </c>
      <c r="F29" t="s">
        <v>146</v>
      </c>
      <c r="G29">
        <v>6</v>
      </c>
      <c r="H29">
        <v>2.5</v>
      </c>
      <c r="I29" t="s">
        <v>12</v>
      </c>
      <c r="J29" t="s">
        <v>13</v>
      </c>
    </row>
    <row r="30" spans="1:10" x14ac:dyDescent="0.25">
      <c r="A30" t="s">
        <v>53</v>
      </c>
      <c r="B30">
        <v>1758</v>
      </c>
      <c r="C30">
        <v>2499</v>
      </c>
      <c r="D30">
        <v>741</v>
      </c>
      <c r="E30">
        <v>0.3</v>
      </c>
      <c r="F30" t="s">
        <v>147</v>
      </c>
      <c r="G30">
        <v>20</v>
      </c>
      <c r="H30">
        <v>4.0999999999999996</v>
      </c>
      <c r="I30" t="s">
        <v>34</v>
      </c>
      <c r="J30" t="s">
        <v>13</v>
      </c>
    </row>
    <row r="31" spans="1:10" x14ac:dyDescent="0.25">
      <c r="A31" t="s">
        <v>63</v>
      </c>
      <c r="B31">
        <v>1980</v>
      </c>
      <c r="C31">
        <v>2699</v>
      </c>
      <c r="D31">
        <v>719</v>
      </c>
      <c r="E31">
        <v>0.27</v>
      </c>
      <c r="F31" t="s">
        <v>147</v>
      </c>
      <c r="G31">
        <v>32</v>
      </c>
      <c r="H31">
        <v>4.5</v>
      </c>
      <c r="I31" t="s">
        <v>61</v>
      </c>
      <c r="J31" t="s">
        <v>13</v>
      </c>
    </row>
    <row r="32" spans="1:10" x14ac:dyDescent="0.25">
      <c r="A32" t="s">
        <v>73</v>
      </c>
      <c r="B32">
        <v>1940</v>
      </c>
      <c r="C32">
        <v>2650</v>
      </c>
      <c r="D32">
        <v>710</v>
      </c>
      <c r="E32">
        <v>0.27</v>
      </c>
      <c r="F32" t="s">
        <v>147</v>
      </c>
      <c r="G32">
        <v>20</v>
      </c>
      <c r="H32">
        <v>4.7</v>
      </c>
      <c r="I32" t="s">
        <v>61</v>
      </c>
      <c r="J32" t="s">
        <v>13</v>
      </c>
    </row>
    <row r="33" spans="1:10" x14ac:dyDescent="0.25">
      <c r="A33" t="s">
        <v>110</v>
      </c>
      <c r="B33">
        <v>1460</v>
      </c>
      <c r="C33">
        <v>2290</v>
      </c>
      <c r="D33">
        <v>830</v>
      </c>
      <c r="E33">
        <v>0.36</v>
      </c>
      <c r="F33" t="s">
        <v>147</v>
      </c>
      <c r="I33" t="s">
        <v>85</v>
      </c>
      <c r="J33" t="s">
        <v>9</v>
      </c>
    </row>
    <row r="34" spans="1:10" x14ac:dyDescent="0.25">
      <c r="A34" t="s">
        <v>14</v>
      </c>
      <c r="B34">
        <v>2115</v>
      </c>
      <c r="C34">
        <v>4700</v>
      </c>
      <c r="D34">
        <v>2585</v>
      </c>
      <c r="E34">
        <v>0.55000000000000004</v>
      </c>
      <c r="F34" t="s">
        <v>11</v>
      </c>
      <c r="G34">
        <v>13</v>
      </c>
      <c r="H34">
        <v>2.1</v>
      </c>
      <c r="I34" t="s">
        <v>12</v>
      </c>
      <c r="J34" t="s">
        <v>13</v>
      </c>
    </row>
    <row r="35" spans="1:10" x14ac:dyDescent="0.25">
      <c r="A35" t="s">
        <v>135</v>
      </c>
      <c r="B35">
        <v>199</v>
      </c>
      <c r="C35">
        <v>553</v>
      </c>
      <c r="D35">
        <v>354</v>
      </c>
      <c r="E35">
        <v>0.64</v>
      </c>
      <c r="F35" t="s">
        <v>11</v>
      </c>
      <c r="I35" t="s">
        <v>85</v>
      </c>
      <c r="J35" t="s">
        <v>9</v>
      </c>
    </row>
    <row r="36" spans="1:10" x14ac:dyDescent="0.25">
      <c r="A36" t="s">
        <v>120</v>
      </c>
      <c r="B36">
        <v>899</v>
      </c>
      <c r="C36">
        <v>1699</v>
      </c>
      <c r="D36">
        <v>800</v>
      </c>
      <c r="E36">
        <v>0.47</v>
      </c>
      <c r="F36" t="s">
        <v>11</v>
      </c>
      <c r="I36" t="s">
        <v>85</v>
      </c>
      <c r="J36" t="s">
        <v>9</v>
      </c>
    </row>
    <row r="37" spans="1:10" x14ac:dyDescent="0.25">
      <c r="A37" t="s">
        <v>93</v>
      </c>
      <c r="B37">
        <v>1190</v>
      </c>
      <c r="C37">
        <v>1785</v>
      </c>
      <c r="D37">
        <v>595</v>
      </c>
      <c r="E37">
        <v>0.33</v>
      </c>
      <c r="F37" t="s">
        <v>147</v>
      </c>
      <c r="I37" t="s">
        <v>85</v>
      </c>
      <c r="J37" t="s">
        <v>9</v>
      </c>
    </row>
    <row r="38" spans="1:10" x14ac:dyDescent="0.25">
      <c r="A38" t="s">
        <v>109</v>
      </c>
      <c r="B38">
        <v>230</v>
      </c>
      <c r="C38">
        <v>450</v>
      </c>
      <c r="D38">
        <v>220</v>
      </c>
      <c r="E38">
        <v>0.49</v>
      </c>
      <c r="F38" t="s">
        <v>11</v>
      </c>
      <c r="I38" t="s">
        <v>85</v>
      </c>
      <c r="J38" t="s">
        <v>9</v>
      </c>
    </row>
    <row r="39" spans="1:10" x14ac:dyDescent="0.25">
      <c r="A39" t="s">
        <v>20</v>
      </c>
      <c r="B39">
        <v>968</v>
      </c>
      <c r="C39">
        <v>1814</v>
      </c>
      <c r="D39">
        <v>846</v>
      </c>
      <c r="E39">
        <v>0.47</v>
      </c>
      <c r="F39" t="s">
        <v>11</v>
      </c>
      <c r="G39">
        <v>6</v>
      </c>
      <c r="H39">
        <v>2.2000000000000002</v>
      </c>
      <c r="I39" t="s">
        <v>12</v>
      </c>
      <c r="J39" t="s">
        <v>13</v>
      </c>
    </row>
    <row r="40" spans="1:10" x14ac:dyDescent="0.25">
      <c r="A40" t="s">
        <v>127</v>
      </c>
      <c r="B40">
        <v>1080</v>
      </c>
      <c r="C40">
        <v>1874</v>
      </c>
      <c r="D40">
        <v>794</v>
      </c>
      <c r="E40">
        <v>0.42</v>
      </c>
      <c r="F40" t="s">
        <v>11</v>
      </c>
      <c r="I40" t="s">
        <v>85</v>
      </c>
      <c r="J40" t="s">
        <v>9</v>
      </c>
    </row>
    <row r="41" spans="1:10" x14ac:dyDescent="0.25">
      <c r="A41" t="s">
        <v>128</v>
      </c>
      <c r="B41">
        <v>1420</v>
      </c>
      <c r="C41">
        <v>2420</v>
      </c>
      <c r="D41">
        <v>1000</v>
      </c>
      <c r="E41">
        <v>0.41</v>
      </c>
      <c r="F41" t="s">
        <v>11</v>
      </c>
      <c r="I41" t="s">
        <v>85</v>
      </c>
      <c r="J41" t="s">
        <v>9</v>
      </c>
    </row>
    <row r="42" spans="1:10" x14ac:dyDescent="0.25">
      <c r="A42" t="s">
        <v>25</v>
      </c>
      <c r="B42">
        <v>382</v>
      </c>
      <c r="C42">
        <v>700</v>
      </c>
      <c r="D42">
        <v>318</v>
      </c>
      <c r="E42">
        <v>0.45</v>
      </c>
      <c r="F42" t="s">
        <v>11</v>
      </c>
      <c r="G42">
        <v>17</v>
      </c>
      <c r="H42">
        <v>2.6</v>
      </c>
      <c r="I42" t="s">
        <v>12</v>
      </c>
      <c r="J42" t="s">
        <v>13</v>
      </c>
    </row>
    <row r="43" spans="1:10" x14ac:dyDescent="0.25">
      <c r="A43" t="s">
        <v>104</v>
      </c>
      <c r="B43">
        <v>799</v>
      </c>
      <c r="C43">
        <v>1567</v>
      </c>
      <c r="D43">
        <v>768</v>
      </c>
      <c r="E43">
        <v>0.49</v>
      </c>
      <c r="F43" t="s">
        <v>11</v>
      </c>
      <c r="I43" t="s">
        <v>85</v>
      </c>
      <c r="J43" t="s">
        <v>9</v>
      </c>
    </row>
    <row r="44" spans="1:10" x14ac:dyDescent="0.25">
      <c r="A44" t="s">
        <v>104</v>
      </c>
      <c r="B44">
        <v>657</v>
      </c>
      <c r="C44">
        <v>1288</v>
      </c>
      <c r="D44">
        <v>631</v>
      </c>
      <c r="E44">
        <v>0.49</v>
      </c>
      <c r="F44" t="s">
        <v>11</v>
      </c>
      <c r="I44" t="s">
        <v>85</v>
      </c>
      <c r="J44" t="s">
        <v>9</v>
      </c>
    </row>
    <row r="45" spans="1:10" x14ac:dyDescent="0.25">
      <c r="A45" t="s">
        <v>77</v>
      </c>
      <c r="B45">
        <v>332</v>
      </c>
      <c r="C45">
        <v>684</v>
      </c>
      <c r="D45">
        <v>352</v>
      </c>
      <c r="E45">
        <v>0.51</v>
      </c>
      <c r="F45" t="s">
        <v>11</v>
      </c>
      <c r="G45">
        <v>2</v>
      </c>
      <c r="H45">
        <v>5</v>
      </c>
      <c r="I45" t="s">
        <v>61</v>
      </c>
      <c r="J45" t="s">
        <v>13</v>
      </c>
    </row>
    <row r="46" spans="1:10" x14ac:dyDescent="0.25">
      <c r="A46" t="s">
        <v>18</v>
      </c>
      <c r="B46">
        <v>990</v>
      </c>
      <c r="C46">
        <v>1814</v>
      </c>
      <c r="D46">
        <v>824</v>
      </c>
      <c r="E46">
        <v>0.45</v>
      </c>
      <c r="F46" t="s">
        <v>11</v>
      </c>
      <c r="G46">
        <v>6</v>
      </c>
      <c r="H46">
        <v>2.2000000000000002</v>
      </c>
      <c r="I46" t="s">
        <v>12</v>
      </c>
      <c r="J46" t="s">
        <v>13</v>
      </c>
    </row>
    <row r="47" spans="1:10" x14ac:dyDescent="0.25">
      <c r="A47" t="s">
        <v>126</v>
      </c>
      <c r="B47">
        <v>525</v>
      </c>
      <c r="C47">
        <v>1029</v>
      </c>
      <c r="D47">
        <v>504</v>
      </c>
      <c r="E47">
        <v>0.49</v>
      </c>
      <c r="F47" t="s">
        <v>11</v>
      </c>
      <c r="I47" t="s">
        <v>85</v>
      </c>
      <c r="J47" t="s">
        <v>9</v>
      </c>
    </row>
    <row r="48" spans="1:10" x14ac:dyDescent="0.25">
      <c r="A48" t="s">
        <v>90</v>
      </c>
      <c r="B48">
        <v>610</v>
      </c>
      <c r="C48">
        <v>1060</v>
      </c>
      <c r="D48">
        <v>450</v>
      </c>
      <c r="E48">
        <v>0.42</v>
      </c>
      <c r="F48" t="s">
        <v>11</v>
      </c>
      <c r="I48" t="s">
        <v>85</v>
      </c>
      <c r="J48" t="s">
        <v>9</v>
      </c>
    </row>
    <row r="49" spans="1:10" x14ac:dyDescent="0.25">
      <c r="A49" t="s">
        <v>82</v>
      </c>
      <c r="B49">
        <v>979</v>
      </c>
      <c r="C49">
        <v>1920</v>
      </c>
      <c r="D49">
        <v>941</v>
      </c>
      <c r="E49">
        <v>0.49</v>
      </c>
      <c r="F49" t="s">
        <v>11</v>
      </c>
      <c r="G49">
        <v>1</v>
      </c>
      <c r="H49">
        <v>5</v>
      </c>
      <c r="I49" t="s">
        <v>61</v>
      </c>
      <c r="J49" t="s">
        <v>13</v>
      </c>
    </row>
    <row r="50" spans="1:10" x14ac:dyDescent="0.25">
      <c r="A50" t="s">
        <v>136</v>
      </c>
      <c r="B50">
        <v>169</v>
      </c>
      <c r="C50">
        <v>320</v>
      </c>
      <c r="D50">
        <v>151</v>
      </c>
      <c r="E50">
        <v>0.47</v>
      </c>
      <c r="F50" t="s">
        <v>11</v>
      </c>
      <c r="I50" t="s">
        <v>85</v>
      </c>
      <c r="J50" t="s">
        <v>9</v>
      </c>
    </row>
    <row r="51" spans="1:10" x14ac:dyDescent="0.25">
      <c r="A51" t="s">
        <v>97</v>
      </c>
      <c r="B51">
        <v>299</v>
      </c>
      <c r="C51">
        <v>600</v>
      </c>
      <c r="D51">
        <v>301</v>
      </c>
      <c r="E51">
        <v>0.5</v>
      </c>
      <c r="F51" t="s">
        <v>11</v>
      </c>
      <c r="I51" t="s">
        <v>85</v>
      </c>
      <c r="J51" t="s">
        <v>9</v>
      </c>
    </row>
    <row r="52" spans="1:10" x14ac:dyDescent="0.25">
      <c r="A52" t="s">
        <v>94</v>
      </c>
      <c r="B52">
        <v>671</v>
      </c>
      <c r="C52">
        <v>1316</v>
      </c>
      <c r="D52">
        <v>645</v>
      </c>
      <c r="E52">
        <v>0.49</v>
      </c>
      <c r="F52" t="s">
        <v>11</v>
      </c>
      <c r="I52" t="s">
        <v>85</v>
      </c>
      <c r="J52" t="s">
        <v>9</v>
      </c>
    </row>
    <row r="53" spans="1:10" x14ac:dyDescent="0.25">
      <c r="A53" t="s">
        <v>113</v>
      </c>
      <c r="B53">
        <v>274</v>
      </c>
      <c r="C53">
        <v>537</v>
      </c>
      <c r="D53">
        <v>263</v>
      </c>
      <c r="E53">
        <v>0.49</v>
      </c>
      <c r="F53" t="s">
        <v>11</v>
      </c>
      <c r="I53" t="s">
        <v>85</v>
      </c>
      <c r="J53" t="s">
        <v>9</v>
      </c>
    </row>
    <row r="54" spans="1:10" x14ac:dyDescent="0.25">
      <c r="A54" t="s">
        <v>132</v>
      </c>
      <c r="B54">
        <v>1190</v>
      </c>
      <c r="C54">
        <v>1810</v>
      </c>
      <c r="D54">
        <v>620</v>
      </c>
      <c r="E54">
        <v>0.34</v>
      </c>
      <c r="F54" t="s">
        <v>147</v>
      </c>
      <c r="I54" t="s">
        <v>85</v>
      </c>
      <c r="J54" t="s">
        <v>9</v>
      </c>
    </row>
    <row r="55" spans="1:10" x14ac:dyDescent="0.25">
      <c r="A55" t="s">
        <v>92</v>
      </c>
      <c r="B55">
        <v>999</v>
      </c>
      <c r="C55">
        <v>2000</v>
      </c>
      <c r="D55">
        <v>1001</v>
      </c>
      <c r="E55">
        <v>0.5</v>
      </c>
      <c r="F55" t="s">
        <v>11</v>
      </c>
      <c r="I55" t="s">
        <v>85</v>
      </c>
      <c r="J55" t="s">
        <v>9</v>
      </c>
    </row>
    <row r="56" spans="1:10" x14ac:dyDescent="0.25">
      <c r="A56" t="s">
        <v>103</v>
      </c>
      <c r="B56">
        <v>699</v>
      </c>
      <c r="C56">
        <v>1343</v>
      </c>
      <c r="D56">
        <v>644</v>
      </c>
      <c r="E56">
        <v>0.48</v>
      </c>
      <c r="F56" t="s">
        <v>11</v>
      </c>
      <c r="I56" t="s">
        <v>85</v>
      </c>
      <c r="J56" t="s">
        <v>9</v>
      </c>
    </row>
    <row r="57" spans="1:10" x14ac:dyDescent="0.25">
      <c r="A57" t="s">
        <v>81</v>
      </c>
      <c r="B57">
        <v>171</v>
      </c>
      <c r="C57">
        <v>360</v>
      </c>
      <c r="D57">
        <v>189</v>
      </c>
      <c r="E57">
        <v>0.53</v>
      </c>
      <c r="F57" t="s">
        <v>11</v>
      </c>
      <c r="G57">
        <v>2</v>
      </c>
      <c r="H57">
        <v>5</v>
      </c>
      <c r="I57" t="s">
        <v>61</v>
      </c>
      <c r="J57" t="s">
        <v>13</v>
      </c>
    </row>
    <row r="58" spans="1:10" x14ac:dyDescent="0.25">
      <c r="A58" t="s">
        <v>96</v>
      </c>
      <c r="B58">
        <v>199</v>
      </c>
      <c r="C58">
        <v>504</v>
      </c>
      <c r="D58">
        <v>305</v>
      </c>
      <c r="E58">
        <v>0.61</v>
      </c>
      <c r="F58" t="s">
        <v>11</v>
      </c>
      <c r="I58" t="s">
        <v>85</v>
      </c>
      <c r="J58" t="s">
        <v>9</v>
      </c>
    </row>
    <row r="59" spans="1:10" x14ac:dyDescent="0.25">
      <c r="A59" t="s">
        <v>96</v>
      </c>
      <c r="B59">
        <v>176</v>
      </c>
      <c r="C59">
        <v>345</v>
      </c>
      <c r="D59">
        <v>169</v>
      </c>
      <c r="E59">
        <v>0.49</v>
      </c>
      <c r="F59" t="s">
        <v>11</v>
      </c>
      <c r="I59" t="s">
        <v>85</v>
      </c>
      <c r="J59" t="s">
        <v>9</v>
      </c>
    </row>
    <row r="60" spans="1:10" x14ac:dyDescent="0.25">
      <c r="A60" t="s">
        <v>108</v>
      </c>
      <c r="B60">
        <v>1732</v>
      </c>
      <c r="C60">
        <v>1799</v>
      </c>
      <c r="D60">
        <v>67</v>
      </c>
      <c r="E60">
        <v>0.04</v>
      </c>
      <c r="F60" t="s">
        <v>146</v>
      </c>
      <c r="I60" t="s">
        <v>85</v>
      </c>
      <c r="J60" t="s">
        <v>9</v>
      </c>
    </row>
    <row r="61" spans="1:10" x14ac:dyDescent="0.25">
      <c r="A61" t="s">
        <v>101</v>
      </c>
      <c r="B61">
        <v>799</v>
      </c>
      <c r="C61">
        <v>1343</v>
      </c>
      <c r="D61">
        <v>544</v>
      </c>
      <c r="E61">
        <v>0.41</v>
      </c>
      <c r="F61" t="s">
        <v>11</v>
      </c>
      <c r="I61" t="s">
        <v>85</v>
      </c>
      <c r="J61" t="s">
        <v>9</v>
      </c>
    </row>
    <row r="62" spans="1:10" x14ac:dyDescent="0.25">
      <c r="A62" t="s">
        <v>48</v>
      </c>
      <c r="B62">
        <v>988</v>
      </c>
      <c r="C62">
        <v>1580</v>
      </c>
      <c r="D62">
        <v>592</v>
      </c>
      <c r="E62">
        <v>0.37</v>
      </c>
      <c r="F62" t="s">
        <v>147</v>
      </c>
      <c r="G62">
        <v>2</v>
      </c>
      <c r="H62">
        <v>4</v>
      </c>
      <c r="I62" t="s">
        <v>34</v>
      </c>
      <c r="J62" t="s">
        <v>13</v>
      </c>
    </row>
    <row r="63" spans="1:10" x14ac:dyDescent="0.25">
      <c r="A63" t="s">
        <v>80</v>
      </c>
      <c r="B63">
        <v>1620</v>
      </c>
      <c r="C63">
        <v>2690</v>
      </c>
      <c r="D63">
        <v>1070</v>
      </c>
      <c r="E63">
        <v>0.4</v>
      </c>
      <c r="F63" t="s">
        <v>11</v>
      </c>
      <c r="G63">
        <v>1</v>
      </c>
      <c r="H63">
        <v>5</v>
      </c>
      <c r="I63" t="s">
        <v>61</v>
      </c>
      <c r="J63" t="s">
        <v>13</v>
      </c>
    </row>
    <row r="64" spans="1:10" x14ac:dyDescent="0.25">
      <c r="A64" t="s">
        <v>16</v>
      </c>
      <c r="B64">
        <v>1570</v>
      </c>
      <c r="C64">
        <v>2988</v>
      </c>
      <c r="D64">
        <v>1418</v>
      </c>
      <c r="E64">
        <v>0.47</v>
      </c>
      <c r="F64" t="s">
        <v>11</v>
      </c>
      <c r="G64">
        <v>7</v>
      </c>
      <c r="H64">
        <v>2.1</v>
      </c>
      <c r="I64" t="s">
        <v>12</v>
      </c>
      <c r="J64" t="s">
        <v>13</v>
      </c>
    </row>
    <row r="65" spans="1:10" x14ac:dyDescent="0.25">
      <c r="A65" t="s">
        <v>69</v>
      </c>
      <c r="B65">
        <v>420</v>
      </c>
      <c r="C65">
        <v>647</v>
      </c>
      <c r="D65">
        <v>227</v>
      </c>
      <c r="E65">
        <v>0.35</v>
      </c>
      <c r="F65" t="s">
        <v>147</v>
      </c>
      <c r="G65">
        <v>49</v>
      </c>
      <c r="H65">
        <v>4.5999999999999996</v>
      </c>
      <c r="I65" t="s">
        <v>61</v>
      </c>
      <c r="J65" t="s">
        <v>13</v>
      </c>
    </row>
    <row r="66" spans="1:10" x14ac:dyDescent="0.25">
      <c r="A66" t="s">
        <v>56</v>
      </c>
      <c r="B66">
        <v>185</v>
      </c>
      <c r="C66">
        <v>382</v>
      </c>
      <c r="D66">
        <v>197</v>
      </c>
      <c r="E66">
        <v>0.52</v>
      </c>
      <c r="F66" t="s">
        <v>11</v>
      </c>
      <c r="G66">
        <v>9</v>
      </c>
      <c r="H66">
        <v>4.3</v>
      </c>
      <c r="I66" t="s">
        <v>34</v>
      </c>
      <c r="J66" t="s">
        <v>13</v>
      </c>
    </row>
    <row r="67" spans="1:10" x14ac:dyDescent="0.25">
      <c r="A67" t="s">
        <v>59</v>
      </c>
      <c r="B67">
        <v>1650</v>
      </c>
      <c r="C67">
        <v>2150</v>
      </c>
      <c r="D67">
        <v>500</v>
      </c>
      <c r="E67">
        <v>0.23</v>
      </c>
      <c r="F67" t="s">
        <v>147</v>
      </c>
      <c r="G67">
        <v>14</v>
      </c>
      <c r="H67">
        <v>4.4000000000000004</v>
      </c>
      <c r="I67" t="s">
        <v>34</v>
      </c>
      <c r="J67" t="s">
        <v>13</v>
      </c>
    </row>
    <row r="68" spans="1:10" x14ac:dyDescent="0.25">
      <c r="A68" t="s">
        <v>52</v>
      </c>
      <c r="B68">
        <v>799</v>
      </c>
      <c r="C68">
        <v>999</v>
      </c>
      <c r="D68">
        <v>200</v>
      </c>
      <c r="E68">
        <v>0.2</v>
      </c>
      <c r="F68" t="s">
        <v>147</v>
      </c>
      <c r="G68">
        <v>12</v>
      </c>
      <c r="H68">
        <v>4.0999999999999996</v>
      </c>
      <c r="I68" t="s">
        <v>34</v>
      </c>
      <c r="J68" t="s">
        <v>13</v>
      </c>
    </row>
    <row r="69" spans="1:10" x14ac:dyDescent="0.25">
      <c r="A69" t="s">
        <v>50</v>
      </c>
      <c r="B69">
        <v>330</v>
      </c>
      <c r="C69">
        <v>647</v>
      </c>
      <c r="D69">
        <v>317</v>
      </c>
      <c r="E69">
        <v>0.49</v>
      </c>
      <c r="F69" t="s">
        <v>11</v>
      </c>
      <c r="G69">
        <v>1</v>
      </c>
      <c r="H69">
        <v>4</v>
      </c>
      <c r="I69" t="s">
        <v>34</v>
      </c>
      <c r="J69" t="s">
        <v>13</v>
      </c>
    </row>
    <row r="70" spans="1:10" x14ac:dyDescent="0.25">
      <c r="A70" t="s">
        <v>27</v>
      </c>
      <c r="B70">
        <v>325</v>
      </c>
      <c r="C70">
        <v>680</v>
      </c>
      <c r="D70">
        <v>355</v>
      </c>
      <c r="E70">
        <v>0.52</v>
      </c>
      <c r="F70" t="s">
        <v>11</v>
      </c>
      <c r="G70">
        <v>15</v>
      </c>
      <c r="H70">
        <v>2.7</v>
      </c>
      <c r="I70" t="s">
        <v>12</v>
      </c>
      <c r="J70" t="s">
        <v>13</v>
      </c>
    </row>
    <row r="71" spans="1:10" x14ac:dyDescent="0.25">
      <c r="A71" t="s">
        <v>83</v>
      </c>
      <c r="B71">
        <v>3640</v>
      </c>
      <c r="C71">
        <v>4588</v>
      </c>
      <c r="D71">
        <v>948</v>
      </c>
      <c r="E71">
        <v>0.21</v>
      </c>
      <c r="F71" t="s">
        <v>147</v>
      </c>
      <c r="G71">
        <v>1</v>
      </c>
      <c r="H71">
        <v>5</v>
      </c>
      <c r="I71" t="s">
        <v>61</v>
      </c>
      <c r="J71" t="s">
        <v>13</v>
      </c>
    </row>
    <row r="72" spans="1:10" x14ac:dyDescent="0.25">
      <c r="A72" t="s">
        <v>36</v>
      </c>
      <c r="B72">
        <v>2300</v>
      </c>
      <c r="C72">
        <v>3240</v>
      </c>
      <c r="D72">
        <v>940</v>
      </c>
      <c r="E72">
        <v>0.28999999999999998</v>
      </c>
      <c r="F72" t="s">
        <v>147</v>
      </c>
      <c r="G72">
        <v>5</v>
      </c>
      <c r="H72">
        <v>3</v>
      </c>
      <c r="I72" t="s">
        <v>34</v>
      </c>
      <c r="J72" t="s">
        <v>13</v>
      </c>
    </row>
    <row r="73" spans="1:10" x14ac:dyDescent="0.25">
      <c r="A73" t="s">
        <v>55</v>
      </c>
      <c r="B73">
        <v>2048</v>
      </c>
      <c r="C73">
        <v>4500</v>
      </c>
      <c r="D73">
        <v>2452</v>
      </c>
      <c r="E73">
        <v>0.54</v>
      </c>
      <c r="F73" t="s">
        <v>11</v>
      </c>
      <c r="G73">
        <v>7</v>
      </c>
      <c r="H73">
        <v>4.3</v>
      </c>
      <c r="I73" t="s">
        <v>34</v>
      </c>
      <c r="J73" t="s">
        <v>13</v>
      </c>
    </row>
    <row r="74" spans="1:10" x14ac:dyDescent="0.25">
      <c r="A74" t="s">
        <v>79</v>
      </c>
      <c r="B74">
        <v>2025</v>
      </c>
      <c r="C74">
        <v>3971</v>
      </c>
      <c r="D74">
        <v>1946</v>
      </c>
      <c r="E74">
        <v>0.49</v>
      </c>
      <c r="F74" t="s">
        <v>11</v>
      </c>
      <c r="G74">
        <v>3</v>
      </c>
      <c r="H74">
        <v>5</v>
      </c>
      <c r="I74" t="s">
        <v>61</v>
      </c>
      <c r="J74" t="s">
        <v>13</v>
      </c>
    </row>
    <row r="75" spans="1:10" x14ac:dyDescent="0.25">
      <c r="A75" t="s">
        <v>62</v>
      </c>
      <c r="B75">
        <v>501</v>
      </c>
      <c r="C75">
        <v>860</v>
      </c>
      <c r="D75">
        <v>359</v>
      </c>
      <c r="E75">
        <v>0.42</v>
      </c>
      <c r="F75" t="s">
        <v>11</v>
      </c>
      <c r="G75">
        <v>6</v>
      </c>
      <c r="H75">
        <v>4.5</v>
      </c>
      <c r="I75" t="s">
        <v>61</v>
      </c>
      <c r="J75" t="s">
        <v>13</v>
      </c>
    </row>
    <row r="76" spans="1:10" x14ac:dyDescent="0.25">
      <c r="A76" t="s">
        <v>75</v>
      </c>
      <c r="B76">
        <v>1274</v>
      </c>
      <c r="C76">
        <v>2800</v>
      </c>
      <c r="D76">
        <v>1526</v>
      </c>
      <c r="E76">
        <v>0.55000000000000004</v>
      </c>
      <c r="F76" t="s">
        <v>11</v>
      </c>
      <c r="G76">
        <v>5</v>
      </c>
      <c r="H76">
        <v>4.8</v>
      </c>
      <c r="I76" t="s">
        <v>61</v>
      </c>
      <c r="J76" t="s">
        <v>13</v>
      </c>
    </row>
    <row r="77" spans="1:10" x14ac:dyDescent="0.25">
      <c r="A77" t="s">
        <v>87</v>
      </c>
      <c r="B77">
        <v>2750</v>
      </c>
      <c r="C77">
        <v>4471</v>
      </c>
      <c r="D77">
        <v>1721</v>
      </c>
      <c r="E77">
        <v>0.38</v>
      </c>
      <c r="F77" t="s">
        <v>147</v>
      </c>
      <c r="I77" t="s">
        <v>85</v>
      </c>
      <c r="J77" t="s">
        <v>9</v>
      </c>
    </row>
    <row r="78" spans="1:10" x14ac:dyDescent="0.25">
      <c r="A78" t="s">
        <v>57</v>
      </c>
      <c r="B78">
        <v>1820</v>
      </c>
      <c r="C78">
        <v>3490</v>
      </c>
      <c r="D78">
        <v>1670</v>
      </c>
      <c r="E78">
        <v>0.48</v>
      </c>
      <c r="F78" t="s">
        <v>11</v>
      </c>
      <c r="G78">
        <v>9</v>
      </c>
      <c r="H78">
        <v>4.3</v>
      </c>
      <c r="I78" t="s">
        <v>34</v>
      </c>
      <c r="J78" t="s">
        <v>13</v>
      </c>
    </row>
    <row r="79" spans="1:10" x14ac:dyDescent="0.25">
      <c r="A79" t="s">
        <v>49</v>
      </c>
      <c r="B79">
        <v>880</v>
      </c>
      <c r="C79">
        <v>1350</v>
      </c>
      <c r="D79">
        <v>470</v>
      </c>
      <c r="E79">
        <v>0.35</v>
      </c>
      <c r="F79" t="s">
        <v>147</v>
      </c>
      <c r="G79">
        <v>6</v>
      </c>
      <c r="H79">
        <v>4</v>
      </c>
      <c r="I79" t="s">
        <v>34</v>
      </c>
      <c r="J79" t="s">
        <v>13</v>
      </c>
    </row>
    <row r="80" spans="1:10" x14ac:dyDescent="0.25">
      <c r="A80" t="s">
        <v>131</v>
      </c>
      <c r="B80">
        <v>1150</v>
      </c>
      <c r="C80">
        <v>1737</v>
      </c>
      <c r="D80">
        <v>587</v>
      </c>
      <c r="E80">
        <v>0.34</v>
      </c>
      <c r="F80" t="s">
        <v>147</v>
      </c>
      <c r="I80" t="s">
        <v>85</v>
      </c>
      <c r="J80" t="s">
        <v>9</v>
      </c>
    </row>
    <row r="81" spans="1:10" x14ac:dyDescent="0.25">
      <c r="A81" t="s">
        <v>67</v>
      </c>
      <c r="B81">
        <v>2999</v>
      </c>
      <c r="C81">
        <v>3699</v>
      </c>
      <c r="D81">
        <v>700</v>
      </c>
      <c r="E81">
        <v>0.19</v>
      </c>
      <c r="F81" t="s">
        <v>146</v>
      </c>
      <c r="G81">
        <v>5</v>
      </c>
      <c r="H81">
        <v>4.5999999999999996</v>
      </c>
      <c r="I81" t="s">
        <v>61</v>
      </c>
      <c r="J81" t="s">
        <v>13</v>
      </c>
    </row>
    <row r="82" spans="1:10" x14ac:dyDescent="0.25">
      <c r="A82" t="s">
        <v>39</v>
      </c>
      <c r="B82">
        <v>1189</v>
      </c>
      <c r="C82">
        <v>2199</v>
      </c>
      <c r="D82">
        <v>1010</v>
      </c>
      <c r="E82">
        <v>0.46</v>
      </c>
      <c r="F82" t="s">
        <v>11</v>
      </c>
      <c r="G82">
        <v>1</v>
      </c>
      <c r="H82">
        <v>3</v>
      </c>
      <c r="I82" t="s">
        <v>34</v>
      </c>
      <c r="J82" t="s">
        <v>13</v>
      </c>
    </row>
    <row r="83" spans="1:10" x14ac:dyDescent="0.25">
      <c r="A83" t="s">
        <v>51</v>
      </c>
      <c r="B83">
        <v>527</v>
      </c>
      <c r="C83">
        <v>999</v>
      </c>
      <c r="D83">
        <v>472</v>
      </c>
      <c r="E83">
        <v>0.47</v>
      </c>
      <c r="F83" t="s">
        <v>11</v>
      </c>
      <c r="G83">
        <v>14</v>
      </c>
      <c r="H83">
        <v>4.0999999999999996</v>
      </c>
      <c r="I83" t="s">
        <v>34</v>
      </c>
      <c r="J83" t="s">
        <v>13</v>
      </c>
    </row>
    <row r="84" spans="1:10" x14ac:dyDescent="0.25">
      <c r="A84" t="s">
        <v>125</v>
      </c>
      <c r="B84">
        <v>3546</v>
      </c>
      <c r="C84">
        <v>3699</v>
      </c>
      <c r="D84">
        <v>153</v>
      </c>
      <c r="E84">
        <v>0.04</v>
      </c>
      <c r="F84" t="s">
        <v>146</v>
      </c>
      <c r="I84" t="s">
        <v>85</v>
      </c>
      <c r="J84" t="s">
        <v>9</v>
      </c>
    </row>
    <row r="85" spans="1:10" x14ac:dyDescent="0.25">
      <c r="A85" t="s">
        <v>89</v>
      </c>
      <c r="B85">
        <v>238</v>
      </c>
      <c r="C85">
        <v>476</v>
      </c>
      <c r="D85">
        <v>238</v>
      </c>
      <c r="E85">
        <v>0.5</v>
      </c>
      <c r="F85" t="s">
        <v>11</v>
      </c>
      <c r="I85" t="s">
        <v>85</v>
      </c>
      <c r="J85" t="s">
        <v>9</v>
      </c>
    </row>
    <row r="86" spans="1:10" x14ac:dyDescent="0.25">
      <c r="A86" t="s">
        <v>54</v>
      </c>
      <c r="B86">
        <v>1680</v>
      </c>
      <c r="C86">
        <v>2499</v>
      </c>
      <c r="D86">
        <v>819</v>
      </c>
      <c r="E86">
        <v>0.33</v>
      </c>
      <c r="F86" t="s">
        <v>147</v>
      </c>
      <c r="G86">
        <v>9</v>
      </c>
      <c r="H86">
        <v>4.2</v>
      </c>
      <c r="I86" t="s">
        <v>34</v>
      </c>
      <c r="J86" t="s">
        <v>13</v>
      </c>
    </row>
    <row r="87" spans="1:10" x14ac:dyDescent="0.25">
      <c r="A87" t="s">
        <v>116</v>
      </c>
      <c r="B87">
        <v>630</v>
      </c>
      <c r="C87">
        <v>1100</v>
      </c>
      <c r="D87">
        <v>470</v>
      </c>
      <c r="E87">
        <v>0.43</v>
      </c>
      <c r="F87" t="s">
        <v>11</v>
      </c>
      <c r="I87" t="s">
        <v>85</v>
      </c>
      <c r="J87" t="s">
        <v>9</v>
      </c>
    </row>
    <row r="88" spans="1:10" x14ac:dyDescent="0.25">
      <c r="A88" t="s">
        <v>86</v>
      </c>
      <c r="B88">
        <v>2200</v>
      </c>
      <c r="C88">
        <v>4080</v>
      </c>
      <c r="D88">
        <v>1880</v>
      </c>
      <c r="E88">
        <v>0.46</v>
      </c>
      <c r="F88" t="s">
        <v>11</v>
      </c>
      <c r="I88" t="s">
        <v>85</v>
      </c>
      <c r="J88" t="s">
        <v>9</v>
      </c>
    </row>
    <row r="89" spans="1:10" x14ac:dyDescent="0.25">
      <c r="A89" t="s">
        <v>100</v>
      </c>
      <c r="B89">
        <v>1459</v>
      </c>
      <c r="C89">
        <v>1499</v>
      </c>
      <c r="D89">
        <v>40</v>
      </c>
      <c r="E89">
        <v>0.03</v>
      </c>
      <c r="F89" t="s">
        <v>146</v>
      </c>
      <c r="I89" t="s">
        <v>85</v>
      </c>
      <c r="J89" t="s">
        <v>9</v>
      </c>
    </row>
    <row r="90" spans="1:10" x14ac:dyDescent="0.25">
      <c r="A90" t="s">
        <v>33</v>
      </c>
      <c r="B90">
        <v>458</v>
      </c>
      <c r="C90">
        <v>986</v>
      </c>
      <c r="D90">
        <v>528</v>
      </c>
      <c r="E90">
        <v>0.54</v>
      </c>
      <c r="F90" t="s">
        <v>11</v>
      </c>
      <c r="G90">
        <v>10</v>
      </c>
      <c r="H90">
        <v>3</v>
      </c>
      <c r="I90" t="s">
        <v>34</v>
      </c>
      <c r="J90" t="s">
        <v>13</v>
      </c>
    </row>
    <row r="91" spans="1:10" x14ac:dyDescent="0.25">
      <c r="A91" t="s">
        <v>112</v>
      </c>
      <c r="B91">
        <v>1466</v>
      </c>
      <c r="C91">
        <v>1699</v>
      </c>
      <c r="D91">
        <v>233</v>
      </c>
      <c r="E91">
        <v>0.14000000000000001</v>
      </c>
      <c r="F91" t="s">
        <v>146</v>
      </c>
      <c r="I91" t="s">
        <v>85</v>
      </c>
      <c r="J91" t="s">
        <v>9</v>
      </c>
    </row>
    <row r="92" spans="1:10" x14ac:dyDescent="0.25">
      <c r="A92" t="s">
        <v>114</v>
      </c>
      <c r="B92">
        <v>799</v>
      </c>
      <c r="C92">
        <v>900</v>
      </c>
      <c r="D92">
        <v>101</v>
      </c>
      <c r="E92">
        <v>0.11</v>
      </c>
      <c r="F92" t="s">
        <v>146</v>
      </c>
      <c r="I92" t="s">
        <v>85</v>
      </c>
      <c r="J92" t="s">
        <v>9</v>
      </c>
    </row>
    <row r="93" spans="1:10" x14ac:dyDescent="0.25">
      <c r="A93" t="s">
        <v>78</v>
      </c>
      <c r="B93">
        <v>195</v>
      </c>
      <c r="C93">
        <v>360</v>
      </c>
      <c r="D93">
        <v>165</v>
      </c>
      <c r="E93">
        <v>0.46</v>
      </c>
      <c r="F93" t="s">
        <v>11</v>
      </c>
      <c r="G93">
        <v>2</v>
      </c>
      <c r="H93">
        <v>5</v>
      </c>
      <c r="I93" t="s">
        <v>61</v>
      </c>
      <c r="J93" t="s">
        <v>13</v>
      </c>
    </row>
    <row r="94" spans="1:10" x14ac:dyDescent="0.25">
      <c r="A94" t="s">
        <v>98</v>
      </c>
      <c r="B94">
        <v>1660</v>
      </c>
      <c r="C94">
        <v>1699</v>
      </c>
      <c r="D94">
        <v>39</v>
      </c>
      <c r="E94">
        <v>0.02</v>
      </c>
      <c r="F94" t="s">
        <v>146</v>
      </c>
      <c r="I94" t="s">
        <v>85</v>
      </c>
      <c r="J94" t="s">
        <v>9</v>
      </c>
    </row>
    <row r="95" spans="1:10" x14ac:dyDescent="0.25">
      <c r="A95" t="s">
        <v>99</v>
      </c>
      <c r="B95">
        <v>299</v>
      </c>
      <c r="C95">
        <v>384</v>
      </c>
      <c r="D95">
        <v>85</v>
      </c>
      <c r="E95">
        <v>0.22</v>
      </c>
      <c r="F95" t="s">
        <v>147</v>
      </c>
      <c r="I95" t="s">
        <v>85</v>
      </c>
      <c r="J95" t="s">
        <v>9</v>
      </c>
    </row>
    <row r="96" spans="1:10" x14ac:dyDescent="0.25">
      <c r="A96" t="s">
        <v>74</v>
      </c>
      <c r="B96">
        <v>1740</v>
      </c>
      <c r="C96">
        <v>2356</v>
      </c>
      <c r="D96">
        <v>616</v>
      </c>
      <c r="E96">
        <v>0.26</v>
      </c>
      <c r="F96" t="s">
        <v>147</v>
      </c>
      <c r="G96">
        <v>5</v>
      </c>
      <c r="H96">
        <v>4.8</v>
      </c>
      <c r="I96" t="s">
        <v>61</v>
      </c>
      <c r="J96" t="s">
        <v>13</v>
      </c>
    </row>
    <row r="97" spans="1:10" x14ac:dyDescent="0.25">
      <c r="A97" t="s">
        <v>65</v>
      </c>
      <c r="B97">
        <v>2199</v>
      </c>
      <c r="C97">
        <v>2923</v>
      </c>
      <c r="D97">
        <v>724</v>
      </c>
      <c r="E97">
        <v>0.25</v>
      </c>
      <c r="F97" t="s">
        <v>147</v>
      </c>
      <c r="G97">
        <v>24</v>
      </c>
      <c r="H97">
        <v>4.5999999999999996</v>
      </c>
      <c r="I97" t="s">
        <v>61</v>
      </c>
      <c r="J97" t="s">
        <v>13</v>
      </c>
    </row>
    <row r="98" spans="1:10" x14ac:dyDescent="0.25">
      <c r="A98" t="s">
        <v>123</v>
      </c>
      <c r="B98">
        <v>1462</v>
      </c>
      <c r="C98">
        <v>1499</v>
      </c>
      <c r="D98">
        <v>37</v>
      </c>
      <c r="E98">
        <v>0.02</v>
      </c>
      <c r="F98" t="s">
        <v>146</v>
      </c>
      <c r="I98" t="s">
        <v>85</v>
      </c>
      <c r="J98" t="s">
        <v>9</v>
      </c>
    </row>
    <row r="99" spans="1:10" x14ac:dyDescent="0.25">
      <c r="A99" t="s">
        <v>44</v>
      </c>
      <c r="B99">
        <v>2880</v>
      </c>
      <c r="C99">
        <v>3520</v>
      </c>
      <c r="D99">
        <v>640</v>
      </c>
      <c r="E99">
        <v>0.18</v>
      </c>
      <c r="F99" t="s">
        <v>146</v>
      </c>
      <c r="G99">
        <v>12</v>
      </c>
      <c r="H99">
        <v>3.8</v>
      </c>
      <c r="I99" t="s">
        <v>34</v>
      </c>
      <c r="J99" t="s">
        <v>13</v>
      </c>
    </row>
    <row r="100" spans="1:10" x14ac:dyDescent="0.25">
      <c r="A100" t="s">
        <v>118</v>
      </c>
      <c r="B100">
        <v>1300</v>
      </c>
      <c r="C100">
        <v>2500</v>
      </c>
      <c r="D100">
        <v>1200</v>
      </c>
      <c r="E100">
        <v>0.48</v>
      </c>
      <c r="F100" t="s">
        <v>11</v>
      </c>
      <c r="I100" t="s">
        <v>85</v>
      </c>
      <c r="J100" t="s">
        <v>9</v>
      </c>
    </row>
    <row r="101" spans="1:10" x14ac:dyDescent="0.25">
      <c r="A101" t="s">
        <v>58</v>
      </c>
      <c r="B101">
        <v>389</v>
      </c>
      <c r="C101">
        <v>656</v>
      </c>
      <c r="D101">
        <v>267</v>
      </c>
      <c r="E101">
        <v>0.41</v>
      </c>
      <c r="F101" t="s">
        <v>11</v>
      </c>
      <c r="G101">
        <v>36</v>
      </c>
      <c r="H101">
        <v>4.3</v>
      </c>
      <c r="I101" t="s">
        <v>34</v>
      </c>
      <c r="J101" t="s">
        <v>13</v>
      </c>
    </row>
    <row r="102" spans="1:10" x14ac:dyDescent="0.25">
      <c r="A102" t="s">
        <v>119</v>
      </c>
      <c r="B102">
        <v>105</v>
      </c>
      <c r="C102">
        <v>200</v>
      </c>
      <c r="D102">
        <v>95</v>
      </c>
      <c r="E102">
        <v>0.48</v>
      </c>
      <c r="F102" t="s">
        <v>11</v>
      </c>
      <c r="I102" t="s">
        <v>85</v>
      </c>
      <c r="J102" t="s">
        <v>9</v>
      </c>
    </row>
    <row r="103" spans="1:10" x14ac:dyDescent="0.25">
      <c r="A103" t="s">
        <v>91</v>
      </c>
      <c r="B103">
        <v>2132</v>
      </c>
      <c r="C103">
        <v>2169</v>
      </c>
      <c r="D103">
        <v>37</v>
      </c>
      <c r="E103">
        <v>0.02</v>
      </c>
      <c r="F103" t="s">
        <v>146</v>
      </c>
      <c r="I103" t="s">
        <v>85</v>
      </c>
      <c r="J103" t="s">
        <v>9</v>
      </c>
    </row>
    <row r="104" spans="1:10" x14ac:dyDescent="0.25">
      <c r="A104" t="s">
        <v>133</v>
      </c>
      <c r="B104">
        <v>1658</v>
      </c>
      <c r="C104">
        <v>1699</v>
      </c>
      <c r="D104">
        <v>41</v>
      </c>
      <c r="E104">
        <v>0.02</v>
      </c>
      <c r="F104" t="s">
        <v>146</v>
      </c>
      <c r="I104" t="s">
        <v>85</v>
      </c>
      <c r="J104" t="s">
        <v>9</v>
      </c>
    </row>
    <row r="105" spans="1:10" x14ac:dyDescent="0.25">
      <c r="A105" t="s">
        <v>102</v>
      </c>
      <c r="B105">
        <v>499</v>
      </c>
      <c r="C105">
        <v>900</v>
      </c>
      <c r="D105">
        <v>401</v>
      </c>
      <c r="E105">
        <v>0.45</v>
      </c>
      <c r="F105" t="s">
        <v>11</v>
      </c>
      <c r="I105" t="s">
        <v>85</v>
      </c>
      <c r="J105" t="s">
        <v>9</v>
      </c>
    </row>
    <row r="106" spans="1:10" x14ac:dyDescent="0.25">
      <c r="A106" t="s">
        <v>102</v>
      </c>
      <c r="B106">
        <v>399</v>
      </c>
      <c r="C106">
        <v>896</v>
      </c>
      <c r="D106">
        <v>497</v>
      </c>
      <c r="E106">
        <v>0.55000000000000004</v>
      </c>
      <c r="F106" t="s">
        <v>11</v>
      </c>
      <c r="I106" t="s">
        <v>85</v>
      </c>
      <c r="J106" t="s">
        <v>9</v>
      </c>
    </row>
    <row r="107" spans="1:10" x14ac:dyDescent="0.25">
      <c r="A107" t="s">
        <v>134</v>
      </c>
      <c r="B107">
        <v>1768</v>
      </c>
      <c r="C107">
        <v>1799</v>
      </c>
      <c r="D107">
        <v>31</v>
      </c>
      <c r="E107">
        <v>0.02</v>
      </c>
      <c r="F107" t="s">
        <v>146</v>
      </c>
      <c r="I107" t="s">
        <v>85</v>
      </c>
      <c r="J107" t="s">
        <v>9</v>
      </c>
    </row>
    <row r="108" spans="1:10" x14ac:dyDescent="0.25">
      <c r="A108" t="s">
        <v>30</v>
      </c>
      <c r="B108">
        <v>1220</v>
      </c>
      <c r="C108">
        <v>1555</v>
      </c>
      <c r="D108">
        <v>335</v>
      </c>
      <c r="E108">
        <v>0.22</v>
      </c>
      <c r="F108" t="s">
        <v>147</v>
      </c>
      <c r="G108">
        <v>16</v>
      </c>
      <c r="H108">
        <v>2.9</v>
      </c>
      <c r="I108" t="s">
        <v>12</v>
      </c>
      <c r="J108" t="s">
        <v>13</v>
      </c>
    </row>
    <row r="109" spans="1:10" x14ac:dyDescent="0.25">
      <c r="A109" t="s">
        <v>117</v>
      </c>
      <c r="B109">
        <v>850</v>
      </c>
      <c r="C109">
        <v>1700</v>
      </c>
      <c r="D109">
        <v>850</v>
      </c>
      <c r="E109">
        <v>0.5</v>
      </c>
      <c r="F109" t="s">
        <v>11</v>
      </c>
      <c r="I109" t="s">
        <v>85</v>
      </c>
      <c r="J109" t="s">
        <v>9</v>
      </c>
    </row>
    <row r="110" spans="1:10" x14ac:dyDescent="0.25">
      <c r="A110" t="s">
        <v>122</v>
      </c>
      <c r="B110">
        <v>1526</v>
      </c>
      <c r="C110">
        <v>1660</v>
      </c>
      <c r="D110">
        <v>134</v>
      </c>
      <c r="E110">
        <v>0.08</v>
      </c>
      <c r="F110" t="s">
        <v>146</v>
      </c>
      <c r="I110" t="s">
        <v>85</v>
      </c>
      <c r="J110" t="s">
        <v>9</v>
      </c>
    </row>
    <row r="111" spans="1:10" x14ac:dyDescent="0.25">
      <c r="A111" t="s">
        <v>10</v>
      </c>
      <c r="B111">
        <v>450</v>
      </c>
      <c r="C111">
        <v>900</v>
      </c>
      <c r="D111">
        <v>450</v>
      </c>
      <c r="E111">
        <v>0.5</v>
      </c>
      <c r="F111" t="s">
        <v>11</v>
      </c>
      <c r="G111">
        <v>1</v>
      </c>
      <c r="H111">
        <v>2</v>
      </c>
      <c r="I111" t="s">
        <v>12</v>
      </c>
      <c r="J111" t="s">
        <v>13</v>
      </c>
    </row>
    <row r="112" spans="1:10" x14ac:dyDescent="0.25">
      <c r="A112" t="s">
        <v>115</v>
      </c>
      <c r="B112">
        <v>1468</v>
      </c>
      <c r="C112">
        <v>1699</v>
      </c>
      <c r="D112">
        <v>231</v>
      </c>
      <c r="E112">
        <v>0.14000000000000001</v>
      </c>
      <c r="F112" t="s">
        <v>146</v>
      </c>
      <c r="I112" t="s">
        <v>85</v>
      </c>
      <c r="J112" t="s">
        <v>9</v>
      </c>
    </row>
    <row r="113" spans="1:10" x14ac:dyDescent="0.25">
      <c r="A113" t="s">
        <v>23</v>
      </c>
      <c r="B113">
        <v>345</v>
      </c>
      <c r="C113">
        <v>602</v>
      </c>
      <c r="D113">
        <v>257</v>
      </c>
      <c r="E113">
        <v>0.43</v>
      </c>
      <c r="F113" t="s">
        <v>11</v>
      </c>
      <c r="G113">
        <v>6</v>
      </c>
      <c r="H113">
        <v>2.2999999999999998</v>
      </c>
      <c r="I113" t="s">
        <v>12</v>
      </c>
      <c r="J113" t="s">
        <v>13</v>
      </c>
    </row>
    <row r="114" spans="1:10" x14ac:dyDescent="0.25">
      <c r="A114" t="s">
        <v>70</v>
      </c>
      <c r="B114">
        <v>1580</v>
      </c>
      <c r="C114">
        <v>2499</v>
      </c>
      <c r="D114">
        <v>919</v>
      </c>
      <c r="E114">
        <v>0.37</v>
      </c>
      <c r="F114" t="s">
        <v>147</v>
      </c>
      <c r="G114">
        <v>7</v>
      </c>
      <c r="H114">
        <v>4.7</v>
      </c>
      <c r="I114" t="s">
        <v>61</v>
      </c>
      <c r="J114" t="s">
        <v>13</v>
      </c>
    </row>
    <row r="115" spans="1:10" x14ac:dyDescent="0.25">
      <c r="A115" t="s">
        <v>37</v>
      </c>
      <c r="B115">
        <v>509</v>
      </c>
      <c r="C115">
        <v>899</v>
      </c>
      <c r="D115">
        <v>390</v>
      </c>
      <c r="E115">
        <v>0.43</v>
      </c>
      <c r="F115" t="s">
        <v>11</v>
      </c>
      <c r="G115">
        <v>5</v>
      </c>
      <c r="H115">
        <v>3</v>
      </c>
      <c r="I115" t="s">
        <v>34</v>
      </c>
      <c r="J115" t="s">
        <v>13</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67C8A-302D-4E47-A7CB-C9D0FA0C035E}">
  <dimension ref="A3:F8"/>
  <sheetViews>
    <sheetView workbookViewId="0">
      <selection activeCell="F8" sqref="F8"/>
    </sheetView>
  </sheetViews>
  <sheetFormatPr defaultRowHeight="15" x14ac:dyDescent="0.25"/>
  <cols>
    <col min="1" max="1" width="16.7109375" bestFit="1" customWidth="1"/>
    <col min="2" max="2" width="16.28515625" bestFit="1" customWidth="1"/>
    <col min="3" max="3" width="8.28515625" bestFit="1" customWidth="1"/>
    <col min="4" max="4" width="9.140625" bestFit="1" customWidth="1"/>
    <col min="5" max="5" width="5.140625" bestFit="1" customWidth="1"/>
    <col min="6" max="6" width="11.28515625" bestFit="1" customWidth="1"/>
    <col min="7" max="7" width="39.28515625" bestFit="1" customWidth="1"/>
    <col min="8" max="8" width="61.42578125" bestFit="1" customWidth="1"/>
    <col min="9" max="9" width="40.42578125" bestFit="1" customWidth="1"/>
    <col min="10" max="10" width="45.140625" bestFit="1" customWidth="1"/>
    <col min="11" max="11" width="48.140625" bestFit="1" customWidth="1"/>
    <col min="12" max="12" width="65" bestFit="1" customWidth="1"/>
    <col min="13" max="13" width="96" bestFit="1" customWidth="1"/>
    <col min="14" max="14" width="49.28515625" bestFit="1" customWidth="1"/>
    <col min="15" max="15" width="58.28515625" bestFit="1" customWidth="1"/>
    <col min="16" max="16" width="60.7109375" bestFit="1" customWidth="1"/>
    <col min="17" max="17" width="65.5703125" bestFit="1" customWidth="1"/>
    <col min="18" max="18" width="29.42578125" bestFit="1" customWidth="1"/>
    <col min="19" max="19" width="63.28515625" bestFit="1" customWidth="1"/>
    <col min="20" max="20" width="56.28515625" bestFit="1" customWidth="1"/>
    <col min="21" max="21" width="56.5703125" bestFit="1" customWidth="1"/>
    <col min="22" max="22" width="49.140625" bestFit="1" customWidth="1"/>
    <col min="23" max="23" width="53.42578125" bestFit="1" customWidth="1"/>
    <col min="24" max="24" width="35.5703125" bestFit="1" customWidth="1"/>
    <col min="25" max="25" width="24" bestFit="1" customWidth="1"/>
    <col min="26" max="26" width="56.140625" bestFit="1" customWidth="1"/>
    <col min="27" max="27" width="63" bestFit="1" customWidth="1"/>
    <col min="28" max="28" width="56.28515625" bestFit="1" customWidth="1"/>
    <col min="29" max="29" width="59.140625" bestFit="1" customWidth="1"/>
    <col min="30" max="30" width="32.42578125" bestFit="1" customWidth="1"/>
    <col min="31" max="31" width="69.85546875" bestFit="1" customWidth="1"/>
    <col min="32" max="32" width="55.7109375" bestFit="1" customWidth="1"/>
    <col min="33" max="33" width="59.140625" bestFit="1" customWidth="1"/>
    <col min="34" max="34" width="32" bestFit="1" customWidth="1"/>
    <col min="35" max="35" width="72.85546875" bestFit="1" customWidth="1"/>
    <col min="36" max="36" width="49.28515625" bestFit="1" customWidth="1"/>
    <col min="37" max="37" width="54.28515625" bestFit="1" customWidth="1"/>
    <col min="38" max="38" width="47.7109375" bestFit="1" customWidth="1"/>
    <col min="39" max="39" width="70.28515625" bestFit="1" customWidth="1"/>
    <col min="40" max="40" width="71.7109375" bestFit="1" customWidth="1"/>
    <col min="41" max="41" width="60.85546875" bestFit="1" customWidth="1"/>
    <col min="42" max="42" width="55.42578125" bestFit="1" customWidth="1"/>
    <col min="43" max="43" width="54" bestFit="1" customWidth="1"/>
    <col min="44" max="44" width="62" bestFit="1" customWidth="1"/>
    <col min="45" max="45" width="43.5703125" bestFit="1" customWidth="1"/>
    <col min="46" max="46" width="73.140625" bestFit="1" customWidth="1"/>
    <col min="47" max="47" width="56.28515625" bestFit="1" customWidth="1"/>
    <col min="48" max="48" width="76.85546875" bestFit="1" customWidth="1"/>
    <col min="49" max="49" width="55.28515625" bestFit="1" customWidth="1"/>
    <col min="50" max="50" width="69" bestFit="1" customWidth="1"/>
    <col min="51" max="51" width="30.7109375" bestFit="1" customWidth="1"/>
    <col min="52" max="52" width="79.42578125" bestFit="1" customWidth="1"/>
    <col min="53" max="53" width="61" bestFit="1" customWidth="1"/>
    <col min="54" max="54" width="6.28515625" bestFit="1" customWidth="1"/>
    <col min="55" max="55" width="31.140625" bestFit="1" customWidth="1"/>
    <col min="56" max="56" width="34.28515625" bestFit="1" customWidth="1"/>
    <col min="57" max="57" width="64.85546875" bestFit="1" customWidth="1"/>
    <col min="58" max="58" width="71.140625" bestFit="1" customWidth="1"/>
    <col min="59" max="59" width="50.140625" bestFit="1" customWidth="1"/>
    <col min="60" max="60" width="53.85546875" bestFit="1" customWidth="1"/>
    <col min="61" max="61" width="53.42578125" bestFit="1" customWidth="1"/>
    <col min="62" max="62" width="38.5703125" bestFit="1" customWidth="1"/>
    <col min="63" max="63" width="27.85546875" bestFit="1" customWidth="1"/>
    <col min="64" max="64" width="74.28515625" bestFit="1" customWidth="1"/>
    <col min="65" max="65" width="33.28515625" bestFit="1" customWidth="1"/>
    <col min="66" max="66" width="49.7109375" bestFit="1" customWidth="1"/>
    <col min="67" max="67" width="42.42578125" bestFit="1" customWidth="1"/>
    <col min="68" max="68" width="70.7109375" bestFit="1" customWidth="1"/>
    <col min="69" max="69" width="74.7109375" bestFit="1" customWidth="1"/>
    <col min="70" max="70" width="57" bestFit="1" customWidth="1"/>
    <col min="71" max="71" width="73.140625" bestFit="1" customWidth="1"/>
    <col min="72" max="72" width="46.5703125" bestFit="1" customWidth="1"/>
    <col min="73" max="73" width="74.7109375" bestFit="1" customWidth="1"/>
    <col min="74" max="74" width="68.5703125" bestFit="1" customWidth="1"/>
    <col min="75" max="75" width="66.42578125" bestFit="1" customWidth="1"/>
    <col min="76" max="76" width="62.28515625" bestFit="1" customWidth="1"/>
    <col min="77" max="77" width="13.28515625" bestFit="1" customWidth="1"/>
    <col min="78" max="78" width="68.28515625" bestFit="1" customWidth="1"/>
    <col min="79" max="79" width="52.85546875" bestFit="1" customWidth="1"/>
    <col min="80" max="80" width="51.7109375" bestFit="1" customWidth="1"/>
    <col min="81" max="81" width="30.85546875" bestFit="1" customWidth="1"/>
    <col min="82" max="82" width="48" bestFit="1" customWidth="1"/>
    <col min="83" max="83" width="48.7109375" bestFit="1" customWidth="1"/>
    <col min="84" max="84" width="37" bestFit="1" customWidth="1"/>
    <col min="85" max="85" width="56.140625" bestFit="1" customWidth="1"/>
    <col min="86" max="86" width="56.42578125" bestFit="1" customWidth="1"/>
    <col min="87" max="87" width="52" bestFit="1" customWidth="1"/>
    <col min="88" max="88" width="67.140625" bestFit="1" customWidth="1"/>
    <col min="89" max="89" width="51.5703125" bestFit="1" customWidth="1"/>
    <col min="90" max="90" width="70" bestFit="1" customWidth="1"/>
    <col min="91" max="91" width="37.42578125" bestFit="1" customWidth="1"/>
    <col min="92" max="92" width="67.5703125" bestFit="1" customWidth="1"/>
    <col min="93" max="93" width="47.42578125" bestFit="1" customWidth="1"/>
    <col min="94" max="94" width="40.42578125" bestFit="1" customWidth="1"/>
    <col min="95" max="95" width="35.140625" bestFit="1" customWidth="1"/>
    <col min="96" max="96" width="59.42578125" bestFit="1" customWidth="1"/>
    <col min="97" max="97" width="46.28515625" bestFit="1" customWidth="1"/>
    <col min="98" max="98" width="52.42578125" bestFit="1" customWidth="1"/>
    <col min="99" max="99" width="46" bestFit="1" customWidth="1"/>
    <col min="100" max="100" width="53.5703125" bestFit="1" customWidth="1"/>
    <col min="101" max="101" width="14.140625" bestFit="1" customWidth="1"/>
    <col min="102" max="102" width="62.140625" bestFit="1" customWidth="1"/>
    <col min="103" max="103" width="56.7109375" bestFit="1" customWidth="1"/>
    <col min="104" max="104" width="48.7109375" bestFit="1" customWidth="1"/>
    <col min="105" max="105" width="53.5703125" bestFit="1" customWidth="1"/>
    <col min="106" max="106" width="54.28515625" bestFit="1" customWidth="1"/>
    <col min="107" max="107" width="51" bestFit="1" customWidth="1"/>
    <col min="108" max="108" width="56" bestFit="1" customWidth="1"/>
    <col min="109" max="109" width="72.5703125" bestFit="1" customWidth="1"/>
    <col min="110" max="110" width="56.85546875" bestFit="1" customWidth="1"/>
    <col min="111" max="111" width="78.5703125" bestFit="1" customWidth="1"/>
    <col min="112" max="112" width="40.85546875" bestFit="1" customWidth="1"/>
    <col min="113" max="113" width="46.5703125" bestFit="1" customWidth="1"/>
    <col min="114" max="114" width="10" bestFit="1" customWidth="1"/>
    <col min="115" max="115" width="11.28515625" bestFit="1" customWidth="1"/>
  </cols>
  <sheetData>
    <row r="3" spans="1:6" x14ac:dyDescent="0.25">
      <c r="A3" s="21" t="s">
        <v>159</v>
      </c>
      <c r="B3" s="21" t="s">
        <v>160</v>
      </c>
    </row>
    <row r="4" spans="1:6" x14ac:dyDescent="0.25">
      <c r="A4" s="21" t="s">
        <v>145</v>
      </c>
      <c r="B4" t="s">
        <v>85</v>
      </c>
      <c r="C4" t="s">
        <v>34</v>
      </c>
      <c r="D4" t="s">
        <v>61</v>
      </c>
      <c r="E4" t="s">
        <v>12</v>
      </c>
      <c r="F4" t="s">
        <v>148</v>
      </c>
    </row>
    <row r="5" spans="1:6" x14ac:dyDescent="0.25">
      <c r="A5" s="22" t="s">
        <v>11</v>
      </c>
      <c r="B5">
        <v>32</v>
      </c>
      <c r="C5">
        <v>11</v>
      </c>
      <c r="D5">
        <v>10</v>
      </c>
      <c r="E5">
        <v>10</v>
      </c>
      <c r="F5">
        <v>63</v>
      </c>
    </row>
    <row r="6" spans="1:6" x14ac:dyDescent="0.25">
      <c r="A6" s="22" t="s">
        <v>146</v>
      </c>
      <c r="B6">
        <v>14</v>
      </c>
      <c r="C6">
        <v>2</v>
      </c>
      <c r="D6">
        <v>1</v>
      </c>
      <c r="E6">
        <v>1</v>
      </c>
      <c r="F6">
        <v>18</v>
      </c>
    </row>
    <row r="7" spans="1:6" x14ac:dyDescent="0.25">
      <c r="A7" s="22" t="s">
        <v>147</v>
      </c>
      <c r="B7">
        <v>9</v>
      </c>
      <c r="C7">
        <v>9</v>
      </c>
      <c r="D7">
        <v>12</v>
      </c>
      <c r="E7">
        <v>1</v>
      </c>
      <c r="F7">
        <v>31</v>
      </c>
    </row>
    <row r="8" spans="1:6" x14ac:dyDescent="0.25">
      <c r="A8" s="22" t="s">
        <v>148</v>
      </c>
      <c r="B8">
        <v>55</v>
      </c>
      <c r="C8">
        <v>22</v>
      </c>
      <c r="D8">
        <v>23</v>
      </c>
      <c r="E8">
        <v>12</v>
      </c>
      <c r="F8">
        <v>112</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9E4C2-80CB-4710-BB8A-EBEFC21FEAA5}">
  <dimension ref="A3:B7"/>
  <sheetViews>
    <sheetView workbookViewId="0">
      <selection activeCell="B3" sqref="B3"/>
    </sheetView>
  </sheetViews>
  <sheetFormatPr defaultRowHeight="15" x14ac:dyDescent="0.25"/>
  <cols>
    <col min="1" max="1" width="16.7109375" bestFit="1" customWidth="1"/>
    <col min="2" max="3" width="22.7109375" bestFit="1" customWidth="1"/>
  </cols>
  <sheetData>
    <row r="3" spans="1:2" x14ac:dyDescent="0.25">
      <c r="A3" s="21" t="s">
        <v>145</v>
      </c>
      <c r="B3" t="s">
        <v>169</v>
      </c>
    </row>
    <row r="4" spans="1:2" x14ac:dyDescent="0.25">
      <c r="A4" s="22" t="s">
        <v>11</v>
      </c>
      <c r="B4">
        <v>63</v>
      </c>
    </row>
    <row r="5" spans="1:2" x14ac:dyDescent="0.25">
      <c r="A5" s="22" t="s">
        <v>146</v>
      </c>
      <c r="B5">
        <v>18</v>
      </c>
    </row>
    <row r="6" spans="1:2" x14ac:dyDescent="0.25">
      <c r="A6" s="22" t="s">
        <v>147</v>
      </c>
      <c r="B6">
        <v>31</v>
      </c>
    </row>
    <row r="7" spans="1:2" x14ac:dyDescent="0.25">
      <c r="A7" s="22" t="s">
        <v>148</v>
      </c>
      <c r="B7">
        <v>112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4A649-F076-4AFF-894C-7B91FC365411}">
  <dimension ref="A1:N114"/>
  <sheetViews>
    <sheetView zoomScale="85" zoomScaleNormal="85" workbookViewId="0">
      <pane ySplit="1" topLeftCell="A104" activePane="bottomLeft" state="frozen"/>
      <selection pane="bottomLeft" activeCell="A129" sqref="A129"/>
    </sheetView>
  </sheetViews>
  <sheetFormatPr defaultRowHeight="15" x14ac:dyDescent="0.25"/>
  <cols>
    <col min="1" max="1" width="72.140625" customWidth="1"/>
    <col min="2" max="2" width="13.7109375" customWidth="1"/>
    <col min="3" max="3" width="10.28515625" customWidth="1"/>
    <col min="4" max="4" width="24.7109375" customWidth="1"/>
    <col min="5" max="5" width="10.42578125" customWidth="1"/>
    <col min="6" max="6" width="17.5703125" customWidth="1"/>
    <col min="7" max="7" width="9.42578125" customWidth="1"/>
    <col min="8" max="8" width="9.5703125" customWidth="1"/>
    <col min="9" max="9" width="18.85546875" customWidth="1"/>
    <col min="10" max="10" width="14.140625" customWidth="1"/>
    <col min="11" max="11" width="6" customWidth="1"/>
    <col min="12" max="12" width="19.5703125" customWidth="1"/>
  </cols>
  <sheetData>
    <row r="1" spans="1:14" s="4" customFormat="1" x14ac:dyDescent="0.25">
      <c r="A1" s="14" t="s">
        <v>0</v>
      </c>
      <c r="B1" s="15" t="s">
        <v>1</v>
      </c>
      <c r="C1" s="15" t="s">
        <v>2</v>
      </c>
      <c r="D1" s="15" t="s">
        <v>3</v>
      </c>
      <c r="E1" s="15" t="s">
        <v>4</v>
      </c>
      <c r="F1" s="15" t="s">
        <v>5</v>
      </c>
      <c r="G1" s="15" t="s">
        <v>6</v>
      </c>
      <c r="H1" s="15" t="s">
        <v>7</v>
      </c>
      <c r="I1" s="15" t="s">
        <v>8</v>
      </c>
      <c r="J1" s="16" t="s">
        <v>9</v>
      </c>
    </row>
    <row r="2" spans="1:14" x14ac:dyDescent="0.25">
      <c r="A2" s="12" t="s">
        <v>77</v>
      </c>
      <c r="B2" s="6">
        <v>332</v>
      </c>
      <c r="C2" s="6">
        <v>684</v>
      </c>
      <c r="D2" s="6">
        <v>352</v>
      </c>
      <c r="E2" s="7">
        <v>0.51</v>
      </c>
      <c r="F2" s="6" t="str">
        <f t="shared" ref="F2:F33" si="0">IF(E2&lt;20%, "Low Discount", IF(E2&lt;40%, "Medium Discount", "High Discount"))</f>
        <v>High Discount</v>
      </c>
      <c r="G2" s="6">
        <v>2</v>
      </c>
      <c r="H2" s="6">
        <v>5</v>
      </c>
      <c r="I2" s="6" t="s">
        <v>61</v>
      </c>
      <c r="J2" s="13" t="s">
        <v>13</v>
      </c>
    </row>
    <row r="3" spans="1:14" x14ac:dyDescent="0.25">
      <c r="A3" s="12" t="s">
        <v>78</v>
      </c>
      <c r="B3" s="6">
        <v>195</v>
      </c>
      <c r="C3" s="6">
        <v>360</v>
      </c>
      <c r="D3" s="6">
        <v>165</v>
      </c>
      <c r="E3" s="7">
        <v>0.46</v>
      </c>
      <c r="F3" s="6" t="str">
        <f t="shared" si="0"/>
        <v>High Discount</v>
      </c>
      <c r="G3" s="6">
        <v>2</v>
      </c>
      <c r="H3" s="6">
        <v>5</v>
      </c>
      <c r="I3" s="6" t="s">
        <v>61</v>
      </c>
      <c r="J3" s="13" t="s">
        <v>13</v>
      </c>
      <c r="L3" t="s">
        <v>15</v>
      </c>
      <c r="M3" s="2">
        <f>AVERAGE(B2:B113)</f>
        <v>1186.8928571428571</v>
      </c>
    </row>
    <row r="4" spans="1:14" x14ac:dyDescent="0.25">
      <c r="A4" s="12" t="s">
        <v>79</v>
      </c>
      <c r="B4" s="8">
        <v>2025</v>
      </c>
      <c r="C4" s="8">
        <v>3971</v>
      </c>
      <c r="D4" s="9">
        <v>1946</v>
      </c>
      <c r="E4" s="7">
        <v>0.49</v>
      </c>
      <c r="F4" s="6" t="str">
        <f t="shared" si="0"/>
        <v>High Discount</v>
      </c>
      <c r="G4" s="6">
        <v>3</v>
      </c>
      <c r="H4" s="6">
        <v>5</v>
      </c>
      <c r="I4" s="6" t="s">
        <v>61</v>
      </c>
      <c r="J4" s="13" t="s">
        <v>13</v>
      </c>
      <c r="L4" t="s">
        <v>17</v>
      </c>
      <c r="M4" s="2">
        <f>AVERAGE(C2:C113)</f>
        <v>1811.1071428571429</v>
      </c>
    </row>
    <row r="5" spans="1:14" x14ac:dyDescent="0.25">
      <c r="A5" s="12" t="s">
        <v>80</v>
      </c>
      <c r="B5" s="8">
        <v>1620</v>
      </c>
      <c r="C5" s="8">
        <v>2690</v>
      </c>
      <c r="D5" s="9">
        <v>1070</v>
      </c>
      <c r="E5" s="7">
        <v>0.4</v>
      </c>
      <c r="F5" s="6" t="str">
        <f t="shared" si="0"/>
        <v>High Discount</v>
      </c>
      <c r="G5" s="6">
        <v>1</v>
      </c>
      <c r="H5" s="6">
        <v>5</v>
      </c>
      <c r="I5" s="6" t="s">
        <v>61</v>
      </c>
      <c r="J5" s="13" t="s">
        <v>13</v>
      </c>
      <c r="L5" t="s">
        <v>19</v>
      </c>
      <c r="M5" s="1">
        <f>AVERAGE(E2:E113)</f>
        <v>0.36776785714285715</v>
      </c>
    </row>
    <row r="6" spans="1:14" x14ac:dyDescent="0.25">
      <c r="A6" s="12" t="s">
        <v>81</v>
      </c>
      <c r="B6" s="6">
        <v>171</v>
      </c>
      <c r="C6" s="6">
        <v>360</v>
      </c>
      <c r="D6" s="6">
        <v>189</v>
      </c>
      <c r="E6" s="7">
        <v>0.53</v>
      </c>
      <c r="F6" s="6" t="str">
        <f t="shared" si="0"/>
        <v>High Discount</v>
      </c>
      <c r="G6" s="6">
        <v>2</v>
      </c>
      <c r="H6" s="6">
        <v>5</v>
      </c>
      <c r="I6" s="6" t="s">
        <v>61</v>
      </c>
      <c r="J6" s="13" t="s">
        <v>13</v>
      </c>
      <c r="L6" t="s">
        <v>21</v>
      </c>
      <c r="M6">
        <f>AVERAGE(H2:H58)</f>
        <v>3.8894736842105262</v>
      </c>
    </row>
    <row r="7" spans="1:14" x14ac:dyDescent="0.25">
      <c r="A7" s="12" t="s">
        <v>82</v>
      </c>
      <c r="B7" s="6">
        <v>979</v>
      </c>
      <c r="C7" s="8">
        <v>1920</v>
      </c>
      <c r="D7" s="6">
        <v>941</v>
      </c>
      <c r="E7" s="7">
        <v>0.49</v>
      </c>
      <c r="F7" s="6" t="str">
        <f t="shared" si="0"/>
        <v>High Discount</v>
      </c>
      <c r="G7" s="6">
        <v>1</v>
      </c>
      <c r="H7" s="6">
        <v>5</v>
      </c>
      <c r="I7" s="6" t="s">
        <v>61</v>
      </c>
      <c r="J7" s="13" t="s">
        <v>13</v>
      </c>
    </row>
    <row r="8" spans="1:14" x14ac:dyDescent="0.25">
      <c r="A8" s="12" t="s">
        <v>83</v>
      </c>
      <c r="B8" s="8">
        <v>3640</v>
      </c>
      <c r="C8" s="8">
        <v>4588</v>
      </c>
      <c r="D8" s="6">
        <v>948</v>
      </c>
      <c r="E8" s="7">
        <v>0.21</v>
      </c>
      <c r="F8" s="6" t="str">
        <f t="shared" si="0"/>
        <v>Medium Discount</v>
      </c>
      <c r="G8" s="6">
        <v>1</v>
      </c>
      <c r="H8" s="6">
        <v>5</v>
      </c>
      <c r="I8" s="6" t="s">
        <v>61</v>
      </c>
      <c r="J8" s="13" t="s">
        <v>13</v>
      </c>
      <c r="L8" s="4" t="s">
        <v>29</v>
      </c>
    </row>
    <row r="9" spans="1:14" x14ac:dyDescent="0.25">
      <c r="A9" s="12" t="s">
        <v>74</v>
      </c>
      <c r="B9" s="8">
        <v>1740</v>
      </c>
      <c r="C9" s="8">
        <v>2356</v>
      </c>
      <c r="D9" s="6">
        <v>616</v>
      </c>
      <c r="E9" s="7">
        <v>0.26</v>
      </c>
      <c r="F9" s="6" t="str">
        <f t="shared" si="0"/>
        <v>Medium Discount</v>
      </c>
      <c r="G9" s="6">
        <v>5</v>
      </c>
      <c r="H9" s="6">
        <v>4.8</v>
      </c>
      <c r="I9" s="6" t="s">
        <v>61</v>
      </c>
      <c r="J9" s="13" t="s">
        <v>13</v>
      </c>
      <c r="L9" t="s">
        <v>31</v>
      </c>
      <c r="M9" s="2">
        <v>3750</v>
      </c>
      <c r="N9" t="str">
        <f>_xlfn.XLOOKUP(M9,B2:B113,A2:A113,FALSE)</f>
        <v>32PCS Portable Cordless Drill Set With Cyclic Battery Drive -26 Variable Speed</v>
      </c>
    </row>
    <row r="10" spans="1:14" x14ac:dyDescent="0.25">
      <c r="A10" s="12" t="s">
        <v>75</v>
      </c>
      <c r="B10" s="8">
        <v>1274</v>
      </c>
      <c r="C10" s="8">
        <v>2800</v>
      </c>
      <c r="D10" s="9">
        <v>1526</v>
      </c>
      <c r="E10" s="7">
        <v>0.55000000000000004</v>
      </c>
      <c r="F10" s="6" t="str">
        <f t="shared" si="0"/>
        <v>High Discount</v>
      </c>
      <c r="G10" s="6">
        <v>5</v>
      </c>
      <c r="H10" s="6">
        <v>4.8</v>
      </c>
      <c r="I10" s="6" t="s">
        <v>61</v>
      </c>
      <c r="J10" s="13" t="s">
        <v>13</v>
      </c>
      <c r="L10" t="s">
        <v>35</v>
      </c>
      <c r="M10">
        <v>38</v>
      </c>
      <c r="N10" t="str">
        <f>_xlfn.XLOOKUP(M10,B3:B115,A3:A115,FALSE)</f>
        <v>3PCS Single Head Knitting Crochet Sweater Needle Set</v>
      </c>
    </row>
    <row r="11" spans="1:14" x14ac:dyDescent="0.25">
      <c r="A11" s="12" t="s">
        <v>76</v>
      </c>
      <c r="B11" s="6">
        <v>552</v>
      </c>
      <c r="C11" s="8">
        <v>1035</v>
      </c>
      <c r="D11" s="6">
        <v>483</v>
      </c>
      <c r="E11" s="7">
        <v>0.47</v>
      </c>
      <c r="F11" s="6" t="str">
        <f t="shared" si="0"/>
        <v>High Discount</v>
      </c>
      <c r="G11" s="6">
        <v>12</v>
      </c>
      <c r="H11" s="6">
        <v>4.8</v>
      </c>
      <c r="I11" s="6" t="s">
        <v>61</v>
      </c>
      <c r="J11" s="13" t="s">
        <v>13</v>
      </c>
    </row>
    <row r="12" spans="1:14" x14ac:dyDescent="0.25">
      <c r="A12" s="12" t="s">
        <v>70</v>
      </c>
      <c r="B12" s="8">
        <v>1580</v>
      </c>
      <c r="C12" s="8">
        <v>2499</v>
      </c>
      <c r="D12" s="6">
        <v>919</v>
      </c>
      <c r="E12" s="7">
        <v>0.37</v>
      </c>
      <c r="F12" s="6" t="str">
        <f t="shared" si="0"/>
        <v>Medium Discount</v>
      </c>
      <c r="G12" s="6">
        <v>7</v>
      </c>
      <c r="H12" s="6">
        <v>4.7</v>
      </c>
      <c r="I12" s="6" t="s">
        <v>61</v>
      </c>
      <c r="J12" s="13" t="s">
        <v>13</v>
      </c>
    </row>
    <row r="13" spans="1:14" x14ac:dyDescent="0.25">
      <c r="A13" s="12" t="s">
        <v>71</v>
      </c>
      <c r="B13" s="6">
        <v>990</v>
      </c>
      <c r="C13" s="8">
        <v>1500</v>
      </c>
      <c r="D13" s="6">
        <v>510</v>
      </c>
      <c r="E13" s="7">
        <v>0.34</v>
      </c>
      <c r="F13" s="6" t="str">
        <f t="shared" si="0"/>
        <v>Medium Discount</v>
      </c>
      <c r="G13" s="6">
        <v>39</v>
      </c>
      <c r="H13" s="6">
        <v>4.7</v>
      </c>
      <c r="I13" s="6" t="s">
        <v>61</v>
      </c>
      <c r="J13" s="13" t="s">
        <v>13</v>
      </c>
      <c r="L13" t="s">
        <v>38</v>
      </c>
    </row>
    <row r="14" spans="1:14" x14ac:dyDescent="0.25">
      <c r="A14" s="12" t="s">
        <v>72</v>
      </c>
      <c r="B14" s="6">
        <v>980</v>
      </c>
      <c r="C14" s="8">
        <v>1490</v>
      </c>
      <c r="D14" s="6">
        <v>510</v>
      </c>
      <c r="E14" s="7">
        <v>0.34</v>
      </c>
      <c r="F14" s="6" t="str">
        <f t="shared" si="0"/>
        <v>Medium Discount</v>
      </c>
      <c r="G14" s="6">
        <v>12</v>
      </c>
      <c r="H14" s="6">
        <v>4.7</v>
      </c>
      <c r="I14" s="6" t="s">
        <v>61</v>
      </c>
      <c r="J14" s="13" t="s">
        <v>13</v>
      </c>
      <c r="L14" t="s">
        <v>40</v>
      </c>
      <c r="M14" s="3">
        <f>AVERAGEIF($I$2:$I$113, "Poor", $E$2:$E$113)</f>
        <v>0.43166666666666664</v>
      </c>
    </row>
    <row r="15" spans="1:14" x14ac:dyDescent="0.25">
      <c r="A15" s="12" t="s">
        <v>73</v>
      </c>
      <c r="B15" s="8">
        <v>1940</v>
      </c>
      <c r="C15" s="8">
        <v>2650</v>
      </c>
      <c r="D15" s="6">
        <v>710</v>
      </c>
      <c r="E15" s="7">
        <v>0.27</v>
      </c>
      <c r="F15" s="6" t="str">
        <f t="shared" si="0"/>
        <v>Medium Discount</v>
      </c>
      <c r="G15" s="6">
        <v>20</v>
      </c>
      <c r="H15" s="6">
        <v>4.7</v>
      </c>
      <c r="I15" s="6" t="s">
        <v>61</v>
      </c>
      <c r="J15" s="13" t="s">
        <v>13</v>
      </c>
      <c r="L15" t="s">
        <v>41</v>
      </c>
      <c r="M15" s="3">
        <f>AVERAGEIF($I$2:$I$113, "Average", $E$2:$E$113)</f>
        <v>0.38045454545454549</v>
      </c>
    </row>
    <row r="16" spans="1:14" x14ac:dyDescent="0.25">
      <c r="A16" s="12" t="s">
        <v>65</v>
      </c>
      <c r="B16" s="8">
        <v>2199</v>
      </c>
      <c r="C16" s="8">
        <v>2923</v>
      </c>
      <c r="D16" s="6">
        <v>724</v>
      </c>
      <c r="E16" s="7">
        <v>0.25</v>
      </c>
      <c r="F16" s="6" t="str">
        <f t="shared" si="0"/>
        <v>Medium Discount</v>
      </c>
      <c r="G16" s="6">
        <v>24</v>
      </c>
      <c r="H16" s="6">
        <v>4.5999999999999996</v>
      </c>
      <c r="I16" s="6" t="s">
        <v>61</v>
      </c>
      <c r="J16" s="13" t="s">
        <v>13</v>
      </c>
      <c r="L16" t="s">
        <v>43</v>
      </c>
      <c r="M16" s="3">
        <f>AVERAGEIF($I$2:$I$113, "Excellent", $E$2:$E$113)</f>
        <v>0.3765217391304348</v>
      </c>
    </row>
    <row r="17" spans="1:13" x14ac:dyDescent="0.25">
      <c r="A17" s="12" t="s">
        <v>66</v>
      </c>
      <c r="B17" s="8">
        <v>2319</v>
      </c>
      <c r="C17" s="8">
        <v>3032</v>
      </c>
      <c r="D17" s="6">
        <v>713</v>
      </c>
      <c r="E17" s="7">
        <v>0.24</v>
      </c>
      <c r="F17" s="6" t="str">
        <f t="shared" si="0"/>
        <v>Medium Discount</v>
      </c>
      <c r="G17" s="6">
        <v>55</v>
      </c>
      <c r="H17" s="6">
        <v>4.5999999999999996</v>
      </c>
      <c r="I17" s="6" t="s">
        <v>61</v>
      </c>
      <c r="J17" s="13" t="s">
        <v>13</v>
      </c>
    </row>
    <row r="18" spans="1:13" x14ac:dyDescent="0.25">
      <c r="A18" s="12" t="s">
        <v>67</v>
      </c>
      <c r="B18" s="8">
        <v>2999</v>
      </c>
      <c r="C18" s="8">
        <v>3699</v>
      </c>
      <c r="D18" s="6">
        <v>700</v>
      </c>
      <c r="E18" s="7">
        <v>0.19</v>
      </c>
      <c r="F18" s="6" t="str">
        <f t="shared" si="0"/>
        <v>Low Discount</v>
      </c>
      <c r="G18" s="6">
        <v>5</v>
      </c>
      <c r="H18" s="6">
        <v>4.5999999999999996</v>
      </c>
      <c r="I18" s="6" t="s">
        <v>61</v>
      </c>
      <c r="J18" s="13" t="s">
        <v>13</v>
      </c>
      <c r="L18" t="s">
        <v>46</v>
      </c>
    </row>
    <row r="19" spans="1:13" x14ac:dyDescent="0.25">
      <c r="A19" s="12" t="s">
        <v>68</v>
      </c>
      <c r="B19" s="6">
        <v>998</v>
      </c>
      <c r="C19" s="8">
        <v>1966</v>
      </c>
      <c r="D19" s="6">
        <v>968</v>
      </c>
      <c r="E19" s="7">
        <v>0.49</v>
      </c>
      <c r="F19" s="6" t="str">
        <f t="shared" si="0"/>
        <v>High Discount</v>
      </c>
      <c r="G19" s="6">
        <v>44</v>
      </c>
      <c r="H19" s="6">
        <v>4.5999999999999996</v>
      </c>
      <c r="I19" s="6" t="s">
        <v>61</v>
      </c>
      <c r="J19" s="13" t="s">
        <v>13</v>
      </c>
      <c r="L19" t="s">
        <v>40</v>
      </c>
      <c r="M19">
        <f ca="1">AVERAGEIF($I$2:$I$113, "Poor", $H$2:$H$58)</f>
        <v>2.3916666666666666</v>
      </c>
    </row>
    <row r="20" spans="1:13" x14ac:dyDescent="0.25">
      <c r="A20" s="12" t="s">
        <v>69</v>
      </c>
      <c r="B20" s="6">
        <v>420</v>
      </c>
      <c r="C20" s="6">
        <v>647</v>
      </c>
      <c r="D20" s="6">
        <v>227</v>
      </c>
      <c r="E20" s="7">
        <v>0.35</v>
      </c>
      <c r="F20" s="6" t="str">
        <f t="shared" si="0"/>
        <v>Medium Discount</v>
      </c>
      <c r="G20" s="6">
        <v>49</v>
      </c>
      <c r="H20" s="6">
        <v>4.5999999999999996</v>
      </c>
      <c r="I20" s="6" t="s">
        <v>61</v>
      </c>
      <c r="J20" s="13" t="s">
        <v>13</v>
      </c>
      <c r="L20" t="s">
        <v>41</v>
      </c>
      <c r="M20">
        <f ca="1">AVERAGEIF($I$2:$I$113, "Average", $H$2:$H$58)</f>
        <v>3.8090909090909091</v>
      </c>
    </row>
    <row r="21" spans="1:13" x14ac:dyDescent="0.25">
      <c r="A21" s="12" t="s">
        <v>60</v>
      </c>
      <c r="B21" s="6">
        <v>950</v>
      </c>
      <c r="C21" s="8">
        <v>1525</v>
      </c>
      <c r="D21" s="6">
        <v>575</v>
      </c>
      <c r="E21" s="7">
        <v>0.38</v>
      </c>
      <c r="F21" s="6" t="str">
        <f t="shared" si="0"/>
        <v>Medium Discount</v>
      </c>
      <c r="G21" s="6">
        <v>2</v>
      </c>
      <c r="H21" s="6">
        <v>4.5</v>
      </c>
      <c r="I21" s="6" t="s">
        <v>61</v>
      </c>
      <c r="J21" s="13" t="s">
        <v>13</v>
      </c>
      <c r="L21" t="s">
        <v>43</v>
      </c>
      <c r="M21">
        <f ca="1">AVERAGEIF($I$2:$I$113, "Excellent", $H$2:$H$58)</f>
        <v>4.747826086956521</v>
      </c>
    </row>
    <row r="22" spans="1:13" x14ac:dyDescent="0.25">
      <c r="A22" s="12" t="s">
        <v>62</v>
      </c>
      <c r="B22" s="6">
        <v>501</v>
      </c>
      <c r="C22" s="6">
        <v>860</v>
      </c>
      <c r="D22" s="6">
        <v>359</v>
      </c>
      <c r="E22" s="7">
        <v>0.42</v>
      </c>
      <c r="F22" s="6" t="str">
        <f t="shared" si="0"/>
        <v>High Discount</v>
      </c>
      <c r="G22" s="6">
        <v>6</v>
      </c>
      <c r="H22" s="6">
        <v>4.5</v>
      </c>
      <c r="I22" s="6" t="s">
        <v>61</v>
      </c>
      <c r="J22" s="13" t="s">
        <v>13</v>
      </c>
    </row>
    <row r="23" spans="1:13" x14ac:dyDescent="0.25">
      <c r="A23" s="12" t="s">
        <v>63</v>
      </c>
      <c r="B23" s="8">
        <v>1980</v>
      </c>
      <c r="C23" s="8">
        <v>2699</v>
      </c>
      <c r="D23" s="6">
        <v>719</v>
      </c>
      <c r="E23" s="7">
        <v>0.27</v>
      </c>
      <c r="F23" s="6" t="str">
        <f t="shared" si="0"/>
        <v>Medium Discount</v>
      </c>
      <c r="G23" s="6">
        <v>32</v>
      </c>
      <c r="H23" s="6">
        <v>4.5</v>
      </c>
      <c r="I23" s="6" t="s">
        <v>61</v>
      </c>
      <c r="J23" s="13" t="s">
        <v>13</v>
      </c>
    </row>
    <row r="24" spans="1:13" x14ac:dyDescent="0.25">
      <c r="A24" s="12" t="s">
        <v>64</v>
      </c>
      <c r="B24" s="8">
        <v>1800</v>
      </c>
      <c r="C24" s="8">
        <v>2700</v>
      </c>
      <c r="D24" s="6">
        <v>900</v>
      </c>
      <c r="E24" s="7">
        <v>0.38</v>
      </c>
      <c r="F24" s="6" t="str">
        <f t="shared" si="0"/>
        <v>Medium Discount</v>
      </c>
      <c r="G24" s="6">
        <v>2</v>
      </c>
      <c r="H24" s="6">
        <v>4.5</v>
      </c>
      <c r="I24" s="6" t="s">
        <v>61</v>
      </c>
      <c r="J24" s="13" t="s">
        <v>13</v>
      </c>
    </row>
    <row r="25" spans="1:13" x14ac:dyDescent="0.25">
      <c r="A25" s="12" t="s">
        <v>59</v>
      </c>
      <c r="B25" s="8">
        <v>1650</v>
      </c>
      <c r="C25" s="8">
        <v>2150</v>
      </c>
      <c r="D25" s="6">
        <v>500</v>
      </c>
      <c r="E25" s="7">
        <v>0.23</v>
      </c>
      <c r="F25" s="6" t="str">
        <f t="shared" si="0"/>
        <v>Medium Discount</v>
      </c>
      <c r="G25" s="6">
        <v>14</v>
      </c>
      <c r="H25" s="6">
        <v>4.4000000000000004</v>
      </c>
      <c r="I25" s="6" t="s">
        <v>34</v>
      </c>
      <c r="J25" s="13" t="s">
        <v>13</v>
      </c>
    </row>
    <row r="26" spans="1:13" x14ac:dyDescent="0.25">
      <c r="A26" s="12" t="s">
        <v>55</v>
      </c>
      <c r="B26" s="8">
        <v>2048</v>
      </c>
      <c r="C26" s="8">
        <v>4500</v>
      </c>
      <c r="D26" s="9">
        <v>2452</v>
      </c>
      <c r="E26" s="7">
        <v>0.54</v>
      </c>
      <c r="F26" s="6" t="str">
        <f t="shared" si="0"/>
        <v>High Discount</v>
      </c>
      <c r="G26" s="6">
        <v>7</v>
      </c>
      <c r="H26" s="6">
        <v>4.3</v>
      </c>
      <c r="I26" s="6" t="s">
        <v>34</v>
      </c>
      <c r="J26" s="13" t="s">
        <v>13</v>
      </c>
    </row>
    <row r="27" spans="1:13" x14ac:dyDescent="0.25">
      <c r="A27" s="12" t="s">
        <v>56</v>
      </c>
      <c r="B27" s="6">
        <v>185</v>
      </c>
      <c r="C27" s="6">
        <v>382</v>
      </c>
      <c r="D27" s="6">
        <v>197</v>
      </c>
      <c r="E27" s="7">
        <v>0.52</v>
      </c>
      <c r="F27" s="6" t="str">
        <f t="shared" si="0"/>
        <v>High Discount</v>
      </c>
      <c r="G27" s="6">
        <v>9</v>
      </c>
      <c r="H27" s="6">
        <v>4.3</v>
      </c>
      <c r="I27" s="6" t="s">
        <v>34</v>
      </c>
      <c r="J27" s="13" t="s">
        <v>13</v>
      </c>
    </row>
    <row r="28" spans="1:13" x14ac:dyDescent="0.25">
      <c r="A28" s="12" t="s">
        <v>57</v>
      </c>
      <c r="B28" s="8">
        <v>1820</v>
      </c>
      <c r="C28" s="8">
        <v>3490</v>
      </c>
      <c r="D28" s="9">
        <v>1670</v>
      </c>
      <c r="E28" s="7">
        <v>0.48</v>
      </c>
      <c r="F28" s="6" t="str">
        <f t="shared" si="0"/>
        <v>High Discount</v>
      </c>
      <c r="G28" s="6">
        <v>9</v>
      </c>
      <c r="H28" s="6">
        <v>4.3</v>
      </c>
      <c r="I28" s="6" t="s">
        <v>34</v>
      </c>
      <c r="J28" s="13" t="s">
        <v>13</v>
      </c>
    </row>
    <row r="29" spans="1:13" x14ac:dyDescent="0.25">
      <c r="A29" s="12" t="s">
        <v>58</v>
      </c>
      <c r="B29" s="6">
        <v>389</v>
      </c>
      <c r="C29" s="6">
        <v>656</v>
      </c>
      <c r="D29" s="6">
        <v>267</v>
      </c>
      <c r="E29" s="7">
        <v>0.41</v>
      </c>
      <c r="F29" s="6" t="str">
        <f t="shared" si="0"/>
        <v>High Discount</v>
      </c>
      <c r="G29" s="6">
        <v>36</v>
      </c>
      <c r="H29" s="6">
        <v>4.3</v>
      </c>
      <c r="I29" s="6" t="s">
        <v>34</v>
      </c>
      <c r="J29" s="13" t="s">
        <v>13</v>
      </c>
    </row>
    <row r="30" spans="1:13" x14ac:dyDescent="0.25">
      <c r="A30" s="12" t="s">
        <v>54</v>
      </c>
      <c r="B30" s="8">
        <v>1680</v>
      </c>
      <c r="C30" s="8">
        <v>2499</v>
      </c>
      <c r="D30" s="6">
        <v>819</v>
      </c>
      <c r="E30" s="7">
        <v>0.33</v>
      </c>
      <c r="F30" s="6" t="str">
        <f t="shared" si="0"/>
        <v>Medium Discount</v>
      </c>
      <c r="G30" s="6">
        <v>9</v>
      </c>
      <c r="H30" s="6">
        <v>4.2</v>
      </c>
      <c r="I30" s="6" t="s">
        <v>34</v>
      </c>
      <c r="J30" s="13" t="s">
        <v>13</v>
      </c>
    </row>
    <row r="31" spans="1:13" x14ac:dyDescent="0.25">
      <c r="A31" s="12" t="s">
        <v>51</v>
      </c>
      <c r="B31" s="6">
        <v>527</v>
      </c>
      <c r="C31" s="6">
        <v>999</v>
      </c>
      <c r="D31" s="6">
        <v>472</v>
      </c>
      <c r="E31" s="7">
        <v>0.47</v>
      </c>
      <c r="F31" s="6" t="str">
        <f t="shared" si="0"/>
        <v>High Discount</v>
      </c>
      <c r="G31" s="6">
        <v>14</v>
      </c>
      <c r="H31" s="6">
        <v>4.0999999999999996</v>
      </c>
      <c r="I31" s="6" t="s">
        <v>34</v>
      </c>
      <c r="J31" s="13" t="s">
        <v>13</v>
      </c>
    </row>
    <row r="32" spans="1:13" x14ac:dyDescent="0.25">
      <c r="A32" s="12" t="s">
        <v>52</v>
      </c>
      <c r="B32" s="6">
        <v>799</v>
      </c>
      <c r="C32" s="6">
        <v>999</v>
      </c>
      <c r="D32" s="6">
        <v>200</v>
      </c>
      <c r="E32" s="7">
        <v>0.2</v>
      </c>
      <c r="F32" s="6" t="str">
        <f t="shared" si="0"/>
        <v>Medium Discount</v>
      </c>
      <c r="G32" s="6">
        <v>12</v>
      </c>
      <c r="H32" s="6">
        <v>4.0999999999999996</v>
      </c>
      <c r="I32" s="6" t="s">
        <v>34</v>
      </c>
      <c r="J32" s="13" t="s">
        <v>13</v>
      </c>
    </row>
    <row r="33" spans="1:10" x14ac:dyDescent="0.25">
      <c r="A33" s="12" t="s">
        <v>53</v>
      </c>
      <c r="B33" s="8">
        <v>1758</v>
      </c>
      <c r="C33" s="8">
        <v>2499</v>
      </c>
      <c r="D33" s="6">
        <v>741</v>
      </c>
      <c r="E33" s="7">
        <v>0.3</v>
      </c>
      <c r="F33" s="6" t="str">
        <f t="shared" si="0"/>
        <v>Medium Discount</v>
      </c>
      <c r="G33" s="6">
        <v>20</v>
      </c>
      <c r="H33" s="6">
        <v>4.0999999999999996</v>
      </c>
      <c r="I33" s="6" t="s">
        <v>34</v>
      </c>
      <c r="J33" s="13" t="s">
        <v>13</v>
      </c>
    </row>
    <row r="34" spans="1:10" x14ac:dyDescent="0.25">
      <c r="A34" s="12" t="s">
        <v>47</v>
      </c>
      <c r="B34" s="8">
        <v>2999</v>
      </c>
      <c r="C34" s="8">
        <v>3290</v>
      </c>
      <c r="D34" s="6">
        <v>291</v>
      </c>
      <c r="E34" s="7">
        <v>0.09</v>
      </c>
      <c r="F34" s="6" t="str">
        <f t="shared" ref="F34:F58" si="1">IF(E34&lt;20%, "Low Discount", IF(E34&lt;40%, "Medium Discount", "High Discount"))</f>
        <v>Low Discount</v>
      </c>
      <c r="G34" s="6">
        <v>15</v>
      </c>
      <c r="H34" s="6">
        <v>4</v>
      </c>
      <c r="I34" s="6" t="s">
        <v>34</v>
      </c>
      <c r="J34" s="13" t="s">
        <v>13</v>
      </c>
    </row>
    <row r="35" spans="1:10" x14ac:dyDescent="0.25">
      <c r="A35" s="12" t="s">
        <v>48</v>
      </c>
      <c r="B35" s="6">
        <v>988</v>
      </c>
      <c r="C35" s="8">
        <v>1580</v>
      </c>
      <c r="D35" s="6">
        <v>592</v>
      </c>
      <c r="E35" s="7">
        <v>0.37</v>
      </c>
      <c r="F35" s="6" t="str">
        <f t="shared" si="1"/>
        <v>Medium Discount</v>
      </c>
      <c r="G35" s="6">
        <v>2</v>
      </c>
      <c r="H35" s="6">
        <v>4</v>
      </c>
      <c r="I35" s="6" t="s">
        <v>34</v>
      </c>
      <c r="J35" s="13" t="s">
        <v>13</v>
      </c>
    </row>
    <row r="36" spans="1:10" x14ac:dyDescent="0.25">
      <c r="A36" s="12" t="s">
        <v>49</v>
      </c>
      <c r="B36" s="6">
        <v>880</v>
      </c>
      <c r="C36" s="8">
        <v>1350</v>
      </c>
      <c r="D36" s="6">
        <v>470</v>
      </c>
      <c r="E36" s="7">
        <v>0.35</v>
      </c>
      <c r="F36" s="6" t="str">
        <f t="shared" si="1"/>
        <v>Medium Discount</v>
      </c>
      <c r="G36" s="6">
        <v>6</v>
      </c>
      <c r="H36" s="6">
        <v>4</v>
      </c>
      <c r="I36" s="6" t="s">
        <v>34</v>
      </c>
      <c r="J36" s="13" t="s">
        <v>13</v>
      </c>
    </row>
    <row r="37" spans="1:10" x14ac:dyDescent="0.25">
      <c r="A37" s="12" t="s">
        <v>50</v>
      </c>
      <c r="B37" s="6">
        <v>330</v>
      </c>
      <c r="C37" s="6">
        <v>647</v>
      </c>
      <c r="D37" s="6">
        <v>317</v>
      </c>
      <c r="E37" s="7">
        <v>0.49</v>
      </c>
      <c r="F37" s="6" t="str">
        <f t="shared" si="1"/>
        <v>High Discount</v>
      </c>
      <c r="G37" s="6">
        <v>1</v>
      </c>
      <c r="H37" s="6">
        <v>4</v>
      </c>
      <c r="I37" s="6" t="s">
        <v>34</v>
      </c>
      <c r="J37" s="13" t="s">
        <v>13</v>
      </c>
    </row>
    <row r="38" spans="1:10" x14ac:dyDescent="0.25">
      <c r="A38" s="12" t="s">
        <v>42</v>
      </c>
      <c r="B38" s="8">
        <v>1600</v>
      </c>
      <c r="C38" s="8">
        <v>2929</v>
      </c>
      <c r="D38" s="9">
        <v>1329</v>
      </c>
      <c r="E38" s="7">
        <v>0.45</v>
      </c>
      <c r="F38" s="6" t="str">
        <f t="shared" si="1"/>
        <v>High Discount</v>
      </c>
      <c r="G38" s="6">
        <v>5</v>
      </c>
      <c r="H38" s="6">
        <v>3.8</v>
      </c>
      <c r="I38" s="6" t="s">
        <v>34</v>
      </c>
      <c r="J38" s="13" t="s">
        <v>13</v>
      </c>
    </row>
    <row r="39" spans="1:10" x14ac:dyDescent="0.25">
      <c r="A39" s="12" t="s">
        <v>44</v>
      </c>
      <c r="B39" s="8">
        <v>2880</v>
      </c>
      <c r="C39" s="8">
        <v>3520</v>
      </c>
      <c r="D39" s="6">
        <v>640</v>
      </c>
      <c r="E39" s="7">
        <v>0.18</v>
      </c>
      <c r="F39" s="6" t="str">
        <f t="shared" si="1"/>
        <v>Low Discount</v>
      </c>
      <c r="G39" s="6">
        <v>12</v>
      </c>
      <c r="H39" s="6">
        <v>3.8</v>
      </c>
      <c r="I39" s="6" t="s">
        <v>34</v>
      </c>
      <c r="J39" s="13" t="s">
        <v>13</v>
      </c>
    </row>
    <row r="40" spans="1:10" x14ac:dyDescent="0.25">
      <c r="A40" s="12" t="s">
        <v>45</v>
      </c>
      <c r="B40" s="8">
        <v>1350</v>
      </c>
      <c r="C40" s="8">
        <v>1990</v>
      </c>
      <c r="D40" s="6">
        <v>640</v>
      </c>
      <c r="E40" s="7">
        <v>0.32</v>
      </c>
      <c r="F40" s="6" t="str">
        <f t="shared" si="1"/>
        <v>Medium Discount</v>
      </c>
      <c r="G40" s="6">
        <v>13</v>
      </c>
      <c r="H40" s="6">
        <v>3.8</v>
      </c>
      <c r="I40" s="6" t="s">
        <v>34</v>
      </c>
      <c r="J40" s="13" t="s">
        <v>13</v>
      </c>
    </row>
    <row r="41" spans="1:10" x14ac:dyDescent="0.25">
      <c r="A41" s="12" t="s">
        <v>26</v>
      </c>
      <c r="B41" s="6">
        <v>38</v>
      </c>
      <c r="C41" s="6">
        <v>80</v>
      </c>
      <c r="D41" s="6">
        <v>42</v>
      </c>
      <c r="E41" s="7">
        <v>0.53</v>
      </c>
      <c r="F41" s="6" t="str">
        <f t="shared" si="1"/>
        <v>High Discount</v>
      </c>
      <c r="G41" s="6">
        <v>13</v>
      </c>
      <c r="H41" s="6">
        <v>3.3</v>
      </c>
      <c r="I41" s="6" t="s">
        <v>34</v>
      </c>
      <c r="J41" s="13" t="s">
        <v>13</v>
      </c>
    </row>
    <row r="42" spans="1:10" x14ac:dyDescent="0.25">
      <c r="A42" s="12" t="s">
        <v>33</v>
      </c>
      <c r="B42" s="6">
        <v>458</v>
      </c>
      <c r="C42" s="6">
        <v>986</v>
      </c>
      <c r="D42" s="6">
        <v>528</v>
      </c>
      <c r="E42" s="7">
        <v>0.54</v>
      </c>
      <c r="F42" s="6" t="str">
        <f t="shared" si="1"/>
        <v>High Discount</v>
      </c>
      <c r="G42" s="6">
        <v>10</v>
      </c>
      <c r="H42" s="6">
        <v>3</v>
      </c>
      <c r="I42" s="6" t="s">
        <v>34</v>
      </c>
      <c r="J42" s="13" t="s">
        <v>13</v>
      </c>
    </row>
    <row r="43" spans="1:10" x14ac:dyDescent="0.25">
      <c r="A43" s="12" t="s">
        <v>32</v>
      </c>
      <c r="B43" s="8">
        <v>3750</v>
      </c>
      <c r="C43" s="8">
        <v>6143</v>
      </c>
      <c r="D43" s="9">
        <v>2393</v>
      </c>
      <c r="E43" s="7">
        <v>0.39</v>
      </c>
      <c r="F43" s="6" t="str">
        <f t="shared" si="1"/>
        <v>Medium Discount</v>
      </c>
      <c r="G43" s="6">
        <v>5</v>
      </c>
      <c r="H43" s="6">
        <v>3</v>
      </c>
      <c r="I43" s="6" t="s">
        <v>34</v>
      </c>
      <c r="J43" s="13" t="s">
        <v>13</v>
      </c>
    </row>
    <row r="44" spans="1:10" x14ac:dyDescent="0.25">
      <c r="A44" s="12" t="s">
        <v>36</v>
      </c>
      <c r="B44" s="8">
        <v>2300</v>
      </c>
      <c r="C44" s="8">
        <v>3240</v>
      </c>
      <c r="D44" s="6">
        <v>940</v>
      </c>
      <c r="E44" s="7">
        <v>0.28999999999999998</v>
      </c>
      <c r="F44" s="6" t="str">
        <f t="shared" si="1"/>
        <v>Medium Discount</v>
      </c>
      <c r="G44" s="6">
        <v>5</v>
      </c>
      <c r="H44" s="6">
        <v>3</v>
      </c>
      <c r="I44" s="6" t="s">
        <v>34</v>
      </c>
      <c r="J44" s="13" t="s">
        <v>13</v>
      </c>
    </row>
    <row r="45" spans="1:10" x14ac:dyDescent="0.25">
      <c r="A45" s="12" t="s">
        <v>37</v>
      </c>
      <c r="B45" s="6">
        <v>509</v>
      </c>
      <c r="C45" s="6">
        <v>899</v>
      </c>
      <c r="D45" s="6">
        <v>390</v>
      </c>
      <c r="E45" s="7">
        <v>0.43</v>
      </c>
      <c r="F45" s="6" t="str">
        <f t="shared" si="1"/>
        <v>High Discount</v>
      </c>
      <c r="G45" s="6">
        <v>5</v>
      </c>
      <c r="H45" s="6">
        <v>3</v>
      </c>
      <c r="I45" s="6" t="s">
        <v>34</v>
      </c>
      <c r="J45" s="13" t="s">
        <v>13</v>
      </c>
    </row>
    <row r="46" spans="1:10" x14ac:dyDescent="0.25">
      <c r="A46" s="12" t="s">
        <v>39</v>
      </c>
      <c r="B46" s="8">
        <v>1189</v>
      </c>
      <c r="C46" s="8">
        <v>2199</v>
      </c>
      <c r="D46" s="9">
        <v>1010</v>
      </c>
      <c r="E46" s="7">
        <v>0.46</v>
      </c>
      <c r="F46" s="6" t="str">
        <f t="shared" si="1"/>
        <v>High Discount</v>
      </c>
      <c r="G46" s="6">
        <v>1</v>
      </c>
      <c r="H46" s="6">
        <v>3</v>
      </c>
      <c r="I46" s="6" t="s">
        <v>34</v>
      </c>
      <c r="J46" s="13" t="s">
        <v>13</v>
      </c>
    </row>
    <row r="47" spans="1:10" x14ac:dyDescent="0.25">
      <c r="A47" s="12" t="s">
        <v>30</v>
      </c>
      <c r="B47" s="8">
        <v>1220</v>
      </c>
      <c r="C47" s="8">
        <v>1555</v>
      </c>
      <c r="D47" s="6">
        <v>335</v>
      </c>
      <c r="E47" s="7">
        <v>0.22</v>
      </c>
      <c r="F47" s="6" t="str">
        <f t="shared" si="1"/>
        <v>Medium Discount</v>
      </c>
      <c r="G47" s="6">
        <v>16</v>
      </c>
      <c r="H47" s="6">
        <v>2.9</v>
      </c>
      <c r="I47" s="6" t="s">
        <v>12</v>
      </c>
      <c r="J47" s="13" t="s">
        <v>13</v>
      </c>
    </row>
    <row r="48" spans="1:10" x14ac:dyDescent="0.25">
      <c r="A48" s="12" t="s">
        <v>28</v>
      </c>
      <c r="B48" s="6">
        <v>445</v>
      </c>
      <c r="C48" s="6">
        <v>873</v>
      </c>
      <c r="D48" s="6">
        <v>428</v>
      </c>
      <c r="E48" s="7">
        <v>0.49</v>
      </c>
      <c r="F48" s="6" t="str">
        <f t="shared" si="1"/>
        <v>High Discount</v>
      </c>
      <c r="G48" s="6">
        <v>69</v>
      </c>
      <c r="H48" s="6">
        <v>2.8</v>
      </c>
      <c r="I48" s="6" t="s">
        <v>12</v>
      </c>
      <c r="J48" s="13" t="s">
        <v>13</v>
      </c>
    </row>
    <row r="49" spans="1:10" x14ac:dyDescent="0.25">
      <c r="A49" s="12" t="s">
        <v>27</v>
      </c>
      <c r="B49" s="6">
        <v>325</v>
      </c>
      <c r="C49" s="6">
        <v>680</v>
      </c>
      <c r="D49" s="6">
        <v>355</v>
      </c>
      <c r="E49" s="7">
        <v>0.52</v>
      </c>
      <c r="F49" s="6" t="str">
        <f t="shared" si="1"/>
        <v>High Discount</v>
      </c>
      <c r="G49" s="6">
        <v>15</v>
      </c>
      <c r="H49" s="6">
        <v>2.7</v>
      </c>
      <c r="I49" s="6" t="s">
        <v>12</v>
      </c>
      <c r="J49" s="13" t="s">
        <v>13</v>
      </c>
    </row>
    <row r="50" spans="1:10" x14ac:dyDescent="0.25">
      <c r="A50" s="12" t="s">
        <v>25</v>
      </c>
      <c r="B50" s="6">
        <v>382</v>
      </c>
      <c r="C50" s="6">
        <v>700</v>
      </c>
      <c r="D50" s="6">
        <v>318</v>
      </c>
      <c r="E50" s="7">
        <v>0.45</v>
      </c>
      <c r="F50" s="6" t="str">
        <f t="shared" si="1"/>
        <v>High Discount</v>
      </c>
      <c r="G50" s="6">
        <v>17</v>
      </c>
      <c r="H50" s="6">
        <v>2.6</v>
      </c>
      <c r="I50" s="6" t="s">
        <v>12</v>
      </c>
      <c r="J50" s="13" t="s">
        <v>13</v>
      </c>
    </row>
    <row r="51" spans="1:10" x14ac:dyDescent="0.25">
      <c r="A51" s="12" t="s">
        <v>24</v>
      </c>
      <c r="B51" s="8">
        <v>2170</v>
      </c>
      <c r="C51" s="8">
        <v>2500</v>
      </c>
      <c r="D51" s="6">
        <v>330</v>
      </c>
      <c r="E51" s="7">
        <v>0.13</v>
      </c>
      <c r="F51" s="6" t="str">
        <f t="shared" si="1"/>
        <v>Low Discount</v>
      </c>
      <c r="G51" s="6">
        <v>6</v>
      </c>
      <c r="H51" s="6">
        <v>2.5</v>
      </c>
      <c r="I51" s="6" t="s">
        <v>12</v>
      </c>
      <c r="J51" s="13" t="s">
        <v>13</v>
      </c>
    </row>
    <row r="52" spans="1:10" x14ac:dyDescent="0.25">
      <c r="A52" s="12" t="s">
        <v>22</v>
      </c>
      <c r="B52" s="8">
        <v>1000</v>
      </c>
      <c r="C52" s="8">
        <v>2000</v>
      </c>
      <c r="D52" s="9">
        <v>1000</v>
      </c>
      <c r="E52" s="7">
        <v>0.5</v>
      </c>
      <c r="F52" s="6" t="str">
        <f t="shared" si="1"/>
        <v>High Discount</v>
      </c>
      <c r="G52" s="6">
        <v>7</v>
      </c>
      <c r="H52" s="6">
        <v>2.2999999999999998</v>
      </c>
      <c r="I52" s="6" t="s">
        <v>12</v>
      </c>
      <c r="J52" s="13" t="s">
        <v>13</v>
      </c>
    </row>
    <row r="53" spans="1:10" x14ac:dyDescent="0.25">
      <c r="A53" s="12" t="s">
        <v>23</v>
      </c>
      <c r="B53" s="6">
        <v>345</v>
      </c>
      <c r="C53" s="6">
        <v>602</v>
      </c>
      <c r="D53" s="6">
        <v>257</v>
      </c>
      <c r="E53" s="7">
        <v>0.43</v>
      </c>
      <c r="F53" s="6" t="str">
        <f t="shared" si="1"/>
        <v>High Discount</v>
      </c>
      <c r="G53" s="6">
        <v>6</v>
      </c>
      <c r="H53" s="6">
        <v>2.2999999999999998</v>
      </c>
      <c r="I53" s="6" t="s">
        <v>12</v>
      </c>
      <c r="J53" s="13" t="s">
        <v>13</v>
      </c>
    </row>
    <row r="54" spans="1:10" x14ac:dyDescent="0.25">
      <c r="A54" s="12" t="s">
        <v>18</v>
      </c>
      <c r="B54" s="6">
        <v>990</v>
      </c>
      <c r="C54" s="8">
        <v>1814</v>
      </c>
      <c r="D54" s="6">
        <v>824</v>
      </c>
      <c r="E54" s="7">
        <v>0.45</v>
      </c>
      <c r="F54" s="6" t="str">
        <f t="shared" si="1"/>
        <v>High Discount</v>
      </c>
      <c r="G54" s="6">
        <v>6</v>
      </c>
      <c r="H54" s="6">
        <v>2.2000000000000002</v>
      </c>
      <c r="I54" s="6" t="s">
        <v>12</v>
      </c>
      <c r="J54" s="13" t="s">
        <v>13</v>
      </c>
    </row>
    <row r="55" spans="1:10" x14ac:dyDescent="0.25">
      <c r="A55" s="12" t="s">
        <v>20</v>
      </c>
      <c r="B55" s="6">
        <v>968</v>
      </c>
      <c r="C55" s="8">
        <v>1814</v>
      </c>
      <c r="D55" s="6">
        <v>846</v>
      </c>
      <c r="E55" s="7">
        <v>0.47</v>
      </c>
      <c r="F55" s="6" t="str">
        <f t="shared" si="1"/>
        <v>High Discount</v>
      </c>
      <c r="G55" s="6">
        <v>6</v>
      </c>
      <c r="H55" s="6">
        <v>2.2000000000000002</v>
      </c>
      <c r="I55" s="6" t="s">
        <v>12</v>
      </c>
      <c r="J55" s="13" t="s">
        <v>13</v>
      </c>
    </row>
    <row r="56" spans="1:10" x14ac:dyDescent="0.25">
      <c r="A56" s="12" t="s">
        <v>14</v>
      </c>
      <c r="B56" s="8">
        <v>2115</v>
      </c>
      <c r="C56" s="8">
        <v>4700</v>
      </c>
      <c r="D56" s="9">
        <v>2585</v>
      </c>
      <c r="E56" s="7">
        <v>0.55000000000000004</v>
      </c>
      <c r="F56" s="6" t="str">
        <f t="shared" si="1"/>
        <v>High Discount</v>
      </c>
      <c r="G56" s="6">
        <v>13</v>
      </c>
      <c r="H56" s="6">
        <v>2.1</v>
      </c>
      <c r="I56" s="6" t="s">
        <v>12</v>
      </c>
      <c r="J56" s="13" t="s">
        <v>13</v>
      </c>
    </row>
    <row r="57" spans="1:10" x14ac:dyDescent="0.25">
      <c r="A57" s="12" t="s">
        <v>16</v>
      </c>
      <c r="B57" s="8">
        <v>1570</v>
      </c>
      <c r="C57" s="8">
        <v>2988</v>
      </c>
      <c r="D57" s="9">
        <v>1418</v>
      </c>
      <c r="E57" s="7">
        <v>0.47</v>
      </c>
      <c r="F57" s="6" t="str">
        <f t="shared" si="1"/>
        <v>High Discount</v>
      </c>
      <c r="G57" s="6">
        <v>7</v>
      </c>
      <c r="H57" s="6">
        <v>2.1</v>
      </c>
      <c r="I57" s="6" t="s">
        <v>12</v>
      </c>
      <c r="J57" s="13" t="s">
        <v>13</v>
      </c>
    </row>
    <row r="58" spans="1:10" x14ac:dyDescent="0.25">
      <c r="A58" s="12" t="s">
        <v>10</v>
      </c>
      <c r="B58" s="6">
        <v>450</v>
      </c>
      <c r="C58" s="6">
        <v>900</v>
      </c>
      <c r="D58" s="6">
        <v>450</v>
      </c>
      <c r="E58" s="7">
        <v>0.5</v>
      </c>
      <c r="F58" s="6" t="str">
        <f t="shared" si="1"/>
        <v>High Discount</v>
      </c>
      <c r="G58" s="6">
        <v>1</v>
      </c>
      <c r="H58" s="6">
        <v>2</v>
      </c>
      <c r="I58" s="6" t="s">
        <v>12</v>
      </c>
      <c r="J58" s="13" t="s">
        <v>13</v>
      </c>
    </row>
    <row r="59" spans="1:10" x14ac:dyDescent="0.25">
      <c r="A59" s="12" t="s">
        <v>84</v>
      </c>
      <c r="B59" s="8">
        <v>1860</v>
      </c>
      <c r="C59" s="8">
        <v>3220</v>
      </c>
      <c r="D59" s="9">
        <v>1360</v>
      </c>
      <c r="E59" s="7">
        <v>0.42</v>
      </c>
      <c r="F59" s="6" t="str">
        <f t="shared" ref="F59:F65" si="2">IF(E59&lt;20%, "Low Discount", IF(E59&lt;40%, "Medium Discount", "High Discount"))</f>
        <v>High Discount</v>
      </c>
      <c r="G59" s="6"/>
      <c r="H59" s="6"/>
      <c r="I59" s="6" t="s">
        <v>85</v>
      </c>
      <c r="J59" s="13" t="s">
        <v>9</v>
      </c>
    </row>
    <row r="60" spans="1:10" x14ac:dyDescent="0.25">
      <c r="A60" s="12" t="s">
        <v>86</v>
      </c>
      <c r="B60" s="8">
        <v>2200</v>
      </c>
      <c r="C60" s="8">
        <v>4080</v>
      </c>
      <c r="D60" s="9">
        <v>1880</v>
      </c>
      <c r="E60" s="7">
        <v>0.46</v>
      </c>
      <c r="F60" s="6" t="str">
        <f t="shared" si="2"/>
        <v>High Discount</v>
      </c>
      <c r="G60" s="6"/>
      <c r="H60" s="6"/>
      <c r="I60" s="6" t="s">
        <v>85</v>
      </c>
      <c r="J60" s="13" t="s">
        <v>9</v>
      </c>
    </row>
    <row r="61" spans="1:10" x14ac:dyDescent="0.25">
      <c r="A61" s="12" t="s">
        <v>87</v>
      </c>
      <c r="B61" s="8">
        <v>2750</v>
      </c>
      <c r="C61" s="8">
        <v>4471</v>
      </c>
      <c r="D61" s="9">
        <v>1721</v>
      </c>
      <c r="E61" s="7">
        <v>0.38</v>
      </c>
      <c r="F61" s="6" t="str">
        <f t="shared" si="2"/>
        <v>Medium Discount</v>
      </c>
      <c r="G61" s="6"/>
      <c r="H61" s="6"/>
      <c r="I61" s="6" t="s">
        <v>85</v>
      </c>
      <c r="J61" s="13" t="s">
        <v>9</v>
      </c>
    </row>
    <row r="62" spans="1:10" x14ac:dyDescent="0.25">
      <c r="A62" s="12" t="s">
        <v>88</v>
      </c>
      <c r="B62" s="6">
        <v>475</v>
      </c>
      <c r="C62" s="6">
        <v>931</v>
      </c>
      <c r="D62" s="6">
        <v>456</v>
      </c>
      <c r="E62" s="7">
        <v>0.49</v>
      </c>
      <c r="F62" s="6" t="str">
        <f t="shared" si="2"/>
        <v>High Discount</v>
      </c>
      <c r="G62" s="6"/>
      <c r="H62" s="6"/>
      <c r="I62" s="6" t="s">
        <v>85</v>
      </c>
      <c r="J62" s="13" t="s">
        <v>9</v>
      </c>
    </row>
    <row r="63" spans="1:10" x14ac:dyDescent="0.25">
      <c r="A63" s="12" t="s">
        <v>89</v>
      </c>
      <c r="B63" s="6">
        <v>238</v>
      </c>
      <c r="C63" s="6">
        <v>476</v>
      </c>
      <c r="D63" s="6">
        <v>238</v>
      </c>
      <c r="E63" s="7">
        <v>0.5</v>
      </c>
      <c r="F63" s="6" t="str">
        <f t="shared" si="2"/>
        <v>High Discount</v>
      </c>
      <c r="G63" s="6"/>
      <c r="H63" s="6"/>
      <c r="I63" s="6" t="s">
        <v>85</v>
      </c>
      <c r="J63" s="13" t="s">
        <v>9</v>
      </c>
    </row>
    <row r="64" spans="1:10" x14ac:dyDescent="0.25">
      <c r="A64" s="12" t="s">
        <v>90</v>
      </c>
      <c r="B64" s="6">
        <v>610</v>
      </c>
      <c r="C64" s="8">
        <v>1060</v>
      </c>
      <c r="D64" s="6">
        <v>450</v>
      </c>
      <c r="E64" s="7">
        <v>0.42</v>
      </c>
      <c r="F64" s="6" t="str">
        <f t="shared" si="2"/>
        <v>High Discount</v>
      </c>
      <c r="G64" s="6"/>
      <c r="H64" s="6"/>
      <c r="I64" s="6" t="s">
        <v>85</v>
      </c>
      <c r="J64" s="13" t="s">
        <v>9</v>
      </c>
    </row>
    <row r="65" spans="1:10" x14ac:dyDescent="0.25">
      <c r="A65" s="12" t="s">
        <v>91</v>
      </c>
      <c r="B65" s="8">
        <v>2132</v>
      </c>
      <c r="C65" s="8">
        <v>2169</v>
      </c>
      <c r="D65" s="6">
        <v>37</v>
      </c>
      <c r="E65" s="7">
        <v>0.02</v>
      </c>
      <c r="F65" s="6" t="str">
        <f t="shared" si="2"/>
        <v>Low Discount</v>
      </c>
      <c r="G65" s="6"/>
      <c r="H65" s="6"/>
      <c r="I65" s="6" t="s">
        <v>85</v>
      </c>
      <c r="J65" s="13" t="s">
        <v>9</v>
      </c>
    </row>
    <row r="66" spans="1:10" x14ac:dyDescent="0.25">
      <c r="A66" s="12" t="s">
        <v>92</v>
      </c>
      <c r="B66" s="6">
        <v>999</v>
      </c>
      <c r="C66" s="8">
        <v>2000</v>
      </c>
      <c r="D66" s="9">
        <v>1001</v>
      </c>
      <c r="E66" s="7">
        <v>0.5</v>
      </c>
      <c r="F66" s="6" t="str">
        <f t="shared" ref="F66:F97" si="3">IF(E66&lt;20%, "Low Discount", IF(E66&lt;40%, "Medium Discount", "High Discount"))</f>
        <v>High Discount</v>
      </c>
      <c r="G66" s="6"/>
      <c r="H66" s="6"/>
      <c r="I66" s="6" t="s">
        <v>85</v>
      </c>
      <c r="J66" s="13" t="s">
        <v>9</v>
      </c>
    </row>
    <row r="67" spans="1:10" x14ac:dyDescent="0.25">
      <c r="A67" s="12" t="s">
        <v>93</v>
      </c>
      <c r="B67" s="8">
        <v>1190</v>
      </c>
      <c r="C67" s="8">
        <v>1785</v>
      </c>
      <c r="D67" s="6">
        <v>595</v>
      </c>
      <c r="E67" s="7">
        <v>0.33</v>
      </c>
      <c r="F67" s="6" t="str">
        <f t="shared" si="3"/>
        <v>Medium Discount</v>
      </c>
      <c r="G67" s="6"/>
      <c r="H67" s="6"/>
      <c r="I67" s="6" t="s">
        <v>85</v>
      </c>
      <c r="J67" s="13" t="s">
        <v>9</v>
      </c>
    </row>
    <row r="68" spans="1:10" x14ac:dyDescent="0.25">
      <c r="A68" s="12" t="s">
        <v>94</v>
      </c>
      <c r="B68" s="6">
        <v>671</v>
      </c>
      <c r="C68" s="8">
        <v>1316</v>
      </c>
      <c r="D68" s="6">
        <v>645</v>
      </c>
      <c r="E68" s="7">
        <v>0.49</v>
      </c>
      <c r="F68" s="6" t="str">
        <f t="shared" si="3"/>
        <v>High Discount</v>
      </c>
      <c r="G68" s="6"/>
      <c r="H68" s="6"/>
      <c r="I68" s="6" t="s">
        <v>85</v>
      </c>
      <c r="J68" s="13" t="s">
        <v>9</v>
      </c>
    </row>
    <row r="69" spans="1:10" x14ac:dyDescent="0.25">
      <c r="A69" s="12" t="s">
        <v>95</v>
      </c>
      <c r="B69" s="8">
        <v>1200</v>
      </c>
      <c r="C69" s="8">
        <v>1950</v>
      </c>
      <c r="D69" s="6">
        <v>750</v>
      </c>
      <c r="E69" s="7">
        <v>0.38</v>
      </c>
      <c r="F69" s="6" t="str">
        <f t="shared" si="3"/>
        <v>Medium Discount</v>
      </c>
      <c r="G69" s="6"/>
      <c r="H69" s="6"/>
      <c r="I69" s="6" t="s">
        <v>85</v>
      </c>
      <c r="J69" s="13" t="s">
        <v>9</v>
      </c>
    </row>
    <row r="70" spans="1:10" x14ac:dyDescent="0.25">
      <c r="A70" s="12" t="s">
        <v>96</v>
      </c>
      <c r="B70" s="6">
        <v>199</v>
      </c>
      <c r="C70" s="6">
        <v>504</v>
      </c>
      <c r="D70" s="6">
        <v>305</v>
      </c>
      <c r="E70" s="7">
        <v>0.61</v>
      </c>
      <c r="F70" s="6" t="str">
        <f t="shared" si="3"/>
        <v>High Discount</v>
      </c>
      <c r="G70" s="6"/>
      <c r="H70" s="6"/>
      <c r="I70" s="6" t="s">
        <v>85</v>
      </c>
      <c r="J70" s="13" t="s">
        <v>9</v>
      </c>
    </row>
    <row r="71" spans="1:10" x14ac:dyDescent="0.25">
      <c r="A71" s="12" t="s">
        <v>97</v>
      </c>
      <c r="B71" s="6">
        <v>299</v>
      </c>
      <c r="C71" s="6">
        <v>600</v>
      </c>
      <c r="D71" s="6">
        <v>301</v>
      </c>
      <c r="E71" s="7">
        <v>0.5</v>
      </c>
      <c r="F71" s="6" t="str">
        <f t="shared" si="3"/>
        <v>High Discount</v>
      </c>
      <c r="G71" s="6"/>
      <c r="H71" s="6"/>
      <c r="I71" s="6" t="s">
        <v>85</v>
      </c>
      <c r="J71" s="13" t="s">
        <v>9</v>
      </c>
    </row>
    <row r="72" spans="1:10" x14ac:dyDescent="0.25">
      <c r="A72" s="12" t="s">
        <v>98</v>
      </c>
      <c r="B72" s="8">
        <v>1660</v>
      </c>
      <c r="C72" s="8">
        <v>1699</v>
      </c>
      <c r="D72" s="6">
        <v>39</v>
      </c>
      <c r="E72" s="7">
        <v>0.02</v>
      </c>
      <c r="F72" s="6" t="str">
        <f t="shared" si="3"/>
        <v>Low Discount</v>
      </c>
      <c r="G72" s="6"/>
      <c r="H72" s="6"/>
      <c r="I72" s="6" t="s">
        <v>85</v>
      </c>
      <c r="J72" s="13" t="s">
        <v>9</v>
      </c>
    </row>
    <row r="73" spans="1:10" x14ac:dyDescent="0.25">
      <c r="A73" s="12" t="s">
        <v>99</v>
      </c>
      <c r="B73" s="6">
        <v>299</v>
      </c>
      <c r="C73" s="6">
        <v>384</v>
      </c>
      <c r="D73" s="6">
        <v>85</v>
      </c>
      <c r="E73" s="7">
        <v>0.22</v>
      </c>
      <c r="F73" s="6" t="str">
        <f t="shared" si="3"/>
        <v>Medium Discount</v>
      </c>
      <c r="G73" s="6"/>
      <c r="H73" s="6"/>
      <c r="I73" s="6" t="s">
        <v>85</v>
      </c>
      <c r="J73" s="13" t="s">
        <v>9</v>
      </c>
    </row>
    <row r="74" spans="1:10" x14ac:dyDescent="0.25">
      <c r="A74" s="12" t="s">
        <v>100</v>
      </c>
      <c r="B74" s="8">
        <v>1459</v>
      </c>
      <c r="C74" s="8">
        <v>1499</v>
      </c>
      <c r="D74" s="6">
        <v>40</v>
      </c>
      <c r="E74" s="7">
        <v>0.03</v>
      </c>
      <c r="F74" s="6" t="str">
        <f t="shared" si="3"/>
        <v>Low Discount</v>
      </c>
      <c r="G74" s="6"/>
      <c r="H74" s="6"/>
      <c r="I74" s="6" t="s">
        <v>85</v>
      </c>
      <c r="J74" s="13" t="s">
        <v>9</v>
      </c>
    </row>
    <row r="75" spans="1:10" x14ac:dyDescent="0.25">
      <c r="A75" s="12" t="s">
        <v>101</v>
      </c>
      <c r="B75" s="6">
        <v>799</v>
      </c>
      <c r="C75" s="8">
        <v>1343</v>
      </c>
      <c r="D75" s="6">
        <v>544</v>
      </c>
      <c r="E75" s="7">
        <v>0.41</v>
      </c>
      <c r="F75" s="6" t="str">
        <f t="shared" si="3"/>
        <v>High Discount</v>
      </c>
      <c r="G75" s="6"/>
      <c r="H75" s="6"/>
      <c r="I75" s="6" t="s">
        <v>85</v>
      </c>
      <c r="J75" s="13" t="s">
        <v>9</v>
      </c>
    </row>
    <row r="76" spans="1:10" x14ac:dyDescent="0.25">
      <c r="A76" s="12" t="s">
        <v>102</v>
      </c>
      <c r="B76" s="6">
        <v>499</v>
      </c>
      <c r="C76" s="6">
        <v>900</v>
      </c>
      <c r="D76" s="6">
        <v>401</v>
      </c>
      <c r="E76" s="7">
        <v>0.45</v>
      </c>
      <c r="F76" s="6" t="str">
        <f t="shared" si="3"/>
        <v>High Discount</v>
      </c>
      <c r="G76" s="6"/>
      <c r="H76" s="6"/>
      <c r="I76" s="6" t="s">
        <v>85</v>
      </c>
      <c r="J76" s="13" t="s">
        <v>9</v>
      </c>
    </row>
    <row r="77" spans="1:10" x14ac:dyDescent="0.25">
      <c r="A77" s="12" t="s">
        <v>103</v>
      </c>
      <c r="B77" s="6">
        <v>699</v>
      </c>
      <c r="C77" s="8">
        <v>1343</v>
      </c>
      <c r="D77" s="6">
        <v>644</v>
      </c>
      <c r="E77" s="7">
        <v>0.48</v>
      </c>
      <c r="F77" s="6" t="str">
        <f t="shared" si="3"/>
        <v>High Discount</v>
      </c>
      <c r="G77" s="6"/>
      <c r="H77" s="6"/>
      <c r="I77" s="6" t="s">
        <v>85</v>
      </c>
      <c r="J77" s="13" t="s">
        <v>9</v>
      </c>
    </row>
    <row r="78" spans="1:10" x14ac:dyDescent="0.25">
      <c r="A78" s="12" t="s">
        <v>104</v>
      </c>
      <c r="B78" s="6">
        <v>799</v>
      </c>
      <c r="C78" s="8">
        <v>1567</v>
      </c>
      <c r="D78" s="6">
        <v>768</v>
      </c>
      <c r="E78" s="7">
        <v>0.49</v>
      </c>
      <c r="F78" s="6" t="str">
        <f t="shared" si="3"/>
        <v>High Discount</v>
      </c>
      <c r="G78" s="6"/>
      <c r="H78" s="6"/>
      <c r="I78" s="6" t="s">
        <v>85</v>
      </c>
      <c r="J78" s="13" t="s">
        <v>9</v>
      </c>
    </row>
    <row r="79" spans="1:10" x14ac:dyDescent="0.25">
      <c r="A79" s="12" t="s">
        <v>105</v>
      </c>
      <c r="B79" s="8">
        <v>2799</v>
      </c>
      <c r="C79" s="8">
        <v>3810</v>
      </c>
      <c r="D79" s="9">
        <v>1011</v>
      </c>
      <c r="E79" s="7">
        <v>0.27</v>
      </c>
      <c r="F79" s="6" t="str">
        <f t="shared" si="3"/>
        <v>Medium Discount</v>
      </c>
      <c r="G79" s="6"/>
      <c r="H79" s="6"/>
      <c r="I79" s="6" t="s">
        <v>85</v>
      </c>
      <c r="J79" s="13" t="s">
        <v>9</v>
      </c>
    </row>
    <row r="80" spans="1:10" x14ac:dyDescent="0.25">
      <c r="A80" s="12" t="s">
        <v>102</v>
      </c>
      <c r="B80" s="6">
        <v>399</v>
      </c>
      <c r="C80" s="6">
        <v>896</v>
      </c>
      <c r="D80" s="6">
        <v>497</v>
      </c>
      <c r="E80" s="7">
        <v>0.55000000000000004</v>
      </c>
      <c r="F80" s="6" t="str">
        <f t="shared" si="3"/>
        <v>High Discount</v>
      </c>
      <c r="G80" s="6"/>
      <c r="H80" s="6"/>
      <c r="I80" s="6" t="s">
        <v>85</v>
      </c>
      <c r="J80" s="13" t="s">
        <v>9</v>
      </c>
    </row>
    <row r="81" spans="1:10" x14ac:dyDescent="0.25">
      <c r="A81" s="12" t="s">
        <v>106</v>
      </c>
      <c r="B81" s="6">
        <v>790</v>
      </c>
      <c r="C81" s="8">
        <v>1485</v>
      </c>
      <c r="D81" s="6">
        <v>695</v>
      </c>
      <c r="E81" s="7">
        <v>0.47</v>
      </c>
      <c r="F81" s="6" t="str">
        <f t="shared" si="3"/>
        <v>High Discount</v>
      </c>
      <c r="G81" s="6"/>
      <c r="H81" s="6"/>
      <c r="I81" s="6" t="s">
        <v>85</v>
      </c>
      <c r="J81" s="13" t="s">
        <v>9</v>
      </c>
    </row>
    <row r="82" spans="1:10" x14ac:dyDescent="0.25">
      <c r="A82" s="12" t="s">
        <v>107</v>
      </c>
      <c r="B82" s="6">
        <v>690</v>
      </c>
      <c r="C82" s="8">
        <v>1200</v>
      </c>
      <c r="D82" s="6">
        <v>510</v>
      </c>
      <c r="E82" s="7">
        <v>0.43</v>
      </c>
      <c r="F82" s="6" t="str">
        <f t="shared" si="3"/>
        <v>High Discount</v>
      </c>
      <c r="G82" s="6"/>
      <c r="H82" s="6"/>
      <c r="I82" s="6" t="s">
        <v>85</v>
      </c>
      <c r="J82" s="13" t="s">
        <v>9</v>
      </c>
    </row>
    <row r="83" spans="1:10" x14ac:dyDescent="0.25">
      <c r="A83" s="12" t="s">
        <v>108</v>
      </c>
      <c r="B83" s="8">
        <v>1732</v>
      </c>
      <c r="C83" s="8">
        <v>1799</v>
      </c>
      <c r="D83" s="6">
        <v>67</v>
      </c>
      <c r="E83" s="7">
        <v>0.04</v>
      </c>
      <c r="F83" s="6" t="str">
        <f t="shared" si="3"/>
        <v>Low Discount</v>
      </c>
      <c r="G83" s="6"/>
      <c r="H83" s="6"/>
      <c r="I83" s="6" t="s">
        <v>85</v>
      </c>
      <c r="J83" s="13" t="s">
        <v>9</v>
      </c>
    </row>
    <row r="84" spans="1:10" x14ac:dyDescent="0.25">
      <c r="A84" s="12" t="s">
        <v>109</v>
      </c>
      <c r="B84" s="6">
        <v>230</v>
      </c>
      <c r="C84" s="6">
        <v>450</v>
      </c>
      <c r="D84" s="6">
        <v>220</v>
      </c>
      <c r="E84" s="7">
        <v>0.49</v>
      </c>
      <c r="F84" s="6" t="str">
        <f t="shared" si="3"/>
        <v>High Discount</v>
      </c>
      <c r="G84" s="6"/>
      <c r="H84" s="6"/>
      <c r="I84" s="6" t="s">
        <v>85</v>
      </c>
      <c r="J84" s="13" t="s">
        <v>9</v>
      </c>
    </row>
    <row r="85" spans="1:10" x14ac:dyDescent="0.25">
      <c r="A85" s="12" t="s">
        <v>110</v>
      </c>
      <c r="B85" s="8">
        <v>1460</v>
      </c>
      <c r="C85" s="8">
        <v>2290</v>
      </c>
      <c r="D85" s="6">
        <v>830</v>
      </c>
      <c r="E85" s="7">
        <v>0.36</v>
      </c>
      <c r="F85" s="6" t="str">
        <f t="shared" si="3"/>
        <v>Medium Discount</v>
      </c>
      <c r="G85" s="6"/>
      <c r="H85" s="6"/>
      <c r="I85" s="6" t="s">
        <v>85</v>
      </c>
      <c r="J85" s="13" t="s">
        <v>9</v>
      </c>
    </row>
    <row r="86" spans="1:10" x14ac:dyDescent="0.25">
      <c r="A86" s="12" t="s">
        <v>111</v>
      </c>
      <c r="B86" s="8">
        <v>1666</v>
      </c>
      <c r="C86" s="8">
        <v>1699</v>
      </c>
      <c r="D86" s="6">
        <v>33</v>
      </c>
      <c r="E86" s="7">
        <v>0.02</v>
      </c>
      <c r="F86" s="6" t="str">
        <f t="shared" si="3"/>
        <v>Low Discount</v>
      </c>
      <c r="G86" s="6"/>
      <c r="H86" s="6"/>
      <c r="I86" s="6" t="s">
        <v>85</v>
      </c>
      <c r="J86" s="13" t="s">
        <v>9</v>
      </c>
    </row>
    <row r="87" spans="1:10" x14ac:dyDescent="0.25">
      <c r="A87" s="12" t="s">
        <v>96</v>
      </c>
      <c r="B87" s="6">
        <v>176</v>
      </c>
      <c r="C87" s="6">
        <v>345</v>
      </c>
      <c r="D87" s="6">
        <v>169</v>
      </c>
      <c r="E87" s="7">
        <v>0.49</v>
      </c>
      <c r="F87" s="6" t="str">
        <f t="shared" si="3"/>
        <v>High Discount</v>
      </c>
      <c r="G87" s="6"/>
      <c r="H87" s="6"/>
      <c r="I87" s="6" t="s">
        <v>85</v>
      </c>
      <c r="J87" s="13" t="s">
        <v>9</v>
      </c>
    </row>
    <row r="88" spans="1:10" x14ac:dyDescent="0.25">
      <c r="A88" s="12" t="s">
        <v>112</v>
      </c>
      <c r="B88" s="8">
        <v>1466</v>
      </c>
      <c r="C88" s="8">
        <v>1699</v>
      </c>
      <c r="D88" s="6">
        <v>233</v>
      </c>
      <c r="E88" s="7">
        <v>0.14000000000000001</v>
      </c>
      <c r="F88" s="6" t="str">
        <f t="shared" si="3"/>
        <v>Low Discount</v>
      </c>
      <c r="G88" s="6"/>
      <c r="H88" s="6"/>
      <c r="I88" s="6" t="s">
        <v>85</v>
      </c>
      <c r="J88" s="13" t="s">
        <v>9</v>
      </c>
    </row>
    <row r="89" spans="1:10" x14ac:dyDescent="0.25">
      <c r="A89" s="12" t="s">
        <v>113</v>
      </c>
      <c r="B89" s="6">
        <v>274</v>
      </c>
      <c r="C89" s="6">
        <v>537</v>
      </c>
      <c r="D89" s="6">
        <v>263</v>
      </c>
      <c r="E89" s="7">
        <v>0.49</v>
      </c>
      <c r="F89" s="6" t="str">
        <f t="shared" si="3"/>
        <v>High Discount</v>
      </c>
      <c r="G89" s="6"/>
      <c r="H89" s="6"/>
      <c r="I89" s="6" t="s">
        <v>85</v>
      </c>
      <c r="J89" s="13" t="s">
        <v>9</v>
      </c>
    </row>
    <row r="90" spans="1:10" x14ac:dyDescent="0.25">
      <c r="A90" s="12" t="s">
        <v>114</v>
      </c>
      <c r="B90" s="6">
        <v>799</v>
      </c>
      <c r="C90" s="6">
        <v>900</v>
      </c>
      <c r="D90" s="6">
        <v>101</v>
      </c>
      <c r="E90" s="7">
        <v>0.11</v>
      </c>
      <c r="F90" s="6" t="str">
        <f t="shared" si="3"/>
        <v>Low Discount</v>
      </c>
      <c r="G90" s="6"/>
      <c r="H90" s="6"/>
      <c r="I90" s="6" t="s">
        <v>85</v>
      </c>
      <c r="J90" s="13" t="s">
        <v>9</v>
      </c>
    </row>
    <row r="91" spans="1:10" x14ac:dyDescent="0.25">
      <c r="A91" s="12" t="s">
        <v>104</v>
      </c>
      <c r="B91" s="6">
        <v>657</v>
      </c>
      <c r="C91" s="8">
        <v>1288</v>
      </c>
      <c r="D91" s="6">
        <v>631</v>
      </c>
      <c r="E91" s="7">
        <v>0.49</v>
      </c>
      <c r="F91" s="6" t="str">
        <f t="shared" si="3"/>
        <v>High Discount</v>
      </c>
      <c r="G91" s="6"/>
      <c r="H91" s="6"/>
      <c r="I91" s="6" t="s">
        <v>85</v>
      </c>
      <c r="J91" s="13" t="s">
        <v>9</v>
      </c>
    </row>
    <row r="92" spans="1:10" x14ac:dyDescent="0.25">
      <c r="A92" s="12" t="s">
        <v>115</v>
      </c>
      <c r="B92" s="8">
        <v>1468</v>
      </c>
      <c r="C92" s="8">
        <v>1699</v>
      </c>
      <c r="D92" s="6">
        <v>231</v>
      </c>
      <c r="E92" s="7">
        <v>0.14000000000000001</v>
      </c>
      <c r="F92" s="6" t="str">
        <f t="shared" si="3"/>
        <v>Low Discount</v>
      </c>
      <c r="G92" s="6"/>
      <c r="H92" s="6"/>
      <c r="I92" s="6" t="s">
        <v>85</v>
      </c>
      <c r="J92" s="13" t="s">
        <v>9</v>
      </c>
    </row>
    <row r="93" spans="1:10" x14ac:dyDescent="0.25">
      <c r="A93" s="12" t="s">
        <v>116</v>
      </c>
      <c r="B93" s="6">
        <v>630</v>
      </c>
      <c r="C93" s="8">
        <v>1100</v>
      </c>
      <c r="D93" s="6">
        <v>470</v>
      </c>
      <c r="E93" s="7">
        <v>0.43</v>
      </c>
      <c r="F93" s="6" t="str">
        <f t="shared" si="3"/>
        <v>High Discount</v>
      </c>
      <c r="G93" s="6"/>
      <c r="H93" s="6"/>
      <c r="I93" s="6" t="s">
        <v>85</v>
      </c>
      <c r="J93" s="13" t="s">
        <v>9</v>
      </c>
    </row>
    <row r="94" spans="1:10" x14ac:dyDescent="0.25">
      <c r="A94" s="12" t="s">
        <v>117</v>
      </c>
      <c r="B94" s="6">
        <v>850</v>
      </c>
      <c r="C94" s="8">
        <v>1700</v>
      </c>
      <c r="D94" s="6">
        <v>850</v>
      </c>
      <c r="E94" s="7">
        <v>0.5</v>
      </c>
      <c r="F94" s="6" t="str">
        <f t="shared" si="3"/>
        <v>High Discount</v>
      </c>
      <c r="G94" s="6"/>
      <c r="H94" s="6"/>
      <c r="I94" s="6" t="s">
        <v>85</v>
      </c>
      <c r="J94" s="13" t="s">
        <v>9</v>
      </c>
    </row>
    <row r="95" spans="1:10" x14ac:dyDescent="0.25">
      <c r="A95" s="12" t="s">
        <v>118</v>
      </c>
      <c r="B95" s="8">
        <v>1300</v>
      </c>
      <c r="C95" s="8">
        <v>2500</v>
      </c>
      <c r="D95" s="9">
        <v>1200</v>
      </c>
      <c r="E95" s="7">
        <v>0.48</v>
      </c>
      <c r="F95" s="6" t="str">
        <f t="shared" si="3"/>
        <v>High Discount</v>
      </c>
      <c r="G95" s="6"/>
      <c r="H95" s="6"/>
      <c r="I95" s="6" t="s">
        <v>85</v>
      </c>
      <c r="J95" s="13" t="s">
        <v>9</v>
      </c>
    </row>
    <row r="96" spans="1:10" x14ac:dyDescent="0.25">
      <c r="A96" s="12" t="s">
        <v>119</v>
      </c>
      <c r="B96" s="6">
        <v>105</v>
      </c>
      <c r="C96" s="6">
        <v>200</v>
      </c>
      <c r="D96" s="6">
        <v>95</v>
      </c>
      <c r="E96" s="7">
        <v>0.48</v>
      </c>
      <c r="F96" s="6" t="str">
        <f t="shared" si="3"/>
        <v>High Discount</v>
      </c>
      <c r="G96" s="6"/>
      <c r="H96" s="6"/>
      <c r="I96" s="6" t="s">
        <v>85</v>
      </c>
      <c r="J96" s="13" t="s">
        <v>9</v>
      </c>
    </row>
    <row r="97" spans="1:10" x14ac:dyDescent="0.25">
      <c r="A97" s="12" t="s">
        <v>120</v>
      </c>
      <c r="B97" s="6">
        <v>899</v>
      </c>
      <c r="C97" s="8">
        <v>1699</v>
      </c>
      <c r="D97" s="6">
        <v>800</v>
      </c>
      <c r="E97" s="7">
        <v>0.47</v>
      </c>
      <c r="F97" s="6" t="str">
        <f t="shared" si="3"/>
        <v>High Discount</v>
      </c>
      <c r="G97" s="6"/>
      <c r="H97" s="6"/>
      <c r="I97" s="6" t="s">
        <v>85</v>
      </c>
      <c r="J97" s="13" t="s">
        <v>9</v>
      </c>
    </row>
    <row r="98" spans="1:10" x14ac:dyDescent="0.25">
      <c r="A98" s="12" t="s">
        <v>121</v>
      </c>
      <c r="B98" s="8">
        <v>1200</v>
      </c>
      <c r="C98" s="8">
        <v>2400</v>
      </c>
      <c r="D98" s="9">
        <v>1200</v>
      </c>
      <c r="E98" s="7">
        <v>0.5</v>
      </c>
      <c r="F98" s="6" t="str">
        <f t="shared" ref="F98:F113" si="4">IF(E98&lt;20%, "Low Discount", IF(E98&lt;40%, "Medium Discount", "High Discount"))</f>
        <v>High Discount</v>
      </c>
      <c r="G98" s="6"/>
      <c r="H98" s="6"/>
      <c r="I98" s="6" t="s">
        <v>85</v>
      </c>
      <c r="J98" s="13" t="s">
        <v>9</v>
      </c>
    </row>
    <row r="99" spans="1:10" x14ac:dyDescent="0.25">
      <c r="A99" s="12" t="s">
        <v>122</v>
      </c>
      <c r="B99" s="8">
        <v>1526</v>
      </c>
      <c r="C99" s="8">
        <v>1660</v>
      </c>
      <c r="D99" s="6">
        <v>134</v>
      </c>
      <c r="E99" s="7">
        <v>0.08</v>
      </c>
      <c r="F99" s="6" t="str">
        <f t="shared" si="4"/>
        <v>Low Discount</v>
      </c>
      <c r="G99" s="6"/>
      <c r="H99" s="6"/>
      <c r="I99" s="6" t="s">
        <v>85</v>
      </c>
      <c r="J99" s="13" t="s">
        <v>9</v>
      </c>
    </row>
    <row r="100" spans="1:10" x14ac:dyDescent="0.25">
      <c r="A100" s="12" t="s">
        <v>123</v>
      </c>
      <c r="B100" s="8">
        <v>1462</v>
      </c>
      <c r="C100" s="8">
        <v>1499</v>
      </c>
      <c r="D100" s="6">
        <v>37</v>
      </c>
      <c r="E100" s="7">
        <v>0.02</v>
      </c>
      <c r="F100" s="6" t="str">
        <f t="shared" si="4"/>
        <v>Low Discount</v>
      </c>
      <c r="G100" s="6"/>
      <c r="H100" s="6"/>
      <c r="I100" s="6" t="s">
        <v>85</v>
      </c>
      <c r="J100" s="13" t="s">
        <v>9</v>
      </c>
    </row>
    <row r="101" spans="1:10" x14ac:dyDescent="0.25">
      <c r="A101" s="12" t="s">
        <v>124</v>
      </c>
      <c r="B101" s="6">
        <v>248</v>
      </c>
      <c r="C101" s="6">
        <v>486</v>
      </c>
      <c r="D101" s="6">
        <v>238</v>
      </c>
      <c r="E101" s="7">
        <v>0.49</v>
      </c>
      <c r="F101" s="6" t="str">
        <f t="shared" si="4"/>
        <v>High Discount</v>
      </c>
      <c r="G101" s="6"/>
      <c r="H101" s="6"/>
      <c r="I101" s="6" t="s">
        <v>85</v>
      </c>
      <c r="J101" s="13" t="s">
        <v>9</v>
      </c>
    </row>
    <row r="102" spans="1:10" x14ac:dyDescent="0.25">
      <c r="A102" s="12" t="s">
        <v>125</v>
      </c>
      <c r="B102" s="8">
        <v>3546</v>
      </c>
      <c r="C102" s="8">
        <v>3699</v>
      </c>
      <c r="D102" s="6">
        <v>153</v>
      </c>
      <c r="E102" s="7">
        <v>0.04</v>
      </c>
      <c r="F102" s="6" t="str">
        <f t="shared" si="4"/>
        <v>Low Discount</v>
      </c>
      <c r="G102" s="6"/>
      <c r="H102" s="6"/>
      <c r="I102" s="6" t="s">
        <v>85</v>
      </c>
      <c r="J102" s="13" t="s">
        <v>9</v>
      </c>
    </row>
    <row r="103" spans="1:10" x14ac:dyDescent="0.25">
      <c r="A103" s="12" t="s">
        <v>126</v>
      </c>
      <c r="B103" s="6">
        <v>525</v>
      </c>
      <c r="C103" s="8">
        <v>1029</v>
      </c>
      <c r="D103" s="6">
        <v>504</v>
      </c>
      <c r="E103" s="7">
        <v>0.49</v>
      </c>
      <c r="F103" s="6" t="str">
        <f t="shared" si="4"/>
        <v>High Discount</v>
      </c>
      <c r="G103" s="6"/>
      <c r="H103" s="6"/>
      <c r="I103" s="6" t="s">
        <v>85</v>
      </c>
      <c r="J103" s="13" t="s">
        <v>9</v>
      </c>
    </row>
    <row r="104" spans="1:10" x14ac:dyDescent="0.25">
      <c r="A104" s="12" t="s">
        <v>127</v>
      </c>
      <c r="B104" s="8">
        <v>1080</v>
      </c>
      <c r="C104" s="8">
        <v>1874</v>
      </c>
      <c r="D104" s="6">
        <v>794</v>
      </c>
      <c r="E104" s="7">
        <v>0.42</v>
      </c>
      <c r="F104" s="6" t="str">
        <f t="shared" si="4"/>
        <v>High Discount</v>
      </c>
      <c r="G104" s="6"/>
      <c r="H104" s="6"/>
      <c r="I104" s="6" t="s">
        <v>85</v>
      </c>
      <c r="J104" s="13" t="s">
        <v>9</v>
      </c>
    </row>
    <row r="105" spans="1:10" x14ac:dyDescent="0.25">
      <c r="A105" s="12" t="s">
        <v>128</v>
      </c>
      <c r="B105" s="8">
        <v>1420</v>
      </c>
      <c r="C105" s="8">
        <v>2420</v>
      </c>
      <c r="D105" s="9">
        <v>1000</v>
      </c>
      <c r="E105" s="7">
        <v>0.41</v>
      </c>
      <c r="F105" s="6" t="str">
        <f t="shared" si="4"/>
        <v>High Discount</v>
      </c>
      <c r="G105" s="6"/>
      <c r="H105" s="6"/>
      <c r="I105" s="6" t="s">
        <v>85</v>
      </c>
      <c r="J105" s="13" t="s">
        <v>9</v>
      </c>
    </row>
    <row r="106" spans="1:10" x14ac:dyDescent="0.25">
      <c r="A106" s="12" t="s">
        <v>129</v>
      </c>
      <c r="B106" s="8">
        <v>1875</v>
      </c>
      <c r="C106" s="8">
        <v>1899</v>
      </c>
      <c r="D106" s="6">
        <v>24</v>
      </c>
      <c r="E106" s="7">
        <v>0.01</v>
      </c>
      <c r="F106" s="6" t="str">
        <f t="shared" si="4"/>
        <v>Low Discount</v>
      </c>
      <c r="G106" s="6"/>
      <c r="H106" s="6"/>
      <c r="I106" s="6" t="s">
        <v>85</v>
      </c>
      <c r="J106" s="13" t="s">
        <v>9</v>
      </c>
    </row>
    <row r="107" spans="1:10" x14ac:dyDescent="0.25">
      <c r="A107" s="12" t="s">
        <v>130</v>
      </c>
      <c r="B107" s="6">
        <v>198</v>
      </c>
      <c r="C107" s="6">
        <v>260</v>
      </c>
      <c r="D107" s="6">
        <v>62</v>
      </c>
      <c r="E107" s="7">
        <v>0.24</v>
      </c>
      <c r="F107" s="6" t="str">
        <f t="shared" si="4"/>
        <v>Medium Discount</v>
      </c>
      <c r="G107" s="6"/>
      <c r="H107" s="6"/>
      <c r="I107" s="6" t="s">
        <v>85</v>
      </c>
      <c r="J107" s="13" t="s">
        <v>9</v>
      </c>
    </row>
    <row r="108" spans="1:10" x14ac:dyDescent="0.25">
      <c r="A108" s="12" t="s">
        <v>131</v>
      </c>
      <c r="B108" s="8">
        <v>1150</v>
      </c>
      <c r="C108" s="8">
        <v>1737</v>
      </c>
      <c r="D108" s="6">
        <v>587</v>
      </c>
      <c r="E108" s="7">
        <v>0.34</v>
      </c>
      <c r="F108" s="6" t="str">
        <f t="shared" si="4"/>
        <v>Medium Discount</v>
      </c>
      <c r="G108" s="6"/>
      <c r="H108" s="6"/>
      <c r="I108" s="6" t="s">
        <v>85</v>
      </c>
      <c r="J108" s="13" t="s">
        <v>9</v>
      </c>
    </row>
    <row r="109" spans="1:10" x14ac:dyDescent="0.25">
      <c r="A109" s="12" t="s">
        <v>132</v>
      </c>
      <c r="B109" s="8">
        <v>1190</v>
      </c>
      <c r="C109" s="8">
        <v>1810</v>
      </c>
      <c r="D109" s="6">
        <v>620</v>
      </c>
      <c r="E109" s="7">
        <v>0.34</v>
      </c>
      <c r="F109" s="6" t="str">
        <f t="shared" si="4"/>
        <v>Medium Discount</v>
      </c>
      <c r="G109" s="6"/>
      <c r="H109" s="6"/>
      <c r="I109" s="6" t="s">
        <v>85</v>
      </c>
      <c r="J109" s="13" t="s">
        <v>9</v>
      </c>
    </row>
    <row r="110" spans="1:10" x14ac:dyDescent="0.25">
      <c r="A110" s="12" t="s">
        <v>133</v>
      </c>
      <c r="B110" s="8">
        <v>1658</v>
      </c>
      <c r="C110" s="8">
        <v>1699</v>
      </c>
      <c r="D110" s="6">
        <v>41</v>
      </c>
      <c r="E110" s="7">
        <v>0.02</v>
      </c>
      <c r="F110" s="6" t="str">
        <f t="shared" si="4"/>
        <v>Low Discount</v>
      </c>
      <c r="G110" s="6"/>
      <c r="H110" s="6"/>
      <c r="I110" s="6" t="s">
        <v>85</v>
      </c>
      <c r="J110" s="13" t="s">
        <v>9</v>
      </c>
    </row>
    <row r="111" spans="1:10" x14ac:dyDescent="0.25">
      <c r="A111" s="12" t="s">
        <v>134</v>
      </c>
      <c r="B111" s="8">
        <v>1768</v>
      </c>
      <c r="C111" s="8">
        <v>1799</v>
      </c>
      <c r="D111" s="6">
        <v>31</v>
      </c>
      <c r="E111" s="7">
        <v>0.02</v>
      </c>
      <c r="F111" s="6" t="str">
        <f t="shared" si="4"/>
        <v>Low Discount</v>
      </c>
      <c r="G111" s="6"/>
      <c r="H111" s="6"/>
      <c r="I111" s="6" t="s">
        <v>85</v>
      </c>
      <c r="J111" s="13" t="s">
        <v>9</v>
      </c>
    </row>
    <row r="112" spans="1:10" x14ac:dyDescent="0.25">
      <c r="A112" s="12" t="s">
        <v>135</v>
      </c>
      <c r="B112" s="6">
        <v>199</v>
      </c>
      <c r="C112" s="6">
        <v>553</v>
      </c>
      <c r="D112" s="6">
        <v>354</v>
      </c>
      <c r="E112" s="7">
        <v>0.64</v>
      </c>
      <c r="F112" s="6" t="str">
        <f t="shared" si="4"/>
        <v>High Discount</v>
      </c>
      <c r="G112" s="6"/>
      <c r="H112" s="6"/>
      <c r="I112" s="6" t="s">
        <v>85</v>
      </c>
      <c r="J112" s="13" t="s">
        <v>9</v>
      </c>
    </row>
    <row r="113" spans="1:10" x14ac:dyDescent="0.25">
      <c r="A113" s="17" t="s">
        <v>136</v>
      </c>
      <c r="B113" s="18">
        <v>169</v>
      </c>
      <c r="C113" s="18">
        <v>320</v>
      </c>
      <c r="D113" s="18">
        <v>151</v>
      </c>
      <c r="E113" s="19">
        <v>0.47</v>
      </c>
      <c r="F113" s="18" t="str">
        <f t="shared" si="4"/>
        <v>High Discount</v>
      </c>
      <c r="G113" s="18"/>
      <c r="H113" s="18"/>
      <c r="I113" s="18" t="s">
        <v>85</v>
      </c>
      <c r="J113" s="20" t="s">
        <v>9</v>
      </c>
    </row>
    <row r="114" spans="1:10" x14ac:dyDescent="0.25">
      <c r="A114" s="17">
        <f>SUBTOTAL(103,Table1[Product])</f>
        <v>112</v>
      </c>
      <c r="B114" s="18"/>
      <c r="C114" s="18"/>
      <c r="D114" s="18"/>
      <c r="E114" s="19">
        <f>SUBTOTAL(101,Table1[Discount])</f>
        <v>0.36776785714285715</v>
      </c>
      <c r="F114" s="18"/>
      <c r="G114" s="32">
        <f>SUBTOTAL(101,Table1[Review])</f>
        <v>12.684210526315789</v>
      </c>
      <c r="H114" s="32">
        <f>SUBTOTAL(101,Table1[Ratingd])</f>
        <v>3.8894736842105262</v>
      </c>
      <c r="I114" s="18"/>
      <c r="J114" s="20">
        <f>SUBTOTAL(103,Table1[Missing Data])</f>
        <v>112</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99A95-2575-4243-BB71-9CBC490E0C20}">
  <dimension ref="A5:T8"/>
  <sheetViews>
    <sheetView tabSelected="1" zoomScale="70" zoomScaleNormal="70" workbookViewId="0">
      <selection activeCell="AA17" sqref="AA17"/>
    </sheetView>
  </sheetViews>
  <sheetFormatPr defaultRowHeight="15" x14ac:dyDescent="0.25"/>
  <cols>
    <col min="1" max="6" width="9.140625" style="10"/>
    <col min="7" max="7" width="10.42578125" style="10" customWidth="1"/>
    <col min="8" max="16384" width="9.140625" style="10"/>
  </cols>
  <sheetData>
    <row r="5" spans="1:20" ht="7.5" customHeight="1" x14ac:dyDescent="0.25"/>
    <row r="6" spans="1:20" ht="22.5" customHeight="1" x14ac:dyDescent="0.35">
      <c r="A6" s="39" t="s">
        <v>170</v>
      </c>
      <c r="B6" s="39"/>
      <c r="C6" s="39"/>
      <c r="D6" s="33">
        <f>Table1[[#Totals],[Product]]</f>
        <v>112</v>
      </c>
      <c r="F6" s="34" t="s">
        <v>171</v>
      </c>
      <c r="G6" s="35"/>
      <c r="H6" s="36"/>
      <c r="I6" s="36">
        <f>Table1[[#Totals],[Ratingd]]</f>
        <v>3.8894736842105262</v>
      </c>
      <c r="K6" s="39" t="s">
        <v>172</v>
      </c>
      <c r="L6" s="39"/>
      <c r="M6" s="39"/>
      <c r="N6" s="37">
        <f>Table1[[#Totals],[Review]]</f>
        <v>12.684210526315789</v>
      </c>
      <c r="P6" s="34" t="s">
        <v>173</v>
      </c>
      <c r="Q6" s="34"/>
      <c r="R6" s="34"/>
      <c r="S6" s="38"/>
      <c r="T6" s="38">
        <f>Table1[[#Totals],[Discount]]</f>
        <v>0.36776785714285715</v>
      </c>
    </row>
    <row r="8" spans="1:20" ht="3" customHeight="1" x14ac:dyDescent="0.25"/>
  </sheetData>
  <mergeCells count="2">
    <mergeCell ref="A6:C6"/>
    <mergeCell ref="K6:M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B339-AC55-4801-9D14-F44125D74C32}">
  <dimension ref="A1:S32"/>
  <sheetViews>
    <sheetView topLeftCell="B1" zoomScale="85" zoomScaleNormal="85" workbookViewId="0">
      <selection activeCell="S6" sqref="S6"/>
    </sheetView>
  </sheetViews>
  <sheetFormatPr defaultRowHeight="15" x14ac:dyDescent="0.25"/>
  <cols>
    <col min="1" max="1" width="72" customWidth="1"/>
    <col min="2" max="2" width="12.5703125" bestFit="1" customWidth="1"/>
    <col min="3" max="3" width="8.7109375" bestFit="1" customWidth="1"/>
    <col min="4" max="4" width="16" customWidth="1"/>
    <col min="10" max="10" width="12.28515625" bestFit="1" customWidth="1"/>
    <col min="11" max="11" width="3.42578125" customWidth="1"/>
  </cols>
  <sheetData>
    <row r="1" spans="1:19" x14ac:dyDescent="0.25">
      <c r="A1" s="5" t="s">
        <v>0</v>
      </c>
      <c r="B1" s="5" t="s">
        <v>1</v>
      </c>
      <c r="C1" s="5" t="s">
        <v>2</v>
      </c>
      <c r="D1" s="5" t="s">
        <v>3</v>
      </c>
      <c r="E1" s="5" t="s">
        <v>4</v>
      </c>
      <c r="F1" s="5" t="s">
        <v>5</v>
      </c>
      <c r="G1" s="5" t="s">
        <v>6</v>
      </c>
      <c r="H1" s="5" t="s">
        <v>7</v>
      </c>
      <c r="I1" s="5" t="s">
        <v>8</v>
      </c>
      <c r="J1" s="5" t="s">
        <v>9</v>
      </c>
    </row>
    <row r="2" spans="1:19" x14ac:dyDescent="0.25">
      <c r="A2" s="6" t="s">
        <v>14</v>
      </c>
      <c r="B2" s="8">
        <v>2115</v>
      </c>
      <c r="C2" s="8">
        <v>4700</v>
      </c>
      <c r="D2" s="9">
        <v>2585</v>
      </c>
      <c r="E2" s="7">
        <v>0.55000000000000004</v>
      </c>
      <c r="F2" s="6" t="s">
        <v>11</v>
      </c>
      <c r="G2" s="6">
        <v>13</v>
      </c>
      <c r="H2" s="6">
        <v>2.1</v>
      </c>
      <c r="I2" s="6" t="s">
        <v>12</v>
      </c>
      <c r="J2" s="6" t="s">
        <v>13</v>
      </c>
      <c r="L2" s="11" t="s">
        <v>137</v>
      </c>
      <c r="M2" s="10"/>
      <c r="N2" s="10"/>
      <c r="O2" s="10"/>
      <c r="P2" s="10"/>
      <c r="Q2" s="10"/>
      <c r="R2" s="10"/>
      <c r="S2" s="10"/>
    </row>
    <row r="3" spans="1:19" x14ac:dyDescent="0.25">
      <c r="A3" s="6" t="s">
        <v>75</v>
      </c>
      <c r="B3" s="8">
        <v>1274</v>
      </c>
      <c r="C3" s="8">
        <v>2800</v>
      </c>
      <c r="D3" s="9">
        <v>1526</v>
      </c>
      <c r="E3" s="7">
        <v>0.55000000000000004</v>
      </c>
      <c r="F3" s="6" t="s">
        <v>11</v>
      </c>
      <c r="G3" s="6">
        <v>5</v>
      </c>
      <c r="H3" s="6">
        <v>4.8</v>
      </c>
      <c r="I3" s="6" t="s">
        <v>61</v>
      </c>
      <c r="J3" s="6" t="s">
        <v>13</v>
      </c>
      <c r="L3" s="10" t="s">
        <v>138</v>
      </c>
    </row>
    <row r="4" spans="1:19" x14ac:dyDescent="0.25">
      <c r="A4" s="6" t="s">
        <v>33</v>
      </c>
      <c r="B4" s="6">
        <v>458</v>
      </c>
      <c r="C4" s="6">
        <v>986</v>
      </c>
      <c r="D4" s="6">
        <v>528</v>
      </c>
      <c r="E4" s="7">
        <v>0.54</v>
      </c>
      <c r="F4" s="6" t="s">
        <v>11</v>
      </c>
      <c r="G4" s="6">
        <v>10</v>
      </c>
      <c r="H4" s="6">
        <v>3</v>
      </c>
      <c r="I4" s="6" t="s">
        <v>34</v>
      </c>
      <c r="J4" s="6" t="s">
        <v>13</v>
      </c>
      <c r="L4" s="10" t="s">
        <v>139</v>
      </c>
      <c r="M4" s="10"/>
      <c r="N4" s="10"/>
      <c r="O4" s="10"/>
      <c r="P4" s="10"/>
      <c r="Q4" s="10"/>
      <c r="R4" s="10"/>
      <c r="S4" s="10"/>
    </row>
    <row r="5" spans="1:19" x14ac:dyDescent="0.25">
      <c r="A5" s="6" t="s">
        <v>55</v>
      </c>
      <c r="B5" s="8">
        <v>2048</v>
      </c>
      <c r="C5" s="8">
        <v>4500</v>
      </c>
      <c r="D5" s="9">
        <v>2452</v>
      </c>
      <c r="E5" s="7">
        <v>0.54</v>
      </c>
      <c r="F5" s="6" t="s">
        <v>11</v>
      </c>
      <c r="G5" s="6">
        <v>7</v>
      </c>
      <c r="H5" s="6">
        <v>4.3</v>
      </c>
      <c r="I5" s="6" t="s">
        <v>34</v>
      </c>
      <c r="J5" s="6" t="s">
        <v>13</v>
      </c>
      <c r="L5" s="10" t="s">
        <v>141</v>
      </c>
      <c r="M5" s="10"/>
      <c r="N5" s="10"/>
      <c r="O5" s="10"/>
      <c r="P5" s="10"/>
      <c r="Q5" s="10"/>
      <c r="R5" s="10"/>
      <c r="S5" s="10"/>
    </row>
    <row r="6" spans="1:19" x14ac:dyDescent="0.25">
      <c r="A6" s="6" t="s">
        <v>26</v>
      </c>
      <c r="B6" s="6">
        <v>38</v>
      </c>
      <c r="C6" s="6">
        <v>80</v>
      </c>
      <c r="D6" s="6">
        <v>42</v>
      </c>
      <c r="E6" s="7">
        <v>0.53</v>
      </c>
      <c r="F6" s="6" t="s">
        <v>11</v>
      </c>
      <c r="G6" s="6">
        <v>13</v>
      </c>
      <c r="H6" s="6">
        <v>3.3</v>
      </c>
      <c r="I6" s="6" t="s">
        <v>34</v>
      </c>
      <c r="J6" s="6" t="s">
        <v>13</v>
      </c>
      <c r="M6" s="10"/>
      <c r="N6" s="10"/>
      <c r="O6" s="10"/>
      <c r="P6" s="10"/>
      <c r="Q6" s="10"/>
      <c r="R6" s="10"/>
      <c r="S6" s="10"/>
    </row>
    <row r="7" spans="1:19" x14ac:dyDescent="0.25">
      <c r="A7" s="6" t="s">
        <v>81</v>
      </c>
      <c r="B7" s="6">
        <v>171</v>
      </c>
      <c r="C7" s="6">
        <v>360</v>
      </c>
      <c r="D7" s="6">
        <v>189</v>
      </c>
      <c r="E7" s="7">
        <v>0.53</v>
      </c>
      <c r="F7" s="6" t="s">
        <v>11</v>
      </c>
      <c r="G7" s="6">
        <v>2</v>
      </c>
      <c r="H7" s="6">
        <v>5</v>
      </c>
      <c r="I7" s="6" t="s">
        <v>61</v>
      </c>
      <c r="J7" s="6" t="s">
        <v>13</v>
      </c>
      <c r="L7" s="11" t="s">
        <v>142</v>
      </c>
    </row>
    <row r="8" spans="1:19" x14ac:dyDescent="0.25">
      <c r="A8" s="6" t="s">
        <v>27</v>
      </c>
      <c r="B8" s="6">
        <v>325</v>
      </c>
      <c r="C8" s="6">
        <v>680</v>
      </c>
      <c r="D8" s="6">
        <v>355</v>
      </c>
      <c r="E8" s="7">
        <v>0.52</v>
      </c>
      <c r="F8" s="6" t="s">
        <v>11</v>
      </c>
      <c r="G8" s="6">
        <v>15</v>
      </c>
      <c r="H8" s="6">
        <v>2.7</v>
      </c>
      <c r="I8" s="6" t="s">
        <v>12</v>
      </c>
      <c r="J8" s="6" t="s">
        <v>13</v>
      </c>
      <c r="L8" s="10" t="s">
        <v>140</v>
      </c>
      <c r="M8" s="10"/>
      <c r="N8" s="10"/>
      <c r="O8" s="10"/>
      <c r="P8" s="10"/>
      <c r="Q8" s="10"/>
      <c r="R8" s="10"/>
      <c r="S8" s="10"/>
    </row>
    <row r="9" spans="1:19" x14ac:dyDescent="0.25">
      <c r="A9" s="6" t="s">
        <v>56</v>
      </c>
      <c r="B9" s="6">
        <v>185</v>
      </c>
      <c r="C9" s="6">
        <v>382</v>
      </c>
      <c r="D9" s="6">
        <v>197</v>
      </c>
      <c r="E9" s="7">
        <v>0.52</v>
      </c>
      <c r="F9" s="6" t="s">
        <v>11</v>
      </c>
      <c r="G9" s="6">
        <v>9</v>
      </c>
      <c r="H9" s="6">
        <v>4.3</v>
      </c>
      <c r="I9" s="6" t="s">
        <v>34</v>
      </c>
      <c r="J9" s="6" t="s">
        <v>13</v>
      </c>
      <c r="L9" s="10" t="s">
        <v>143</v>
      </c>
      <c r="M9" s="10"/>
      <c r="N9" s="10"/>
      <c r="O9" s="10"/>
      <c r="P9" s="10"/>
      <c r="Q9" s="10"/>
      <c r="R9" s="10"/>
      <c r="S9" s="10"/>
    </row>
    <row r="10" spans="1:19" x14ac:dyDescent="0.25">
      <c r="A10" s="6" t="s">
        <v>77</v>
      </c>
      <c r="B10" s="6">
        <v>332</v>
      </c>
      <c r="C10" s="6">
        <v>684</v>
      </c>
      <c r="D10" s="6">
        <v>352</v>
      </c>
      <c r="E10" s="7">
        <v>0.51</v>
      </c>
      <c r="F10" s="6" t="s">
        <v>11</v>
      </c>
      <c r="G10" s="6">
        <v>2</v>
      </c>
      <c r="H10" s="6">
        <v>5</v>
      </c>
      <c r="I10" s="6" t="s">
        <v>61</v>
      </c>
      <c r="J10" s="6" t="s">
        <v>13</v>
      </c>
      <c r="L10" s="10" t="s">
        <v>144</v>
      </c>
    </row>
    <row r="11" spans="1:19" x14ac:dyDescent="0.25">
      <c r="A11" s="6" t="s">
        <v>10</v>
      </c>
      <c r="B11" s="6">
        <v>450</v>
      </c>
      <c r="C11" s="6">
        <v>900</v>
      </c>
      <c r="D11" s="6">
        <v>450</v>
      </c>
      <c r="E11" s="7">
        <v>0.5</v>
      </c>
      <c r="F11" s="6" t="s">
        <v>11</v>
      </c>
      <c r="G11" s="6">
        <v>1</v>
      </c>
      <c r="H11" s="6">
        <v>2</v>
      </c>
      <c r="I11" s="6" t="s">
        <v>12</v>
      </c>
      <c r="J11" s="6" t="s">
        <v>13</v>
      </c>
    </row>
    <row r="12" spans="1:19" x14ac:dyDescent="0.25">
      <c r="A12" s="6" t="s">
        <v>22</v>
      </c>
      <c r="B12" s="8">
        <v>1000</v>
      </c>
      <c r="C12" s="8">
        <v>2000</v>
      </c>
      <c r="D12" s="9">
        <v>1000</v>
      </c>
      <c r="E12" s="7">
        <v>0.5</v>
      </c>
      <c r="F12" s="6" t="s">
        <v>11</v>
      </c>
      <c r="G12" s="6">
        <v>7</v>
      </c>
      <c r="H12" s="6">
        <v>2.2999999999999998</v>
      </c>
      <c r="I12" s="6" t="s">
        <v>12</v>
      </c>
      <c r="J12" s="6" t="s">
        <v>13</v>
      </c>
      <c r="M12" s="10"/>
      <c r="N12" s="10"/>
      <c r="O12" s="10"/>
      <c r="P12" s="10"/>
      <c r="Q12" s="10"/>
      <c r="R12" s="10"/>
      <c r="S12" s="10"/>
    </row>
    <row r="13" spans="1:19" x14ac:dyDescent="0.25">
      <c r="A13" s="6" t="s">
        <v>28</v>
      </c>
      <c r="B13" s="6">
        <v>445</v>
      </c>
      <c r="C13" s="6">
        <v>873</v>
      </c>
      <c r="D13" s="6">
        <v>428</v>
      </c>
      <c r="E13" s="7">
        <v>0.49</v>
      </c>
      <c r="F13" s="6" t="s">
        <v>11</v>
      </c>
      <c r="G13" s="6">
        <v>69</v>
      </c>
      <c r="H13" s="6">
        <v>2.8</v>
      </c>
      <c r="I13" s="6" t="s">
        <v>12</v>
      </c>
      <c r="J13" s="6" t="s">
        <v>13</v>
      </c>
      <c r="M13" s="10"/>
      <c r="N13" s="10"/>
      <c r="O13" s="10"/>
      <c r="P13" s="10"/>
      <c r="Q13" s="10"/>
      <c r="R13" s="10"/>
      <c r="S13" s="10"/>
    </row>
    <row r="14" spans="1:19" x14ac:dyDescent="0.25">
      <c r="A14" s="6" t="s">
        <v>50</v>
      </c>
      <c r="B14" s="6">
        <v>330</v>
      </c>
      <c r="C14" s="6">
        <v>647</v>
      </c>
      <c r="D14" s="6">
        <v>317</v>
      </c>
      <c r="E14" s="7">
        <v>0.49</v>
      </c>
      <c r="F14" s="6" t="s">
        <v>11</v>
      </c>
      <c r="G14" s="6">
        <v>1</v>
      </c>
      <c r="H14" s="6">
        <v>4</v>
      </c>
      <c r="I14" s="6" t="s">
        <v>34</v>
      </c>
      <c r="J14" s="6" t="s">
        <v>13</v>
      </c>
      <c r="L14" s="10"/>
      <c r="M14" s="10"/>
      <c r="N14" s="10"/>
      <c r="O14" s="10"/>
      <c r="P14" s="10"/>
      <c r="Q14" s="10"/>
      <c r="R14" s="10"/>
      <c r="S14" s="10"/>
    </row>
    <row r="15" spans="1:19" x14ac:dyDescent="0.25">
      <c r="A15" s="6" t="s">
        <v>68</v>
      </c>
      <c r="B15" s="6">
        <v>998</v>
      </c>
      <c r="C15" s="8">
        <v>1966</v>
      </c>
      <c r="D15" s="6">
        <v>968</v>
      </c>
      <c r="E15" s="7">
        <v>0.49</v>
      </c>
      <c r="F15" s="6" t="s">
        <v>11</v>
      </c>
      <c r="G15" s="6">
        <v>44</v>
      </c>
      <c r="H15" s="6">
        <v>4.5999999999999996</v>
      </c>
      <c r="I15" s="6" t="s">
        <v>61</v>
      </c>
      <c r="J15" s="6" t="s">
        <v>13</v>
      </c>
    </row>
    <row r="16" spans="1:19" x14ac:dyDescent="0.25">
      <c r="A16" s="6" t="s">
        <v>79</v>
      </c>
      <c r="B16" s="8">
        <v>2025</v>
      </c>
      <c r="C16" s="8">
        <v>3971</v>
      </c>
      <c r="D16" s="9">
        <v>1946</v>
      </c>
      <c r="E16" s="7">
        <v>0.49</v>
      </c>
      <c r="F16" s="6" t="s">
        <v>11</v>
      </c>
      <c r="G16" s="6">
        <v>3</v>
      </c>
      <c r="H16" s="6">
        <v>5</v>
      </c>
      <c r="I16" s="6" t="s">
        <v>61</v>
      </c>
      <c r="J16" s="6" t="s">
        <v>13</v>
      </c>
    </row>
    <row r="17" spans="1:19" x14ac:dyDescent="0.25">
      <c r="A17" s="6" t="s">
        <v>82</v>
      </c>
      <c r="B17" s="6">
        <v>979</v>
      </c>
      <c r="C17" s="8">
        <v>1920</v>
      </c>
      <c r="D17" s="6">
        <v>941</v>
      </c>
      <c r="E17" s="7">
        <v>0.49</v>
      </c>
      <c r="F17" s="6" t="s">
        <v>11</v>
      </c>
      <c r="G17" s="6">
        <v>1</v>
      </c>
      <c r="H17" s="6">
        <v>5</v>
      </c>
      <c r="I17" s="6" t="s">
        <v>61</v>
      </c>
      <c r="J17" s="6" t="s">
        <v>13</v>
      </c>
    </row>
    <row r="18" spans="1:19" x14ac:dyDescent="0.25">
      <c r="A18" s="6" t="s">
        <v>57</v>
      </c>
      <c r="B18" s="8">
        <v>1820</v>
      </c>
      <c r="C18" s="8">
        <v>3490</v>
      </c>
      <c r="D18" s="9">
        <v>1670</v>
      </c>
      <c r="E18" s="7">
        <v>0.48</v>
      </c>
      <c r="F18" s="6" t="s">
        <v>11</v>
      </c>
      <c r="G18" s="6">
        <v>9</v>
      </c>
      <c r="H18" s="6">
        <v>4.3</v>
      </c>
      <c r="I18" s="6" t="s">
        <v>34</v>
      </c>
      <c r="J18" s="6" t="s">
        <v>13</v>
      </c>
    </row>
    <row r="19" spans="1:19" x14ac:dyDescent="0.25">
      <c r="A19" s="6" t="s">
        <v>16</v>
      </c>
      <c r="B19" s="8">
        <v>1570</v>
      </c>
      <c r="C19" s="8">
        <v>2988</v>
      </c>
      <c r="D19" s="9">
        <v>1418</v>
      </c>
      <c r="E19" s="7">
        <v>0.47</v>
      </c>
      <c r="F19" s="6" t="s">
        <v>11</v>
      </c>
      <c r="G19" s="6">
        <v>7</v>
      </c>
      <c r="H19" s="6">
        <v>2.1</v>
      </c>
      <c r="I19" s="6" t="s">
        <v>12</v>
      </c>
      <c r="J19" s="6" t="s">
        <v>13</v>
      </c>
      <c r="M19" s="10"/>
      <c r="N19" s="10"/>
      <c r="O19" s="10"/>
      <c r="P19" s="10"/>
      <c r="Q19" s="10"/>
      <c r="R19" s="10"/>
      <c r="S19" s="10"/>
    </row>
    <row r="20" spans="1:19" x14ac:dyDescent="0.25">
      <c r="A20" s="6" t="s">
        <v>20</v>
      </c>
      <c r="B20" s="6">
        <v>968</v>
      </c>
      <c r="C20" s="8">
        <v>1814</v>
      </c>
      <c r="D20" s="6">
        <v>846</v>
      </c>
      <c r="E20" s="7">
        <v>0.47</v>
      </c>
      <c r="F20" s="6" t="s">
        <v>11</v>
      </c>
      <c r="G20" s="6">
        <v>6</v>
      </c>
      <c r="H20" s="6">
        <v>2.2000000000000002</v>
      </c>
      <c r="I20" s="6" t="s">
        <v>12</v>
      </c>
      <c r="J20" s="6" t="s">
        <v>13</v>
      </c>
      <c r="M20" s="10"/>
      <c r="N20" s="10"/>
      <c r="O20" s="10"/>
      <c r="P20" s="10"/>
      <c r="Q20" s="10"/>
      <c r="R20" s="10"/>
      <c r="S20" s="10"/>
    </row>
    <row r="21" spans="1:19" x14ac:dyDescent="0.25">
      <c r="A21" s="6" t="s">
        <v>51</v>
      </c>
      <c r="B21" s="6">
        <v>527</v>
      </c>
      <c r="C21" s="6">
        <v>999</v>
      </c>
      <c r="D21" s="6">
        <v>472</v>
      </c>
      <c r="E21" s="7">
        <v>0.47</v>
      </c>
      <c r="F21" s="6" t="s">
        <v>11</v>
      </c>
      <c r="G21" s="6">
        <v>14</v>
      </c>
      <c r="H21" s="6">
        <v>4.0999999999999996</v>
      </c>
      <c r="I21" s="6" t="s">
        <v>34</v>
      </c>
      <c r="J21" s="6" t="s">
        <v>13</v>
      </c>
      <c r="L21" s="10"/>
      <c r="M21" s="10"/>
      <c r="N21" s="10"/>
      <c r="O21" s="10"/>
      <c r="P21" s="10"/>
      <c r="Q21" s="10"/>
      <c r="R21" s="10"/>
      <c r="S21" s="10"/>
    </row>
    <row r="22" spans="1:19" x14ac:dyDescent="0.25">
      <c r="A22" s="6" t="s">
        <v>76</v>
      </c>
      <c r="B22" s="6">
        <v>552</v>
      </c>
      <c r="C22" s="8">
        <v>1035</v>
      </c>
      <c r="D22" s="6">
        <v>483</v>
      </c>
      <c r="E22" s="7">
        <v>0.47</v>
      </c>
      <c r="F22" s="6" t="s">
        <v>11</v>
      </c>
      <c r="G22" s="6">
        <v>12</v>
      </c>
      <c r="H22" s="6">
        <v>4.8</v>
      </c>
      <c r="I22" s="6" t="s">
        <v>61</v>
      </c>
      <c r="J22" s="6" t="s">
        <v>13</v>
      </c>
    </row>
    <row r="23" spans="1:19" x14ac:dyDescent="0.25">
      <c r="A23" s="6" t="s">
        <v>39</v>
      </c>
      <c r="B23" s="8">
        <v>1189</v>
      </c>
      <c r="C23" s="8">
        <v>2199</v>
      </c>
      <c r="D23" s="9">
        <v>1010</v>
      </c>
      <c r="E23" s="7">
        <v>0.46</v>
      </c>
      <c r="F23" s="6" t="s">
        <v>11</v>
      </c>
      <c r="G23" s="6">
        <v>1</v>
      </c>
      <c r="H23" s="6">
        <v>3</v>
      </c>
      <c r="I23" s="6" t="s">
        <v>34</v>
      </c>
      <c r="J23" s="6" t="s">
        <v>13</v>
      </c>
      <c r="L23" s="10"/>
      <c r="M23" s="10"/>
      <c r="N23" s="10"/>
      <c r="O23" s="10"/>
      <c r="P23" s="10"/>
      <c r="Q23" s="10"/>
      <c r="R23" s="10"/>
      <c r="S23" s="10"/>
    </row>
    <row r="24" spans="1:19" x14ac:dyDescent="0.25">
      <c r="A24" s="6" t="s">
        <v>78</v>
      </c>
      <c r="B24" s="6">
        <v>195</v>
      </c>
      <c r="C24" s="6">
        <v>360</v>
      </c>
      <c r="D24" s="6">
        <v>165</v>
      </c>
      <c r="E24" s="7">
        <v>0.46</v>
      </c>
      <c r="F24" s="6" t="s">
        <v>11</v>
      </c>
      <c r="G24" s="6">
        <v>2</v>
      </c>
      <c r="H24" s="6">
        <v>5</v>
      </c>
      <c r="I24" s="6" t="s">
        <v>61</v>
      </c>
      <c r="J24" s="6" t="s">
        <v>13</v>
      </c>
    </row>
    <row r="25" spans="1:19" x14ac:dyDescent="0.25">
      <c r="A25" s="6" t="s">
        <v>18</v>
      </c>
      <c r="B25" s="6">
        <v>990</v>
      </c>
      <c r="C25" s="8">
        <v>1814</v>
      </c>
      <c r="D25" s="6">
        <v>824</v>
      </c>
      <c r="E25" s="7">
        <v>0.45</v>
      </c>
      <c r="F25" s="6" t="s">
        <v>11</v>
      </c>
      <c r="G25" s="6">
        <v>6</v>
      </c>
      <c r="H25" s="6">
        <v>2.2000000000000002</v>
      </c>
      <c r="I25" s="6" t="s">
        <v>12</v>
      </c>
      <c r="J25" s="6" t="s">
        <v>13</v>
      </c>
      <c r="L25" s="10"/>
      <c r="M25" s="10"/>
      <c r="N25" s="10"/>
      <c r="O25" s="10"/>
      <c r="P25" s="10"/>
      <c r="Q25" s="10"/>
      <c r="R25" s="10"/>
      <c r="S25" s="10"/>
    </row>
    <row r="26" spans="1:19" x14ac:dyDescent="0.25">
      <c r="A26" s="6" t="s">
        <v>25</v>
      </c>
      <c r="B26" s="6">
        <v>382</v>
      </c>
      <c r="C26" s="6">
        <v>700</v>
      </c>
      <c r="D26" s="6">
        <v>318</v>
      </c>
      <c r="E26" s="7">
        <v>0.45</v>
      </c>
      <c r="F26" s="6" t="s">
        <v>11</v>
      </c>
      <c r="G26" s="6">
        <v>17</v>
      </c>
      <c r="H26" s="6">
        <v>2.6</v>
      </c>
      <c r="I26" s="6" t="s">
        <v>12</v>
      </c>
      <c r="J26" s="6" t="s">
        <v>13</v>
      </c>
      <c r="L26" s="10"/>
      <c r="M26" s="10"/>
      <c r="N26" s="10"/>
      <c r="O26" s="10"/>
      <c r="P26" s="10"/>
      <c r="Q26" s="10"/>
      <c r="R26" s="10"/>
      <c r="S26" s="10"/>
    </row>
    <row r="27" spans="1:19" x14ac:dyDescent="0.25">
      <c r="A27" s="6" t="s">
        <v>42</v>
      </c>
      <c r="B27" s="8">
        <v>1600</v>
      </c>
      <c r="C27" s="8">
        <v>2929</v>
      </c>
      <c r="D27" s="9">
        <v>1329</v>
      </c>
      <c r="E27" s="7">
        <v>0.45</v>
      </c>
      <c r="F27" s="6" t="s">
        <v>11</v>
      </c>
      <c r="G27" s="6">
        <v>5</v>
      </c>
      <c r="H27" s="6">
        <v>3.8</v>
      </c>
      <c r="I27" s="6" t="s">
        <v>34</v>
      </c>
      <c r="J27" s="6" t="s">
        <v>13</v>
      </c>
      <c r="L27" s="10"/>
      <c r="M27" s="10"/>
      <c r="N27" s="10"/>
      <c r="O27" s="10"/>
      <c r="P27" s="10"/>
      <c r="Q27" s="10"/>
      <c r="R27" s="10"/>
      <c r="S27" s="10"/>
    </row>
    <row r="28" spans="1:19" x14ac:dyDescent="0.25">
      <c r="A28" s="6" t="s">
        <v>23</v>
      </c>
      <c r="B28" s="6">
        <v>345</v>
      </c>
      <c r="C28" s="6">
        <v>602</v>
      </c>
      <c r="D28" s="6">
        <v>257</v>
      </c>
      <c r="E28" s="7">
        <v>0.43</v>
      </c>
      <c r="F28" s="6" t="s">
        <v>11</v>
      </c>
      <c r="G28" s="6">
        <v>6</v>
      </c>
      <c r="H28" s="6">
        <v>2.2999999999999998</v>
      </c>
      <c r="I28" s="6" t="s">
        <v>12</v>
      </c>
      <c r="J28" s="6" t="s">
        <v>13</v>
      </c>
      <c r="M28" s="10"/>
      <c r="N28" s="10"/>
      <c r="O28" s="10"/>
      <c r="P28" s="10"/>
      <c r="Q28" s="10"/>
      <c r="R28" s="10"/>
      <c r="S28" s="10"/>
    </row>
    <row r="29" spans="1:19" x14ac:dyDescent="0.25">
      <c r="A29" s="6" t="s">
        <v>37</v>
      </c>
      <c r="B29" s="6">
        <v>509</v>
      </c>
      <c r="C29" s="6">
        <v>899</v>
      </c>
      <c r="D29" s="6">
        <v>390</v>
      </c>
      <c r="E29" s="7">
        <v>0.43</v>
      </c>
      <c r="F29" s="6" t="s">
        <v>11</v>
      </c>
      <c r="G29" s="6">
        <v>5</v>
      </c>
      <c r="H29" s="6">
        <v>3</v>
      </c>
      <c r="I29" s="6" t="s">
        <v>34</v>
      </c>
      <c r="J29" s="6" t="s">
        <v>13</v>
      </c>
      <c r="L29" s="10"/>
      <c r="M29" s="10"/>
      <c r="N29" s="10"/>
      <c r="O29" s="10"/>
      <c r="P29" s="10"/>
      <c r="Q29" s="10"/>
      <c r="R29" s="10"/>
      <c r="S29" s="10"/>
    </row>
    <row r="30" spans="1:19" x14ac:dyDescent="0.25">
      <c r="A30" s="6" t="s">
        <v>62</v>
      </c>
      <c r="B30" s="6">
        <v>501</v>
      </c>
      <c r="C30" s="6">
        <v>860</v>
      </c>
      <c r="D30" s="6">
        <v>359</v>
      </c>
      <c r="E30" s="7">
        <v>0.42</v>
      </c>
      <c r="F30" s="6" t="s">
        <v>11</v>
      </c>
      <c r="G30" s="6">
        <v>6</v>
      </c>
      <c r="H30" s="6">
        <v>4.5</v>
      </c>
      <c r="I30" s="6" t="s">
        <v>61</v>
      </c>
      <c r="J30" s="6" t="s">
        <v>13</v>
      </c>
    </row>
    <row r="31" spans="1:19" x14ac:dyDescent="0.25">
      <c r="A31" s="6" t="s">
        <v>58</v>
      </c>
      <c r="B31" s="6">
        <v>389</v>
      </c>
      <c r="C31" s="6">
        <v>656</v>
      </c>
      <c r="D31" s="6">
        <v>267</v>
      </c>
      <c r="E31" s="7">
        <v>0.41</v>
      </c>
      <c r="F31" s="6" t="s">
        <v>11</v>
      </c>
      <c r="G31" s="6">
        <v>36</v>
      </c>
      <c r="H31" s="6">
        <v>4.3</v>
      </c>
      <c r="I31" s="6" t="s">
        <v>34</v>
      </c>
      <c r="J31" s="6" t="s">
        <v>13</v>
      </c>
    </row>
    <row r="32" spans="1:19" x14ac:dyDescent="0.25">
      <c r="A32" s="6" t="s">
        <v>80</v>
      </c>
      <c r="B32" s="8">
        <v>1620</v>
      </c>
      <c r="C32" s="8">
        <v>2690</v>
      </c>
      <c r="D32" s="9">
        <v>1070</v>
      </c>
      <c r="E32" s="7">
        <v>0.4</v>
      </c>
      <c r="F32" s="6" t="s">
        <v>11</v>
      </c>
      <c r="G32" s="6">
        <v>1</v>
      </c>
      <c r="H32" s="6">
        <v>5</v>
      </c>
      <c r="I32" s="6" t="s">
        <v>61</v>
      </c>
      <c r="J32" s="6" t="s">
        <v>13</v>
      </c>
    </row>
  </sheetData>
  <sortState xmlns:xlrd2="http://schemas.microsoft.com/office/spreadsheetml/2017/richdata2" ref="A2:J32">
    <sortCondition descending="1" ref="E2:E32"/>
  </sortState>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52A6B-E8E4-43C3-B990-6FC7A7C522A3}">
  <dimension ref="A1:H15"/>
  <sheetViews>
    <sheetView workbookViewId="0">
      <selection activeCell="J12" sqref="J12"/>
    </sheetView>
  </sheetViews>
  <sheetFormatPr defaultRowHeight="15" x14ac:dyDescent="0.25"/>
  <cols>
    <col min="1" max="1" width="69.85546875" style="25" bestFit="1" customWidth="1"/>
    <col min="2" max="2" width="12.5703125" style="25" bestFit="1" customWidth="1"/>
    <col min="3" max="3" width="8.7109375" style="25" bestFit="1" customWidth="1"/>
    <col min="4" max="6" width="9.140625" style="25"/>
    <col min="7" max="7" width="7.5703125" style="25" bestFit="1" customWidth="1"/>
    <col min="8" max="16384" width="9.140625" style="25"/>
  </cols>
  <sheetData>
    <row r="1" spans="1:8" ht="21" x14ac:dyDescent="0.35">
      <c r="A1" s="40" t="s">
        <v>168</v>
      </c>
      <c r="B1" s="40"/>
      <c r="C1" s="40"/>
      <c r="D1" s="40"/>
      <c r="E1" s="40"/>
      <c r="F1" s="40"/>
      <c r="G1" s="40"/>
      <c r="H1" s="40"/>
    </row>
    <row r="2" spans="1:8" x14ac:dyDescent="0.25">
      <c r="A2" s="26" t="s">
        <v>0</v>
      </c>
      <c r="B2" s="26" t="s">
        <v>1</v>
      </c>
      <c r="C2" s="26" t="s">
        <v>2</v>
      </c>
      <c r="D2" s="26" t="s">
        <v>3</v>
      </c>
      <c r="E2" s="26" t="s">
        <v>4</v>
      </c>
      <c r="F2" s="26" t="s">
        <v>5</v>
      </c>
      <c r="G2" s="26" t="s">
        <v>6</v>
      </c>
      <c r="H2" s="26" t="s">
        <v>7</v>
      </c>
    </row>
    <row r="3" spans="1:8" x14ac:dyDescent="0.25">
      <c r="A3" s="27" t="s">
        <v>77</v>
      </c>
      <c r="B3" s="27">
        <v>332</v>
      </c>
      <c r="C3" s="27">
        <v>684</v>
      </c>
      <c r="D3" s="27">
        <v>352</v>
      </c>
      <c r="E3" s="28">
        <v>0.51</v>
      </c>
      <c r="F3" s="27" t="str">
        <f>IF(E3&lt;20%, "Low Discount", IF(E3&lt;40%, "Medium Discount", "High Discount"))</f>
        <v>High Discount</v>
      </c>
      <c r="G3" s="27">
        <v>2</v>
      </c>
      <c r="H3" s="27">
        <v>5</v>
      </c>
    </row>
    <row r="4" spans="1:8" x14ac:dyDescent="0.25">
      <c r="A4" s="27" t="s">
        <v>78</v>
      </c>
      <c r="B4" s="27">
        <v>195</v>
      </c>
      <c r="C4" s="27">
        <v>360</v>
      </c>
      <c r="D4" s="27">
        <v>165</v>
      </c>
      <c r="E4" s="28">
        <v>0.46</v>
      </c>
      <c r="F4" s="27" t="str">
        <f>IF(E4&lt;20%, "Low Discount", IF(E4&lt;40%, "Medium Discount", "High Discount"))</f>
        <v>High Discount</v>
      </c>
      <c r="G4" s="27">
        <v>2</v>
      </c>
      <c r="H4" s="27">
        <v>5</v>
      </c>
    </row>
    <row r="5" spans="1:8" x14ac:dyDescent="0.25">
      <c r="A5" s="27" t="s">
        <v>79</v>
      </c>
      <c r="B5" s="29">
        <v>2025</v>
      </c>
      <c r="C5" s="29">
        <v>3971</v>
      </c>
      <c r="D5" s="30">
        <v>1946</v>
      </c>
      <c r="E5" s="28">
        <v>0.49</v>
      </c>
      <c r="F5" s="27" t="str">
        <f>IF(E5&lt;20%, "Low Discount", IF(E5&lt;40%, "Medium Discount", "High Discount"))</f>
        <v>High Discount</v>
      </c>
      <c r="G5" s="27">
        <v>3</v>
      </c>
      <c r="H5" s="27">
        <v>5</v>
      </c>
    </row>
    <row r="6" spans="1:8" x14ac:dyDescent="0.25">
      <c r="A6" s="27" t="s">
        <v>80</v>
      </c>
      <c r="B6" s="29">
        <v>1620</v>
      </c>
      <c r="C6" s="29">
        <v>2690</v>
      </c>
      <c r="D6" s="30">
        <v>1070</v>
      </c>
      <c r="E6" s="28">
        <v>0.4</v>
      </c>
      <c r="F6" s="27" t="str">
        <f>IF(E6&lt;20%, "Low Discount", IF(E6&lt;40%, "Medium Discount", "High Discount"))</f>
        <v>High Discount</v>
      </c>
      <c r="G6" s="27">
        <v>1</v>
      </c>
      <c r="H6" s="27">
        <v>5</v>
      </c>
    </row>
    <row r="7" spans="1:8" x14ac:dyDescent="0.25">
      <c r="A7" s="27" t="s">
        <v>81</v>
      </c>
      <c r="B7" s="27">
        <v>171</v>
      </c>
      <c r="C7" s="27">
        <v>360</v>
      </c>
      <c r="D7" s="27">
        <v>189</v>
      </c>
      <c r="E7" s="28">
        <v>0.53</v>
      </c>
      <c r="F7" s="27" t="str">
        <f>IF(E7&lt;20%, "Low Discount", IF(E7&lt;40%, "Medium Discount", "High Discount"))</f>
        <v>High Discount</v>
      </c>
      <c r="G7" s="27">
        <v>2</v>
      </c>
      <c r="H7" s="27">
        <v>5</v>
      </c>
    </row>
    <row r="9" spans="1:8" ht="21" x14ac:dyDescent="0.35">
      <c r="A9" s="41" t="s">
        <v>168</v>
      </c>
      <c r="B9" s="41"/>
      <c r="C9" s="41"/>
      <c r="D9" s="41"/>
      <c r="E9" s="41"/>
      <c r="F9" s="41"/>
      <c r="G9" s="41"/>
      <c r="H9" s="41"/>
    </row>
    <row r="10" spans="1:8" x14ac:dyDescent="0.25">
      <c r="A10" s="26" t="s">
        <v>0</v>
      </c>
      <c r="B10" s="26" t="s">
        <v>1</v>
      </c>
      <c r="C10" s="26" t="s">
        <v>2</v>
      </c>
      <c r="D10" s="26" t="s">
        <v>3</v>
      </c>
      <c r="E10" s="26" t="s">
        <v>4</v>
      </c>
      <c r="F10" s="26" t="s">
        <v>5</v>
      </c>
      <c r="G10" s="26" t="s">
        <v>6</v>
      </c>
      <c r="H10" s="26" t="s">
        <v>7</v>
      </c>
    </row>
    <row r="11" spans="1:8" x14ac:dyDescent="0.25">
      <c r="A11" s="27" t="s">
        <v>10</v>
      </c>
      <c r="B11" s="27">
        <v>450</v>
      </c>
      <c r="C11" s="27">
        <v>900</v>
      </c>
      <c r="D11" s="27">
        <v>450</v>
      </c>
      <c r="E11" s="28">
        <v>0.5</v>
      </c>
      <c r="F11" s="27" t="str">
        <f>IF(E11&lt;20%, "Low Discount", IF(E11&lt;40%, "Medium Discount", "High Discount"))</f>
        <v>High Discount</v>
      </c>
      <c r="G11" s="27">
        <v>1</v>
      </c>
      <c r="H11" s="27">
        <v>2</v>
      </c>
    </row>
    <row r="12" spans="1:8" x14ac:dyDescent="0.25">
      <c r="A12" s="27" t="s">
        <v>14</v>
      </c>
      <c r="B12" s="29">
        <v>2115</v>
      </c>
      <c r="C12" s="29">
        <v>4700</v>
      </c>
      <c r="D12" s="30">
        <v>2585</v>
      </c>
      <c r="E12" s="28">
        <v>0.55000000000000004</v>
      </c>
      <c r="F12" s="27" t="str">
        <f>IF(E12&lt;20%, "Low Discount", IF(E12&lt;40%, "Medium Discount", "High Discount"))</f>
        <v>High Discount</v>
      </c>
      <c r="G12" s="27">
        <v>13</v>
      </c>
      <c r="H12" s="27">
        <v>2.1</v>
      </c>
    </row>
    <row r="13" spans="1:8" x14ac:dyDescent="0.25">
      <c r="A13" s="27" t="s">
        <v>16</v>
      </c>
      <c r="B13" s="29">
        <v>1570</v>
      </c>
      <c r="C13" s="29">
        <v>2988</v>
      </c>
      <c r="D13" s="30">
        <v>1418</v>
      </c>
      <c r="E13" s="28">
        <v>0.47</v>
      </c>
      <c r="F13" s="27" t="str">
        <f>IF(E13&lt;20%, "Low Discount", IF(E13&lt;40%, "Medium Discount", "High Discount"))</f>
        <v>High Discount</v>
      </c>
      <c r="G13" s="27">
        <v>7</v>
      </c>
      <c r="H13" s="27">
        <v>2.1</v>
      </c>
    </row>
    <row r="14" spans="1:8" x14ac:dyDescent="0.25">
      <c r="A14" s="27" t="s">
        <v>18</v>
      </c>
      <c r="B14" s="27">
        <v>990</v>
      </c>
      <c r="C14" s="29">
        <v>1814</v>
      </c>
      <c r="D14" s="27">
        <v>824</v>
      </c>
      <c r="E14" s="28">
        <v>0.45</v>
      </c>
      <c r="F14" s="27" t="str">
        <f>IF(E14&lt;20%, "Low Discount", IF(E14&lt;40%, "Medium Discount", "High Discount"))</f>
        <v>High Discount</v>
      </c>
      <c r="G14" s="27">
        <v>6</v>
      </c>
      <c r="H14" s="27">
        <v>2.2000000000000002</v>
      </c>
    </row>
    <row r="15" spans="1:8" x14ac:dyDescent="0.25">
      <c r="A15" s="27" t="s">
        <v>20</v>
      </c>
      <c r="B15" s="27">
        <v>968</v>
      </c>
      <c r="C15" s="29">
        <v>1814</v>
      </c>
      <c r="D15" s="27">
        <v>846</v>
      </c>
      <c r="E15" s="28">
        <v>0.47</v>
      </c>
      <c r="F15" s="27" t="str">
        <f>IF(E15&lt;20%, "Low Discount", IF(E15&lt;40%, "Medium Discount", "High Discount"))</f>
        <v>High Discount</v>
      </c>
      <c r="G15" s="27">
        <v>6</v>
      </c>
      <c r="H15" s="27">
        <v>2.2000000000000002</v>
      </c>
    </row>
  </sheetData>
  <mergeCells count="2">
    <mergeCell ref="A1:H1"/>
    <mergeCell ref="A9:H9"/>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5692F-9C07-4312-A3AA-53BA44455B6D}">
  <dimension ref="A1:J6"/>
  <sheetViews>
    <sheetView workbookViewId="0">
      <selection activeCell="A20" sqref="A20"/>
    </sheetView>
  </sheetViews>
  <sheetFormatPr defaultRowHeight="15" x14ac:dyDescent="0.25"/>
  <cols>
    <col min="1" max="1" width="72.140625" bestFit="1" customWidth="1"/>
    <col min="2" max="2" width="12.5703125" bestFit="1" customWidth="1"/>
    <col min="3" max="3" width="8.7109375" bestFit="1" customWidth="1"/>
    <col min="5" max="5" width="8.7109375" bestFit="1" customWidth="1"/>
    <col min="6" max="6" width="14.42578125" bestFit="1" customWidth="1"/>
    <col min="10" max="10" width="12.28515625" bestFit="1" customWidth="1"/>
  </cols>
  <sheetData>
    <row r="1" spans="1:10" x14ac:dyDescent="0.25">
      <c r="A1" s="5" t="s">
        <v>0</v>
      </c>
      <c r="B1" s="5" t="s">
        <v>1</v>
      </c>
      <c r="C1" s="5" t="s">
        <v>2</v>
      </c>
      <c r="D1" s="5" t="s">
        <v>3</v>
      </c>
      <c r="E1" s="5" t="s">
        <v>4</v>
      </c>
      <c r="F1" s="5" t="s">
        <v>5</v>
      </c>
      <c r="G1" s="5" t="s">
        <v>6</v>
      </c>
      <c r="H1" s="5" t="s">
        <v>7</v>
      </c>
      <c r="I1" s="5" t="s">
        <v>8</v>
      </c>
      <c r="J1" s="5" t="s">
        <v>9</v>
      </c>
    </row>
    <row r="2" spans="1:10" x14ac:dyDescent="0.25">
      <c r="A2" s="6" t="s">
        <v>10</v>
      </c>
      <c r="B2" s="6">
        <v>450</v>
      </c>
      <c r="C2" s="6">
        <v>900</v>
      </c>
      <c r="D2" s="6">
        <v>450</v>
      </c>
      <c r="E2" s="7">
        <v>0.5</v>
      </c>
      <c r="F2" s="6" t="str">
        <f>IF(E2&lt;20%, "Low Discount", IF(E2&lt;40%, "Medium Discount", "High Discount"))</f>
        <v>High Discount</v>
      </c>
      <c r="G2" s="6">
        <v>1</v>
      </c>
      <c r="H2" s="6">
        <v>2</v>
      </c>
      <c r="I2" s="6" t="s">
        <v>12</v>
      </c>
      <c r="J2" s="6" t="s">
        <v>13</v>
      </c>
    </row>
    <row r="3" spans="1:10" x14ac:dyDescent="0.25">
      <c r="A3" s="6" t="s">
        <v>14</v>
      </c>
      <c r="B3" s="8">
        <v>2115</v>
      </c>
      <c r="C3" s="8">
        <v>4700</v>
      </c>
      <c r="D3" s="9">
        <v>2585</v>
      </c>
      <c r="E3" s="7">
        <v>0.55000000000000004</v>
      </c>
      <c r="F3" s="6" t="str">
        <f>IF(E3&lt;20%, "Low Discount", IF(E3&lt;40%, "Medium Discount", "High Discount"))</f>
        <v>High Discount</v>
      </c>
      <c r="G3" s="6">
        <v>13</v>
      </c>
      <c r="H3" s="6">
        <v>2.1</v>
      </c>
      <c r="I3" s="6" t="s">
        <v>12</v>
      </c>
      <c r="J3" s="6" t="s">
        <v>13</v>
      </c>
    </row>
    <row r="4" spans="1:10" x14ac:dyDescent="0.25">
      <c r="A4" s="6" t="s">
        <v>16</v>
      </c>
      <c r="B4" s="8">
        <v>1570</v>
      </c>
      <c r="C4" s="8">
        <v>2988</v>
      </c>
      <c r="D4" s="9">
        <v>1418</v>
      </c>
      <c r="E4" s="7">
        <v>0.47</v>
      </c>
      <c r="F4" s="6" t="str">
        <f>IF(E4&lt;20%, "Low Discount", IF(E4&lt;40%, "Medium Discount", "High Discount"))</f>
        <v>High Discount</v>
      </c>
      <c r="G4" s="6">
        <v>7</v>
      </c>
      <c r="H4" s="6">
        <v>2.1</v>
      </c>
      <c r="I4" s="6" t="s">
        <v>12</v>
      </c>
      <c r="J4" s="6" t="s">
        <v>13</v>
      </c>
    </row>
    <row r="5" spans="1:10" x14ac:dyDescent="0.25">
      <c r="A5" s="6" t="s">
        <v>18</v>
      </c>
      <c r="B5" s="6">
        <v>990</v>
      </c>
      <c r="C5" s="8">
        <v>1814</v>
      </c>
      <c r="D5" s="6">
        <v>824</v>
      </c>
      <c r="E5" s="7">
        <v>0.45</v>
      </c>
      <c r="F5" s="6" t="str">
        <f>IF(E5&lt;20%, "Low Discount", IF(E5&lt;40%, "Medium Discount", "High Discount"))</f>
        <v>High Discount</v>
      </c>
      <c r="G5" s="6">
        <v>6</v>
      </c>
      <c r="H5" s="6">
        <v>2.2000000000000002</v>
      </c>
      <c r="I5" s="6" t="s">
        <v>12</v>
      </c>
      <c r="J5" s="6" t="s">
        <v>13</v>
      </c>
    </row>
    <row r="6" spans="1:10" x14ac:dyDescent="0.25">
      <c r="A6" s="6" t="s">
        <v>20</v>
      </c>
      <c r="B6" s="6">
        <v>968</v>
      </c>
      <c r="C6" s="8">
        <v>1814</v>
      </c>
      <c r="D6" s="6">
        <v>846</v>
      </c>
      <c r="E6" s="7">
        <v>0.47</v>
      </c>
      <c r="F6" s="6" t="str">
        <f>IF(E6&lt;20%, "Low Discount", IF(E6&lt;40%, "Medium Discount", "High Discount"))</f>
        <v>High Discount</v>
      </c>
      <c r="G6" s="6">
        <v>6</v>
      </c>
      <c r="H6" s="6">
        <v>2.2000000000000002</v>
      </c>
      <c r="I6" s="6" t="s">
        <v>12</v>
      </c>
      <c r="J6" s="6" t="s">
        <v>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75187-F2AB-4672-9250-56D6AE3A307F}">
  <dimension ref="A3:B15"/>
  <sheetViews>
    <sheetView workbookViewId="0">
      <selection activeCell="B18" sqref="B18"/>
    </sheetView>
  </sheetViews>
  <sheetFormatPr defaultRowHeight="15" x14ac:dyDescent="0.25"/>
  <cols>
    <col min="1" max="1" width="74" bestFit="1" customWidth="1"/>
    <col min="2" max="2" width="15.42578125" bestFit="1" customWidth="1"/>
  </cols>
  <sheetData>
    <row r="3" spans="1:2" x14ac:dyDescent="0.25">
      <c r="A3" s="21" t="s">
        <v>145</v>
      </c>
      <c r="B3" t="s">
        <v>163</v>
      </c>
    </row>
    <row r="4" spans="1:2" x14ac:dyDescent="0.25">
      <c r="A4" s="22" t="s">
        <v>56</v>
      </c>
      <c r="B4" s="1">
        <v>0.52</v>
      </c>
    </row>
    <row r="5" spans="1:2" x14ac:dyDescent="0.25">
      <c r="A5" s="22" t="s">
        <v>27</v>
      </c>
      <c r="B5" s="1">
        <v>0.52</v>
      </c>
    </row>
    <row r="6" spans="1:2" x14ac:dyDescent="0.25">
      <c r="A6" s="22" t="s">
        <v>26</v>
      </c>
      <c r="B6" s="1">
        <v>0.53</v>
      </c>
    </row>
    <row r="7" spans="1:2" x14ac:dyDescent="0.25">
      <c r="A7" s="22" t="s">
        <v>81</v>
      </c>
      <c r="B7" s="1">
        <v>0.53</v>
      </c>
    </row>
    <row r="8" spans="1:2" x14ac:dyDescent="0.25">
      <c r="A8" s="22" t="s">
        <v>33</v>
      </c>
      <c r="B8" s="1">
        <v>0.54</v>
      </c>
    </row>
    <row r="9" spans="1:2" x14ac:dyDescent="0.25">
      <c r="A9" s="22" t="s">
        <v>55</v>
      </c>
      <c r="B9" s="1">
        <v>0.54</v>
      </c>
    </row>
    <row r="10" spans="1:2" x14ac:dyDescent="0.25">
      <c r="A10" s="22" t="s">
        <v>102</v>
      </c>
      <c r="B10" s="1">
        <v>0.55000000000000004</v>
      </c>
    </row>
    <row r="11" spans="1:2" x14ac:dyDescent="0.25">
      <c r="A11" s="22" t="s">
        <v>75</v>
      </c>
      <c r="B11" s="1">
        <v>0.55000000000000004</v>
      </c>
    </row>
    <row r="12" spans="1:2" x14ac:dyDescent="0.25">
      <c r="A12" s="22" t="s">
        <v>14</v>
      </c>
      <c r="B12" s="1">
        <v>0.55000000000000004</v>
      </c>
    </row>
    <row r="13" spans="1:2" x14ac:dyDescent="0.25">
      <c r="A13" s="22" t="s">
        <v>96</v>
      </c>
      <c r="B13" s="1">
        <v>0.61</v>
      </c>
    </row>
    <row r="14" spans="1:2" x14ac:dyDescent="0.25">
      <c r="A14" s="22" t="s">
        <v>135</v>
      </c>
      <c r="B14" s="1">
        <v>0.64</v>
      </c>
    </row>
    <row r="15" spans="1:2" x14ac:dyDescent="0.25">
      <c r="A15" s="22" t="s">
        <v>148</v>
      </c>
      <c r="B15" s="1">
        <v>0.64</v>
      </c>
    </row>
  </sheetData>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AEAD2-43D7-4F9F-AED1-0F19EF561CC5}">
  <dimension ref="A1"/>
  <sheetViews>
    <sheetView workbookViewId="0">
      <selection activeCell="K5" sqref="K5"/>
    </sheetView>
  </sheetViews>
  <sheetFormatPr defaultRowHeight="15" x14ac:dyDescent="0.25"/>
  <cols>
    <col min="1" max="16384" width="9.140625" style="25"/>
  </cols>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82D28-3FB5-4114-87CE-2F8672BF5DB0}">
  <dimension ref="A3:B14"/>
  <sheetViews>
    <sheetView workbookViewId="0">
      <selection activeCell="D21" sqref="D21"/>
    </sheetView>
  </sheetViews>
  <sheetFormatPr defaultRowHeight="15" x14ac:dyDescent="0.25"/>
  <cols>
    <col min="1" max="1" width="66" bestFit="1" customWidth="1"/>
    <col min="2" max="2" width="14.28515625" bestFit="1" customWidth="1"/>
    <col min="3" max="3" width="15.42578125" bestFit="1" customWidth="1"/>
  </cols>
  <sheetData>
    <row r="3" spans="1:2" x14ac:dyDescent="0.25">
      <c r="A3" s="21" t="s">
        <v>145</v>
      </c>
      <c r="B3" t="s">
        <v>164</v>
      </c>
    </row>
    <row r="4" spans="1:2" x14ac:dyDescent="0.25">
      <c r="A4" s="22" t="s">
        <v>53</v>
      </c>
      <c r="B4">
        <v>20</v>
      </c>
    </row>
    <row r="5" spans="1:2" x14ac:dyDescent="0.25">
      <c r="A5" s="22" t="s">
        <v>73</v>
      </c>
      <c r="B5">
        <v>20</v>
      </c>
    </row>
    <row r="6" spans="1:2" x14ac:dyDescent="0.25">
      <c r="A6" s="22" t="s">
        <v>65</v>
      </c>
      <c r="B6">
        <v>24</v>
      </c>
    </row>
    <row r="7" spans="1:2" x14ac:dyDescent="0.25">
      <c r="A7" s="22" t="s">
        <v>63</v>
      </c>
      <c r="B7">
        <v>32</v>
      </c>
    </row>
    <row r="8" spans="1:2" x14ac:dyDescent="0.25">
      <c r="A8" s="22" t="s">
        <v>58</v>
      </c>
      <c r="B8">
        <v>36</v>
      </c>
    </row>
    <row r="9" spans="1:2" x14ac:dyDescent="0.25">
      <c r="A9" s="22" t="s">
        <v>71</v>
      </c>
      <c r="B9">
        <v>39</v>
      </c>
    </row>
    <row r="10" spans="1:2" x14ac:dyDescent="0.25">
      <c r="A10" s="22" t="s">
        <v>68</v>
      </c>
      <c r="B10">
        <v>44</v>
      </c>
    </row>
    <row r="11" spans="1:2" x14ac:dyDescent="0.25">
      <c r="A11" s="22" t="s">
        <v>69</v>
      </c>
      <c r="B11">
        <v>49</v>
      </c>
    </row>
    <row r="12" spans="1:2" x14ac:dyDescent="0.25">
      <c r="A12" s="22" t="s">
        <v>66</v>
      </c>
      <c r="B12">
        <v>55</v>
      </c>
    </row>
    <row r="13" spans="1:2" x14ac:dyDescent="0.25">
      <c r="A13" s="22" t="s">
        <v>28</v>
      </c>
      <c r="B13">
        <v>69</v>
      </c>
    </row>
    <row r="14" spans="1:2" x14ac:dyDescent="0.25">
      <c r="A14" s="22" t="s">
        <v>148</v>
      </c>
      <c r="B14">
        <v>388</v>
      </c>
    </row>
  </sheetData>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2EE76-FC59-4F7D-86FF-C0700D3F5792}">
  <dimension ref="A1:J113"/>
  <sheetViews>
    <sheetView workbookViewId="0">
      <selection activeCell="G1" activeCellId="1" sqref="A1:A11 G1:G11"/>
    </sheetView>
  </sheetViews>
  <sheetFormatPr defaultRowHeight="15" x14ac:dyDescent="0.25"/>
  <cols>
    <col min="1" max="1" width="77.7109375" customWidth="1"/>
    <col min="2" max="2" width="12.5703125" bestFit="1" customWidth="1"/>
    <col min="3" max="3" width="8.7109375" bestFit="1" customWidth="1"/>
    <col min="5" max="5" width="8.7109375" bestFit="1" customWidth="1"/>
    <col min="6" max="6" width="16.7109375" bestFit="1" customWidth="1"/>
    <col min="7" max="7" width="7.5703125" bestFit="1" customWidth="1"/>
    <col min="10" max="10" width="12.28515625" bestFit="1" customWidth="1"/>
  </cols>
  <sheetData>
    <row r="1" spans="1:10" x14ac:dyDescent="0.25">
      <c r="A1" s="5" t="s">
        <v>0</v>
      </c>
      <c r="B1" s="5" t="s">
        <v>1</v>
      </c>
      <c r="C1" s="5" t="s">
        <v>2</v>
      </c>
      <c r="D1" s="5" t="s">
        <v>3</v>
      </c>
      <c r="E1" s="5" t="s">
        <v>4</v>
      </c>
      <c r="F1" s="5" t="s">
        <v>5</v>
      </c>
      <c r="G1" s="5" t="s">
        <v>6</v>
      </c>
      <c r="H1" s="5" t="s">
        <v>7</v>
      </c>
      <c r="I1" s="5" t="s">
        <v>8</v>
      </c>
      <c r="J1" s="5" t="s">
        <v>9</v>
      </c>
    </row>
    <row r="2" spans="1:10" x14ac:dyDescent="0.25">
      <c r="A2" s="6" t="s">
        <v>28</v>
      </c>
      <c r="B2" s="6">
        <v>445</v>
      </c>
      <c r="C2" s="6">
        <v>873</v>
      </c>
      <c r="D2" s="6">
        <v>428</v>
      </c>
      <c r="E2" s="7">
        <v>0.49</v>
      </c>
      <c r="F2" s="6" t="str">
        <f t="shared" ref="F2:F33" si="0">IF(E2&lt;20%, "Low Discount", IF(E2&lt;40%, "Medium Discount", "High Discount"))</f>
        <v>High Discount</v>
      </c>
      <c r="G2" s="6">
        <v>69</v>
      </c>
      <c r="H2" s="6">
        <v>2.8</v>
      </c>
      <c r="I2" s="6" t="s">
        <v>12</v>
      </c>
      <c r="J2" s="6" t="s">
        <v>13</v>
      </c>
    </row>
    <row r="3" spans="1:10" x14ac:dyDescent="0.25">
      <c r="A3" s="6" t="s">
        <v>66</v>
      </c>
      <c r="B3" s="8">
        <v>2319</v>
      </c>
      <c r="C3" s="8">
        <v>3032</v>
      </c>
      <c r="D3" s="6">
        <v>713</v>
      </c>
      <c r="E3" s="7">
        <v>0.24</v>
      </c>
      <c r="F3" s="6" t="str">
        <f t="shared" si="0"/>
        <v>Medium Discount</v>
      </c>
      <c r="G3" s="6">
        <v>55</v>
      </c>
      <c r="H3" s="6">
        <v>4.5999999999999996</v>
      </c>
      <c r="I3" s="6" t="s">
        <v>61</v>
      </c>
      <c r="J3" s="6" t="s">
        <v>13</v>
      </c>
    </row>
    <row r="4" spans="1:10" x14ac:dyDescent="0.25">
      <c r="A4" s="6" t="s">
        <v>69</v>
      </c>
      <c r="B4" s="6">
        <v>420</v>
      </c>
      <c r="C4" s="6">
        <v>647</v>
      </c>
      <c r="D4" s="6">
        <v>227</v>
      </c>
      <c r="E4" s="7">
        <v>0.35</v>
      </c>
      <c r="F4" s="6" t="str">
        <f t="shared" si="0"/>
        <v>Medium Discount</v>
      </c>
      <c r="G4" s="6">
        <v>49</v>
      </c>
      <c r="H4" s="6">
        <v>4.5999999999999996</v>
      </c>
      <c r="I4" s="6" t="s">
        <v>61</v>
      </c>
      <c r="J4" s="6" t="s">
        <v>13</v>
      </c>
    </row>
    <row r="5" spans="1:10" x14ac:dyDescent="0.25">
      <c r="A5" s="6" t="s">
        <v>68</v>
      </c>
      <c r="B5" s="6">
        <v>998</v>
      </c>
      <c r="C5" s="8">
        <v>1966</v>
      </c>
      <c r="D5" s="6">
        <v>968</v>
      </c>
      <c r="E5" s="7">
        <v>0.49</v>
      </c>
      <c r="F5" s="6" t="str">
        <f t="shared" si="0"/>
        <v>High Discount</v>
      </c>
      <c r="G5" s="6">
        <v>44</v>
      </c>
      <c r="H5" s="6">
        <v>4.5999999999999996</v>
      </c>
      <c r="I5" s="6" t="s">
        <v>61</v>
      </c>
      <c r="J5" s="6" t="s">
        <v>13</v>
      </c>
    </row>
    <row r="6" spans="1:10" x14ac:dyDescent="0.25">
      <c r="A6" s="6" t="s">
        <v>71</v>
      </c>
      <c r="B6" s="6">
        <v>990</v>
      </c>
      <c r="C6" s="8">
        <v>1500</v>
      </c>
      <c r="D6" s="6">
        <v>510</v>
      </c>
      <c r="E6" s="7">
        <v>0.34</v>
      </c>
      <c r="F6" s="6" t="str">
        <f t="shared" si="0"/>
        <v>Medium Discount</v>
      </c>
      <c r="G6" s="6">
        <v>39</v>
      </c>
      <c r="H6" s="6">
        <v>4.7</v>
      </c>
      <c r="I6" s="6" t="s">
        <v>61</v>
      </c>
      <c r="J6" s="6" t="s">
        <v>13</v>
      </c>
    </row>
    <row r="7" spans="1:10" x14ac:dyDescent="0.25">
      <c r="A7" s="6" t="s">
        <v>58</v>
      </c>
      <c r="B7" s="6">
        <v>389</v>
      </c>
      <c r="C7" s="6">
        <v>656</v>
      </c>
      <c r="D7" s="6">
        <v>267</v>
      </c>
      <c r="E7" s="7">
        <v>0.41</v>
      </c>
      <c r="F7" s="6" t="str">
        <f t="shared" si="0"/>
        <v>High Discount</v>
      </c>
      <c r="G7" s="6">
        <v>36</v>
      </c>
      <c r="H7" s="6">
        <v>4.3</v>
      </c>
      <c r="I7" s="6" t="s">
        <v>34</v>
      </c>
      <c r="J7" s="6" t="s">
        <v>13</v>
      </c>
    </row>
    <row r="8" spans="1:10" x14ac:dyDescent="0.25">
      <c r="A8" s="6" t="s">
        <v>63</v>
      </c>
      <c r="B8" s="8">
        <v>1980</v>
      </c>
      <c r="C8" s="8">
        <v>2699</v>
      </c>
      <c r="D8" s="6">
        <v>719</v>
      </c>
      <c r="E8" s="7">
        <v>0.27</v>
      </c>
      <c r="F8" s="6" t="str">
        <f t="shared" si="0"/>
        <v>Medium Discount</v>
      </c>
      <c r="G8" s="6">
        <v>32</v>
      </c>
      <c r="H8" s="6">
        <v>4.5</v>
      </c>
      <c r="I8" s="6" t="s">
        <v>61</v>
      </c>
      <c r="J8" s="6" t="s">
        <v>13</v>
      </c>
    </row>
    <row r="9" spans="1:10" x14ac:dyDescent="0.25">
      <c r="A9" s="6" t="s">
        <v>65</v>
      </c>
      <c r="B9" s="8">
        <v>2199</v>
      </c>
      <c r="C9" s="8">
        <v>2923</v>
      </c>
      <c r="D9" s="6">
        <v>724</v>
      </c>
      <c r="E9" s="7">
        <v>0.25</v>
      </c>
      <c r="F9" s="6" t="str">
        <f t="shared" si="0"/>
        <v>Medium Discount</v>
      </c>
      <c r="G9" s="6">
        <v>24</v>
      </c>
      <c r="H9" s="6">
        <v>4.5999999999999996</v>
      </c>
      <c r="I9" s="6" t="s">
        <v>61</v>
      </c>
      <c r="J9" s="6" t="s">
        <v>13</v>
      </c>
    </row>
    <row r="10" spans="1:10" x14ac:dyDescent="0.25">
      <c r="A10" s="6" t="s">
        <v>53</v>
      </c>
      <c r="B10" s="8">
        <v>1758</v>
      </c>
      <c r="C10" s="8">
        <v>2499</v>
      </c>
      <c r="D10" s="6">
        <v>741</v>
      </c>
      <c r="E10" s="7">
        <v>0.3</v>
      </c>
      <c r="F10" s="6" t="str">
        <f t="shared" si="0"/>
        <v>Medium Discount</v>
      </c>
      <c r="G10" s="6">
        <v>20</v>
      </c>
      <c r="H10" s="6">
        <v>4.0999999999999996</v>
      </c>
      <c r="I10" s="6" t="s">
        <v>34</v>
      </c>
      <c r="J10" s="6" t="s">
        <v>13</v>
      </c>
    </row>
    <row r="11" spans="1:10" x14ac:dyDescent="0.25">
      <c r="A11" s="6" t="s">
        <v>73</v>
      </c>
      <c r="B11" s="8">
        <v>1940</v>
      </c>
      <c r="C11" s="8">
        <v>2650</v>
      </c>
      <c r="D11" s="6">
        <v>710</v>
      </c>
      <c r="E11" s="7">
        <v>0.27</v>
      </c>
      <c r="F11" s="6" t="str">
        <f t="shared" si="0"/>
        <v>Medium Discount</v>
      </c>
      <c r="G11" s="6">
        <v>20</v>
      </c>
      <c r="H11" s="6">
        <v>4.7</v>
      </c>
      <c r="I11" s="6" t="s">
        <v>61</v>
      </c>
      <c r="J11" s="6" t="s">
        <v>13</v>
      </c>
    </row>
    <row r="12" spans="1:10" x14ac:dyDescent="0.25">
      <c r="A12" s="6" t="s">
        <v>25</v>
      </c>
      <c r="B12" s="6">
        <v>382</v>
      </c>
      <c r="C12" s="6">
        <v>700</v>
      </c>
      <c r="D12" s="6">
        <v>318</v>
      </c>
      <c r="E12" s="7">
        <v>0.45</v>
      </c>
      <c r="F12" s="6" t="str">
        <f t="shared" si="0"/>
        <v>High Discount</v>
      </c>
      <c r="G12" s="6">
        <v>17</v>
      </c>
      <c r="H12" s="6">
        <v>2.6</v>
      </c>
      <c r="I12" s="6" t="s">
        <v>12</v>
      </c>
      <c r="J12" s="6" t="s">
        <v>13</v>
      </c>
    </row>
    <row r="13" spans="1:10" x14ac:dyDescent="0.25">
      <c r="A13" s="6" t="s">
        <v>30</v>
      </c>
      <c r="B13" s="8">
        <v>1220</v>
      </c>
      <c r="C13" s="8">
        <v>1555</v>
      </c>
      <c r="D13" s="6">
        <v>335</v>
      </c>
      <c r="E13" s="7">
        <v>0.22</v>
      </c>
      <c r="F13" s="6" t="str">
        <f t="shared" si="0"/>
        <v>Medium Discount</v>
      </c>
      <c r="G13" s="6">
        <v>16</v>
      </c>
      <c r="H13" s="6">
        <v>2.9</v>
      </c>
      <c r="I13" s="6" t="s">
        <v>12</v>
      </c>
      <c r="J13" s="6" t="s">
        <v>13</v>
      </c>
    </row>
    <row r="14" spans="1:10" x14ac:dyDescent="0.25">
      <c r="A14" s="6" t="s">
        <v>27</v>
      </c>
      <c r="B14" s="6">
        <v>325</v>
      </c>
      <c r="C14" s="6">
        <v>680</v>
      </c>
      <c r="D14" s="6">
        <v>355</v>
      </c>
      <c r="E14" s="7">
        <v>0.52</v>
      </c>
      <c r="F14" s="6" t="str">
        <f t="shared" si="0"/>
        <v>High Discount</v>
      </c>
      <c r="G14" s="6">
        <v>15</v>
      </c>
      <c r="H14" s="6">
        <v>2.7</v>
      </c>
      <c r="I14" s="6" t="s">
        <v>12</v>
      </c>
      <c r="J14" s="6" t="s">
        <v>13</v>
      </c>
    </row>
    <row r="15" spans="1:10" x14ac:dyDescent="0.25">
      <c r="A15" s="6" t="s">
        <v>47</v>
      </c>
      <c r="B15" s="8">
        <v>2999</v>
      </c>
      <c r="C15" s="8">
        <v>3290</v>
      </c>
      <c r="D15" s="6">
        <v>291</v>
      </c>
      <c r="E15" s="7">
        <v>0.09</v>
      </c>
      <c r="F15" s="6" t="str">
        <f t="shared" si="0"/>
        <v>Low Discount</v>
      </c>
      <c r="G15" s="6">
        <v>15</v>
      </c>
      <c r="H15" s="6">
        <v>4</v>
      </c>
      <c r="I15" s="6" t="s">
        <v>34</v>
      </c>
      <c r="J15" s="6" t="s">
        <v>13</v>
      </c>
    </row>
    <row r="16" spans="1:10" x14ac:dyDescent="0.25">
      <c r="A16" s="6" t="s">
        <v>51</v>
      </c>
      <c r="B16" s="6">
        <v>527</v>
      </c>
      <c r="C16" s="6">
        <v>999</v>
      </c>
      <c r="D16" s="6">
        <v>472</v>
      </c>
      <c r="E16" s="7">
        <v>0.47</v>
      </c>
      <c r="F16" s="6" t="str">
        <f t="shared" si="0"/>
        <v>High Discount</v>
      </c>
      <c r="G16" s="6">
        <v>14</v>
      </c>
      <c r="H16" s="6">
        <v>4.0999999999999996</v>
      </c>
      <c r="I16" s="6" t="s">
        <v>34</v>
      </c>
      <c r="J16" s="6" t="s">
        <v>13</v>
      </c>
    </row>
    <row r="17" spans="1:10" x14ac:dyDescent="0.25">
      <c r="A17" s="6" t="s">
        <v>59</v>
      </c>
      <c r="B17" s="8">
        <v>1650</v>
      </c>
      <c r="C17" s="8">
        <v>2150</v>
      </c>
      <c r="D17" s="6">
        <v>500</v>
      </c>
      <c r="E17" s="7">
        <v>0.23</v>
      </c>
      <c r="F17" s="6" t="str">
        <f t="shared" si="0"/>
        <v>Medium Discount</v>
      </c>
      <c r="G17" s="6">
        <v>14</v>
      </c>
      <c r="H17" s="6">
        <v>4.4000000000000004</v>
      </c>
      <c r="I17" s="6" t="s">
        <v>34</v>
      </c>
      <c r="J17" s="6" t="s">
        <v>13</v>
      </c>
    </row>
    <row r="18" spans="1:10" x14ac:dyDescent="0.25">
      <c r="A18" s="6" t="s">
        <v>14</v>
      </c>
      <c r="B18" s="8">
        <v>2115</v>
      </c>
      <c r="C18" s="8">
        <v>4700</v>
      </c>
      <c r="D18" s="9">
        <v>2585</v>
      </c>
      <c r="E18" s="7">
        <v>0.55000000000000004</v>
      </c>
      <c r="F18" s="6" t="str">
        <f t="shared" si="0"/>
        <v>High Discount</v>
      </c>
      <c r="G18" s="6">
        <v>13</v>
      </c>
      <c r="H18" s="6">
        <v>2.1</v>
      </c>
      <c r="I18" s="6" t="s">
        <v>12</v>
      </c>
      <c r="J18" s="6" t="s">
        <v>13</v>
      </c>
    </row>
    <row r="19" spans="1:10" x14ac:dyDescent="0.25">
      <c r="A19" s="6" t="s">
        <v>26</v>
      </c>
      <c r="B19" s="6">
        <v>38</v>
      </c>
      <c r="C19" s="6">
        <v>80</v>
      </c>
      <c r="D19" s="6">
        <v>42</v>
      </c>
      <c r="E19" s="7">
        <v>0.53</v>
      </c>
      <c r="F19" s="6" t="str">
        <f t="shared" si="0"/>
        <v>High Discount</v>
      </c>
      <c r="G19" s="6">
        <v>13</v>
      </c>
      <c r="H19" s="6">
        <v>3.3</v>
      </c>
      <c r="I19" s="6" t="s">
        <v>34</v>
      </c>
      <c r="J19" s="6" t="s">
        <v>13</v>
      </c>
    </row>
    <row r="20" spans="1:10" x14ac:dyDescent="0.25">
      <c r="A20" s="6" t="s">
        <v>45</v>
      </c>
      <c r="B20" s="8">
        <v>1350</v>
      </c>
      <c r="C20" s="8">
        <v>1990</v>
      </c>
      <c r="D20" s="6">
        <v>640</v>
      </c>
      <c r="E20" s="7">
        <v>0.32</v>
      </c>
      <c r="F20" s="6" t="str">
        <f t="shared" si="0"/>
        <v>Medium Discount</v>
      </c>
      <c r="G20" s="6">
        <v>13</v>
      </c>
      <c r="H20" s="6">
        <v>3.8</v>
      </c>
      <c r="I20" s="6" t="s">
        <v>34</v>
      </c>
      <c r="J20" s="6" t="s">
        <v>13</v>
      </c>
    </row>
    <row r="21" spans="1:10" x14ac:dyDescent="0.25">
      <c r="A21" s="6" t="s">
        <v>44</v>
      </c>
      <c r="B21" s="8">
        <v>2880</v>
      </c>
      <c r="C21" s="8">
        <v>3520</v>
      </c>
      <c r="D21" s="6">
        <v>640</v>
      </c>
      <c r="E21" s="7">
        <v>0.18</v>
      </c>
      <c r="F21" s="6" t="str">
        <f t="shared" si="0"/>
        <v>Low Discount</v>
      </c>
      <c r="G21" s="6">
        <v>12</v>
      </c>
      <c r="H21" s="6">
        <v>3.8</v>
      </c>
      <c r="I21" s="6" t="s">
        <v>34</v>
      </c>
      <c r="J21" s="6" t="s">
        <v>13</v>
      </c>
    </row>
    <row r="22" spans="1:10" x14ac:dyDescent="0.25">
      <c r="A22" s="6" t="s">
        <v>52</v>
      </c>
      <c r="B22" s="6">
        <v>799</v>
      </c>
      <c r="C22" s="6">
        <v>999</v>
      </c>
      <c r="D22" s="6">
        <v>200</v>
      </c>
      <c r="E22" s="7">
        <v>0.2</v>
      </c>
      <c r="F22" s="6" t="str">
        <f t="shared" si="0"/>
        <v>Medium Discount</v>
      </c>
      <c r="G22" s="6">
        <v>12</v>
      </c>
      <c r="H22" s="6">
        <v>4.0999999999999996</v>
      </c>
      <c r="I22" s="6" t="s">
        <v>34</v>
      </c>
      <c r="J22" s="6" t="s">
        <v>13</v>
      </c>
    </row>
    <row r="23" spans="1:10" x14ac:dyDescent="0.25">
      <c r="A23" s="6" t="s">
        <v>72</v>
      </c>
      <c r="B23" s="6">
        <v>980</v>
      </c>
      <c r="C23" s="8">
        <v>1490</v>
      </c>
      <c r="D23" s="6">
        <v>510</v>
      </c>
      <c r="E23" s="7">
        <v>0.34</v>
      </c>
      <c r="F23" s="6" t="str">
        <f t="shared" si="0"/>
        <v>Medium Discount</v>
      </c>
      <c r="G23" s="6">
        <v>12</v>
      </c>
      <c r="H23" s="6">
        <v>4.7</v>
      </c>
      <c r="I23" s="6" t="s">
        <v>61</v>
      </c>
      <c r="J23" s="6" t="s">
        <v>13</v>
      </c>
    </row>
    <row r="24" spans="1:10" x14ac:dyDescent="0.25">
      <c r="A24" s="6" t="s">
        <v>76</v>
      </c>
      <c r="B24" s="6">
        <v>552</v>
      </c>
      <c r="C24" s="8">
        <v>1035</v>
      </c>
      <c r="D24" s="6">
        <v>483</v>
      </c>
      <c r="E24" s="7">
        <v>0.47</v>
      </c>
      <c r="F24" s="6" t="str">
        <f t="shared" si="0"/>
        <v>High Discount</v>
      </c>
      <c r="G24" s="6">
        <v>12</v>
      </c>
      <c r="H24" s="6">
        <v>4.8</v>
      </c>
      <c r="I24" s="6" t="s">
        <v>61</v>
      </c>
      <c r="J24" s="6" t="s">
        <v>13</v>
      </c>
    </row>
    <row r="25" spans="1:10" x14ac:dyDescent="0.25">
      <c r="A25" s="6" t="s">
        <v>33</v>
      </c>
      <c r="B25" s="6">
        <v>458</v>
      </c>
      <c r="C25" s="6">
        <v>986</v>
      </c>
      <c r="D25" s="6">
        <v>528</v>
      </c>
      <c r="E25" s="7">
        <v>0.54</v>
      </c>
      <c r="F25" s="6" t="str">
        <f t="shared" si="0"/>
        <v>High Discount</v>
      </c>
      <c r="G25" s="6">
        <v>10</v>
      </c>
      <c r="H25" s="6">
        <v>3</v>
      </c>
      <c r="I25" s="6" t="s">
        <v>34</v>
      </c>
      <c r="J25" s="6" t="s">
        <v>13</v>
      </c>
    </row>
    <row r="26" spans="1:10" x14ac:dyDescent="0.25">
      <c r="A26" s="6" t="s">
        <v>54</v>
      </c>
      <c r="B26" s="8">
        <v>1680</v>
      </c>
      <c r="C26" s="8">
        <v>2499</v>
      </c>
      <c r="D26" s="6">
        <v>819</v>
      </c>
      <c r="E26" s="7">
        <v>0.33</v>
      </c>
      <c r="F26" s="6" t="str">
        <f t="shared" si="0"/>
        <v>Medium Discount</v>
      </c>
      <c r="G26" s="6">
        <v>9</v>
      </c>
      <c r="H26" s="6">
        <v>4.2</v>
      </c>
      <c r="I26" s="6" t="s">
        <v>34</v>
      </c>
      <c r="J26" s="6" t="s">
        <v>13</v>
      </c>
    </row>
    <row r="27" spans="1:10" x14ac:dyDescent="0.25">
      <c r="A27" s="6" t="s">
        <v>56</v>
      </c>
      <c r="B27" s="6">
        <v>185</v>
      </c>
      <c r="C27" s="6">
        <v>382</v>
      </c>
      <c r="D27" s="6">
        <v>197</v>
      </c>
      <c r="E27" s="7">
        <v>0.52</v>
      </c>
      <c r="F27" s="6" t="str">
        <f t="shared" si="0"/>
        <v>High Discount</v>
      </c>
      <c r="G27" s="6">
        <v>9</v>
      </c>
      <c r="H27" s="6">
        <v>4.3</v>
      </c>
      <c r="I27" s="6" t="s">
        <v>34</v>
      </c>
      <c r="J27" s="6" t="s">
        <v>13</v>
      </c>
    </row>
    <row r="28" spans="1:10" x14ac:dyDescent="0.25">
      <c r="A28" s="6" t="s">
        <v>57</v>
      </c>
      <c r="B28" s="8">
        <v>1820</v>
      </c>
      <c r="C28" s="8">
        <v>3490</v>
      </c>
      <c r="D28" s="9">
        <v>1670</v>
      </c>
      <c r="E28" s="7">
        <v>0.48</v>
      </c>
      <c r="F28" s="6" t="str">
        <f t="shared" si="0"/>
        <v>High Discount</v>
      </c>
      <c r="G28" s="6">
        <v>9</v>
      </c>
      <c r="H28" s="6">
        <v>4.3</v>
      </c>
      <c r="I28" s="6" t="s">
        <v>34</v>
      </c>
      <c r="J28" s="6" t="s">
        <v>13</v>
      </c>
    </row>
    <row r="29" spans="1:10" x14ac:dyDescent="0.25">
      <c r="A29" s="6" t="s">
        <v>16</v>
      </c>
      <c r="B29" s="8">
        <v>1570</v>
      </c>
      <c r="C29" s="8">
        <v>2988</v>
      </c>
      <c r="D29" s="9">
        <v>1418</v>
      </c>
      <c r="E29" s="7">
        <v>0.47</v>
      </c>
      <c r="F29" s="6" t="str">
        <f t="shared" si="0"/>
        <v>High Discount</v>
      </c>
      <c r="G29" s="6">
        <v>7</v>
      </c>
      <c r="H29" s="6">
        <v>2.1</v>
      </c>
      <c r="I29" s="6" t="s">
        <v>12</v>
      </c>
      <c r="J29" s="6" t="s">
        <v>13</v>
      </c>
    </row>
    <row r="30" spans="1:10" x14ac:dyDescent="0.25">
      <c r="A30" s="6" t="s">
        <v>22</v>
      </c>
      <c r="B30" s="8">
        <v>1000</v>
      </c>
      <c r="C30" s="8">
        <v>2000</v>
      </c>
      <c r="D30" s="9">
        <v>1000</v>
      </c>
      <c r="E30" s="7">
        <v>0.5</v>
      </c>
      <c r="F30" s="6" t="str">
        <f t="shared" si="0"/>
        <v>High Discount</v>
      </c>
      <c r="G30" s="6">
        <v>7</v>
      </c>
      <c r="H30" s="6">
        <v>2.2999999999999998</v>
      </c>
      <c r="I30" s="6" t="s">
        <v>12</v>
      </c>
      <c r="J30" s="6" t="s">
        <v>13</v>
      </c>
    </row>
    <row r="31" spans="1:10" x14ac:dyDescent="0.25">
      <c r="A31" s="6" t="s">
        <v>55</v>
      </c>
      <c r="B31" s="8">
        <v>2048</v>
      </c>
      <c r="C31" s="8">
        <v>4500</v>
      </c>
      <c r="D31" s="9">
        <v>2452</v>
      </c>
      <c r="E31" s="7">
        <v>0.54</v>
      </c>
      <c r="F31" s="6" t="str">
        <f t="shared" si="0"/>
        <v>High Discount</v>
      </c>
      <c r="G31" s="6">
        <v>7</v>
      </c>
      <c r="H31" s="6">
        <v>4.3</v>
      </c>
      <c r="I31" s="6" t="s">
        <v>34</v>
      </c>
      <c r="J31" s="6" t="s">
        <v>13</v>
      </c>
    </row>
    <row r="32" spans="1:10" x14ac:dyDescent="0.25">
      <c r="A32" s="6" t="s">
        <v>70</v>
      </c>
      <c r="B32" s="8">
        <v>1580</v>
      </c>
      <c r="C32" s="8">
        <v>2499</v>
      </c>
      <c r="D32" s="6">
        <v>919</v>
      </c>
      <c r="E32" s="7">
        <v>0.37</v>
      </c>
      <c r="F32" s="6" t="str">
        <f t="shared" si="0"/>
        <v>Medium Discount</v>
      </c>
      <c r="G32" s="6">
        <v>7</v>
      </c>
      <c r="H32" s="6">
        <v>4.7</v>
      </c>
      <c r="I32" s="6" t="s">
        <v>61</v>
      </c>
      <c r="J32" s="6" t="s">
        <v>13</v>
      </c>
    </row>
    <row r="33" spans="1:10" x14ac:dyDescent="0.25">
      <c r="A33" s="6" t="s">
        <v>18</v>
      </c>
      <c r="B33" s="6">
        <v>990</v>
      </c>
      <c r="C33" s="8">
        <v>1814</v>
      </c>
      <c r="D33" s="6">
        <v>824</v>
      </c>
      <c r="E33" s="7">
        <v>0.45</v>
      </c>
      <c r="F33" s="6" t="str">
        <f t="shared" si="0"/>
        <v>High Discount</v>
      </c>
      <c r="G33" s="6">
        <v>6</v>
      </c>
      <c r="H33" s="6">
        <v>2.2000000000000002</v>
      </c>
      <c r="I33" s="6" t="s">
        <v>12</v>
      </c>
      <c r="J33" s="6" t="s">
        <v>13</v>
      </c>
    </row>
    <row r="34" spans="1:10" x14ac:dyDescent="0.25">
      <c r="A34" s="6" t="s">
        <v>20</v>
      </c>
      <c r="B34" s="6">
        <v>968</v>
      </c>
      <c r="C34" s="8">
        <v>1814</v>
      </c>
      <c r="D34" s="6">
        <v>846</v>
      </c>
      <c r="E34" s="7">
        <v>0.47</v>
      </c>
      <c r="F34" s="6" t="str">
        <f t="shared" ref="F34:F65" si="1">IF(E34&lt;20%, "Low Discount", IF(E34&lt;40%, "Medium Discount", "High Discount"))</f>
        <v>High Discount</v>
      </c>
      <c r="G34" s="6">
        <v>6</v>
      </c>
      <c r="H34" s="6">
        <v>2.2000000000000002</v>
      </c>
      <c r="I34" s="6" t="s">
        <v>12</v>
      </c>
      <c r="J34" s="6" t="s">
        <v>13</v>
      </c>
    </row>
    <row r="35" spans="1:10" x14ac:dyDescent="0.25">
      <c r="A35" s="6" t="s">
        <v>23</v>
      </c>
      <c r="B35" s="6">
        <v>345</v>
      </c>
      <c r="C35" s="6">
        <v>602</v>
      </c>
      <c r="D35" s="6">
        <v>257</v>
      </c>
      <c r="E35" s="7">
        <v>0.43</v>
      </c>
      <c r="F35" s="6" t="str">
        <f t="shared" si="1"/>
        <v>High Discount</v>
      </c>
      <c r="G35" s="6">
        <v>6</v>
      </c>
      <c r="H35" s="6">
        <v>2.2999999999999998</v>
      </c>
      <c r="I35" s="6" t="s">
        <v>12</v>
      </c>
      <c r="J35" s="6" t="s">
        <v>13</v>
      </c>
    </row>
    <row r="36" spans="1:10" x14ac:dyDescent="0.25">
      <c r="A36" s="6" t="s">
        <v>24</v>
      </c>
      <c r="B36" s="8">
        <v>2170</v>
      </c>
      <c r="C36" s="8">
        <v>2500</v>
      </c>
      <c r="D36" s="6">
        <v>330</v>
      </c>
      <c r="E36" s="7">
        <v>0.13</v>
      </c>
      <c r="F36" s="6" t="str">
        <f t="shared" si="1"/>
        <v>Low Discount</v>
      </c>
      <c r="G36" s="6">
        <v>6</v>
      </c>
      <c r="H36" s="6">
        <v>2.5</v>
      </c>
      <c r="I36" s="6" t="s">
        <v>12</v>
      </c>
      <c r="J36" s="6" t="s">
        <v>13</v>
      </c>
    </row>
    <row r="37" spans="1:10" x14ac:dyDescent="0.25">
      <c r="A37" s="6" t="s">
        <v>49</v>
      </c>
      <c r="B37" s="6">
        <v>880</v>
      </c>
      <c r="C37" s="8">
        <v>1350</v>
      </c>
      <c r="D37" s="6">
        <v>470</v>
      </c>
      <c r="E37" s="7">
        <v>0.35</v>
      </c>
      <c r="F37" s="6" t="str">
        <f t="shared" si="1"/>
        <v>Medium Discount</v>
      </c>
      <c r="G37" s="6">
        <v>6</v>
      </c>
      <c r="H37" s="6">
        <v>4</v>
      </c>
      <c r="I37" s="6" t="s">
        <v>34</v>
      </c>
      <c r="J37" s="6" t="s">
        <v>13</v>
      </c>
    </row>
    <row r="38" spans="1:10" x14ac:dyDescent="0.25">
      <c r="A38" s="6" t="s">
        <v>62</v>
      </c>
      <c r="B38" s="6">
        <v>501</v>
      </c>
      <c r="C38" s="6">
        <v>860</v>
      </c>
      <c r="D38" s="6">
        <v>359</v>
      </c>
      <c r="E38" s="7">
        <v>0.42</v>
      </c>
      <c r="F38" s="6" t="str">
        <f t="shared" si="1"/>
        <v>High Discount</v>
      </c>
      <c r="G38" s="6">
        <v>6</v>
      </c>
      <c r="H38" s="6">
        <v>4.5</v>
      </c>
      <c r="I38" s="6" t="s">
        <v>61</v>
      </c>
      <c r="J38" s="6" t="s">
        <v>13</v>
      </c>
    </row>
    <row r="39" spans="1:10" x14ac:dyDescent="0.25">
      <c r="A39" s="6" t="s">
        <v>32</v>
      </c>
      <c r="B39" s="8">
        <v>3750</v>
      </c>
      <c r="C39" s="8">
        <v>6143</v>
      </c>
      <c r="D39" s="9">
        <v>2393</v>
      </c>
      <c r="E39" s="7">
        <v>0.39</v>
      </c>
      <c r="F39" s="6" t="str">
        <f t="shared" si="1"/>
        <v>Medium Discount</v>
      </c>
      <c r="G39" s="6">
        <v>5</v>
      </c>
      <c r="H39" s="6">
        <v>3</v>
      </c>
      <c r="I39" s="6" t="s">
        <v>34</v>
      </c>
      <c r="J39" s="6" t="s">
        <v>13</v>
      </c>
    </row>
    <row r="40" spans="1:10" x14ac:dyDescent="0.25">
      <c r="A40" s="6" t="s">
        <v>36</v>
      </c>
      <c r="B40" s="8">
        <v>2300</v>
      </c>
      <c r="C40" s="8">
        <v>3240</v>
      </c>
      <c r="D40" s="6">
        <v>940</v>
      </c>
      <c r="E40" s="7">
        <v>0.28999999999999998</v>
      </c>
      <c r="F40" s="6" t="str">
        <f t="shared" si="1"/>
        <v>Medium Discount</v>
      </c>
      <c r="G40" s="6">
        <v>5</v>
      </c>
      <c r="H40" s="6">
        <v>3</v>
      </c>
      <c r="I40" s="6" t="s">
        <v>34</v>
      </c>
      <c r="J40" s="6" t="s">
        <v>13</v>
      </c>
    </row>
    <row r="41" spans="1:10" x14ac:dyDescent="0.25">
      <c r="A41" s="6" t="s">
        <v>37</v>
      </c>
      <c r="B41" s="6">
        <v>509</v>
      </c>
      <c r="C41" s="6">
        <v>899</v>
      </c>
      <c r="D41" s="6">
        <v>390</v>
      </c>
      <c r="E41" s="7">
        <v>0.43</v>
      </c>
      <c r="F41" s="6" t="str">
        <f t="shared" si="1"/>
        <v>High Discount</v>
      </c>
      <c r="G41" s="6">
        <v>5</v>
      </c>
      <c r="H41" s="6">
        <v>3</v>
      </c>
      <c r="I41" s="6" t="s">
        <v>34</v>
      </c>
      <c r="J41" s="6" t="s">
        <v>13</v>
      </c>
    </row>
    <row r="42" spans="1:10" x14ac:dyDescent="0.25">
      <c r="A42" s="6" t="s">
        <v>42</v>
      </c>
      <c r="B42" s="8">
        <v>1600</v>
      </c>
      <c r="C42" s="8">
        <v>2929</v>
      </c>
      <c r="D42" s="9">
        <v>1329</v>
      </c>
      <c r="E42" s="7">
        <v>0.45</v>
      </c>
      <c r="F42" s="6" t="str">
        <f t="shared" si="1"/>
        <v>High Discount</v>
      </c>
      <c r="G42" s="6">
        <v>5</v>
      </c>
      <c r="H42" s="6">
        <v>3.8</v>
      </c>
      <c r="I42" s="6" t="s">
        <v>34</v>
      </c>
      <c r="J42" s="6" t="s">
        <v>13</v>
      </c>
    </row>
    <row r="43" spans="1:10" x14ac:dyDescent="0.25">
      <c r="A43" s="6" t="s">
        <v>67</v>
      </c>
      <c r="B43" s="8">
        <v>2999</v>
      </c>
      <c r="C43" s="8">
        <v>3699</v>
      </c>
      <c r="D43" s="6">
        <v>700</v>
      </c>
      <c r="E43" s="7">
        <v>0.19</v>
      </c>
      <c r="F43" s="6" t="str">
        <f t="shared" si="1"/>
        <v>Low Discount</v>
      </c>
      <c r="G43" s="6">
        <v>5</v>
      </c>
      <c r="H43" s="6">
        <v>4.5999999999999996</v>
      </c>
      <c r="I43" s="6" t="s">
        <v>61</v>
      </c>
      <c r="J43" s="6" t="s">
        <v>13</v>
      </c>
    </row>
    <row r="44" spans="1:10" x14ac:dyDescent="0.25">
      <c r="A44" s="6" t="s">
        <v>74</v>
      </c>
      <c r="B44" s="8">
        <v>1740</v>
      </c>
      <c r="C44" s="8">
        <v>2356</v>
      </c>
      <c r="D44" s="6">
        <v>616</v>
      </c>
      <c r="E44" s="7">
        <v>0.26</v>
      </c>
      <c r="F44" s="6" t="str">
        <f t="shared" si="1"/>
        <v>Medium Discount</v>
      </c>
      <c r="G44" s="6">
        <v>5</v>
      </c>
      <c r="H44" s="6">
        <v>4.8</v>
      </c>
      <c r="I44" s="6" t="s">
        <v>61</v>
      </c>
      <c r="J44" s="6" t="s">
        <v>13</v>
      </c>
    </row>
    <row r="45" spans="1:10" x14ac:dyDescent="0.25">
      <c r="A45" s="6" t="s">
        <v>75</v>
      </c>
      <c r="B45" s="8">
        <v>1274</v>
      </c>
      <c r="C45" s="8">
        <v>2800</v>
      </c>
      <c r="D45" s="9">
        <v>1526</v>
      </c>
      <c r="E45" s="7">
        <v>0.55000000000000004</v>
      </c>
      <c r="F45" s="6" t="str">
        <f t="shared" si="1"/>
        <v>High Discount</v>
      </c>
      <c r="G45" s="6">
        <v>5</v>
      </c>
      <c r="H45" s="6">
        <v>4.8</v>
      </c>
      <c r="I45" s="6" t="s">
        <v>61</v>
      </c>
      <c r="J45" s="6" t="s">
        <v>13</v>
      </c>
    </row>
    <row r="46" spans="1:10" x14ac:dyDescent="0.25">
      <c r="A46" s="6" t="s">
        <v>79</v>
      </c>
      <c r="B46" s="8">
        <v>2025</v>
      </c>
      <c r="C46" s="8">
        <v>3971</v>
      </c>
      <c r="D46" s="9">
        <v>1946</v>
      </c>
      <c r="E46" s="7">
        <v>0.49</v>
      </c>
      <c r="F46" s="6" t="str">
        <f t="shared" si="1"/>
        <v>High Discount</v>
      </c>
      <c r="G46" s="6">
        <v>3</v>
      </c>
      <c r="H46" s="6">
        <v>5</v>
      </c>
      <c r="I46" s="6" t="s">
        <v>61</v>
      </c>
      <c r="J46" s="6" t="s">
        <v>13</v>
      </c>
    </row>
    <row r="47" spans="1:10" x14ac:dyDescent="0.25">
      <c r="A47" s="6" t="s">
        <v>48</v>
      </c>
      <c r="B47" s="6">
        <v>988</v>
      </c>
      <c r="C47" s="8">
        <v>1580</v>
      </c>
      <c r="D47" s="6">
        <v>592</v>
      </c>
      <c r="E47" s="7">
        <v>0.37</v>
      </c>
      <c r="F47" s="6" t="str">
        <f t="shared" si="1"/>
        <v>Medium Discount</v>
      </c>
      <c r="G47" s="6">
        <v>2</v>
      </c>
      <c r="H47" s="6">
        <v>4</v>
      </c>
      <c r="I47" s="6" t="s">
        <v>34</v>
      </c>
      <c r="J47" s="6" t="s">
        <v>13</v>
      </c>
    </row>
    <row r="48" spans="1:10" x14ac:dyDescent="0.25">
      <c r="A48" s="6" t="s">
        <v>60</v>
      </c>
      <c r="B48" s="6">
        <v>950</v>
      </c>
      <c r="C48" s="8">
        <v>1525</v>
      </c>
      <c r="D48" s="6">
        <v>575</v>
      </c>
      <c r="E48" s="7">
        <v>0.38</v>
      </c>
      <c r="F48" s="6" t="str">
        <f t="shared" si="1"/>
        <v>Medium Discount</v>
      </c>
      <c r="G48" s="6">
        <v>2</v>
      </c>
      <c r="H48" s="6">
        <v>4.5</v>
      </c>
      <c r="I48" s="6" t="s">
        <v>61</v>
      </c>
      <c r="J48" s="6" t="s">
        <v>13</v>
      </c>
    </row>
    <row r="49" spans="1:10" x14ac:dyDescent="0.25">
      <c r="A49" s="6" t="s">
        <v>64</v>
      </c>
      <c r="B49" s="8">
        <v>1800</v>
      </c>
      <c r="C49" s="8">
        <v>2700</v>
      </c>
      <c r="D49" s="6">
        <v>900</v>
      </c>
      <c r="E49" s="7">
        <v>0.38</v>
      </c>
      <c r="F49" s="6" t="str">
        <f t="shared" si="1"/>
        <v>Medium Discount</v>
      </c>
      <c r="G49" s="6">
        <v>2</v>
      </c>
      <c r="H49" s="6">
        <v>4.5</v>
      </c>
      <c r="I49" s="6" t="s">
        <v>61</v>
      </c>
      <c r="J49" s="6" t="s">
        <v>13</v>
      </c>
    </row>
    <row r="50" spans="1:10" x14ac:dyDescent="0.25">
      <c r="A50" s="6" t="s">
        <v>77</v>
      </c>
      <c r="B50" s="6">
        <v>332</v>
      </c>
      <c r="C50" s="6">
        <v>684</v>
      </c>
      <c r="D50" s="6">
        <v>352</v>
      </c>
      <c r="E50" s="7">
        <v>0.51</v>
      </c>
      <c r="F50" s="6" t="str">
        <f t="shared" si="1"/>
        <v>High Discount</v>
      </c>
      <c r="G50" s="6">
        <v>2</v>
      </c>
      <c r="H50" s="6">
        <v>5</v>
      </c>
      <c r="I50" s="6" t="s">
        <v>61</v>
      </c>
      <c r="J50" s="6" t="s">
        <v>13</v>
      </c>
    </row>
    <row r="51" spans="1:10" x14ac:dyDescent="0.25">
      <c r="A51" s="6" t="s">
        <v>78</v>
      </c>
      <c r="B51" s="6">
        <v>195</v>
      </c>
      <c r="C51" s="6">
        <v>360</v>
      </c>
      <c r="D51" s="6">
        <v>165</v>
      </c>
      <c r="E51" s="7">
        <v>0.46</v>
      </c>
      <c r="F51" s="6" t="str">
        <f t="shared" si="1"/>
        <v>High Discount</v>
      </c>
      <c r="G51" s="6">
        <v>2</v>
      </c>
      <c r="H51" s="6">
        <v>5</v>
      </c>
      <c r="I51" s="6" t="s">
        <v>61</v>
      </c>
      <c r="J51" s="6" t="s">
        <v>13</v>
      </c>
    </row>
    <row r="52" spans="1:10" x14ac:dyDescent="0.25">
      <c r="A52" s="6" t="s">
        <v>81</v>
      </c>
      <c r="B52" s="6">
        <v>171</v>
      </c>
      <c r="C52" s="6">
        <v>360</v>
      </c>
      <c r="D52" s="6">
        <v>189</v>
      </c>
      <c r="E52" s="7">
        <v>0.53</v>
      </c>
      <c r="F52" s="6" t="str">
        <f t="shared" si="1"/>
        <v>High Discount</v>
      </c>
      <c r="G52" s="6">
        <v>2</v>
      </c>
      <c r="H52" s="6">
        <v>5</v>
      </c>
      <c r="I52" s="6" t="s">
        <v>61</v>
      </c>
      <c r="J52" s="6" t="s">
        <v>13</v>
      </c>
    </row>
    <row r="53" spans="1:10" x14ac:dyDescent="0.25">
      <c r="A53" s="6" t="s">
        <v>10</v>
      </c>
      <c r="B53" s="6">
        <v>450</v>
      </c>
      <c r="C53" s="6">
        <v>900</v>
      </c>
      <c r="D53" s="6">
        <v>450</v>
      </c>
      <c r="E53" s="7">
        <v>0.5</v>
      </c>
      <c r="F53" s="6" t="str">
        <f t="shared" si="1"/>
        <v>High Discount</v>
      </c>
      <c r="G53" s="6">
        <v>1</v>
      </c>
      <c r="H53" s="6">
        <v>2</v>
      </c>
      <c r="I53" s="6" t="s">
        <v>12</v>
      </c>
      <c r="J53" s="6" t="s">
        <v>13</v>
      </c>
    </row>
    <row r="54" spans="1:10" x14ac:dyDescent="0.25">
      <c r="A54" s="6" t="s">
        <v>39</v>
      </c>
      <c r="B54" s="8">
        <v>1189</v>
      </c>
      <c r="C54" s="8">
        <v>2199</v>
      </c>
      <c r="D54" s="9">
        <v>1010</v>
      </c>
      <c r="E54" s="7">
        <v>0.46</v>
      </c>
      <c r="F54" s="6" t="str">
        <f t="shared" si="1"/>
        <v>High Discount</v>
      </c>
      <c r="G54" s="6">
        <v>1</v>
      </c>
      <c r="H54" s="6">
        <v>3</v>
      </c>
      <c r="I54" s="6" t="s">
        <v>34</v>
      </c>
      <c r="J54" s="6" t="s">
        <v>13</v>
      </c>
    </row>
    <row r="55" spans="1:10" x14ac:dyDescent="0.25">
      <c r="A55" s="6" t="s">
        <v>50</v>
      </c>
      <c r="B55" s="6">
        <v>330</v>
      </c>
      <c r="C55" s="6">
        <v>647</v>
      </c>
      <c r="D55" s="6">
        <v>317</v>
      </c>
      <c r="E55" s="7">
        <v>0.49</v>
      </c>
      <c r="F55" s="6" t="str">
        <f t="shared" si="1"/>
        <v>High Discount</v>
      </c>
      <c r="G55" s="6">
        <v>1</v>
      </c>
      <c r="H55" s="6">
        <v>4</v>
      </c>
      <c r="I55" s="6" t="s">
        <v>34</v>
      </c>
      <c r="J55" s="6" t="s">
        <v>13</v>
      </c>
    </row>
    <row r="56" spans="1:10" x14ac:dyDescent="0.25">
      <c r="A56" s="6" t="s">
        <v>80</v>
      </c>
      <c r="B56" s="8">
        <v>1620</v>
      </c>
      <c r="C56" s="8">
        <v>2690</v>
      </c>
      <c r="D56" s="9">
        <v>1070</v>
      </c>
      <c r="E56" s="7">
        <v>0.4</v>
      </c>
      <c r="F56" s="6" t="str">
        <f t="shared" si="1"/>
        <v>High Discount</v>
      </c>
      <c r="G56" s="6">
        <v>1</v>
      </c>
      <c r="H56" s="6">
        <v>5</v>
      </c>
      <c r="I56" s="6" t="s">
        <v>61</v>
      </c>
      <c r="J56" s="6" t="s">
        <v>13</v>
      </c>
    </row>
    <row r="57" spans="1:10" x14ac:dyDescent="0.25">
      <c r="A57" s="6" t="s">
        <v>82</v>
      </c>
      <c r="B57" s="6">
        <v>979</v>
      </c>
      <c r="C57" s="8">
        <v>1920</v>
      </c>
      <c r="D57" s="6">
        <v>941</v>
      </c>
      <c r="E57" s="7">
        <v>0.49</v>
      </c>
      <c r="F57" s="6" t="str">
        <f t="shared" si="1"/>
        <v>High Discount</v>
      </c>
      <c r="G57" s="6">
        <v>1</v>
      </c>
      <c r="H57" s="6">
        <v>5</v>
      </c>
      <c r="I57" s="6" t="s">
        <v>61</v>
      </c>
      <c r="J57" s="6" t="s">
        <v>13</v>
      </c>
    </row>
    <row r="58" spans="1:10" x14ac:dyDescent="0.25">
      <c r="A58" s="6" t="s">
        <v>83</v>
      </c>
      <c r="B58" s="8">
        <v>3640</v>
      </c>
      <c r="C58" s="8">
        <v>4588</v>
      </c>
      <c r="D58" s="6">
        <v>948</v>
      </c>
      <c r="E58" s="7">
        <v>0.21</v>
      </c>
      <c r="F58" s="6" t="str">
        <f t="shared" si="1"/>
        <v>Medium Discount</v>
      </c>
      <c r="G58" s="6">
        <v>1</v>
      </c>
      <c r="H58" s="6">
        <v>5</v>
      </c>
      <c r="I58" s="6" t="s">
        <v>61</v>
      </c>
      <c r="J58" s="6" t="s">
        <v>13</v>
      </c>
    </row>
    <row r="59" spans="1:10" x14ac:dyDescent="0.25">
      <c r="A59" s="6" t="s">
        <v>84</v>
      </c>
      <c r="B59" s="8">
        <v>1860</v>
      </c>
      <c r="C59" s="8">
        <v>3220</v>
      </c>
      <c r="D59" s="9">
        <v>1360</v>
      </c>
      <c r="E59" s="7">
        <v>0.42</v>
      </c>
      <c r="F59" s="6" t="str">
        <f t="shared" si="1"/>
        <v>High Discount</v>
      </c>
      <c r="G59" s="6"/>
      <c r="H59" s="6"/>
      <c r="I59" s="6" t="s">
        <v>85</v>
      </c>
      <c r="J59" s="6" t="s">
        <v>9</v>
      </c>
    </row>
    <row r="60" spans="1:10" x14ac:dyDescent="0.25">
      <c r="A60" s="6" t="s">
        <v>86</v>
      </c>
      <c r="B60" s="8">
        <v>2200</v>
      </c>
      <c r="C60" s="8">
        <v>4080</v>
      </c>
      <c r="D60" s="9">
        <v>1880</v>
      </c>
      <c r="E60" s="7">
        <v>0.46</v>
      </c>
      <c r="F60" s="6" t="str">
        <f t="shared" si="1"/>
        <v>High Discount</v>
      </c>
      <c r="G60" s="6"/>
      <c r="H60" s="6"/>
      <c r="I60" s="6" t="s">
        <v>85</v>
      </c>
      <c r="J60" s="6" t="s">
        <v>9</v>
      </c>
    </row>
    <row r="61" spans="1:10" x14ac:dyDescent="0.25">
      <c r="A61" s="6" t="s">
        <v>87</v>
      </c>
      <c r="B61" s="8">
        <v>2750</v>
      </c>
      <c r="C61" s="8">
        <v>4471</v>
      </c>
      <c r="D61" s="9">
        <v>1721</v>
      </c>
      <c r="E61" s="7">
        <v>0.38</v>
      </c>
      <c r="F61" s="6" t="str">
        <f t="shared" si="1"/>
        <v>Medium Discount</v>
      </c>
      <c r="G61" s="6"/>
      <c r="H61" s="6"/>
      <c r="I61" s="6" t="s">
        <v>85</v>
      </c>
      <c r="J61" s="6" t="s">
        <v>9</v>
      </c>
    </row>
    <row r="62" spans="1:10" x14ac:dyDescent="0.25">
      <c r="A62" s="6" t="s">
        <v>88</v>
      </c>
      <c r="B62" s="6">
        <v>475</v>
      </c>
      <c r="C62" s="6">
        <v>931</v>
      </c>
      <c r="D62" s="6">
        <v>456</v>
      </c>
      <c r="E62" s="7">
        <v>0.49</v>
      </c>
      <c r="F62" s="6" t="str">
        <f t="shared" si="1"/>
        <v>High Discount</v>
      </c>
      <c r="G62" s="6"/>
      <c r="H62" s="6"/>
      <c r="I62" s="6" t="s">
        <v>85</v>
      </c>
      <c r="J62" s="6" t="s">
        <v>9</v>
      </c>
    </row>
    <row r="63" spans="1:10" x14ac:dyDescent="0.25">
      <c r="A63" s="6" t="s">
        <v>89</v>
      </c>
      <c r="B63" s="6">
        <v>238</v>
      </c>
      <c r="C63" s="6">
        <v>476</v>
      </c>
      <c r="D63" s="6">
        <v>238</v>
      </c>
      <c r="E63" s="7">
        <v>0.5</v>
      </c>
      <c r="F63" s="6" t="str">
        <f t="shared" si="1"/>
        <v>High Discount</v>
      </c>
      <c r="G63" s="6"/>
      <c r="H63" s="6"/>
      <c r="I63" s="6" t="s">
        <v>85</v>
      </c>
      <c r="J63" s="6" t="s">
        <v>9</v>
      </c>
    </row>
    <row r="64" spans="1:10" x14ac:dyDescent="0.25">
      <c r="A64" s="6" t="s">
        <v>90</v>
      </c>
      <c r="B64" s="6">
        <v>610</v>
      </c>
      <c r="C64" s="8">
        <v>1060</v>
      </c>
      <c r="D64" s="6">
        <v>450</v>
      </c>
      <c r="E64" s="7">
        <v>0.42</v>
      </c>
      <c r="F64" s="6" t="str">
        <f t="shared" si="1"/>
        <v>High Discount</v>
      </c>
      <c r="G64" s="6"/>
      <c r="H64" s="6"/>
      <c r="I64" s="6" t="s">
        <v>85</v>
      </c>
      <c r="J64" s="6" t="s">
        <v>9</v>
      </c>
    </row>
    <row r="65" spans="1:10" x14ac:dyDescent="0.25">
      <c r="A65" s="6" t="s">
        <v>91</v>
      </c>
      <c r="B65" s="8">
        <v>2132</v>
      </c>
      <c r="C65" s="8">
        <v>2169</v>
      </c>
      <c r="D65" s="6">
        <v>37</v>
      </c>
      <c r="E65" s="7">
        <v>0.02</v>
      </c>
      <c r="F65" s="6" t="str">
        <f t="shared" si="1"/>
        <v>Low Discount</v>
      </c>
      <c r="G65" s="6"/>
      <c r="H65" s="6"/>
      <c r="I65" s="6" t="s">
        <v>85</v>
      </c>
      <c r="J65" s="6" t="s">
        <v>9</v>
      </c>
    </row>
    <row r="66" spans="1:10" x14ac:dyDescent="0.25">
      <c r="A66" s="6" t="s">
        <v>92</v>
      </c>
      <c r="B66" s="6">
        <v>999</v>
      </c>
      <c r="C66" s="8">
        <v>2000</v>
      </c>
      <c r="D66" s="9">
        <v>1001</v>
      </c>
      <c r="E66" s="7">
        <v>0.5</v>
      </c>
      <c r="F66" s="6" t="str">
        <f t="shared" ref="F66:F97" si="2">IF(E66&lt;20%, "Low Discount", IF(E66&lt;40%, "Medium Discount", "High Discount"))</f>
        <v>High Discount</v>
      </c>
      <c r="G66" s="6"/>
      <c r="H66" s="6"/>
      <c r="I66" s="6" t="s">
        <v>85</v>
      </c>
      <c r="J66" s="6" t="s">
        <v>9</v>
      </c>
    </row>
    <row r="67" spans="1:10" x14ac:dyDescent="0.25">
      <c r="A67" s="6" t="s">
        <v>93</v>
      </c>
      <c r="B67" s="8">
        <v>1190</v>
      </c>
      <c r="C67" s="8">
        <v>1785</v>
      </c>
      <c r="D67" s="6">
        <v>595</v>
      </c>
      <c r="E67" s="7">
        <v>0.33</v>
      </c>
      <c r="F67" s="6" t="str">
        <f t="shared" si="2"/>
        <v>Medium Discount</v>
      </c>
      <c r="G67" s="6"/>
      <c r="H67" s="6"/>
      <c r="I67" s="6" t="s">
        <v>85</v>
      </c>
      <c r="J67" s="6" t="s">
        <v>9</v>
      </c>
    </row>
    <row r="68" spans="1:10" x14ac:dyDescent="0.25">
      <c r="A68" s="6" t="s">
        <v>94</v>
      </c>
      <c r="B68" s="6">
        <v>671</v>
      </c>
      <c r="C68" s="8">
        <v>1316</v>
      </c>
      <c r="D68" s="6">
        <v>645</v>
      </c>
      <c r="E68" s="7">
        <v>0.49</v>
      </c>
      <c r="F68" s="6" t="str">
        <f t="shared" si="2"/>
        <v>High Discount</v>
      </c>
      <c r="G68" s="6"/>
      <c r="H68" s="6"/>
      <c r="I68" s="6" t="s">
        <v>85</v>
      </c>
      <c r="J68" s="6" t="s">
        <v>9</v>
      </c>
    </row>
    <row r="69" spans="1:10" x14ac:dyDescent="0.25">
      <c r="A69" s="6" t="s">
        <v>95</v>
      </c>
      <c r="B69" s="8">
        <v>1200</v>
      </c>
      <c r="C69" s="8">
        <v>1950</v>
      </c>
      <c r="D69" s="6">
        <v>750</v>
      </c>
      <c r="E69" s="7">
        <v>0.38</v>
      </c>
      <c r="F69" s="6" t="str">
        <f t="shared" si="2"/>
        <v>Medium Discount</v>
      </c>
      <c r="G69" s="6"/>
      <c r="H69" s="6"/>
      <c r="I69" s="6" t="s">
        <v>85</v>
      </c>
      <c r="J69" s="6" t="s">
        <v>9</v>
      </c>
    </row>
    <row r="70" spans="1:10" x14ac:dyDescent="0.25">
      <c r="A70" s="6" t="s">
        <v>96</v>
      </c>
      <c r="B70" s="6">
        <v>199</v>
      </c>
      <c r="C70" s="6">
        <v>504</v>
      </c>
      <c r="D70" s="6">
        <v>305</v>
      </c>
      <c r="E70" s="7">
        <v>0.61</v>
      </c>
      <c r="F70" s="6" t="str">
        <f t="shared" si="2"/>
        <v>High Discount</v>
      </c>
      <c r="G70" s="6"/>
      <c r="H70" s="6"/>
      <c r="I70" s="6" t="s">
        <v>85</v>
      </c>
      <c r="J70" s="6" t="s">
        <v>9</v>
      </c>
    </row>
    <row r="71" spans="1:10" x14ac:dyDescent="0.25">
      <c r="A71" s="6" t="s">
        <v>97</v>
      </c>
      <c r="B71" s="6">
        <v>299</v>
      </c>
      <c r="C71" s="6">
        <v>600</v>
      </c>
      <c r="D71" s="6">
        <v>301</v>
      </c>
      <c r="E71" s="7">
        <v>0.5</v>
      </c>
      <c r="F71" s="6" t="str">
        <f t="shared" si="2"/>
        <v>High Discount</v>
      </c>
      <c r="G71" s="6"/>
      <c r="H71" s="6"/>
      <c r="I71" s="6" t="s">
        <v>85</v>
      </c>
      <c r="J71" s="6" t="s">
        <v>9</v>
      </c>
    </row>
    <row r="72" spans="1:10" x14ac:dyDescent="0.25">
      <c r="A72" s="6" t="s">
        <v>98</v>
      </c>
      <c r="B72" s="8">
        <v>1660</v>
      </c>
      <c r="C72" s="8">
        <v>1699</v>
      </c>
      <c r="D72" s="6">
        <v>39</v>
      </c>
      <c r="E72" s="7">
        <v>0.02</v>
      </c>
      <c r="F72" s="6" t="str">
        <f t="shared" si="2"/>
        <v>Low Discount</v>
      </c>
      <c r="G72" s="6"/>
      <c r="H72" s="6"/>
      <c r="I72" s="6" t="s">
        <v>85</v>
      </c>
      <c r="J72" s="6" t="s">
        <v>9</v>
      </c>
    </row>
    <row r="73" spans="1:10" x14ac:dyDescent="0.25">
      <c r="A73" s="6" t="s">
        <v>99</v>
      </c>
      <c r="B73" s="6">
        <v>299</v>
      </c>
      <c r="C73" s="6">
        <v>384</v>
      </c>
      <c r="D73" s="6">
        <v>85</v>
      </c>
      <c r="E73" s="7">
        <v>0.22</v>
      </c>
      <c r="F73" s="6" t="str">
        <f t="shared" si="2"/>
        <v>Medium Discount</v>
      </c>
      <c r="G73" s="6"/>
      <c r="H73" s="6"/>
      <c r="I73" s="6" t="s">
        <v>85</v>
      </c>
      <c r="J73" s="6" t="s">
        <v>9</v>
      </c>
    </row>
    <row r="74" spans="1:10" x14ac:dyDescent="0.25">
      <c r="A74" s="6" t="s">
        <v>100</v>
      </c>
      <c r="B74" s="8">
        <v>1459</v>
      </c>
      <c r="C74" s="8">
        <v>1499</v>
      </c>
      <c r="D74" s="6">
        <v>40</v>
      </c>
      <c r="E74" s="7">
        <v>0.03</v>
      </c>
      <c r="F74" s="6" t="str">
        <f t="shared" si="2"/>
        <v>Low Discount</v>
      </c>
      <c r="G74" s="6"/>
      <c r="H74" s="6"/>
      <c r="I74" s="6" t="s">
        <v>85</v>
      </c>
      <c r="J74" s="6" t="s">
        <v>9</v>
      </c>
    </row>
    <row r="75" spans="1:10" x14ac:dyDescent="0.25">
      <c r="A75" s="6" t="s">
        <v>101</v>
      </c>
      <c r="B75" s="6">
        <v>799</v>
      </c>
      <c r="C75" s="8">
        <v>1343</v>
      </c>
      <c r="D75" s="6">
        <v>544</v>
      </c>
      <c r="E75" s="7">
        <v>0.41</v>
      </c>
      <c r="F75" s="6" t="str">
        <f t="shared" si="2"/>
        <v>High Discount</v>
      </c>
      <c r="G75" s="6"/>
      <c r="H75" s="6"/>
      <c r="I75" s="6" t="s">
        <v>85</v>
      </c>
      <c r="J75" s="6" t="s">
        <v>9</v>
      </c>
    </row>
    <row r="76" spans="1:10" x14ac:dyDescent="0.25">
      <c r="A76" s="6" t="s">
        <v>102</v>
      </c>
      <c r="B76" s="6">
        <v>499</v>
      </c>
      <c r="C76" s="6">
        <v>900</v>
      </c>
      <c r="D76" s="6">
        <v>401</v>
      </c>
      <c r="E76" s="7">
        <v>0.45</v>
      </c>
      <c r="F76" s="6" t="str">
        <f t="shared" si="2"/>
        <v>High Discount</v>
      </c>
      <c r="G76" s="6"/>
      <c r="H76" s="6"/>
      <c r="I76" s="6" t="s">
        <v>85</v>
      </c>
      <c r="J76" s="6" t="s">
        <v>9</v>
      </c>
    </row>
    <row r="77" spans="1:10" x14ac:dyDescent="0.25">
      <c r="A77" s="6" t="s">
        <v>103</v>
      </c>
      <c r="B77" s="6">
        <v>699</v>
      </c>
      <c r="C77" s="8">
        <v>1343</v>
      </c>
      <c r="D77" s="6">
        <v>644</v>
      </c>
      <c r="E77" s="7">
        <v>0.48</v>
      </c>
      <c r="F77" s="6" t="str">
        <f t="shared" si="2"/>
        <v>High Discount</v>
      </c>
      <c r="G77" s="6"/>
      <c r="H77" s="6"/>
      <c r="I77" s="6" t="s">
        <v>85</v>
      </c>
      <c r="J77" s="6" t="s">
        <v>9</v>
      </c>
    </row>
    <row r="78" spans="1:10" x14ac:dyDescent="0.25">
      <c r="A78" s="6" t="s">
        <v>104</v>
      </c>
      <c r="B78" s="6">
        <v>799</v>
      </c>
      <c r="C78" s="8">
        <v>1567</v>
      </c>
      <c r="D78" s="6">
        <v>768</v>
      </c>
      <c r="E78" s="7">
        <v>0.49</v>
      </c>
      <c r="F78" s="6" t="str">
        <f t="shared" si="2"/>
        <v>High Discount</v>
      </c>
      <c r="G78" s="6"/>
      <c r="H78" s="6"/>
      <c r="I78" s="6" t="s">
        <v>85</v>
      </c>
      <c r="J78" s="6" t="s">
        <v>9</v>
      </c>
    </row>
    <row r="79" spans="1:10" x14ac:dyDescent="0.25">
      <c r="A79" s="6" t="s">
        <v>105</v>
      </c>
      <c r="B79" s="8">
        <v>2799</v>
      </c>
      <c r="C79" s="8">
        <v>3810</v>
      </c>
      <c r="D79" s="9">
        <v>1011</v>
      </c>
      <c r="E79" s="7">
        <v>0.27</v>
      </c>
      <c r="F79" s="6" t="str">
        <f t="shared" si="2"/>
        <v>Medium Discount</v>
      </c>
      <c r="G79" s="6"/>
      <c r="H79" s="6"/>
      <c r="I79" s="6" t="s">
        <v>85</v>
      </c>
      <c r="J79" s="6" t="s">
        <v>9</v>
      </c>
    </row>
    <row r="80" spans="1:10" x14ac:dyDescent="0.25">
      <c r="A80" s="6" t="s">
        <v>102</v>
      </c>
      <c r="B80" s="6">
        <v>399</v>
      </c>
      <c r="C80" s="6">
        <v>896</v>
      </c>
      <c r="D80" s="6">
        <v>497</v>
      </c>
      <c r="E80" s="7">
        <v>0.55000000000000004</v>
      </c>
      <c r="F80" s="6" t="str">
        <f t="shared" si="2"/>
        <v>High Discount</v>
      </c>
      <c r="G80" s="6"/>
      <c r="H80" s="6"/>
      <c r="I80" s="6" t="s">
        <v>85</v>
      </c>
      <c r="J80" s="6" t="s">
        <v>9</v>
      </c>
    </row>
    <row r="81" spans="1:10" x14ac:dyDescent="0.25">
      <c r="A81" s="6" t="s">
        <v>106</v>
      </c>
      <c r="B81" s="6">
        <v>790</v>
      </c>
      <c r="C81" s="8">
        <v>1485</v>
      </c>
      <c r="D81" s="6">
        <v>695</v>
      </c>
      <c r="E81" s="7">
        <v>0.47</v>
      </c>
      <c r="F81" s="6" t="str">
        <f t="shared" si="2"/>
        <v>High Discount</v>
      </c>
      <c r="G81" s="6"/>
      <c r="H81" s="6"/>
      <c r="I81" s="6" t="s">
        <v>85</v>
      </c>
      <c r="J81" s="6" t="s">
        <v>9</v>
      </c>
    </row>
    <row r="82" spans="1:10" x14ac:dyDescent="0.25">
      <c r="A82" s="6" t="s">
        <v>107</v>
      </c>
      <c r="B82" s="6">
        <v>690</v>
      </c>
      <c r="C82" s="8">
        <v>1200</v>
      </c>
      <c r="D82" s="6">
        <v>510</v>
      </c>
      <c r="E82" s="7">
        <v>0.43</v>
      </c>
      <c r="F82" s="6" t="str">
        <f t="shared" si="2"/>
        <v>High Discount</v>
      </c>
      <c r="G82" s="6"/>
      <c r="H82" s="6"/>
      <c r="I82" s="6" t="s">
        <v>85</v>
      </c>
      <c r="J82" s="6" t="s">
        <v>9</v>
      </c>
    </row>
    <row r="83" spans="1:10" x14ac:dyDescent="0.25">
      <c r="A83" s="6" t="s">
        <v>108</v>
      </c>
      <c r="B83" s="8">
        <v>1732</v>
      </c>
      <c r="C83" s="8">
        <v>1799</v>
      </c>
      <c r="D83" s="6">
        <v>67</v>
      </c>
      <c r="E83" s="7">
        <v>0.04</v>
      </c>
      <c r="F83" s="6" t="str">
        <f t="shared" si="2"/>
        <v>Low Discount</v>
      </c>
      <c r="G83" s="6"/>
      <c r="H83" s="6"/>
      <c r="I83" s="6" t="s">
        <v>85</v>
      </c>
      <c r="J83" s="6" t="s">
        <v>9</v>
      </c>
    </row>
    <row r="84" spans="1:10" x14ac:dyDescent="0.25">
      <c r="A84" s="6" t="s">
        <v>109</v>
      </c>
      <c r="B84" s="6">
        <v>230</v>
      </c>
      <c r="C84" s="6">
        <v>450</v>
      </c>
      <c r="D84" s="6">
        <v>220</v>
      </c>
      <c r="E84" s="7">
        <v>0.49</v>
      </c>
      <c r="F84" s="6" t="str">
        <f t="shared" si="2"/>
        <v>High Discount</v>
      </c>
      <c r="G84" s="6"/>
      <c r="H84" s="6"/>
      <c r="I84" s="6" t="s">
        <v>85</v>
      </c>
      <c r="J84" s="6" t="s">
        <v>9</v>
      </c>
    </row>
    <row r="85" spans="1:10" x14ac:dyDescent="0.25">
      <c r="A85" s="6" t="s">
        <v>110</v>
      </c>
      <c r="B85" s="8">
        <v>1460</v>
      </c>
      <c r="C85" s="8">
        <v>2290</v>
      </c>
      <c r="D85" s="6">
        <v>830</v>
      </c>
      <c r="E85" s="7">
        <v>0.36</v>
      </c>
      <c r="F85" s="6" t="str">
        <f t="shared" si="2"/>
        <v>Medium Discount</v>
      </c>
      <c r="G85" s="6"/>
      <c r="H85" s="6"/>
      <c r="I85" s="6" t="s">
        <v>85</v>
      </c>
      <c r="J85" s="6" t="s">
        <v>9</v>
      </c>
    </row>
    <row r="86" spans="1:10" x14ac:dyDescent="0.25">
      <c r="A86" s="6" t="s">
        <v>111</v>
      </c>
      <c r="B86" s="8">
        <v>1666</v>
      </c>
      <c r="C86" s="8">
        <v>1699</v>
      </c>
      <c r="D86" s="6">
        <v>33</v>
      </c>
      <c r="E86" s="7">
        <v>0.02</v>
      </c>
      <c r="F86" s="6" t="str">
        <f t="shared" si="2"/>
        <v>Low Discount</v>
      </c>
      <c r="G86" s="6"/>
      <c r="H86" s="6"/>
      <c r="I86" s="6" t="s">
        <v>85</v>
      </c>
      <c r="J86" s="6" t="s">
        <v>9</v>
      </c>
    </row>
    <row r="87" spans="1:10" x14ac:dyDescent="0.25">
      <c r="A87" s="6" t="s">
        <v>96</v>
      </c>
      <c r="B87" s="6">
        <v>176</v>
      </c>
      <c r="C87" s="6">
        <v>345</v>
      </c>
      <c r="D87" s="6">
        <v>169</v>
      </c>
      <c r="E87" s="7">
        <v>0.49</v>
      </c>
      <c r="F87" s="6" t="str">
        <f t="shared" si="2"/>
        <v>High Discount</v>
      </c>
      <c r="G87" s="6"/>
      <c r="H87" s="6"/>
      <c r="I87" s="6" t="s">
        <v>85</v>
      </c>
      <c r="J87" s="6" t="s">
        <v>9</v>
      </c>
    </row>
    <row r="88" spans="1:10" x14ac:dyDescent="0.25">
      <c r="A88" s="6" t="s">
        <v>112</v>
      </c>
      <c r="B88" s="8">
        <v>1466</v>
      </c>
      <c r="C88" s="8">
        <v>1699</v>
      </c>
      <c r="D88" s="6">
        <v>233</v>
      </c>
      <c r="E88" s="7">
        <v>0.14000000000000001</v>
      </c>
      <c r="F88" s="6" t="str">
        <f t="shared" si="2"/>
        <v>Low Discount</v>
      </c>
      <c r="G88" s="6"/>
      <c r="H88" s="6"/>
      <c r="I88" s="6" t="s">
        <v>85</v>
      </c>
      <c r="J88" s="6" t="s">
        <v>9</v>
      </c>
    </row>
    <row r="89" spans="1:10" x14ac:dyDescent="0.25">
      <c r="A89" s="6" t="s">
        <v>113</v>
      </c>
      <c r="B89" s="6">
        <v>274</v>
      </c>
      <c r="C89" s="6">
        <v>537</v>
      </c>
      <c r="D89" s="6">
        <v>263</v>
      </c>
      <c r="E89" s="7">
        <v>0.49</v>
      </c>
      <c r="F89" s="6" t="str">
        <f t="shared" si="2"/>
        <v>High Discount</v>
      </c>
      <c r="G89" s="6"/>
      <c r="H89" s="6"/>
      <c r="I89" s="6" t="s">
        <v>85</v>
      </c>
      <c r="J89" s="6" t="s">
        <v>9</v>
      </c>
    </row>
    <row r="90" spans="1:10" x14ac:dyDescent="0.25">
      <c r="A90" s="6" t="s">
        <v>114</v>
      </c>
      <c r="B90" s="6">
        <v>799</v>
      </c>
      <c r="C90" s="6">
        <v>900</v>
      </c>
      <c r="D90" s="6">
        <v>101</v>
      </c>
      <c r="E90" s="7">
        <v>0.11</v>
      </c>
      <c r="F90" s="6" t="str">
        <f t="shared" si="2"/>
        <v>Low Discount</v>
      </c>
      <c r="G90" s="6"/>
      <c r="H90" s="6"/>
      <c r="I90" s="6" t="s">
        <v>85</v>
      </c>
      <c r="J90" s="6" t="s">
        <v>9</v>
      </c>
    </row>
    <row r="91" spans="1:10" x14ac:dyDescent="0.25">
      <c r="A91" s="6" t="s">
        <v>104</v>
      </c>
      <c r="B91" s="6">
        <v>657</v>
      </c>
      <c r="C91" s="8">
        <v>1288</v>
      </c>
      <c r="D91" s="6">
        <v>631</v>
      </c>
      <c r="E91" s="7">
        <v>0.49</v>
      </c>
      <c r="F91" s="6" t="str">
        <f t="shared" si="2"/>
        <v>High Discount</v>
      </c>
      <c r="G91" s="6"/>
      <c r="H91" s="6"/>
      <c r="I91" s="6" t="s">
        <v>85</v>
      </c>
      <c r="J91" s="6" t="s">
        <v>9</v>
      </c>
    </row>
    <row r="92" spans="1:10" x14ac:dyDescent="0.25">
      <c r="A92" s="6" t="s">
        <v>115</v>
      </c>
      <c r="B92" s="8">
        <v>1468</v>
      </c>
      <c r="C92" s="8">
        <v>1699</v>
      </c>
      <c r="D92" s="6">
        <v>231</v>
      </c>
      <c r="E92" s="7">
        <v>0.14000000000000001</v>
      </c>
      <c r="F92" s="6" t="str">
        <f t="shared" si="2"/>
        <v>Low Discount</v>
      </c>
      <c r="G92" s="6"/>
      <c r="H92" s="6"/>
      <c r="I92" s="6" t="s">
        <v>85</v>
      </c>
      <c r="J92" s="6" t="s">
        <v>9</v>
      </c>
    </row>
    <row r="93" spans="1:10" x14ac:dyDescent="0.25">
      <c r="A93" s="6" t="s">
        <v>116</v>
      </c>
      <c r="B93" s="6">
        <v>630</v>
      </c>
      <c r="C93" s="8">
        <v>1100</v>
      </c>
      <c r="D93" s="6">
        <v>470</v>
      </c>
      <c r="E93" s="7">
        <v>0.43</v>
      </c>
      <c r="F93" s="6" t="str">
        <f t="shared" si="2"/>
        <v>High Discount</v>
      </c>
      <c r="G93" s="6"/>
      <c r="H93" s="6"/>
      <c r="I93" s="6" t="s">
        <v>85</v>
      </c>
      <c r="J93" s="6" t="s">
        <v>9</v>
      </c>
    </row>
    <row r="94" spans="1:10" x14ac:dyDescent="0.25">
      <c r="A94" s="6" t="s">
        <v>117</v>
      </c>
      <c r="B94" s="6">
        <v>850</v>
      </c>
      <c r="C94" s="8">
        <v>1700</v>
      </c>
      <c r="D94" s="6">
        <v>850</v>
      </c>
      <c r="E94" s="7">
        <v>0.5</v>
      </c>
      <c r="F94" s="6" t="str">
        <f t="shared" si="2"/>
        <v>High Discount</v>
      </c>
      <c r="G94" s="6"/>
      <c r="H94" s="6"/>
      <c r="I94" s="6" t="s">
        <v>85</v>
      </c>
      <c r="J94" s="6" t="s">
        <v>9</v>
      </c>
    </row>
    <row r="95" spans="1:10" x14ac:dyDescent="0.25">
      <c r="A95" s="6" t="s">
        <v>118</v>
      </c>
      <c r="B95" s="8">
        <v>1300</v>
      </c>
      <c r="C95" s="8">
        <v>2500</v>
      </c>
      <c r="D95" s="9">
        <v>1200</v>
      </c>
      <c r="E95" s="7">
        <v>0.48</v>
      </c>
      <c r="F95" s="6" t="str">
        <f t="shared" si="2"/>
        <v>High Discount</v>
      </c>
      <c r="G95" s="6"/>
      <c r="H95" s="6"/>
      <c r="I95" s="6" t="s">
        <v>85</v>
      </c>
      <c r="J95" s="6" t="s">
        <v>9</v>
      </c>
    </row>
    <row r="96" spans="1:10" x14ac:dyDescent="0.25">
      <c r="A96" s="6" t="s">
        <v>119</v>
      </c>
      <c r="B96" s="6">
        <v>105</v>
      </c>
      <c r="C96" s="6">
        <v>200</v>
      </c>
      <c r="D96" s="6">
        <v>95</v>
      </c>
      <c r="E96" s="7">
        <v>0.48</v>
      </c>
      <c r="F96" s="6" t="str">
        <f t="shared" si="2"/>
        <v>High Discount</v>
      </c>
      <c r="G96" s="6"/>
      <c r="H96" s="6"/>
      <c r="I96" s="6" t="s">
        <v>85</v>
      </c>
      <c r="J96" s="6" t="s">
        <v>9</v>
      </c>
    </row>
    <row r="97" spans="1:10" x14ac:dyDescent="0.25">
      <c r="A97" s="6" t="s">
        <v>120</v>
      </c>
      <c r="B97" s="6">
        <v>899</v>
      </c>
      <c r="C97" s="8">
        <v>1699</v>
      </c>
      <c r="D97" s="6">
        <v>800</v>
      </c>
      <c r="E97" s="7">
        <v>0.47</v>
      </c>
      <c r="F97" s="6" t="str">
        <f t="shared" si="2"/>
        <v>High Discount</v>
      </c>
      <c r="G97" s="6"/>
      <c r="H97" s="6"/>
      <c r="I97" s="6" t="s">
        <v>85</v>
      </c>
      <c r="J97" s="6" t="s">
        <v>9</v>
      </c>
    </row>
    <row r="98" spans="1:10" x14ac:dyDescent="0.25">
      <c r="A98" s="6" t="s">
        <v>121</v>
      </c>
      <c r="B98" s="8">
        <v>1200</v>
      </c>
      <c r="C98" s="8">
        <v>2400</v>
      </c>
      <c r="D98" s="9">
        <v>1200</v>
      </c>
      <c r="E98" s="7">
        <v>0.5</v>
      </c>
      <c r="F98" s="6" t="str">
        <f t="shared" ref="F98:F113" si="3">IF(E98&lt;20%, "Low Discount", IF(E98&lt;40%, "Medium Discount", "High Discount"))</f>
        <v>High Discount</v>
      </c>
      <c r="G98" s="6"/>
      <c r="H98" s="6"/>
      <c r="I98" s="6" t="s">
        <v>85</v>
      </c>
      <c r="J98" s="6" t="s">
        <v>9</v>
      </c>
    </row>
    <row r="99" spans="1:10" x14ac:dyDescent="0.25">
      <c r="A99" s="6" t="s">
        <v>122</v>
      </c>
      <c r="B99" s="8">
        <v>1526</v>
      </c>
      <c r="C99" s="8">
        <v>1660</v>
      </c>
      <c r="D99" s="6">
        <v>134</v>
      </c>
      <c r="E99" s="7">
        <v>0.08</v>
      </c>
      <c r="F99" s="6" t="str">
        <f t="shared" si="3"/>
        <v>Low Discount</v>
      </c>
      <c r="G99" s="6"/>
      <c r="H99" s="6"/>
      <c r="I99" s="6" t="s">
        <v>85</v>
      </c>
      <c r="J99" s="6" t="s">
        <v>9</v>
      </c>
    </row>
    <row r="100" spans="1:10" x14ac:dyDescent="0.25">
      <c r="A100" s="6" t="s">
        <v>123</v>
      </c>
      <c r="B100" s="8">
        <v>1462</v>
      </c>
      <c r="C100" s="8">
        <v>1499</v>
      </c>
      <c r="D100" s="6">
        <v>37</v>
      </c>
      <c r="E100" s="7">
        <v>0.02</v>
      </c>
      <c r="F100" s="6" t="str">
        <f t="shared" si="3"/>
        <v>Low Discount</v>
      </c>
      <c r="G100" s="6"/>
      <c r="H100" s="6"/>
      <c r="I100" s="6" t="s">
        <v>85</v>
      </c>
      <c r="J100" s="6" t="s">
        <v>9</v>
      </c>
    </row>
    <row r="101" spans="1:10" x14ac:dyDescent="0.25">
      <c r="A101" s="6" t="s">
        <v>124</v>
      </c>
      <c r="B101" s="6">
        <v>248</v>
      </c>
      <c r="C101" s="6">
        <v>486</v>
      </c>
      <c r="D101" s="6">
        <v>238</v>
      </c>
      <c r="E101" s="7">
        <v>0.49</v>
      </c>
      <c r="F101" s="6" t="str">
        <f t="shared" si="3"/>
        <v>High Discount</v>
      </c>
      <c r="G101" s="6"/>
      <c r="H101" s="6"/>
      <c r="I101" s="6" t="s">
        <v>85</v>
      </c>
      <c r="J101" s="6" t="s">
        <v>9</v>
      </c>
    </row>
    <row r="102" spans="1:10" x14ac:dyDescent="0.25">
      <c r="A102" s="6" t="s">
        <v>125</v>
      </c>
      <c r="B102" s="8">
        <v>3546</v>
      </c>
      <c r="C102" s="8">
        <v>3699</v>
      </c>
      <c r="D102" s="6">
        <v>153</v>
      </c>
      <c r="E102" s="7">
        <v>0.04</v>
      </c>
      <c r="F102" s="6" t="str">
        <f t="shared" si="3"/>
        <v>Low Discount</v>
      </c>
      <c r="G102" s="6"/>
      <c r="H102" s="6"/>
      <c r="I102" s="6" t="s">
        <v>85</v>
      </c>
      <c r="J102" s="6" t="s">
        <v>9</v>
      </c>
    </row>
    <row r="103" spans="1:10" x14ac:dyDescent="0.25">
      <c r="A103" s="6" t="s">
        <v>126</v>
      </c>
      <c r="B103" s="6">
        <v>525</v>
      </c>
      <c r="C103" s="8">
        <v>1029</v>
      </c>
      <c r="D103" s="6">
        <v>504</v>
      </c>
      <c r="E103" s="7">
        <v>0.49</v>
      </c>
      <c r="F103" s="6" t="str">
        <f t="shared" si="3"/>
        <v>High Discount</v>
      </c>
      <c r="G103" s="6"/>
      <c r="H103" s="6"/>
      <c r="I103" s="6" t="s">
        <v>85</v>
      </c>
      <c r="J103" s="6" t="s">
        <v>9</v>
      </c>
    </row>
    <row r="104" spans="1:10" x14ac:dyDescent="0.25">
      <c r="A104" s="6" t="s">
        <v>127</v>
      </c>
      <c r="B104" s="8">
        <v>1080</v>
      </c>
      <c r="C104" s="8">
        <v>1874</v>
      </c>
      <c r="D104" s="6">
        <v>794</v>
      </c>
      <c r="E104" s="7">
        <v>0.42</v>
      </c>
      <c r="F104" s="6" t="str">
        <f t="shared" si="3"/>
        <v>High Discount</v>
      </c>
      <c r="G104" s="6"/>
      <c r="H104" s="6"/>
      <c r="I104" s="6" t="s">
        <v>85</v>
      </c>
      <c r="J104" s="6" t="s">
        <v>9</v>
      </c>
    </row>
    <row r="105" spans="1:10" x14ac:dyDescent="0.25">
      <c r="A105" s="6" t="s">
        <v>128</v>
      </c>
      <c r="B105" s="8">
        <v>1420</v>
      </c>
      <c r="C105" s="8">
        <v>2420</v>
      </c>
      <c r="D105" s="9">
        <v>1000</v>
      </c>
      <c r="E105" s="7">
        <v>0.41</v>
      </c>
      <c r="F105" s="6" t="str">
        <f t="shared" si="3"/>
        <v>High Discount</v>
      </c>
      <c r="G105" s="6"/>
      <c r="H105" s="6"/>
      <c r="I105" s="6" t="s">
        <v>85</v>
      </c>
      <c r="J105" s="6" t="s">
        <v>9</v>
      </c>
    </row>
    <row r="106" spans="1:10" x14ac:dyDescent="0.25">
      <c r="A106" s="6" t="s">
        <v>129</v>
      </c>
      <c r="B106" s="8">
        <v>1875</v>
      </c>
      <c r="C106" s="8">
        <v>1899</v>
      </c>
      <c r="D106" s="6">
        <v>24</v>
      </c>
      <c r="E106" s="7">
        <v>0.01</v>
      </c>
      <c r="F106" s="6" t="str">
        <f t="shared" si="3"/>
        <v>Low Discount</v>
      </c>
      <c r="G106" s="6"/>
      <c r="H106" s="6"/>
      <c r="I106" s="6" t="s">
        <v>85</v>
      </c>
      <c r="J106" s="6" t="s">
        <v>9</v>
      </c>
    </row>
    <row r="107" spans="1:10" x14ac:dyDescent="0.25">
      <c r="A107" s="6" t="s">
        <v>130</v>
      </c>
      <c r="B107" s="6">
        <v>198</v>
      </c>
      <c r="C107" s="6">
        <v>260</v>
      </c>
      <c r="D107" s="6">
        <v>62</v>
      </c>
      <c r="E107" s="7">
        <v>0.24</v>
      </c>
      <c r="F107" s="6" t="str">
        <f t="shared" si="3"/>
        <v>Medium Discount</v>
      </c>
      <c r="G107" s="6"/>
      <c r="H107" s="6"/>
      <c r="I107" s="6" t="s">
        <v>85</v>
      </c>
      <c r="J107" s="6" t="s">
        <v>9</v>
      </c>
    </row>
    <row r="108" spans="1:10" x14ac:dyDescent="0.25">
      <c r="A108" s="6" t="s">
        <v>131</v>
      </c>
      <c r="B108" s="8">
        <v>1150</v>
      </c>
      <c r="C108" s="8">
        <v>1737</v>
      </c>
      <c r="D108" s="6">
        <v>587</v>
      </c>
      <c r="E108" s="7">
        <v>0.34</v>
      </c>
      <c r="F108" s="6" t="str">
        <f t="shared" si="3"/>
        <v>Medium Discount</v>
      </c>
      <c r="G108" s="6"/>
      <c r="H108" s="6"/>
      <c r="I108" s="6" t="s">
        <v>85</v>
      </c>
      <c r="J108" s="6" t="s">
        <v>9</v>
      </c>
    </row>
    <row r="109" spans="1:10" x14ac:dyDescent="0.25">
      <c r="A109" s="6" t="s">
        <v>132</v>
      </c>
      <c r="B109" s="8">
        <v>1190</v>
      </c>
      <c r="C109" s="8">
        <v>1810</v>
      </c>
      <c r="D109" s="6">
        <v>620</v>
      </c>
      <c r="E109" s="7">
        <v>0.34</v>
      </c>
      <c r="F109" s="6" t="str">
        <f t="shared" si="3"/>
        <v>Medium Discount</v>
      </c>
      <c r="G109" s="6"/>
      <c r="H109" s="6"/>
      <c r="I109" s="6" t="s">
        <v>85</v>
      </c>
      <c r="J109" s="6" t="s">
        <v>9</v>
      </c>
    </row>
    <row r="110" spans="1:10" x14ac:dyDescent="0.25">
      <c r="A110" s="6" t="s">
        <v>133</v>
      </c>
      <c r="B110" s="8">
        <v>1658</v>
      </c>
      <c r="C110" s="8">
        <v>1699</v>
      </c>
      <c r="D110" s="6">
        <v>41</v>
      </c>
      <c r="E110" s="7">
        <v>0.02</v>
      </c>
      <c r="F110" s="6" t="str">
        <f t="shared" si="3"/>
        <v>Low Discount</v>
      </c>
      <c r="G110" s="6"/>
      <c r="H110" s="6"/>
      <c r="I110" s="6" t="s">
        <v>85</v>
      </c>
      <c r="J110" s="6" t="s">
        <v>9</v>
      </c>
    </row>
    <row r="111" spans="1:10" x14ac:dyDescent="0.25">
      <c r="A111" s="6" t="s">
        <v>134</v>
      </c>
      <c r="B111" s="8">
        <v>1768</v>
      </c>
      <c r="C111" s="8">
        <v>1799</v>
      </c>
      <c r="D111" s="6">
        <v>31</v>
      </c>
      <c r="E111" s="7">
        <v>0.02</v>
      </c>
      <c r="F111" s="6" t="str">
        <f t="shared" si="3"/>
        <v>Low Discount</v>
      </c>
      <c r="G111" s="6"/>
      <c r="H111" s="6"/>
      <c r="I111" s="6" t="s">
        <v>85</v>
      </c>
      <c r="J111" s="6" t="s">
        <v>9</v>
      </c>
    </row>
    <row r="112" spans="1:10" x14ac:dyDescent="0.25">
      <c r="A112" s="6" t="s">
        <v>135</v>
      </c>
      <c r="B112" s="6">
        <v>199</v>
      </c>
      <c r="C112" s="6">
        <v>553</v>
      </c>
      <c r="D112" s="6">
        <v>354</v>
      </c>
      <c r="E112" s="7">
        <v>0.64</v>
      </c>
      <c r="F112" s="6" t="str">
        <f t="shared" si="3"/>
        <v>High Discount</v>
      </c>
      <c r="G112" s="6"/>
      <c r="H112" s="6"/>
      <c r="I112" s="6" t="s">
        <v>85</v>
      </c>
      <c r="J112" s="6" t="s">
        <v>9</v>
      </c>
    </row>
    <row r="113" spans="1:10" x14ac:dyDescent="0.25">
      <c r="A113" s="6" t="s">
        <v>136</v>
      </c>
      <c r="B113" s="6">
        <v>169</v>
      </c>
      <c r="C113" s="6">
        <v>320</v>
      </c>
      <c r="D113" s="6">
        <v>151</v>
      </c>
      <c r="E113" s="7">
        <v>0.47</v>
      </c>
      <c r="F113" s="6" t="str">
        <f t="shared" si="3"/>
        <v>High Discount</v>
      </c>
      <c r="G113" s="6"/>
      <c r="H113" s="6"/>
      <c r="I113" s="6" t="s">
        <v>85</v>
      </c>
      <c r="J113" s="6" t="s">
        <v>9</v>
      </c>
    </row>
  </sheetData>
  <sortState xmlns:xlrd2="http://schemas.microsoft.com/office/spreadsheetml/2017/richdata2" ref="A2:J113">
    <sortCondition descending="1" ref="G2:G113"/>
  </sortState>
  <conditionalFormatting sqref="A2:J113">
    <cfRule type="expression" dxfId="1" priority="1">
      <formula>"IF(G:G&gt;20)"</formula>
    </cfRule>
  </conditionalFormatting>
  <conditionalFormatting sqref="G2:G58">
    <cfRule type="top10" dxfId="0" priority="2" rank="10"/>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Detail1</vt:lpstr>
      <vt:lpstr>High vs low discount</vt:lpstr>
      <vt:lpstr>Sheet3</vt:lpstr>
      <vt:lpstr>workbook</vt:lpstr>
      <vt:lpstr>Detail12</vt:lpstr>
      <vt:lpstr>Detail123</vt:lpstr>
      <vt:lpstr>discount and reviews</vt:lpstr>
      <vt:lpstr>ratings and reviews</vt:lpstr>
      <vt:lpstr>Detail2</vt:lpstr>
      <vt:lpstr>Sheet5</vt:lpstr>
      <vt:lpstr>Sheet4</vt:lpstr>
      <vt:lpstr>Excel_jumia</vt:lpstr>
      <vt:lpstr>Dashboard</vt:lpstr>
      <vt:lpstr>Discount %age and Reviews</vt:lpstr>
      <vt:lpstr>Top 5 high rating</vt:lpstr>
      <vt:lpstr>Top 5 low rating</vt:lpstr>
      <vt:lpstr>Top 10 high discount</vt:lpstr>
      <vt:lpstr>Top 10</vt:lpstr>
      <vt:lpstr>Top 10 most reviews1</vt:lpstr>
      <vt:lpstr>Top 10 most 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dc:creator>
  <cp:lastModifiedBy>Dancan Ngare</cp:lastModifiedBy>
  <dcterms:created xsi:type="dcterms:W3CDTF">2025-04-21T05:03:11Z</dcterms:created>
  <dcterms:modified xsi:type="dcterms:W3CDTF">2025-04-30T11:44:31Z</dcterms:modified>
</cp:coreProperties>
</file>