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79FFF2A2-F336-4E46-84E6-CBEEFC09BA47}"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 i="9" l="1"/>
  <c r="AA21" i="9"/>
  <c r="AB21" i="9" s="1"/>
  <c r="AA22" i="9"/>
  <c r="AB22" i="9"/>
  <c r="AA46" i="9"/>
  <c r="AB46" i="9"/>
  <c r="AA47" i="9"/>
  <c r="AB47" i="9" s="1"/>
  <c r="AA48" i="9"/>
  <c r="AB48" i="9"/>
  <c r="AA49" i="9"/>
  <c r="AB49" i="9" s="1"/>
  <c r="AA50" i="9"/>
  <c r="AB50" i="9" s="1"/>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M64" i="6" l="1"/>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Z135" i="9"/>
  <c r="Z108" i="9"/>
  <c r="Z19" i="9"/>
  <c r="AA19" i="9" s="1"/>
  <c r="AB19" i="9" s="1"/>
  <c r="AC25" i="9" s="1"/>
  <c r="AD25" i="9" s="1"/>
  <c r="Z87" i="9"/>
  <c r="Z8" i="9"/>
  <c r="AA8" i="9" s="1"/>
  <c r="AB8" i="9" s="1"/>
  <c r="Z124" i="9"/>
  <c r="Z58" i="9"/>
  <c r="Z50" i="9"/>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AC50" i="9" s="1"/>
  <c r="Z47" i="9"/>
  <c r="Z114" i="9"/>
  <c r="Z55" i="9"/>
  <c r="AA55" i="9" s="1"/>
  <c r="AB55" i="9" s="1"/>
  <c r="Z76" i="9"/>
  <c r="Z41" i="9"/>
  <c r="AA41" i="9" s="1"/>
  <c r="AB41" i="9" s="1"/>
  <c r="Z43" i="9"/>
  <c r="AA43" i="9" s="1"/>
  <c r="AB43" i="9" s="1"/>
  <c r="AC49" i="9" s="1"/>
  <c r="AD49"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Z65" i="9"/>
  <c r="Z70" i="9"/>
  <c r="Z71" i="9"/>
  <c r="Z116" i="9"/>
  <c r="Z117" i="9"/>
  <c r="Z56" i="9"/>
  <c r="AA56" i="9" s="1"/>
  <c r="AB56" i="9" s="1"/>
  <c r="AC62" i="9" s="1"/>
  <c r="AD62" i="9" s="1"/>
  <c r="Z69" i="9"/>
  <c r="Z120" i="9"/>
  <c r="Z46" i="9"/>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D50" i="9" l="1"/>
  <c r="AE50" i="9"/>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<sst xmlns="http://schemas.openxmlformats.org/spreadsheetml/2006/main" count="1245" uniqueCount="500">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</sst>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14.23</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56.52</c:v>
                </c:pt>
                <c:pt idx="39">
                  <c:v>49.42</c:v>
                </c:pt>
                <c:pt idx="40">
                  <c:v>41.410000000000004</c:v>
                </c:pt>
                <c:pt idx="41">
                  <c:v>33.39</c:v>
                </c:pt>
                <c:pt idx="42">
                  <c:v>14.23</c:v>
                </c:pt>
                <c:pt idx="43">
                  <c:v>8.1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68.948571428571412</c:v>
                </c:pt>
                <c:pt idx="39" formatCode="0">
                  <c:v>65.372857142857143</c:v>
                </c:pt>
                <c:pt idx="40" formatCode="0">
                  <c:v>60.964285714285708</c:v>
                </c:pt>
                <c:pt idx="41" formatCode="0">
                  <c:v>56.881428571428565</c:v>
                </c:pt>
                <c:pt idx="42" formatCode="0">
                  <c:v>48.611428571428569</c:v>
                </c:pt>
                <c:pt idx="43" formatCode="0">
                  <c:v>39.388571428571431</c:v>
                </c:pt>
                <c:pt idx="44" formatCode="0">
                  <c:v>29.009999999999998</c:v>
                </c:pt>
                <c:pt idx="45" formatCode="0">
                  <c:v>20.935714285714287</c:v>
                </c:pt>
                <c:pt idx="46" formatCode="0">
                  <c:v>13.875714285714286</c:v>
                </c:pt>
                <c:pt idx="47" formatCode="0">
                  <c:v>7.9600000000000009</c:v>
                </c:pt>
                <c:pt idx="48" formatCode="0">
                  <c:v>3.19</c:v>
                </c:pt>
                <c:pt idx="49" formatCode="0">
                  <c:v>1.157142857142857</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56.52</c:v>
                      </c:pt>
                      <c:pt idx="39">
                        <c:v>49.42</c:v>
                      </c:pt>
                      <c:pt idx="40">
                        <c:v>41.410000000000004</c:v>
                      </c:pt>
                      <c:pt idx="41">
                        <c:v>33.39</c:v>
                      </c:pt>
                      <c:pt idx="42">
                        <c:v>14.23</c:v>
                      </c:pt>
                      <c:pt idx="43">
                        <c:v>8.1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79.717416666666679</c:v>
                </c:pt>
                <c:pt idx="33">
                  <c:v>72.043791666666664</c:v>
                </c:pt>
                <c:pt idx="34">
                  <c:v>60.809124999999995</c:v>
                </c:pt>
                <c:pt idx="35">
                  <c:v>53.902958333333331</c:v>
                </c:pt>
                <c:pt idx="36">
                  <c:v>15.032958333333335</c:v>
                </c:pt>
                <c:pt idx="37">
                  <c:v>6.4633333333333347</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56.52</c:v>
                </c:pt>
                <c:pt idx="39">
                  <c:v>49.42</c:v>
                </c:pt>
                <c:pt idx="40">
                  <c:v>41.410000000000004</c:v>
                </c:pt>
                <c:pt idx="41">
                  <c:v>33.39</c:v>
                </c:pt>
                <c:pt idx="42">
                  <c:v>14.23</c:v>
                </c:pt>
                <c:pt idx="43">
                  <c:v>8.1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79.717416666666679</c:v>
                </c:pt>
                <c:pt idx="39" formatCode="0.0">
                  <c:v>72.043791666666664</c:v>
                </c:pt>
                <c:pt idx="40" formatCode="0.0">
                  <c:v>60.809124999999995</c:v>
                </c:pt>
                <c:pt idx="41" formatCode="0.0">
                  <c:v>53.902958333333331</c:v>
                </c:pt>
                <c:pt idx="42" formatCode="0.0">
                  <c:v>15.032958333333335</c:v>
                </c:pt>
                <c:pt idx="43" formatCode="0.0">
                  <c:v>6.4633333333333347</c:v>
                </c:pt>
                <c:pt idx="44" formatCode="0.0">
                  <c:v>0</c:v>
                </c:pt>
                <c:pt idx="45" formatCode="0.0">
                  <c:v>0</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26" activePane="bottomLeft" state="frozen"/>
      <selection pane="bottomLeft" activeCell="E46" sqref="E4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
      <c r="A3" s="10" t="s">
        <v>6</v>
      </c>
      <c r="B3" s="11">
        <v>45942</v>
      </c>
      <c r="C3" s="885" t="s">
        <v>7</v>
      </c>
      <c r="D3" s="882"/>
      <c r="E3" s="883"/>
      <c r="F3" s="7" t="s">
        <v>34</v>
      </c>
      <c r="G3" s="872" t="s">
        <v>458</v>
      </c>
      <c r="H3" s="872"/>
      <c r="I3" s="6"/>
      <c r="J3" s="4" t="s">
        <v>123</v>
      </c>
      <c r="K3">
        <f>'Daniel''s Tables'!$I$6</f>
        <v>61.766335932854794</v>
      </c>
      <c r="L3" s="876"/>
      <c r="M3" s="876"/>
      <c r="N3" s="881"/>
      <c r="O3" s="16"/>
      <c r="P3" s="6"/>
      <c r="Q3" s="4"/>
      <c r="R3" s="4"/>
      <c r="S3" s="4"/>
      <c r="T3" s="4"/>
      <c r="U3" s="4"/>
      <c r="V3" s="4"/>
      <c r="W3" s="4"/>
      <c r="X3" s="4"/>
      <c r="Y3" s="4"/>
      <c r="Z3" s="4"/>
      <c r="AA3" s="4"/>
      <c r="AB3" s="4"/>
      <c r="AC3" s="4"/>
    </row>
    <row r="4" spans="1:35" ht="15.75" customHeight="1" x14ac:dyDescent="0.2">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74"/>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SUM(G40:G46)</f>
        <v>56.52</v>
      </c>
      <c r="U46" s="868">
        <f t="shared" si="8"/>
        <v>68.948571428571412</v>
      </c>
      <c r="V46" s="4">
        <v>70</v>
      </c>
      <c r="W46" s="4">
        <f t="shared" si="9"/>
        <v>63</v>
      </c>
      <c r="X46" s="868">
        <f t="shared" si="10"/>
        <v>70.428571428571431</v>
      </c>
      <c r="Y46" s="4"/>
      <c r="Z46" s="869" t="e">
        <f t="shared" si="11"/>
        <v>#DIV/0!</v>
      </c>
      <c r="AA46" s="4">
        <f>IF(H46*G46,LOOKUP(Z46,'Daniel''s Tables'!$Z$135:$Z$214,'Daniel''s Tables'!$AB$135:$AB$214),0)</f>
        <v>0</v>
      </c>
      <c r="AB46" s="869">
        <f t="shared" si="12"/>
        <v>0</v>
      </c>
      <c r="AC46" s="871">
        <f t="shared" si="6"/>
        <v>79.717416666666679</v>
      </c>
      <c r="AD46" s="838">
        <f t="shared" si="7"/>
        <v>11.388202380952382</v>
      </c>
      <c r="AE46" s="838"/>
    </row>
    <row r="47" spans="1:31" ht="15.75" customHeight="1" x14ac:dyDescent="0.2">
      <c r="A47" s="87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5"/>
        <v>49.42</v>
      </c>
      <c r="U47" s="868">
        <f t="shared" si="8"/>
        <v>65.372857142857143</v>
      </c>
      <c r="V47" s="4">
        <v>70</v>
      </c>
      <c r="W47" s="4">
        <f t="shared" si="9"/>
        <v>62</v>
      </c>
      <c r="X47" s="868">
        <f t="shared" si="10"/>
        <v>68.714285714285708</v>
      </c>
      <c r="Y47" s="4"/>
      <c r="Z47" s="869" t="e">
        <f t="shared" si="11"/>
        <v>#DIV/0!</v>
      </c>
      <c r="AA47" s="4">
        <f>IF(H47*G47,LOOKUP(Z47,'Daniel''s Tables'!$Z$135:$Z$214,'Daniel''s Tables'!$AB$135:$AB$214),0)</f>
        <v>0</v>
      </c>
      <c r="AB47" s="869">
        <f t="shared" si="12"/>
        <v>0</v>
      </c>
      <c r="AC47" s="871">
        <f t="shared" si="6"/>
        <v>72.043791666666664</v>
      </c>
      <c r="AD47" s="838">
        <f t="shared" si="7"/>
        <v>10.291970238095237</v>
      </c>
      <c r="AE47" s="838"/>
    </row>
    <row r="48" spans="1:31" ht="15.75" customHeight="1" x14ac:dyDescent="0.2">
      <c r="A48" s="87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1.7629398148148148</v>
      </c>
      <c r="Q48" s="865"/>
      <c r="R48" s="4"/>
      <c r="T48" s="16">
        <f t="shared" si="5"/>
        <v>41.410000000000004</v>
      </c>
      <c r="U48" s="868">
        <f t="shared" si="8"/>
        <v>60.964285714285708</v>
      </c>
      <c r="V48" s="4">
        <v>70</v>
      </c>
      <c r="W48" s="4">
        <f t="shared" si="9"/>
        <v>69</v>
      </c>
      <c r="X48" s="868">
        <f t="shared" si="10"/>
        <v>67.714285714285708</v>
      </c>
      <c r="Y48" s="4"/>
      <c r="Z48" s="869" t="e">
        <f t="shared" si="11"/>
        <v>#DIV/0!</v>
      </c>
      <c r="AA48" s="4">
        <f>IF(H48*G48,LOOKUP(Z48,'Daniel''s Tables'!$Z$135:$Z$214,'Daniel''s Tables'!$AB$135:$AB$214),0)</f>
        <v>0</v>
      </c>
      <c r="AB48" s="869">
        <f t="shared" si="12"/>
        <v>0</v>
      </c>
      <c r="AC48" s="871">
        <f t="shared" si="6"/>
        <v>60.809124999999995</v>
      </c>
      <c r="AD48" s="838">
        <f t="shared" si="7"/>
        <v>8.6870178571428571</v>
      </c>
      <c r="AE48" s="838"/>
    </row>
    <row r="49" spans="1:31" ht="15.75" customHeight="1" x14ac:dyDescent="0.2">
      <c r="A49" s="874"/>
      <c r="B49" s="6">
        <v>86</v>
      </c>
      <c r="C49" s="17">
        <f t="shared" si="0"/>
        <v>45856</v>
      </c>
      <c r="D49" s="6" t="s">
        <v>28</v>
      </c>
      <c r="E49" s="4" t="s">
        <v>381</v>
      </c>
      <c r="F49" s="6">
        <v>6</v>
      </c>
      <c r="G49" s="6"/>
      <c r="H49" s="29"/>
      <c r="I49" s="6" t="str">
        <f t="shared" si="1"/>
        <v>0:00</v>
      </c>
      <c r="J49" s="6"/>
      <c r="K49" s="6"/>
      <c r="L49" s="6" t="str">
        <f t="shared" si="2"/>
        <v>0:00</v>
      </c>
      <c r="M49" s="6"/>
      <c r="N49" s="28">
        <f>SUM(H44:H50)</f>
        <v>7.5960648148148152E-2</v>
      </c>
      <c r="O49" s="16"/>
      <c r="P49" s="863">
        <f>N50+P42</f>
        <v>333.64</v>
      </c>
      <c r="Q49" s="866"/>
      <c r="R49" s="25"/>
      <c r="T49" s="16">
        <f t="shared" si="5"/>
        <v>33.39</v>
      </c>
      <c r="U49" s="868">
        <f t="shared" si="8"/>
        <v>56.881428571428565</v>
      </c>
      <c r="V49" s="4">
        <v>70</v>
      </c>
      <c r="W49" s="4">
        <f t="shared" si="9"/>
        <v>69</v>
      </c>
      <c r="X49" s="868">
        <f t="shared" si="10"/>
        <v>68.428571428571431</v>
      </c>
      <c r="Y49" s="4"/>
      <c r="Z49" s="869" t="e">
        <f t="shared" si="11"/>
        <v>#DIV/0!</v>
      </c>
      <c r="AA49" s="4">
        <f>IF(H49*G49,LOOKUP(Z49,'Daniel''s Tables'!$Z$135:$Z$214,'Daniel''s Tables'!$AB$135:$AB$214),0)</f>
        <v>0</v>
      </c>
      <c r="AB49" s="869">
        <f t="shared" si="12"/>
        <v>0</v>
      </c>
      <c r="AC49" s="871">
        <f t="shared" si="6"/>
        <v>53.902958333333331</v>
      </c>
      <c r="AD49" s="838">
        <f t="shared" si="7"/>
        <v>7.700422619047619</v>
      </c>
      <c r="AE49" s="838"/>
    </row>
    <row r="50" spans="1:31" ht="15.75" customHeight="1" x14ac:dyDescent="0.2">
      <c r="A50" s="874"/>
      <c r="B50" s="6">
        <v>85</v>
      </c>
      <c r="C50" s="17">
        <f t="shared" si="0"/>
        <v>45857</v>
      </c>
      <c r="D50" s="6" t="s">
        <v>30</v>
      </c>
      <c r="E50" s="4" t="s">
        <v>397</v>
      </c>
      <c r="F50" s="6">
        <v>19</v>
      </c>
      <c r="G50" s="6"/>
      <c r="H50" s="29"/>
      <c r="I50" s="6" t="str">
        <f t="shared" si="1"/>
        <v>0:00</v>
      </c>
      <c r="J50" s="29"/>
      <c r="K50" s="6"/>
      <c r="L50" s="6" t="str">
        <f t="shared" si="2"/>
        <v>0:00</v>
      </c>
      <c r="M50" s="4">
        <f>SUM(F44:F50)</f>
        <v>70</v>
      </c>
      <c r="N50" s="6">
        <f>SUM(G44:G50)</f>
        <v>14.23</v>
      </c>
      <c r="O50" s="16"/>
      <c r="P50" s="863">
        <f>M50+P43</f>
        <v>422</v>
      </c>
      <c r="Q50" s="862">
        <f>P49/P50</f>
        <v>0.79061611374407581</v>
      </c>
      <c r="R50" s="4"/>
      <c r="T50" s="16">
        <f t="shared" si="5"/>
        <v>14.23</v>
      </c>
      <c r="U50" s="868">
        <f t="shared" si="8"/>
        <v>48.611428571428569</v>
      </c>
      <c r="V50" s="4">
        <v>70</v>
      </c>
      <c r="W50" s="4">
        <f t="shared" si="9"/>
        <v>70</v>
      </c>
      <c r="X50" s="868">
        <f t="shared" si="10"/>
        <v>68.142857142857139</v>
      </c>
      <c r="Y50" s="4"/>
      <c r="Z50" s="869" t="e">
        <f t="shared" si="11"/>
        <v>#DIV/0!</v>
      </c>
      <c r="AA50" s="4">
        <f>IF(H50*G50,LOOKUP(Z50,'Daniel''s Tables'!$Z$135:$Z$214,'Daniel''s Tables'!$AB$135:$AB$214),0)</f>
        <v>0</v>
      </c>
      <c r="AB50" s="869">
        <f t="shared" si="12"/>
        <v>0</v>
      </c>
      <c r="AC50" s="871">
        <f t="shared" si="6"/>
        <v>15.032958333333335</v>
      </c>
      <c r="AD50" s="838">
        <f t="shared" si="7"/>
        <v>2.1475654761904766</v>
      </c>
      <c r="AE50" s="838">
        <f>AC50</f>
        <v>15.032958333333335</v>
      </c>
    </row>
    <row r="51" spans="1:31" ht="15.75" customHeight="1" x14ac:dyDescent="0.2">
      <c r="A51" s="873"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8.1</v>
      </c>
      <c r="U51" s="868">
        <f t="shared" si="8"/>
        <v>39.388571428571431</v>
      </c>
      <c r="V51" s="4">
        <v>70</v>
      </c>
      <c r="W51" s="4">
        <f t="shared" si="9"/>
        <v>72</v>
      </c>
      <c r="X51" s="868">
        <f t="shared" si="10"/>
        <v>68.142857142857139</v>
      </c>
      <c r="Y51" s="4"/>
      <c r="Z51" s="869" t="e">
        <f t="shared" si="11"/>
        <v>#DIV/0!</v>
      </c>
      <c r="AA51" s="4">
        <f>IF(H51*G51,LOOKUP(Z51,'Daniel''s Tables'!$Z$135:$Z$214,'Daniel''s Tables'!$AB$135:$AB$214),0)</f>
        <v>0</v>
      </c>
      <c r="AB51" s="869">
        <f t="shared" si="12"/>
        <v>0</v>
      </c>
      <c r="AC51" s="871">
        <f t="shared" si="6"/>
        <v>6.4633333333333347</v>
      </c>
      <c r="AD51" s="838">
        <f t="shared" si="7"/>
        <v>0.92333333333333356</v>
      </c>
      <c r="AE51" s="838"/>
    </row>
    <row r="52" spans="1:31" ht="15.75" customHeight="1" x14ac:dyDescent="0.2">
      <c r="A52" s="87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0</v>
      </c>
      <c r="U52" s="868">
        <f t="shared" si="8"/>
        <v>29.009999999999998</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0</v>
      </c>
      <c r="AD52" s="838">
        <f t="shared" si="7"/>
        <v>0</v>
      </c>
      <c r="AE52" s="838"/>
    </row>
    <row r="53" spans="1:31" ht="15.75" customHeight="1" x14ac:dyDescent="0.2">
      <c r="A53" s="87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0</v>
      </c>
      <c r="U53" s="868">
        <f t="shared" si="8"/>
        <v>20.935714285714287</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0</v>
      </c>
      <c r="AD53" s="838">
        <f t="shared" si="7"/>
        <v>0</v>
      </c>
      <c r="AE53" s="838"/>
    </row>
    <row r="54" spans="1:31" ht="15.75" customHeight="1" x14ac:dyDescent="0.2">
      <c r="A54" s="87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0</v>
      </c>
      <c r="U54" s="868">
        <f t="shared" si="8"/>
        <v>13.875714285714286</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0</v>
      </c>
      <c r="AD54" s="838">
        <f t="shared" si="7"/>
        <v>0</v>
      </c>
      <c r="AE54" s="838"/>
    </row>
    <row r="55" spans="1:31" ht="15.75" customHeight="1" x14ac:dyDescent="0.2">
      <c r="A55" s="87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1.7629398148148148</v>
      </c>
      <c r="Q55" s="865"/>
      <c r="R55" s="4"/>
      <c r="T55" s="16">
        <f t="shared" si="5"/>
        <v>0</v>
      </c>
      <c r="U55" s="868">
        <f t="shared" si="8"/>
        <v>7.9600000000000009</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0</v>
      </c>
      <c r="AD55" s="838">
        <f t="shared" si="7"/>
        <v>0</v>
      </c>
      <c r="AE55" s="838"/>
    </row>
    <row r="56" spans="1:31" ht="15.75" customHeight="1" x14ac:dyDescent="0.2">
      <c r="A56" s="87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333.64</v>
      </c>
      <c r="Q56" s="866"/>
      <c r="R56" s="4"/>
      <c r="T56" s="16">
        <f t="shared" si="5"/>
        <v>0</v>
      </c>
      <c r="U56" s="868">
        <f t="shared" si="8"/>
        <v>3.19</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0</v>
      </c>
      <c r="AD56" s="838">
        <f t="shared" si="7"/>
        <v>0</v>
      </c>
      <c r="AE56" s="838"/>
    </row>
    <row r="57" spans="1:31" ht="15.75" customHeight="1" x14ac:dyDescent="0.2">
      <c r="A57" s="87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502</v>
      </c>
      <c r="Q57" s="862">
        <f>P56/P57</f>
        <v>0.66462151394422309</v>
      </c>
      <c r="R57" s="4"/>
      <c r="T57" s="16">
        <f t="shared" si="5"/>
        <v>0</v>
      </c>
      <c r="U57" s="868">
        <f t="shared" si="8"/>
        <v>1.157142857142857</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0</v>
      </c>
      <c r="AD57" s="838">
        <f t="shared" si="7"/>
        <v>0</v>
      </c>
      <c r="AE57" s="838">
        <f>AC57</f>
        <v>0</v>
      </c>
    </row>
    <row r="58" spans="1:31" ht="15.75" customHeight="1" x14ac:dyDescent="0.2">
      <c r="A58" s="87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0</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
      <c r="A59" s="87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0</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
      <c r="A60" s="87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0</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
      <c r="A61" s="87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0</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
      <c r="A62" s="87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1.7629398148148148</v>
      </c>
      <c r="Q62" s="865"/>
      <c r="R62" s="4"/>
      <c r="T62" s="16">
        <f t="shared" si="5"/>
        <v>0</v>
      </c>
      <c r="U62" s="868">
        <f t="shared" si="8"/>
        <v>0</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
      <c r="A63" s="87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333.64</v>
      </c>
      <c r="Q63" s="866"/>
      <c r="R63" s="4"/>
      <c r="T63" s="16">
        <f t="shared" si="5"/>
        <v>0</v>
      </c>
      <c r="U63" s="868">
        <f t="shared" si="8"/>
        <v>0</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
      <c r="A64" s="87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0.58125435540069681</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
      <c r="A65" s="87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
      <c r="A66" s="87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
      <c r="A67" s="87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1.7629398148148148</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333.64</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0.51968847352024916</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7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7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7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7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1.7629398148148148</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7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333.64</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7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0.46210526315789474</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1.7629398148148148</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333.64</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0.41914572864321609</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1.7629398148148148</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333.64</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0.38437788018433178</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1.7629398148148148</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333.64</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0.3519409282700422</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7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7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7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1.7629398148148148</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333.64</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0.32645792563600784</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1.7629398148148148</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333.64</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0.30609174311926607</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1.7629398148148148</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333.64</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0.28861591695501732</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1.7629398148148148</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333.64</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0.27482701812191102</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1.7629398148148148</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333.64</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0.26500397140587767</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L5" sqref="L5"/>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14.23</v>
      </c>
      <c r="L8" s="838">
        <f>(K8-K7)/((K8+K7)/2)*100</f>
        <v>-134.08222350897506</v>
      </c>
    </row>
    <row r="9" spans="1:12" x14ac:dyDescent="0.2">
      <c r="A9">
        <v>7</v>
      </c>
      <c r="B9">
        <v>12</v>
      </c>
      <c r="C9" s="825">
        <v>1</v>
      </c>
      <c r="D9" s="825">
        <v>1</v>
      </c>
      <c r="E9" s="825">
        <v>1</v>
      </c>
      <c r="F9" s="825"/>
      <c r="G9">
        <f t="shared" si="1"/>
        <v>55</v>
      </c>
      <c r="H9">
        <f t="shared" si="0"/>
        <v>70</v>
      </c>
      <c r="I9">
        <f t="shared" si="2"/>
        <v>80</v>
      </c>
      <c r="K9">
        <f>'2Q - 80'!N57</f>
        <v>0</v>
      </c>
      <c r="L9" s="838">
        <f t="shared" ref="L9:L12" si="3">(K9-K8)/((K9+K8)/2)*100</f>
        <v>-200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B2" workbookViewId="0">
      <selection activeCell="D42" sqref="D4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17" workbookViewId="0">
      <selection activeCell="E7" sqref="E7:G7"/>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5" thickBot="1" x14ac:dyDescent="0.25">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6.6384485996385633E-4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2025-07-14T19:58:40Z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