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9639C4EA-4D5C-40F1-967A-3254C33488B9}"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7" i="9"/>
  <c r="AB47" i="9" s="1"/>
  <c r="AA48" i="9"/>
  <c r="AB48" i="9" s="1"/>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<sst xmlns="http://schemas.openxmlformats.org/spreadsheetml/2006/main" count="1245" uniqueCount="500">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</sst>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22.65</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67.778571428571425</c:v>
                </c:pt>
                <c:pt idx="40" formatCode="0">
                  <c:v>64.572857142857131</c:v>
                </c:pt>
                <c:pt idx="41" formatCode="0">
                  <c:v>61.692857142857129</c:v>
                </c:pt>
                <c:pt idx="42" formatCode="0">
                  <c:v>54.625714285714267</c:v>
                </c:pt>
                <c:pt idx="43" formatCode="0">
                  <c:v>46.605714285714278</c:v>
                </c:pt>
                <c:pt idx="44" formatCode="0">
                  <c:v>37.430000000000007</c:v>
                </c:pt>
                <c:pt idx="45" formatCode="0">
                  <c:v>28.152857142857147</c:v>
                </c:pt>
                <c:pt idx="46" formatCode="0">
                  <c:v>19.890000000000004</c:v>
                </c:pt>
                <c:pt idx="47" formatCode="0">
                  <c:v>12.771428571428572</c:v>
                </c:pt>
                <c:pt idx="48" formatCode="0">
                  <c:v>6.7985714285714289</c:v>
                </c:pt>
                <c:pt idx="49" formatCode="0">
                  <c:v>3.5628571428571427</c:v>
                </c:pt>
                <c:pt idx="50" formatCode="0">
                  <c:v>1.2028571428571428</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81.140041666666662</c:v>
                </c:pt>
                <c:pt idx="34">
                  <c:v>69.905374999999992</c:v>
                </c:pt>
                <c:pt idx="35">
                  <c:v>62.999208333333328</c:v>
                </c:pt>
                <c:pt idx="36">
                  <c:v>24.129208333333338</c:v>
                </c:pt>
                <c:pt idx="37">
                  <c:v>15.559583333333336</c:v>
                </c:pt>
                <c:pt idx="38">
                  <c:v>9.0962500000000013</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57.84</c:v>
                </c:pt>
                <c:pt idx="40">
                  <c:v>49.830000000000005</c:v>
                </c:pt>
                <c:pt idx="41">
                  <c:v>41.81</c:v>
                </c:pt>
                <c:pt idx="42">
                  <c:v>22.65</c:v>
                </c:pt>
                <c:pt idx="43">
                  <c:v>16.52</c:v>
                </c:pt>
                <c:pt idx="44">
                  <c:v>8.42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81.140041666666662</c:v>
                </c:pt>
                <c:pt idx="40" formatCode="0.0">
                  <c:v>69.905374999999992</c:v>
                </c:pt>
                <c:pt idx="41" formatCode="0.0">
                  <c:v>62.999208333333328</c:v>
                </c:pt>
                <c:pt idx="42" formatCode="0.0">
                  <c:v>24.129208333333338</c:v>
                </c:pt>
                <c:pt idx="43" formatCode="0.0">
                  <c:v>15.559583333333336</c:v>
                </c:pt>
                <c:pt idx="44" formatCode="0.0">
                  <c:v>9.0962500000000013</c:v>
                </c:pt>
                <c:pt idx="45" formatCode="0.0">
                  <c:v>0</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topLeftCell="E1" zoomScale="90" zoomScaleNormal="90" workbookViewId="0">
      <pane ySplit="7" topLeftCell="A27" activePane="bottomLeft" state="frozen"/>
      <selection pane="bottomLeft" activeCell="AC35" sqref="AC35"/>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5"/>
        <v>57.84</v>
      </c>
      <c r="U47" s="868">
        <f t="shared" si="8"/>
        <v>67.778571428571425</v>
      </c>
      <c r="V47" s="4">
        <v>70</v>
      </c>
      <c r="W47" s="4">
        <f t="shared" si="9"/>
        <v>62</v>
      </c>
      <c r="X47" s="868">
        <f t="shared" si="10"/>
        <v>68.714285714285708</v>
      </c>
      <c r="Y47" s="4"/>
      <c r="Z47" s="869" t="e">
        <f t="shared" si="11"/>
        <v>#DIV/0!</v>
      </c>
      <c r="AA47" s="4">
        <f>IF(H47*G47,LOOKUP(Z47,'Daniel''s Tables'!$Z$135:$Z$214,'Daniel''s Tables'!$AB$135:$AB$214),0)</f>
        <v>0</v>
      </c>
      <c r="AB47" s="869">
        <f t="shared" si="12"/>
        <v>0</v>
      </c>
      <c r="AC47" s="871">
        <f t="shared" si="6"/>
        <v>81.140041666666662</v>
      </c>
      <c r="AD47" s="838">
        <f t="shared" si="7"/>
        <v>11.591434523809523</v>
      </c>
      <c r="AE47" s="838"/>
    </row>
    <row r="48" spans="1:31"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1.8072685185185184</v>
      </c>
      <c r="Q48" s="865"/>
      <c r="R48" s="4"/>
      <c r="T48" s="16">
        <f t="shared" si="5"/>
        <v>49.830000000000005</v>
      </c>
      <c r="U48" s="868">
        <f t="shared" si="8"/>
        <v>64.572857142857131</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69.905374999999992</v>
      </c>
      <c r="AD48" s="838">
        <f t="shared" si="7"/>
        <v>9.9864821428571418</v>
      </c>
      <c r="AE48" s="838"/>
    </row>
    <row r="49" spans="1:31"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0.12028935185185186</v>
      </c>
      <c r="O49" s="16"/>
      <c r="P49" s="863">
        <f>N50+P42</f>
        <v>342.05999999999995</v>
      </c>
      <c r="Q49" s="866"/>
      <c r="R49" s="25"/>
      <c r="T49" s="16">
        <f t="shared" si="5"/>
        <v>41.81</v>
      </c>
      <c r="U49" s="868">
        <f t="shared" si="8"/>
        <v>61.692857142857129</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62.999208333333328</v>
      </c>
      <c r="AD49" s="838">
        <f t="shared" si="7"/>
        <v>8.9998869047619046</v>
      </c>
      <c r="AE49" s="838"/>
    </row>
    <row r="50" spans="1:31"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22.65</v>
      </c>
      <c r="O50" s="16"/>
      <c r="P50" s="863">
        <f>M50+P43</f>
        <v>422</v>
      </c>
      <c r="Q50" s="862">
        <f>P49/P50</f>
        <v>0.81056872037914685</v>
      </c>
      <c r="R50" s="4"/>
      <c r="T50" s="16">
        <f t="shared" si="5"/>
        <v>22.65</v>
      </c>
      <c r="U50" s="868">
        <f t="shared" si="8"/>
        <v>54.625714285714267</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24.129208333333338</v>
      </c>
      <c r="AD50" s="838">
        <f t="shared" si="7"/>
        <v>3.4470297619047625</v>
      </c>
      <c r="AE50" s="838"/>
    </row>
    <row r="51" spans="1:31" ht="15.75" customHeight="1" x14ac:dyDescent="0.25">
      <c r="A51" s="88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16.52</v>
      </c>
      <c r="U51" s="868">
        <f t="shared" si="8"/>
        <v>46.605714285714278</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15.559583333333336</v>
      </c>
      <c r="AD51" s="838">
        <f t="shared" si="7"/>
        <v>2.2227976190476193</v>
      </c>
      <c r="AE51" s="838"/>
    </row>
    <row r="52" spans="1:31" ht="15.75" customHeight="1" x14ac:dyDescent="0.25">
      <c r="A52" s="88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8.42</v>
      </c>
      <c r="U52" s="868">
        <f t="shared" si="8"/>
        <v>37.430000000000007</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9.0962500000000013</v>
      </c>
      <c r="AD52" s="838">
        <f t="shared" si="7"/>
        <v>1.299464285714286</v>
      </c>
      <c r="AE52" s="838"/>
    </row>
    <row r="53" spans="1:31" ht="15.75" customHeight="1" x14ac:dyDescent="0.25">
      <c r="A53" s="88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0</v>
      </c>
      <c r="U53" s="868">
        <f t="shared" si="8"/>
        <v>28.152857142857147</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0</v>
      </c>
      <c r="AD53" s="838">
        <f t="shared" si="7"/>
        <v>0</v>
      </c>
      <c r="AE53" s="838"/>
    </row>
    <row r="54" spans="1:31" ht="15.75" customHeight="1" x14ac:dyDescent="0.25">
      <c r="A54" s="88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19.890000000000004</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5">
      <c r="A55" s="88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1.8072685185185184</v>
      </c>
      <c r="Q55" s="865"/>
      <c r="R55" s="4"/>
      <c r="T55" s="16">
        <f t="shared" si="5"/>
        <v>0</v>
      </c>
      <c r="U55" s="868">
        <f t="shared" si="8"/>
        <v>12.771428571428572</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5">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342.05999999999995</v>
      </c>
      <c r="Q56" s="866"/>
      <c r="R56" s="4"/>
      <c r="T56" s="16">
        <f t="shared" si="5"/>
        <v>0</v>
      </c>
      <c r="U56" s="868">
        <f t="shared" si="8"/>
        <v>6.7985714285714289</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5">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0.68139442231075686</v>
      </c>
      <c r="R57" s="4"/>
      <c r="T57" s="16">
        <f t="shared" si="5"/>
        <v>0</v>
      </c>
      <c r="U57" s="868">
        <f t="shared" si="8"/>
        <v>3.5628571428571427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5">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1.2028571428571428</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1.8072685185185184</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342.05999999999995</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0.59592334494773513</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1.8072685185185184</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342.05999999999995</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0.53280373831775696</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1.8072685185185184</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342.05999999999995</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0.47376731301939051</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1.8072685185185184</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342.05999999999995</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0.42972361809045218</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1.8072685185185184</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342.05999999999995</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0.39407834101382483</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1.8072685185185184</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342.05999999999995</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0.36082278481012653</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1.8072685185185184</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342.05999999999995</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0.33469667318982382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1.8072685185185184</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342.05999999999995</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0.31381651376146785</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1.8072685185185184</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342.05999999999995</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0.29589965397923873</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1.8072685185185184</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342.05999999999995</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0.28176276771004938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1.8072685185185184</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342.05999999999995</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0.27169181890389194</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L5" sqref="L5"/>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22.65</v>
      </c>
      <c r="L8" s="838">
        <f>(K8-K7)/((K8+K7)/2)*100</f>
        <v>-104.40012662234885</v>
      </c>
    </row>
    <row r="9" spans="1:12" x14ac:dyDescent="0.25">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2"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2025-07-16T04:52:31Z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