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46B329CE-6DBC-4AFC-9017-8C38D785FAB4}"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 i="9" l="1"/>
  <c r="K95" i="9"/>
  <c r="K90" i="9"/>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133" i="9"/>
  <c r="AC102" i="9"/>
  <c r="AD108" i="9" s="1"/>
  <c r="AC121" i="9"/>
  <c r="AC120" i="9"/>
  <c r="AC107" i="9"/>
  <c r="AC109" i="9"/>
  <c r="AC119" i="9"/>
  <c r="AC108" i="9"/>
  <c r="AC106" i="9"/>
  <c r="AC111" i="9"/>
  <c r="AC110" i="9"/>
  <c r="AC128" i="9"/>
  <c r="AC118" i="9"/>
  <c r="AC134" i="9"/>
  <c r="AC132" i="9"/>
  <c r="AC122" i="9"/>
  <c r="AC130" i="9"/>
  <c r="AC117" i="9"/>
  <c r="AC131" i="9"/>
  <c r="AC127"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9" i="9"/>
  <c r="AE113" i="9"/>
  <c r="AE106"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AA95" i="9" s="1"/>
  <c r="AB95" i="9" s="1"/>
  <c r="AC101" i="9" s="1"/>
  <c r="AD107" i="9" s="1"/>
  <c r="Z18" i="9"/>
  <c r="AA18" i="9" s="1"/>
  <c r="AB18" i="9" s="1"/>
  <c r="AC24" i="9" s="1"/>
  <c r="Z68" i="9"/>
  <c r="AA68" i="9" s="1"/>
  <c r="AB68" i="9" s="1"/>
  <c r="Z97" i="9"/>
  <c r="Z125" i="9"/>
  <c r="Z85" i="9"/>
  <c r="AA85" i="9" s="1"/>
  <c r="AB85" i="9" s="1"/>
  <c r="Z64" i="9"/>
  <c r="AA64" i="9" s="1"/>
  <c r="AB64" i="9" s="1"/>
  <c r="Z88" i="9"/>
  <c r="AA88" i="9" s="1"/>
  <c r="AB88"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Z62" i="9"/>
  <c r="AA62" i="9" s="1"/>
  <c r="AB62" i="9" s="1"/>
  <c r="Z24" i="9"/>
  <c r="AA24" i="9" s="1"/>
  <c r="AB24" i="9" s="1"/>
  <c r="Z57" i="9"/>
  <c r="AA57" i="9" s="1"/>
  <c r="AB57" i="9" s="1"/>
  <c r="Z103" i="9"/>
  <c r="Z72" i="9"/>
  <c r="AA72" i="9" s="1"/>
  <c r="AB72" i="9" s="1"/>
  <c r="Z91" i="9"/>
  <c r="AA91" i="9" s="1"/>
  <c r="AB91" i="9" s="1"/>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00" i="9" l="1"/>
  <c r="AD106" i="9" s="1"/>
  <c r="AC99" i="9"/>
  <c r="AD105" i="9" s="1"/>
  <c r="AE99" i="9"/>
  <c r="AC97" i="9"/>
  <c r="AC98" i="9"/>
  <c r="AD104" i="9" s="1"/>
  <c r="AC95" i="9"/>
  <c r="AC96" i="9"/>
  <c r="AC94" i="9"/>
  <c r="AC93" i="9"/>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8" i="9" l="1"/>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<sst xmlns="http://schemas.openxmlformats.org/spreadsheetml/2006/main" count="1246" uniqueCount="504">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</sst>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32.019999999999996</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72.34</c:v>
                </c:pt>
                <c:pt idx="89">
                  <c:v>57.25</c:v>
                </c:pt>
                <c:pt idx="90">
                  <c:v>52.199999999999996</c:v>
                </c:pt>
                <c:pt idx="91">
                  <c:v>32.019999999999996</c:v>
                </c:pt>
                <c:pt idx="92">
                  <c:v>24.009999999999998</c:v>
                </c:pt>
                <c:pt idx="93">
                  <c:v>14.01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75.978571428571428</c:v>
                </c:pt>
                <c:pt idx="89" formatCode="0">
                  <c:v>73.035714285714292</c:v>
                </c:pt>
                <c:pt idx="90" formatCode="0">
                  <c:v>70.11</c:v>
                </c:pt>
                <c:pt idx="91" formatCode="0">
                  <c:v>63.994285714285709</c:v>
                </c:pt>
                <c:pt idx="92" formatCode="0">
                  <c:v>56.761428571428567</c:v>
                </c:pt>
                <c:pt idx="93" formatCode="0">
                  <c:v>47.53142857142857</c:v>
                </c:pt>
                <c:pt idx="94" formatCode="0">
                  <c:v>35.975714285714282</c:v>
                </c:pt>
                <c:pt idx="95" formatCode="0">
                  <c:v>25.641428571428566</c:v>
                </c:pt>
                <c:pt idx="96" formatCode="0">
                  <c:v>17.462857142857143</c:v>
                </c:pt>
                <c:pt idx="97" formatCode="0">
                  <c:v>10.005714285714285</c:v>
                </c:pt>
                <c:pt idx="98" formatCode="0">
                  <c:v>5.4314285714285706</c:v>
                </c:pt>
                <c:pt idx="99" formatCode="0">
                  <c:v>2.0014285714285713</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72.34</c:v>
                      </c:pt>
                      <c:pt idx="89">
                        <c:v>57.25</c:v>
                      </c:pt>
                      <c:pt idx="90">
                        <c:v>52.199999999999996</c:v>
                      </c:pt>
                      <c:pt idx="91">
                        <c:v>32.019999999999996</c:v>
                      </c:pt>
                      <c:pt idx="92">
                        <c:v>24.009999999999998</c:v>
                      </c:pt>
                      <c:pt idx="93">
                        <c:v>14.01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120.563175</c:v>
                </c:pt>
                <c:pt idx="80">
                  <c:v>120.52282500000001</c:v>
                </c:pt>
                <c:pt idx="81">
                  <c:v>130.35824166666669</c:v>
                </c:pt>
                <c:pt idx="82">
                  <c:v>120.20631666666667</c:v>
                </c:pt>
                <c:pt idx="83">
                  <c:v>78.415216666666666</c:v>
                </c:pt>
                <c:pt idx="84">
                  <c:v>74.283550000000005</c:v>
                </c:pt>
                <c:pt idx="85">
                  <c:v>46.043683333333334</c:v>
                </c:pt>
                <c:pt idx="86">
                  <c:v>39.362016666666669</c:v>
                </c:pt>
                <c:pt idx="87">
                  <c:v>30.360416666666669</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72.34</c:v>
                </c:pt>
                <c:pt idx="89">
                  <c:v>57.25</c:v>
                </c:pt>
                <c:pt idx="90">
                  <c:v>52.199999999999996</c:v>
                </c:pt>
                <c:pt idx="91">
                  <c:v>32.019999999999996</c:v>
                </c:pt>
                <c:pt idx="92">
                  <c:v>24.009999999999998</c:v>
                </c:pt>
                <c:pt idx="93">
                  <c:v>14.01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120.563175</c:v>
                </c:pt>
                <c:pt idx="86" formatCode="0.0">
                  <c:v>120.52282500000001</c:v>
                </c:pt>
                <c:pt idx="87" formatCode="0.0">
                  <c:v>130.35824166666669</c:v>
                </c:pt>
                <c:pt idx="88" formatCode="0.0">
                  <c:v>120.20631666666667</c:v>
                </c:pt>
                <c:pt idx="89" formatCode="0.0">
                  <c:v>78.415216666666666</c:v>
                </c:pt>
                <c:pt idx="90" formatCode="0.0">
                  <c:v>74.283550000000005</c:v>
                </c:pt>
                <c:pt idx="91" formatCode="0.0">
                  <c:v>46.043683333333334</c:v>
                </c:pt>
                <c:pt idx="92" formatCode="0.0">
                  <c:v>39.362016666666669</c:v>
                </c:pt>
                <c:pt idx="93" formatCode="0.0">
                  <c:v>30.360416666666669</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9" activePane="bottomLeft" state="frozen"/>
      <selection pane="bottomLeft" activeCell="J96" sqref="J9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8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8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8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8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8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8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8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8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8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8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8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8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8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8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85"/>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
      <c r="A92" s="885"/>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
      <c r="A93" s="884"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0.55748505699268058</v>
      </c>
      <c r="AA93" s="4">
        <f>IF(H93*G93,LOOKUP(Z93,'Daniel''s Tables'!$Z$135:$Z$214,'Daniel''s Tables'!$AB$135:$AB$214),0)</f>
        <v>0.1</v>
      </c>
      <c r="AB93" s="869">
        <f t="shared" si="22"/>
        <v>6.6816666666666666</v>
      </c>
      <c r="AC93" s="871">
        <f t="shared" si="16"/>
        <v>120.563175</v>
      </c>
      <c r="AD93" s="838">
        <f t="shared" si="17"/>
        <v>115.3433154761905</v>
      </c>
      <c r="AE93" s="838"/>
    </row>
    <row r="94" spans="1:31" ht="15.75" customHeight="1" x14ac:dyDescent="0.2">
      <c r="A94" s="884"/>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0.60990376067525076</v>
      </c>
      <c r="AA94" s="4">
        <f>IF(H94*G94,LOOKUP(Z94,'Daniel''s Tables'!$Z$135:$Z$214,'Daniel''s Tables'!$AB$135:$AB$214),0)</f>
        <v>0.11599999999999999</v>
      </c>
      <c r="AB94" s="869">
        <f t="shared" si="22"/>
        <v>9.001599999999998</v>
      </c>
      <c r="AC94" s="871">
        <f t="shared" si="16"/>
        <v>120.52282500000001</v>
      </c>
      <c r="AD94" s="838">
        <f t="shared" si="17"/>
        <v>118.05607857142857</v>
      </c>
      <c r="AE94" s="838"/>
    </row>
    <row r="95" spans="1:31" ht="15.75" customHeight="1" x14ac:dyDescent="0.2">
      <c r="A95" s="884"/>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0.73580425766247715</v>
      </c>
      <c r="AA95" s="4">
        <f>IF(H95*G95,LOOKUP(Z95,'Daniel''s Tables'!$Z$135:$Z$214,'Daniel''s Tables'!$AB$135:$AB$214),0)</f>
        <v>0.32500000000000001</v>
      </c>
      <c r="AB95" s="869">
        <f t="shared" si="22"/>
        <v>30.360416666666669</v>
      </c>
      <c r="AC95" s="871">
        <f t="shared" si="16"/>
        <v>130.35824166666669</v>
      </c>
      <c r="AD95" s="838">
        <f t="shared" si="17"/>
        <v>122.79849166666668</v>
      </c>
      <c r="AE95" s="838"/>
    </row>
    <row r="96" spans="1:31" ht="15.75" customHeight="1" x14ac:dyDescent="0.2">
      <c r="A96" s="88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72.34</v>
      </c>
      <c r="U96" s="868">
        <f t="shared" si="18"/>
        <v>75.978571428571428</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120.20631666666667</v>
      </c>
      <c r="AD96" s="838">
        <f t="shared" si="17"/>
        <v>125.67772619047619</v>
      </c>
      <c r="AE96" s="838"/>
    </row>
    <row r="97" spans="1:31" ht="15.75" customHeight="1" x14ac:dyDescent="0.2">
      <c r="A97" s="88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4.4145833333333337</v>
      </c>
      <c r="Q97" s="865"/>
      <c r="R97" s="4"/>
      <c r="S97" s="4"/>
      <c r="T97" s="16">
        <f t="shared" si="15"/>
        <v>57.25</v>
      </c>
      <c r="U97" s="868">
        <f t="shared" si="18"/>
        <v>73.035714285714292</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78.415216666666666</v>
      </c>
      <c r="AD97" s="838">
        <f t="shared" si="17"/>
        <v>117.40627500000001</v>
      </c>
      <c r="AE97" s="838"/>
    </row>
    <row r="98" spans="1:31" ht="15.75" customHeight="1" x14ac:dyDescent="0.2">
      <c r="A98" s="88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0.16516203703703702</v>
      </c>
      <c r="O98" s="858"/>
      <c r="P98" s="863">
        <f>N99+P91</f>
        <v>859.44999999999993</v>
      </c>
      <c r="Q98" s="866"/>
      <c r="R98" s="4"/>
      <c r="S98" s="4"/>
      <c r="T98" s="16">
        <f t="shared" si="15"/>
        <v>52.199999999999996</v>
      </c>
      <c r="U98" s="868">
        <f t="shared" si="18"/>
        <v>70.11</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74.283550000000005</v>
      </c>
      <c r="AD98" s="838">
        <f t="shared" si="17"/>
        <v>109.27011904761905</v>
      </c>
      <c r="AE98" s="838"/>
    </row>
    <row r="99" spans="1:31" ht="15.75" customHeight="1" x14ac:dyDescent="0.2">
      <c r="A99" s="88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32.019999999999996</v>
      </c>
      <c r="O99" s="858"/>
      <c r="P99" s="863">
        <f>M99+P92</f>
        <v>947</v>
      </c>
      <c r="Q99" s="862">
        <f>P98/P99</f>
        <v>0.90755015839493125</v>
      </c>
      <c r="R99" s="4"/>
      <c r="S99" s="4"/>
      <c r="T99" s="16">
        <f t="shared" si="15"/>
        <v>32.019999999999996</v>
      </c>
      <c r="U99" s="868">
        <f t="shared" si="18"/>
        <v>63.994285714285709</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46.043683333333334</v>
      </c>
      <c r="AD99" s="838">
        <f t="shared" si="17"/>
        <v>98.627572619047626</v>
      </c>
      <c r="AE99" s="838">
        <f>AC99</f>
        <v>46.043683333333334</v>
      </c>
    </row>
    <row r="100" spans="1:31" ht="15.75" customHeight="1" x14ac:dyDescent="0.2">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24.009999999999998</v>
      </c>
      <c r="U100" s="868">
        <f t="shared" si="18"/>
        <v>56.761428571428567</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39.362016666666669</v>
      </c>
      <c r="AD100" s="838">
        <f t="shared" si="17"/>
        <v>87.027407142857143</v>
      </c>
      <c r="AE100" s="838"/>
    </row>
    <row r="101" spans="1:31" ht="15.75" customHeight="1" x14ac:dyDescent="0.2">
      <c r="A101" s="88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14.01</v>
      </c>
      <c r="U101" s="868">
        <f t="shared" si="18"/>
        <v>47.53142857142857</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30.360416666666669</v>
      </c>
      <c r="AD101" s="838">
        <f t="shared" si="17"/>
        <v>74.147063095238096</v>
      </c>
      <c r="AE101" s="838"/>
    </row>
    <row r="102" spans="1:31" ht="15.75" customHeight="1" x14ac:dyDescent="0.2">
      <c r="A102" s="88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35.975714285714282</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55.524457142857138</v>
      </c>
      <c r="AE102" s="838"/>
    </row>
    <row r="103" spans="1:31" ht="15.75" customHeight="1" x14ac:dyDescent="0.2">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25.641428571428566</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38.352126190476199</v>
      </c>
      <c r="AE103" s="838"/>
    </row>
    <row r="104" spans="1:31" ht="15.75" customHeight="1" x14ac:dyDescent="0.2">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4.4145833333333337</v>
      </c>
      <c r="Q104" s="865"/>
      <c r="R104" s="4"/>
      <c r="S104" s="4"/>
      <c r="T104" s="16">
        <f t="shared" si="15"/>
        <v>0</v>
      </c>
      <c r="U104" s="868">
        <f t="shared" si="18"/>
        <v>17.462857142857143</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27.149952380952385</v>
      </c>
      <c r="AE104" s="838"/>
    </row>
    <row r="105" spans="1:31" ht="15.75" customHeight="1" x14ac:dyDescent="0.2">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859.44999999999993</v>
      </c>
      <c r="Q105" s="866"/>
      <c r="R105" s="4"/>
      <c r="S105" s="4"/>
      <c r="T105" s="16">
        <f t="shared" si="15"/>
        <v>0</v>
      </c>
      <c r="U105" s="868">
        <f t="shared" si="18"/>
        <v>10.005714285714285</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16.538016666666667</v>
      </c>
      <c r="AE105" s="838"/>
    </row>
    <row r="106" spans="1:31" ht="15.75" customHeight="1" x14ac:dyDescent="0.2">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0.84177277179236032</v>
      </c>
      <c r="R106" s="4"/>
      <c r="S106" s="4"/>
      <c r="T106" s="16">
        <f t="shared" si="15"/>
        <v>0</v>
      </c>
      <c r="U106" s="868">
        <f t="shared" si="18"/>
        <v>5.4314285714285706</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9.9603476190476208</v>
      </c>
      <c r="AE106" s="838">
        <f>AC106</f>
        <v>0</v>
      </c>
    </row>
    <row r="107" spans="1:31" ht="15.75" customHeight="1" x14ac:dyDescent="0.2">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2.0014285714285713</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4.3372023809523812</v>
      </c>
      <c r="AE107" s="838"/>
    </row>
    <row r="108" spans="1:31" ht="15.75" customHeight="1" x14ac:dyDescent="0.2">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4.4145833333333337</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859.44999999999993</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0.78921028466483001</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4.4145833333333337</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859.44999999999993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0.74411255411255406</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4.4145833333333337</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859.44999999999993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0.7085325638911788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4.4145833333333337</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859.44999999999993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0.68318759936406992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48"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32.019999999999996</v>
      </c>
      <c r="L15" s="838">
        <f>(K15-K14)/((K15+K14)/2)*100</f>
        <v>-80.13102480112309</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f>(K16-K15)/((K16+K15)/2)*100</f>
        <v>-200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5" thickBot="1" x14ac:dyDescent="0.25">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2025-09-02T17:48:50Z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