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52A70AED-41AA-4E33-B9F2-E5F8FE7ADF4B}" xr6:coauthVersionLast="47" xr6:coauthVersionMax="47" xr10:uidLastSave="{00000000-0000-0000-0000-000000000000}"/>
  <bookViews>
    <workbookView xWindow="33435" yWindow="975" windowWidth="21600" windowHeight="13425"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9" i="9" l="1"/>
  <c r="K99" i="9"/>
  <c r="J96" i="9"/>
  <c r="H96" i="9"/>
  <c r="G96" i="9"/>
  <c r="J95" i="9"/>
  <c r="K95" i="9"/>
  <c r="K90" i="9"/>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26" i="9"/>
  <c r="AC125" i="9"/>
  <c r="AC116" i="9"/>
  <c r="AC135" i="9"/>
  <c r="AC112" i="9"/>
  <c r="AC133" i="9"/>
  <c r="AC121" i="9"/>
  <c r="AC120" i="9"/>
  <c r="AC107" i="9"/>
  <c r="AC109" i="9"/>
  <c r="AC119" i="9"/>
  <c r="AC108" i="9"/>
  <c r="AC111" i="9"/>
  <c r="AC110" i="9"/>
  <c r="AC128" i="9"/>
  <c r="AC118" i="9"/>
  <c r="AC134" i="9"/>
  <c r="AC132" i="9"/>
  <c r="AC122" i="9"/>
  <c r="AC130" i="9"/>
  <c r="AC117" i="9"/>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13" i="9" l="1"/>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AA96" i="9" s="1"/>
  <c r="AB96" i="9" s="1"/>
  <c r="Z86" i="9"/>
  <c r="AA86" i="9" s="1"/>
  <c r="AB86" i="9" s="1"/>
  <c r="Z106" i="9"/>
  <c r="Z95" i="9"/>
  <c r="AA95" i="9" s="1"/>
  <c r="AB95" i="9" s="1"/>
  <c r="Z18" i="9"/>
  <c r="AA18" i="9" s="1"/>
  <c r="AB18" i="9" s="1"/>
  <c r="AC24" i="9" s="1"/>
  <c r="Z68" i="9"/>
  <c r="AA68" i="9" s="1"/>
  <c r="AB68" i="9" s="1"/>
  <c r="Z97" i="9"/>
  <c r="AA97" i="9" s="1"/>
  <c r="AB97" i="9" s="1"/>
  <c r="Z125" i="9"/>
  <c r="Z85" i="9"/>
  <c r="AA85" i="9" s="1"/>
  <c r="AB85" i="9" s="1"/>
  <c r="Z64" i="9"/>
  <c r="AA64" i="9" s="1"/>
  <c r="AB64" i="9" s="1"/>
  <c r="Z88" i="9"/>
  <c r="AA88" i="9" s="1"/>
  <c r="AB88" i="9" s="1"/>
  <c r="Z100" i="9"/>
  <c r="AA100" i="9" s="1"/>
  <c r="AB100" i="9" s="1"/>
  <c r="AC106"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Z62" i="9"/>
  <c r="AA62" i="9" s="1"/>
  <c r="AB62" i="9" s="1"/>
  <c r="Z24" i="9"/>
  <c r="AA24" i="9" s="1"/>
  <c r="AB24" i="9" s="1"/>
  <c r="Z57" i="9"/>
  <c r="AA57" i="9" s="1"/>
  <c r="AB57" i="9" s="1"/>
  <c r="Z103" i="9"/>
  <c r="Z72" i="9"/>
  <c r="AA72" i="9" s="1"/>
  <c r="AB72" i="9" s="1"/>
  <c r="Z91" i="9"/>
  <c r="AA91" i="9" s="1"/>
  <c r="AB91" i="9" s="1"/>
  <c r="Z61" i="9"/>
  <c r="AA61" i="9" s="1"/>
  <c r="AB61" i="9" s="1"/>
  <c r="Z109" i="9"/>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112" i="9" l="1"/>
  <c r="AE106" i="9"/>
  <c r="AC105" i="9"/>
  <c r="AD111" i="9" s="1"/>
  <c r="AC104" i="9"/>
  <c r="AD110" i="9"/>
  <c r="AC103" i="9"/>
  <c r="AD109" i="9" s="1"/>
  <c r="AC102" i="9"/>
  <c r="AD108" i="9" s="1"/>
  <c r="AC101" i="9"/>
  <c r="AC100" i="9"/>
  <c r="AC99" i="9"/>
  <c r="AC97" i="9"/>
  <c r="AC98" i="9"/>
  <c r="AC95" i="9"/>
  <c r="AC96" i="9"/>
  <c r="AC94" i="9"/>
  <c r="AC93" i="9"/>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04" i="9" l="1"/>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<sst xmlns="http://schemas.openxmlformats.org/spreadsheetml/2006/main" count="1246" uniqueCount="506">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</sst>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7.75</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70.09</c:v>
                </c:pt>
                <c:pt idx="94">
                  <c:v>56.08</c:v>
                </c:pt>
                <c:pt idx="95">
                  <c:v>42.91</c:v>
                </c:pt>
                <c:pt idx="96">
                  <c:v>32.799999999999997</c:v>
                </c:pt>
                <c:pt idx="97">
                  <c:v>27.76</c:v>
                </c:pt>
                <c:pt idx="98">
                  <c:v>7.75</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79.711428571428584</c:v>
                </c:pt>
                <c:pt idx="94" formatCode="0">
                  <c:v>76.167142857142863</c:v>
                </c:pt>
                <c:pt idx="95" formatCode="0">
                  <c:v>70.081428571428575</c:v>
                </c:pt>
                <c:pt idx="96" formatCode="0">
                  <c:v>63.262857142857136</c:v>
                </c:pt>
                <c:pt idx="97" formatCode="0">
                  <c:v>55.725714285714282</c:v>
                </c:pt>
                <c:pt idx="98" formatCode="0">
                  <c:v>45.354285714285709</c:v>
                </c:pt>
                <c:pt idx="99" formatCode="0">
                  <c:v>33.912857142857142</c:v>
                </c:pt>
                <c:pt idx="100" formatCode="0">
                  <c:v>23.9</c:v>
                </c:pt>
                <c:pt idx="101" formatCode="0">
                  <c:v>15.888571428571428</c:v>
                </c:pt>
                <c:pt idx="102" formatCode="0">
                  <c:v>9.7585714285714289</c:v>
                </c:pt>
                <c:pt idx="103" formatCode="0">
                  <c:v>5.0728571428571438</c:v>
                </c:pt>
                <c:pt idx="104" formatCode="0">
                  <c:v>1.1071428571428572</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70.09</c:v>
                      </c:pt>
                      <c:pt idx="94">
                        <c:v>56.08</c:v>
                      </c:pt>
                      <c:pt idx="95">
                        <c:v>42.91</c:v>
                      </c:pt>
                      <c:pt idx="96">
                        <c:v>32.799999999999997</c:v>
                      </c:pt>
                      <c:pt idx="97">
                        <c:v>27.76</c:v>
                      </c:pt>
                      <c:pt idx="98">
                        <c:v>7.75</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120.563175</c:v>
                </c:pt>
                <c:pt idx="80">
                  <c:v>120.52282500000001</c:v>
                </c:pt>
                <c:pt idx="81">
                  <c:v>130.35824166666669</c:v>
                </c:pt>
                <c:pt idx="82">
                  <c:v>130.64631666666668</c:v>
                </c:pt>
                <c:pt idx="83">
                  <c:v>100.24771666666666</c:v>
                </c:pt>
                <c:pt idx="84">
                  <c:v>100.21771666666666</c:v>
                </c:pt>
                <c:pt idx="85">
                  <c:v>126.10200833333332</c:v>
                </c:pt>
                <c:pt idx="86">
                  <c:v>126.73627500000001</c:v>
                </c:pt>
                <c:pt idx="87">
                  <c:v>117.73467500000001</c:v>
                </c:pt>
                <c:pt idx="88">
                  <c:v>87.37425833333333</c:v>
                </c:pt>
                <c:pt idx="89">
                  <c:v>76.934258333333332</c:v>
                </c:pt>
                <c:pt idx="90">
                  <c:v>65.541758333333334</c:v>
                </c:pt>
                <c:pt idx="91">
                  <c:v>61.440091666666667</c:v>
                </c:pt>
                <c:pt idx="92">
                  <c:v>7.3159333333333327</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70.09</c:v>
                </c:pt>
                <c:pt idx="94">
                  <c:v>56.08</c:v>
                </c:pt>
                <c:pt idx="95">
                  <c:v>42.91</c:v>
                </c:pt>
                <c:pt idx="96">
                  <c:v>32.799999999999997</c:v>
                </c:pt>
                <c:pt idx="97">
                  <c:v>27.76</c:v>
                </c:pt>
                <c:pt idx="98">
                  <c:v>7.75</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120.563175</c:v>
                </c:pt>
                <c:pt idx="86" formatCode="0.0">
                  <c:v>120.52282500000001</c:v>
                </c:pt>
                <c:pt idx="87" formatCode="0.0">
                  <c:v>130.35824166666669</c:v>
                </c:pt>
                <c:pt idx="88" formatCode="0.0">
                  <c:v>130.64631666666668</c:v>
                </c:pt>
                <c:pt idx="89" formatCode="0.0">
                  <c:v>100.24771666666666</c:v>
                </c:pt>
                <c:pt idx="90" formatCode="0.0">
                  <c:v>100.21771666666666</c:v>
                </c:pt>
                <c:pt idx="91" formatCode="0.0">
                  <c:v>126.10200833333332</c:v>
                </c:pt>
                <c:pt idx="92" formatCode="0.0">
                  <c:v>126.73627500000001</c:v>
                </c:pt>
                <c:pt idx="93" formatCode="0.0">
                  <c:v>117.73467500000001</c:v>
                </c:pt>
                <c:pt idx="94" formatCode="0.0">
                  <c:v>87.37425833333333</c:v>
                </c:pt>
                <c:pt idx="95" formatCode="0.0">
                  <c:v>76.934258333333332</c:v>
                </c:pt>
                <c:pt idx="96" formatCode="0.0">
                  <c:v>65.541758333333334</c:v>
                </c:pt>
                <c:pt idx="97" formatCode="0.0">
                  <c:v>61.440091666666667</c:v>
                </c:pt>
                <c:pt idx="98" formatCode="0.0">
                  <c:v>7.3159333333333327</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95" activePane="bottomLeft" state="frozen"/>
      <selection pane="bottomLeft" activeCell="G102" sqref="G102"/>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7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75"/>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
      <c r="A92" s="875"/>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
      <c r="A93" s="874"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0.55748505699268058</v>
      </c>
      <c r="AA93" s="4">
        <f>IF(H93*G93,LOOKUP(Z93,'Daniel''s Tables'!$Z$135:$Z$214,'Daniel''s Tables'!$AB$135:$AB$214),0)</f>
        <v>0.1</v>
      </c>
      <c r="AB93" s="869">
        <f t="shared" si="22"/>
        <v>6.6816666666666666</v>
      </c>
      <c r="AC93" s="871">
        <f t="shared" si="16"/>
        <v>120.563175</v>
      </c>
      <c r="AD93" s="838">
        <f t="shared" si="17"/>
        <v>115.3433154761905</v>
      </c>
      <c r="AE93" s="838"/>
    </row>
    <row r="94" spans="1:31" ht="15.75" customHeight="1" x14ac:dyDescent="0.2">
      <c r="A94" s="874"/>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0.60990376067525076</v>
      </c>
      <c r="AA94" s="4">
        <f>IF(H94*G94,LOOKUP(Z94,'Daniel''s Tables'!$Z$135:$Z$214,'Daniel''s Tables'!$AB$135:$AB$214),0)</f>
        <v>0.11599999999999999</v>
      </c>
      <c r="AB94" s="869">
        <f t="shared" si="22"/>
        <v>9.001599999999998</v>
      </c>
      <c r="AC94" s="871">
        <f t="shared" si="16"/>
        <v>120.52282500000001</v>
      </c>
      <c r="AD94" s="838">
        <f t="shared" si="17"/>
        <v>118.05607857142857</v>
      </c>
      <c r="AE94" s="838"/>
    </row>
    <row r="95" spans="1:31" ht="15.75" customHeight="1" x14ac:dyDescent="0.2">
      <c r="A95" s="874"/>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0.73580425766247715</v>
      </c>
      <c r="AA95" s="4">
        <f>IF(H95*G95,LOOKUP(Z95,'Daniel''s Tables'!$Z$135:$Z$214,'Daniel''s Tables'!$AB$135:$AB$214),0)</f>
        <v>0.32500000000000001</v>
      </c>
      <c r="AB95" s="869">
        <f t="shared" si="22"/>
        <v>30.360416666666669</v>
      </c>
      <c r="AC95" s="871">
        <f t="shared" si="16"/>
        <v>130.35824166666669</v>
      </c>
      <c r="AD95" s="838">
        <f t="shared" si="17"/>
        <v>122.79849166666668</v>
      </c>
      <c r="AE95" s="838"/>
    </row>
    <row r="96" spans="1:31" ht="15.75" customHeight="1" x14ac:dyDescent="0.2">
      <c r="A96" s="874"/>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0.59398230286747544</v>
      </c>
      <c r="AA96" s="4">
        <f>IF(H96*G96,LOOKUP(Z96,'Daniel''s Tables'!$Z$135:$Z$214,'Daniel''s Tables'!$AB$135:$AB$214),0)</f>
        <v>0.1</v>
      </c>
      <c r="AB96" s="869">
        <f t="shared" si="22"/>
        <v>10.44</v>
      </c>
      <c r="AC96" s="871">
        <f t="shared" si="16"/>
        <v>130.64631666666668</v>
      </c>
      <c r="AD96" s="838">
        <f t="shared" si="17"/>
        <v>127.16915476190476</v>
      </c>
      <c r="AE96" s="838"/>
    </row>
    <row r="97" spans="1:31" ht="15.75" customHeight="1" x14ac:dyDescent="0.2">
      <c r="A97" s="874"/>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0.63492936916040565</v>
      </c>
      <c r="AA97" s="4">
        <f>IF(H97*G97,LOOKUP(Z97,'Daniel''s Tables'!$Z$135:$Z$214,'Daniel''s Tables'!$AB$135:$AB$214),0)</f>
        <v>0.15</v>
      </c>
      <c r="AB97" s="869">
        <f t="shared" si="22"/>
        <v>11.3925</v>
      </c>
      <c r="AC97" s="871">
        <f t="shared" si="16"/>
        <v>100.24771666666666</v>
      </c>
      <c r="AD97" s="838">
        <f t="shared" si="17"/>
        <v>122.01663214285715</v>
      </c>
      <c r="AE97" s="838"/>
    </row>
    <row r="98" spans="1:31" ht="15.75" customHeight="1" x14ac:dyDescent="0.2">
      <c r="A98" s="874"/>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0.57488770360010255</v>
      </c>
      <c r="AA98" s="4">
        <f>IF(H98*G98,LOOKUP(Z98,'Daniel''s Tables'!$Z$135:$Z$214,'Daniel''s Tables'!$AB$135:$AB$214),0)</f>
        <v>0.1</v>
      </c>
      <c r="AB98" s="869">
        <f t="shared" si="22"/>
        <v>4.1016666666666666</v>
      </c>
      <c r="AC98" s="871">
        <f t="shared" si="16"/>
        <v>100.21771666666666</v>
      </c>
      <c r="AD98" s="838">
        <f t="shared" si="17"/>
        <v>117.58535714285715</v>
      </c>
      <c r="AE98" s="838"/>
    </row>
    <row r="99" spans="1:31" ht="15.75" customHeight="1" x14ac:dyDescent="0.2">
      <c r="A99" s="874"/>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0.78953592481482882</v>
      </c>
      <c r="AA99" s="4">
        <f>IF(H99*G99,LOOKUP(Z99,'Daniel''s Tables'!$Z$135:$Z$214,'Daniel''s Tables'!$AB$135:$AB$214),0)</f>
        <v>0.42949999999999999</v>
      </c>
      <c r="AB99" s="869">
        <f t="shared" si="22"/>
        <v>54.124158333333334</v>
      </c>
      <c r="AC99" s="871">
        <f t="shared" si="16"/>
        <v>126.10200833333332</v>
      </c>
      <c r="AD99" s="838">
        <f t="shared" si="17"/>
        <v>118.37971428571429</v>
      </c>
      <c r="AE99" s="838">
        <f>AC99</f>
        <v>126.10200833333332</v>
      </c>
    </row>
    <row r="100" spans="1:31" ht="15.75" customHeight="1" x14ac:dyDescent="0.2">
      <c r="A100" s="875"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0.61209188502111489</v>
      </c>
      <c r="AA100" s="4">
        <f>IF(H100*G100,LOOKUP(Z100,'Daniel''s Tables'!$Z$135:$Z$214,'Daniel''s Tables'!$AB$135:$AB$214),0)</f>
        <v>0.122</v>
      </c>
      <c r="AB100" s="869">
        <f t="shared" si="22"/>
        <v>7.3159333333333327</v>
      </c>
      <c r="AC100" s="871">
        <f t="shared" si="16"/>
        <v>126.73627500000001</v>
      </c>
      <c r="AD100" s="838">
        <f t="shared" si="17"/>
        <v>119.26158571428572</v>
      </c>
      <c r="AE100" s="838"/>
    </row>
    <row r="101" spans="1:31" ht="15.75" customHeight="1" x14ac:dyDescent="0.2">
      <c r="A101" s="875"/>
      <c r="B101" s="6">
        <v>34</v>
      </c>
      <c r="C101" s="17">
        <f t="shared" si="0"/>
        <v>45908</v>
      </c>
      <c r="D101" s="6" t="s">
        <v>33</v>
      </c>
      <c r="E101" s="4" t="s">
        <v>437</v>
      </c>
      <c r="F101" s="6">
        <v>10</v>
      </c>
      <c r="G101" s="6"/>
      <c r="H101" s="29"/>
      <c r="I101" s="6" t="str">
        <f t="shared" si="14"/>
        <v>0:00</v>
      </c>
      <c r="J101" s="6"/>
      <c r="K101" s="6"/>
      <c r="L101" s="6" t="str">
        <f t="shared" si="2"/>
        <v>0:00</v>
      </c>
      <c r="M101" s="6"/>
      <c r="N101" s="6"/>
      <c r="O101" s="16"/>
      <c r="P101" s="863"/>
      <c r="Q101" s="864"/>
      <c r="R101" s="4"/>
      <c r="S101" s="4"/>
      <c r="T101" s="16">
        <f t="shared" si="15"/>
        <v>70.09</v>
      </c>
      <c r="U101" s="868">
        <f t="shared" si="18"/>
        <v>79.711428571428584</v>
      </c>
      <c r="V101" s="4">
        <v>70</v>
      </c>
      <c r="W101" s="4">
        <f t="shared" si="19"/>
        <v>80</v>
      </c>
      <c r="X101" s="868">
        <f t="shared" si="20"/>
        <v>79.857142857142861</v>
      </c>
      <c r="Y101" s="4"/>
      <c r="Z101" s="869" t="e">
        <f t="shared" si="21"/>
        <v>#DIV/0!</v>
      </c>
      <c r="AA101" s="4">
        <f>IF(H101*G101,LOOKUP(Z101,'Daniel''s Tables'!$Z$135:$Z$214,'Daniel''s Tables'!$AB$135:$AB$214),0)</f>
        <v>0</v>
      </c>
      <c r="AB101" s="869">
        <f t="shared" si="22"/>
        <v>0</v>
      </c>
      <c r="AC101" s="871">
        <f t="shared" si="16"/>
        <v>117.73467500000001</v>
      </c>
      <c r="AD101" s="838">
        <f t="shared" si="17"/>
        <v>118.86327857142858</v>
      </c>
      <c r="AE101" s="838"/>
    </row>
    <row r="102" spans="1:31" ht="15.75" customHeight="1" x14ac:dyDescent="0.2">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56.08</v>
      </c>
      <c r="U102" s="868">
        <f t="shared" si="18"/>
        <v>76.167142857142863</v>
      </c>
      <c r="V102" s="4">
        <v>70</v>
      </c>
      <c r="W102" s="4">
        <f t="shared" si="19"/>
        <v>80</v>
      </c>
      <c r="X102" s="868">
        <f t="shared" si="20"/>
        <v>80.285714285714292</v>
      </c>
      <c r="Y102" s="4"/>
      <c r="Z102" s="869" t="e">
        <f t="shared" si="21"/>
        <v>#DIV/0!</v>
      </c>
      <c r="AA102" s="4">
        <f>IF(H102*G102,LOOKUP(Z102,'Daniel''s Tables'!$Z$135:$Z$214,'Daniel''s Tables'!$AB$135:$AB$214),0)</f>
        <v>0</v>
      </c>
      <c r="AB102" s="869">
        <f t="shared" si="22"/>
        <v>0</v>
      </c>
      <c r="AC102" s="871">
        <f t="shared" si="16"/>
        <v>87.37425833333333</v>
      </c>
      <c r="AD102" s="838">
        <f t="shared" si="17"/>
        <v>112.72270952380953</v>
      </c>
      <c r="AE102" s="838"/>
    </row>
    <row r="103" spans="1:31" ht="15.75" customHeight="1" x14ac:dyDescent="0.2">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42.91</v>
      </c>
      <c r="U103" s="868">
        <f t="shared" si="18"/>
        <v>70.081428571428575</v>
      </c>
      <c r="V103" s="4">
        <v>70</v>
      </c>
      <c r="W103" s="4">
        <f t="shared" si="19"/>
        <v>77</v>
      </c>
      <c r="X103" s="868">
        <f t="shared" si="20"/>
        <v>79.571428571428569</v>
      </c>
      <c r="Y103" s="4"/>
      <c r="Z103" s="869" t="e">
        <f t="shared" si="21"/>
        <v>#DIV/0!</v>
      </c>
      <c r="AA103" s="4">
        <f>IF(H103*G103,LOOKUP(Z103,'Daniel''s Tables'!$Z$135:$Z$214,'Daniel''s Tables'!$AB$135:$AB$214),0)</f>
        <v>0</v>
      </c>
      <c r="AB103" s="869">
        <f t="shared" si="22"/>
        <v>0</v>
      </c>
      <c r="AC103" s="871">
        <f t="shared" si="16"/>
        <v>76.934258333333332</v>
      </c>
      <c r="AD103" s="838">
        <f t="shared" si="17"/>
        <v>105.04955833333334</v>
      </c>
      <c r="AE103" s="838"/>
    </row>
    <row r="104" spans="1:31" ht="15.75" customHeight="1" x14ac:dyDescent="0.2">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4.6974652777777779</v>
      </c>
      <c r="Q104" s="865"/>
      <c r="R104" s="4"/>
      <c r="S104" s="4"/>
      <c r="T104" s="16">
        <f t="shared" si="15"/>
        <v>32.799999999999997</v>
      </c>
      <c r="U104" s="868">
        <f t="shared" si="18"/>
        <v>63.262857142857136</v>
      </c>
      <c r="V104" s="4">
        <v>70</v>
      </c>
      <c r="W104" s="4">
        <f t="shared" si="19"/>
        <v>77</v>
      </c>
      <c r="X104" s="868">
        <f t="shared" si="20"/>
        <v>79.285714285714292</v>
      </c>
      <c r="Y104" s="4"/>
      <c r="Z104" s="869" t="e">
        <f t="shared" si="21"/>
        <v>#DIV/0!</v>
      </c>
      <c r="AA104" s="4">
        <f>IF(H104*G104,LOOKUP(Z104,'Daniel''s Tables'!$Z$135:$Z$214,'Daniel''s Tables'!$AB$135:$AB$214),0)</f>
        <v>0</v>
      </c>
      <c r="AB104" s="869">
        <f t="shared" si="22"/>
        <v>0</v>
      </c>
      <c r="AC104" s="871">
        <f t="shared" si="16"/>
        <v>65.541758333333334</v>
      </c>
      <c r="AD104" s="838">
        <f t="shared" si="17"/>
        <v>100.09156428571427</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4.1643518518518517E-2</v>
      </c>
      <c r="O105" s="16"/>
      <c r="P105" s="863">
        <f>N106+P98</f>
        <v>915.53</v>
      </c>
      <c r="Q105" s="866"/>
      <c r="R105" s="4"/>
      <c r="S105" s="4"/>
      <c r="T105" s="16">
        <f t="shared" si="15"/>
        <v>27.76</v>
      </c>
      <c r="U105" s="868">
        <f t="shared" si="18"/>
        <v>55.725714285714282</v>
      </c>
      <c r="V105" s="4">
        <v>70</v>
      </c>
      <c r="W105" s="4">
        <f t="shared" si="19"/>
        <v>77</v>
      </c>
      <c r="X105" s="868">
        <f t="shared" si="20"/>
        <v>78.714285714285708</v>
      </c>
      <c r="Y105" s="4"/>
      <c r="Z105" s="869" t="e">
        <f t="shared" si="21"/>
        <v>#DIV/0!</v>
      </c>
      <c r="AA105" s="4">
        <f>IF(H105*G105,LOOKUP(Z105,'Daniel''s Tables'!$Z$135:$Z$214,'Daniel''s Tables'!$AB$135:$AB$214),0)</f>
        <v>0</v>
      </c>
      <c r="AB105" s="869">
        <f t="shared" si="22"/>
        <v>0</v>
      </c>
      <c r="AC105" s="871">
        <f t="shared" si="16"/>
        <v>61.440091666666667</v>
      </c>
      <c r="AD105" s="838">
        <f t="shared" si="17"/>
        <v>94.551903571428554</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7.75</v>
      </c>
      <c r="O106" s="16"/>
      <c r="P106" s="863">
        <f>M106+P99</f>
        <v>1021</v>
      </c>
      <c r="Q106" s="862">
        <f>P105/P106</f>
        <v>0.89669931439764938</v>
      </c>
      <c r="R106" s="4"/>
      <c r="S106" s="4"/>
      <c r="T106" s="16">
        <f t="shared" si="15"/>
        <v>7.75</v>
      </c>
      <c r="U106" s="868">
        <f t="shared" si="18"/>
        <v>45.354285714285709</v>
      </c>
      <c r="V106" s="4">
        <v>70</v>
      </c>
      <c r="W106" s="4">
        <f t="shared" si="19"/>
        <v>74</v>
      </c>
      <c r="X106" s="868">
        <f t="shared" si="20"/>
        <v>77.857142857142861</v>
      </c>
      <c r="Y106" s="4"/>
      <c r="Z106" s="869" t="e">
        <f t="shared" si="21"/>
        <v>#DIV/0!</v>
      </c>
      <c r="AA106" s="4">
        <f>IF(H106*G106,LOOKUP(Z106,'Daniel''s Tables'!$Z$135:$Z$214,'Daniel''s Tables'!$AB$135:$AB$214),0)</f>
        <v>0</v>
      </c>
      <c r="AB106" s="869">
        <f t="shared" si="22"/>
        <v>0</v>
      </c>
      <c r="AC106" s="871">
        <f t="shared" si="16"/>
        <v>7.3159333333333327</v>
      </c>
      <c r="AD106" s="838">
        <f t="shared" si="17"/>
        <v>77.582464285714295</v>
      </c>
      <c r="AE106" s="838">
        <f>AC106</f>
        <v>7.3159333333333327</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33.912857142857142</v>
      </c>
      <c r="V107" s="4">
        <v>70</v>
      </c>
      <c r="W107" s="4">
        <f t="shared" si="19"/>
        <v>76</v>
      </c>
      <c r="X107" s="868">
        <f t="shared" si="20"/>
        <v>77.285714285714292</v>
      </c>
      <c r="Y107" s="4"/>
      <c r="Z107" s="869" t="e">
        <f t="shared" si="21"/>
        <v>#DIV/0!</v>
      </c>
      <c r="AA107" s="4">
        <f>IF(H107*G107,LOOKUP(Z107,'Daniel''s Tables'!$Z$135:$Z$214,'Daniel''s Tables'!$AB$135:$AB$214),0)</f>
        <v>0</v>
      </c>
      <c r="AB107" s="869">
        <f t="shared" si="22"/>
        <v>0</v>
      </c>
      <c r="AC107" s="871">
        <f t="shared" si="16"/>
        <v>0</v>
      </c>
      <c r="AD107" s="838">
        <f t="shared" si="17"/>
        <v>59.477282142857135</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23.9</v>
      </c>
      <c r="V108" s="4">
        <v>70</v>
      </c>
      <c r="W108" s="4">
        <f t="shared" si="19"/>
        <v>72</v>
      </c>
      <c r="X108" s="868">
        <f t="shared" si="20"/>
        <v>76.142857142857139</v>
      </c>
      <c r="Y108" s="4"/>
      <c r="Z108" s="869" t="e">
        <f t="shared" si="21"/>
        <v>#DIV/0!</v>
      </c>
      <c r="AA108" s="4">
        <f>IF(H108*G108,LOOKUP(Z108,'Daniel''s Tables'!$Z$135:$Z$214,'Daniel''s Tables'!$AB$135:$AB$214),0)</f>
        <v>0</v>
      </c>
      <c r="AB108" s="869">
        <f t="shared" si="22"/>
        <v>0</v>
      </c>
      <c r="AC108" s="871">
        <f t="shared" si="16"/>
        <v>0</v>
      </c>
      <c r="AD108" s="838">
        <f t="shared" si="17"/>
        <v>42.658042857142853</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15.888571428571428</v>
      </c>
      <c r="V109" s="4">
        <v>70</v>
      </c>
      <c r="W109" s="4">
        <f t="shared" si="19"/>
        <v>70</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30.176005952380955</v>
      </c>
      <c r="AE109" s="838"/>
    </row>
    <row r="110" spans="1:31" ht="15.75" customHeight="1" x14ac:dyDescent="0.2">
      <c r="A110" s="874"/>
      <c r="B110" s="854">
        <v>25</v>
      </c>
      <c r="C110" s="855">
        <f t="shared" si="0"/>
        <v>45917</v>
      </c>
      <c r="D110" s="854" t="s">
        <v>26</v>
      </c>
      <c r="E110" s="856" t="s">
        <v>384</v>
      </c>
      <c r="F110" s="854">
        <v>7</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9.7585714285714289</v>
      </c>
      <c r="V110" s="4">
        <v>70</v>
      </c>
      <c r="W110" s="4">
        <f t="shared" si="19"/>
        <v>70</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19.18539761904762</v>
      </c>
      <c r="AE110" s="838"/>
    </row>
    <row r="111" spans="1:31" ht="15.75" customHeight="1" x14ac:dyDescent="0.2">
      <c r="A111" s="874"/>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4.6974652777777779</v>
      </c>
      <c r="Q111" s="865"/>
      <c r="R111" s="4"/>
      <c r="S111" s="4"/>
      <c r="T111" s="16">
        <f t="shared" si="15"/>
        <v>0</v>
      </c>
      <c r="U111" s="868">
        <f t="shared" si="18"/>
        <v>5.0728571428571438</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9.8222892857142856</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915.53</v>
      </c>
      <c r="Q112" s="866"/>
      <c r="R112" s="4"/>
      <c r="S112" s="4"/>
      <c r="T112" s="16">
        <f t="shared" si="15"/>
        <v>0</v>
      </c>
      <c r="U112" s="868">
        <f t="shared" si="18"/>
        <v>1.1071428571428572</v>
      </c>
      <c r="V112" s="4">
        <v>70</v>
      </c>
      <c r="W112" s="4">
        <f t="shared" si="19"/>
        <v>66</v>
      </c>
      <c r="X112" s="868">
        <f t="shared" si="20"/>
        <v>70.857142857142861</v>
      </c>
      <c r="Y112" s="4"/>
      <c r="Z112" s="869" t="e">
        <f t="shared" si="21"/>
        <v>#DIV/0!</v>
      </c>
      <c r="AA112" s="4">
        <f>IF(H112*G112,LOOKUP(Z112,'Daniel''s Tables'!$Z$135:$Z$214,'Daniel''s Tables'!$AB$135:$AB$214),0)</f>
        <v>0</v>
      </c>
      <c r="AB112" s="869">
        <f t="shared" si="22"/>
        <v>0</v>
      </c>
      <c r="AC112" s="871">
        <f t="shared" si="16"/>
        <v>0</v>
      </c>
      <c r="AD112" s="838">
        <f t="shared" si="17"/>
        <v>1.0451333333333332</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0.84070707070707074</v>
      </c>
      <c r="R113" s="4"/>
      <c r="S113" s="4"/>
      <c r="T113" s="16">
        <f t="shared" si="15"/>
        <v>0</v>
      </c>
      <c r="U113" s="868">
        <f t="shared" si="18"/>
        <v>0</v>
      </c>
      <c r="V113" s="4">
        <v>70</v>
      </c>
      <c r="W113" s="4">
        <f t="shared" si="19"/>
        <v>68</v>
      </c>
      <c r="X113" s="868">
        <f t="shared" si="20"/>
        <v>70</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68.285714285714292</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67.428571428571431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66</v>
      </c>
      <c r="X116" s="868">
        <f t="shared" si="20"/>
        <v>66.857142857142861</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67</v>
      </c>
      <c r="X117" s="868">
        <f t="shared" si="20"/>
        <v>66.428571428571431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4.6974652777777779</v>
      </c>
      <c r="Q118" s="865"/>
      <c r="R118" s="4"/>
      <c r="S118" s="4"/>
      <c r="T118" s="16">
        <f t="shared" si="15"/>
        <v>0</v>
      </c>
      <c r="U118" s="868">
        <f t="shared" si="18"/>
        <v>0</v>
      </c>
      <c r="V118" s="4">
        <v>70</v>
      </c>
      <c r="W118" s="4">
        <f t="shared" si="19"/>
        <v>65</v>
      </c>
      <c r="X118" s="868">
        <f t="shared" si="20"/>
        <v>66</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915.53</v>
      </c>
      <c r="Q119" s="866"/>
      <c r="R119" s="4"/>
      <c r="S119" s="4"/>
      <c r="T119" s="16">
        <f t="shared" si="15"/>
        <v>0</v>
      </c>
      <c r="U119" s="868">
        <f t="shared" si="18"/>
        <v>0</v>
      </c>
      <c r="V119" s="4">
        <v>70</v>
      </c>
      <c r="W119" s="4">
        <f t="shared" si="19"/>
        <v>78</v>
      </c>
      <c r="X119" s="868">
        <f t="shared" si="20"/>
        <v>67.714285714285708</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0.79266666666666663</v>
      </c>
      <c r="R120" s="4"/>
      <c r="S120" s="4"/>
      <c r="T120" s="16">
        <f t="shared" si="15"/>
        <v>0</v>
      </c>
      <c r="U120" s="868">
        <f t="shared" si="18"/>
        <v>0</v>
      </c>
      <c r="V120" s="4">
        <v>70</v>
      </c>
      <c r="W120" s="4">
        <f t="shared" si="19"/>
        <v>66</v>
      </c>
      <c r="X120" s="868">
        <f t="shared" si="20"/>
        <v>67.428571428571431</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63</v>
      </c>
      <c r="X123" s="868">
        <f t="shared" si="20"/>
        <v>66.857142857142861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66</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4.6974652777777779</v>
      </c>
      <c r="Q125" s="865"/>
      <c r="R125" s="4"/>
      <c r="S125" s="4"/>
      <c r="T125" s="16">
        <f t="shared" si="15"/>
        <v>0</v>
      </c>
      <c r="U125" s="868">
        <f t="shared" si="18"/>
        <v>0</v>
      </c>
      <c r="V125" s="4">
        <v>70</v>
      </c>
      <c r="W125" s="4">
        <f t="shared" si="19"/>
        <v>61</v>
      </c>
      <c r="X125" s="868">
        <f t="shared" si="20"/>
        <v>65.428571428571431</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915.53</v>
      </c>
      <c r="Q126" s="866"/>
      <c r="R126" s="4"/>
      <c r="S126" s="4"/>
      <c r="T126" s="16">
        <f t="shared" si="15"/>
        <v>0</v>
      </c>
      <c r="U126" s="868">
        <f t="shared" si="18"/>
        <v>0</v>
      </c>
      <c r="V126" s="4">
        <v>70</v>
      </c>
      <c r="W126" s="4">
        <f t="shared" si="19"/>
        <v>48</v>
      </c>
      <c r="X126" s="868">
        <f t="shared" si="20"/>
        <v>61.142857142857146</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0.75476504534212696</v>
      </c>
      <c r="R127" s="4"/>
      <c r="S127" s="4"/>
      <c r="T127" s="16">
        <f t="shared" si="15"/>
        <v>0</v>
      </c>
      <c r="U127" s="868">
        <f t="shared" si="18"/>
        <v>0</v>
      </c>
      <c r="V127" s="4">
        <v>70</v>
      </c>
      <c r="W127" s="4">
        <f t="shared" si="19"/>
        <v>58</v>
      </c>
      <c r="X127" s="868">
        <f t="shared" si="20"/>
        <v>60</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59.428571428571431</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59.714285714285715</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59.571428571428569</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59.857142857142854</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4.6974652777777779</v>
      </c>
      <c r="Q132" s="865"/>
      <c r="R132" s="4"/>
      <c r="S132" s="4"/>
      <c r="T132" s="16">
        <f t="shared" si="15"/>
        <v>0</v>
      </c>
      <c r="U132" s="868">
        <f t="shared" si="18"/>
        <v>0</v>
      </c>
      <c r="V132" s="4">
        <v>70</v>
      </c>
      <c r="W132" s="4">
        <f t="shared" si="19"/>
        <v>60</v>
      </c>
      <c r="X132" s="868">
        <f t="shared" si="20"/>
        <v>59.714285714285715</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915.53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0.7277662957074722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7.75</v>
      </c>
      <c r="L16" s="838">
        <f>(K16-K15)/((K16+K15)/2)*100</f>
        <v>-164.81271282633372</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f>(K17-K16)/((K17+K16)/2)*100</f>
        <v>-200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5" workbookViewId="0">
      <selection activeCell="J61" sqref="J61"/>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2025-09-08T20:44:47Z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