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859AB71A-93B0-452C-849D-F4D643EC133D}"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69" i="9"/>
  <c r="AB69" i="9" s="1"/>
  <c r="AA70" i="9"/>
  <c r="AB70" i="9" s="1"/>
  <c r="AA71" i="9"/>
  <c r="AB71" i="9" s="1"/>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115" i="9"/>
  <c r="AD115" i="9" s="1"/>
  <c r="AC84" i="9"/>
  <c r="AD84" i="9" s="1"/>
  <c r="AC82" i="9"/>
  <c r="AD82" i="9" s="1"/>
  <c r="AC81" i="9"/>
  <c r="AD81" i="9" s="1"/>
  <c r="AC113" i="9"/>
  <c r="AC80" i="9"/>
  <c r="AD80" i="9" s="1"/>
  <c r="AC79" i="9"/>
  <c r="AD79" i="9" s="1"/>
  <c r="AC123" i="9"/>
  <c r="AD123" i="9" s="1"/>
  <c r="AC75" i="9"/>
  <c r="AD75" i="9" s="1"/>
  <c r="AC77" i="9"/>
  <c r="AD77" i="9" s="1"/>
  <c r="AC124" i="9"/>
  <c r="AD124" i="9" s="1"/>
  <c r="AC105" i="9"/>
  <c r="AD105" i="9" s="1"/>
  <c r="AC78" i="9"/>
  <c r="AD78" i="9" s="1"/>
  <c r="AC76" i="9"/>
  <c r="AD76" i="9" s="1"/>
  <c r="AC126" i="9"/>
  <c r="AD126" i="9" s="1"/>
  <c r="AC125" i="9"/>
  <c r="AD125" i="9" s="1"/>
  <c r="AC103" i="9"/>
  <c r="AD10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98" i="9"/>
  <c r="AD98" i="9" s="1"/>
  <c r="AC96" i="9"/>
  <c r="AD96" i="9" s="1"/>
  <c r="AC94" i="9"/>
  <c r="AD94" i="9" s="1"/>
  <c r="AC104" i="9"/>
  <c r="AD104" i="9" s="1"/>
  <c r="AC93" i="9"/>
  <c r="AD93" i="9" s="1"/>
  <c r="AC129" i="9"/>
  <c r="AD129" i="9" s="1"/>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AA68" i="9" s="1"/>
  <c r="AB68" i="9" s="1"/>
  <c r="AC74" i="9" s="1"/>
  <c r="AD74" i="9" s="1"/>
  <c r="Z97" i="9"/>
  <c r="Z125" i="9"/>
  <c r="Z85" i="9"/>
  <c r="Z64" i="9"/>
  <c r="AA64" i="9" s="1"/>
  <c r="AB64"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Z50" i="9"/>
  <c r="AA50" i="9" s="1"/>
  <c r="AB50" i="9" s="1"/>
  <c r="Z67" i="9"/>
  <c r="AA67" i="9" s="1"/>
  <c r="AB67" i="9" s="1"/>
  <c r="AC73" i="9" s="1"/>
  <c r="AD73" i="9" s="1"/>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Z91" i="9"/>
  <c r="Z61" i="9"/>
  <c r="AA61" i="9" s="1"/>
  <c r="AB61" i="9" s="1"/>
  <c r="Z109" i="9"/>
  <c r="Z115" i="9"/>
  <c r="Z74" i="9"/>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70" i="9" l="1"/>
  <c r="AD70" i="9" s="1"/>
  <c r="AC71" i="9"/>
  <c r="AD71" i="9" s="1"/>
  <c r="AC72" i="9"/>
  <c r="AD72" i="9" s="1"/>
  <c r="AC69" i="9"/>
  <c r="AD69" i="9" s="1"/>
  <c r="AC64" i="9"/>
  <c r="AC67" i="9"/>
  <c r="AD67" i="9" s="1"/>
  <c r="AC68" i="9"/>
  <c r="AD68" i="9" s="1"/>
  <c r="AC66" i="9"/>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E71" i="9" l="1"/>
  <c r="G24" i="6"/>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<sst xmlns="http://schemas.openxmlformats.org/spreadsheetml/2006/main" count="1246" uniqueCount="503">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</sst>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26.41</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51.99</c:v>
                </c:pt>
                <c:pt idx="62">
                  <c:v>46.59</c:v>
                </c:pt>
                <c:pt idx="63">
                  <c:v>26.41</c:v>
                </c:pt>
                <c:pt idx="64">
                  <c:v>21.39</c:v>
                </c:pt>
                <c:pt idx="65">
                  <c:v>16.380000000000003</c:v>
                </c:pt>
                <c:pt idx="66">
                  <c:v>5.07</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68.051428571428559</c:v>
                </c:pt>
                <c:pt idx="62" formatCode="0">
                  <c:v>63.894285714285715</c:v>
                </c:pt>
                <c:pt idx="63" formatCode="0">
                  <c:v>56.842857142857149</c:v>
                </c:pt>
                <c:pt idx="64" formatCode="0">
                  <c:v>49.360000000000007</c:v>
                </c:pt>
                <c:pt idx="65" formatCode="0">
                  <c:v>41.53142857142857</c:v>
                </c:pt>
                <c:pt idx="66" formatCode="0">
                  <c:v>32.977142857142852</c:v>
                </c:pt>
                <c:pt idx="67" formatCode="0">
                  <c:v>23.975714285714282</c:v>
                </c:pt>
                <c:pt idx="68" formatCode="0">
                  <c:v>16.548571428571428</c:v>
                </c:pt>
                <c:pt idx="69" formatCode="0">
                  <c:v>9.8928571428571423</c:v>
                </c:pt>
                <c:pt idx="70" formatCode="0">
                  <c:v>6.12</c:v>
                </c:pt>
                <c:pt idx="71" formatCode="0">
                  <c:v>3.0642857142857145</c:v>
                </c:pt>
                <c:pt idx="72" formatCode="0">
                  <c:v>0.72428571428571431</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51.99</c:v>
                      </c:pt>
                      <c:pt idx="62">
                        <c:v>46.59</c:v>
                      </c:pt>
                      <c:pt idx="63">
                        <c:v>26.41</c:v>
                      </c:pt>
                      <c:pt idx="64">
                        <c:v>21.39</c:v>
                      </c:pt>
                      <c:pt idx="65">
                        <c:v>16.380000000000003</c:v>
                      </c:pt>
                      <c:pt idx="66">
                        <c:v>5.07</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78.227366666666668</c:v>
                </c:pt>
                <c:pt idx="56">
                  <c:v>73.355366666666669</c:v>
                </c:pt>
                <c:pt idx="57">
                  <c:v>36.351841666666665</c:v>
                </c:pt>
                <c:pt idx="58">
                  <c:v>31.827841666666668</c:v>
                </c:pt>
                <c:pt idx="59">
                  <c:v>27.668091666666669</c:v>
                </c:pt>
                <c:pt idx="60">
                  <c:v>4.2066666666666661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51.99</c:v>
                </c:pt>
                <c:pt idx="62">
                  <c:v>46.59</c:v>
                </c:pt>
                <c:pt idx="63">
                  <c:v>26.41</c:v>
                </c:pt>
                <c:pt idx="64">
                  <c:v>21.39</c:v>
                </c:pt>
                <c:pt idx="65">
                  <c:v>16.380000000000003</c:v>
                </c:pt>
                <c:pt idx="66">
                  <c:v>5.07</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78.227366666666668</c:v>
                </c:pt>
                <c:pt idx="62" formatCode="0.0">
                  <c:v>73.355366666666669</c:v>
                </c:pt>
                <c:pt idx="63" formatCode="0.0">
                  <c:v>36.351841666666665</c:v>
                </c:pt>
                <c:pt idx="64" formatCode="0.0">
                  <c:v>31.827841666666668</c:v>
                </c:pt>
                <c:pt idx="65" formatCode="0.0">
                  <c:v>27.668091666666669</c:v>
                </c:pt>
                <c:pt idx="66" formatCode="0.0">
                  <c:v>4.2066666666666661</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58" activePane="bottomLeft" state="frozen"/>
      <selection pane="bottomLeft" activeCell="H69" sqref="H69"/>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5">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5">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7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5">
      <c r="A52" s="87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5">
      <c r="A53" s="87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5">
      <c r="A54" s="87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5">
      <c r="A55" s="87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5">
      <c r="A56" s="87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5">
      <c r="A57" s="87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5">
      <c r="A58" s="87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5">
      <c r="A59" s="87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5">
      <c r="A60" s="87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5">
      <c r="A61" s="87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5">
      <c r="A62" s="87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16.054153571428571</v>
      </c>
      <c r="AE62" s="838"/>
    </row>
    <row r="63" spans="1:31" ht="15.75" customHeight="1" x14ac:dyDescent="0.25">
      <c r="A63" s="87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15.861653571428572</v>
      </c>
      <c r="AE63" s="838"/>
    </row>
    <row r="64" spans="1:31" ht="15.75" customHeight="1" x14ac:dyDescent="0.25">
      <c r="A64" s="87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14.131639285714286</v>
      </c>
      <c r="AE64" s="838">
        <f>AC64</f>
        <v>98.921475000000001</v>
      </c>
    </row>
    <row r="65" spans="1:31" ht="15.75" customHeight="1" x14ac:dyDescent="0.25">
      <c r="A65" s="87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13.947686904761905</v>
      </c>
      <c r="AE65" s="838"/>
    </row>
    <row r="66" spans="1:31" ht="15.75" customHeight="1" x14ac:dyDescent="0.25">
      <c r="A66" s="873"/>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13.678603571428571</v>
      </c>
      <c r="AE66" s="838"/>
    </row>
    <row r="67" spans="1:31" ht="15.75" customHeight="1" x14ac:dyDescent="0.25">
      <c r="A67" s="873"/>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13.258371428571428</v>
      </c>
      <c r="AE67" s="838"/>
    </row>
    <row r="68" spans="1:31" ht="15.75" customHeight="1" x14ac:dyDescent="0.25">
      <c r="A68" s="873"/>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12.724680952380952</v>
      </c>
      <c r="AE68" s="838"/>
    </row>
    <row r="69" spans="1:31" ht="15.75" customHeight="1" x14ac:dyDescent="0.25">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2.970092592592593</v>
      </c>
      <c r="Q69" s="865"/>
      <c r="R69" s="4"/>
      <c r="T69" s="16">
        <f t="shared" si="5"/>
        <v>51.99</v>
      </c>
      <c r="U69" s="868">
        <f t="shared" si="8"/>
        <v>68.051428571428559</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78.227366666666668</v>
      </c>
      <c r="AD69" s="838">
        <f t="shared" si="7"/>
        <v>11.175338095238095</v>
      </c>
      <c r="AE69" s="838"/>
    </row>
    <row r="70" spans="1:31" ht="15.75" customHeight="1" x14ac:dyDescent="0.25">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0.13662037037037039</v>
      </c>
      <c r="O70" s="858"/>
      <c r="P70" s="863">
        <f>N71+P63</f>
        <v>572.49</v>
      </c>
      <c r="Q70" s="866"/>
      <c r="R70" s="4"/>
      <c r="T70" s="16">
        <f t="shared" si="5"/>
        <v>46.59</v>
      </c>
      <c r="U70" s="868">
        <f t="shared" si="8"/>
        <v>63.894285714285715</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73.355366666666669</v>
      </c>
      <c r="AD70" s="838">
        <f t="shared" si="7"/>
        <v>10.479338095238095</v>
      </c>
      <c r="AE70" s="838"/>
    </row>
    <row r="71" spans="1:31" ht="15.75" customHeight="1" x14ac:dyDescent="0.25">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26.41</v>
      </c>
      <c r="O71" s="858"/>
      <c r="P71" s="863">
        <f>M71+P64</f>
        <v>642</v>
      </c>
      <c r="Q71" s="862">
        <f>P70/P71</f>
        <v>0.8917289719626168</v>
      </c>
      <c r="R71" s="4"/>
      <c r="T71" s="16">
        <f t="shared" si="5"/>
        <v>26.41</v>
      </c>
      <c r="U71" s="868">
        <f t="shared" si="8"/>
        <v>56.842857142857149</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36.351841666666665</v>
      </c>
      <c r="AD71" s="838">
        <f t="shared" si="7"/>
        <v>5.1931202380952382</v>
      </c>
      <c r="AE71" s="838">
        <f>AC71</f>
        <v>36.351841666666665</v>
      </c>
    </row>
    <row r="72" spans="1:31" ht="15.75" customHeight="1" x14ac:dyDescent="0.25">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21.39</v>
      </c>
      <c r="U72" s="868">
        <f t="shared" si="8"/>
        <v>49.360000000000007</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31.827841666666668</v>
      </c>
      <c r="AD72" s="838">
        <f t="shared" si="7"/>
        <v>4.5468345238095242</v>
      </c>
      <c r="AE72" s="838"/>
    </row>
    <row r="73" spans="1:31" ht="15.75" customHeight="1" x14ac:dyDescent="0.25">
      <c r="A73" s="874"/>
      <c r="B73" s="6">
        <v>62</v>
      </c>
      <c r="C73" s="17">
        <f t="shared" si="0"/>
        <v>45880</v>
      </c>
      <c r="D73" s="6" t="s">
        <v>33</v>
      </c>
      <c r="E73" s="4" t="s">
        <v>408</v>
      </c>
      <c r="F73" s="6">
        <v>16</v>
      </c>
      <c r="G73" s="6"/>
      <c r="H73" s="29"/>
      <c r="I73" s="6" t="str">
        <f t="shared" si="14"/>
        <v>0:00</v>
      </c>
      <c r="J73" s="6"/>
      <c r="K73" s="6"/>
      <c r="L73" s="6" t="str">
        <f t="shared" si="2"/>
        <v>0:00</v>
      </c>
      <c r="M73" s="6"/>
      <c r="N73" s="6"/>
      <c r="O73" s="16"/>
      <c r="P73" s="863"/>
      <c r="Q73" s="864"/>
      <c r="R73" s="4"/>
      <c r="T73" s="16">
        <f t="shared" si="5"/>
        <v>16.380000000000003</v>
      </c>
      <c r="U73" s="868">
        <f t="shared" si="8"/>
        <v>41.53142857142857</v>
      </c>
      <c r="V73" s="4">
        <v>70</v>
      </c>
      <c r="W73" s="4">
        <f t="shared" si="9"/>
        <v>84</v>
      </c>
      <c r="X73" s="868">
        <f t="shared" si="10"/>
        <v>68.285714285714292</v>
      </c>
      <c r="Y73" s="4"/>
      <c r="Z73" s="869" t="e">
        <f t="shared" si="11"/>
        <v>#DIV/0!</v>
      </c>
      <c r="AA73" s="4">
        <f>IF(H73*G73,LOOKUP(Z73,'Daniel''s Tables'!$Z$135:$Z$214,'Daniel''s Tables'!$AB$135:$AB$214),0)</f>
        <v>0</v>
      </c>
      <c r="AB73" s="869">
        <f t="shared" si="12"/>
        <v>0</v>
      </c>
      <c r="AC73" s="871">
        <f t="shared" si="6"/>
        <v>27.668091666666669</v>
      </c>
      <c r="AD73" s="838">
        <f t="shared" si="7"/>
        <v>3.9525845238095241</v>
      </c>
      <c r="AE73" s="838"/>
    </row>
    <row r="74" spans="1:31" ht="15.75" customHeight="1" x14ac:dyDescent="0.25">
      <c r="A74" s="874"/>
      <c r="B74" s="6">
        <v>61</v>
      </c>
      <c r="C74" s="17">
        <f t="shared" si="0"/>
        <v>45881</v>
      </c>
      <c r="D74" s="6" t="s">
        <v>34</v>
      </c>
      <c r="E74" s="4" t="s">
        <v>385</v>
      </c>
      <c r="F74" s="6">
        <v>8</v>
      </c>
      <c r="G74" s="6"/>
      <c r="H74" s="29"/>
      <c r="I74" s="6" t="str">
        <f t="shared" si="14"/>
        <v>0:00</v>
      </c>
      <c r="J74" s="29"/>
      <c r="K74" s="6"/>
      <c r="L74" s="6" t="str">
        <f t="shared" si="2"/>
        <v>0:00</v>
      </c>
      <c r="M74" s="6"/>
      <c r="N74" s="6"/>
      <c r="O74" s="16"/>
      <c r="P74" s="863"/>
      <c r="Q74" s="864"/>
      <c r="R74" s="4"/>
      <c r="T74" s="16">
        <f t="shared" si="5"/>
        <v>5.07</v>
      </c>
      <c r="U74" s="868">
        <f t="shared" si="8"/>
        <v>32.977142857142852</v>
      </c>
      <c r="V74" s="4">
        <v>70</v>
      </c>
      <c r="W74" s="4">
        <f t="shared" si="9"/>
        <v>82</v>
      </c>
      <c r="X74" s="868">
        <f t="shared" si="10"/>
        <v>71.285714285714292</v>
      </c>
      <c r="Y74" s="4"/>
      <c r="Z74" s="869" t="e">
        <f t="shared" si="11"/>
        <v>#DIV/0!</v>
      </c>
      <c r="AA74" s="4">
        <f>IF(H74*G74,LOOKUP(Z74,'Daniel''s Tables'!$Z$135:$Z$214,'Daniel''s Tables'!$AB$135:$AB$214),0)</f>
        <v>0</v>
      </c>
      <c r="AB74" s="869">
        <f t="shared" si="12"/>
        <v>0</v>
      </c>
      <c r="AC74" s="871">
        <f t="shared" si="6"/>
        <v>4.2066666666666661</v>
      </c>
      <c r="AD74" s="838">
        <f t="shared" si="7"/>
        <v>0.6009523809523809</v>
      </c>
      <c r="AE74" s="838"/>
    </row>
    <row r="75" spans="1:31" ht="15.75" customHeight="1" x14ac:dyDescent="0.25">
      <c r="A75" s="874"/>
      <c r="B75" s="6">
        <v>60</v>
      </c>
      <c r="C75" s="17">
        <f t="shared" si="0"/>
        <v>45882</v>
      </c>
      <c r="D75" s="6" t="s">
        <v>26</v>
      </c>
      <c r="E75" s="4" t="s">
        <v>479</v>
      </c>
      <c r="F75" s="6">
        <v>20</v>
      </c>
      <c r="G75" s="6"/>
      <c r="H75" s="29"/>
      <c r="I75" s="6" t="str">
        <f t="shared" si="14"/>
        <v>0:00</v>
      </c>
      <c r="J75" s="6"/>
      <c r="K75" s="6"/>
      <c r="L75" s="6" t="str">
        <f t="shared" si="2"/>
        <v>0:00</v>
      </c>
      <c r="M75" s="6"/>
      <c r="N75" s="6"/>
      <c r="O75" s="16"/>
      <c r="P75" s="861"/>
      <c r="Q75" s="865"/>
      <c r="R75" s="4"/>
      <c r="S75" s="4"/>
      <c r="T75" s="16">
        <f t="shared" si="5"/>
        <v>0</v>
      </c>
      <c r="U75" s="868">
        <f t="shared" si="8"/>
        <v>23.975714285714282</v>
      </c>
      <c r="V75" s="4">
        <v>70</v>
      </c>
      <c r="W75" s="4">
        <f t="shared" si="9"/>
        <v>97</v>
      </c>
      <c r="X75" s="868">
        <f t="shared" si="10"/>
        <v>76.857142857142861</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74"/>
      <c r="B76" s="6">
        <v>59</v>
      </c>
      <c r="C76" s="17">
        <f t="shared" si="0"/>
        <v>45883</v>
      </c>
      <c r="D76" s="6" t="s">
        <v>27</v>
      </c>
      <c r="E76" s="4" t="s">
        <v>385</v>
      </c>
      <c r="F76" s="6">
        <v>8</v>
      </c>
      <c r="G76" s="6"/>
      <c r="H76" s="29"/>
      <c r="I76" s="6" t="str">
        <f t="shared" si="14"/>
        <v>0:00</v>
      </c>
      <c r="J76" s="6"/>
      <c r="K76" s="6"/>
      <c r="L76" s="6" t="str">
        <f t="shared" si="2"/>
        <v>0:00</v>
      </c>
      <c r="M76" s="6"/>
      <c r="N76" s="28"/>
      <c r="O76" s="16"/>
      <c r="P76" s="861">
        <f>N77+P69</f>
        <v>2.970092592592593</v>
      </c>
      <c r="Q76" s="865"/>
      <c r="R76" s="4"/>
      <c r="S76" s="4"/>
      <c r="T76" s="16">
        <f t="shared" si="5"/>
        <v>0</v>
      </c>
      <c r="U76" s="868">
        <f t="shared" si="8"/>
        <v>16.548571428571428</v>
      </c>
      <c r="V76" s="4">
        <v>70</v>
      </c>
      <c r="W76" s="4">
        <f t="shared" si="9"/>
        <v>87</v>
      </c>
      <c r="X76" s="868">
        <f t="shared" si="10"/>
        <v>79.714285714285708</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74"/>
      <c r="B77" s="6">
        <v>58</v>
      </c>
      <c r="C77" s="17">
        <f t="shared" si="0"/>
        <v>45884</v>
      </c>
      <c r="D77" s="6" t="s">
        <v>28</v>
      </c>
      <c r="E77" s="4" t="s">
        <v>437</v>
      </c>
      <c r="F77" s="6">
        <v>10</v>
      </c>
      <c r="G77" s="6"/>
      <c r="H77" s="29"/>
      <c r="I77" s="6" t="str">
        <f t="shared" si="14"/>
        <v>0:00</v>
      </c>
      <c r="J77" s="6"/>
      <c r="K77" s="6"/>
      <c r="L77" s="6" t="str">
        <f t="shared" si="2"/>
        <v>0:00</v>
      </c>
      <c r="M77" s="6"/>
      <c r="N77" s="28">
        <f>SUM(H72:H78)</f>
        <v>0</v>
      </c>
      <c r="O77" s="16"/>
      <c r="P77" s="863">
        <f>N78+P70</f>
        <v>572.49</v>
      </c>
      <c r="Q77" s="866"/>
      <c r="R77" s="4"/>
      <c r="T77" s="16">
        <f t="shared" si="5"/>
        <v>0</v>
      </c>
      <c r="U77" s="868">
        <f t="shared" si="8"/>
        <v>9.8928571428571423</v>
      </c>
      <c r="V77" s="4">
        <v>70</v>
      </c>
      <c r="W77" s="4">
        <f t="shared" si="9"/>
        <v>92</v>
      </c>
      <c r="X77" s="868">
        <f t="shared" si="10"/>
        <v>83.285714285714292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74"/>
      <c r="B78" s="6">
        <v>57</v>
      </c>
      <c r="C78" s="17">
        <f t="shared" si="0"/>
        <v>45885</v>
      </c>
      <c r="D78" s="6" t="s">
        <v>30</v>
      </c>
      <c r="E78" s="4" t="s">
        <v>385</v>
      </c>
      <c r="F78" s="6">
        <v>8</v>
      </c>
      <c r="G78" s="6"/>
      <c r="H78" s="29"/>
      <c r="I78" s="6" t="str">
        <f t="shared" si="14"/>
        <v>0:00</v>
      </c>
      <c r="J78" s="29"/>
      <c r="K78" s="6"/>
      <c r="L78" s="6" t="str">
        <f t="shared" si="2"/>
        <v>0:00</v>
      </c>
      <c r="M78" s="4">
        <f>SUM(F72:F78)</f>
        <v>80</v>
      </c>
      <c r="N78" s="6">
        <f>SUM(G72:G78)</f>
        <v>0</v>
      </c>
      <c r="O78" s="16"/>
      <c r="P78" s="863">
        <f>M78+P71</f>
        <v>722</v>
      </c>
      <c r="Q78" s="862">
        <f>P77/P78</f>
        <v>0.7929224376731302</v>
      </c>
      <c r="R78" s="4"/>
      <c r="T78" s="16">
        <f t="shared" ref="T78:T135" si="15">SUM(G72:G78)</f>
        <v>0</v>
      </c>
      <c r="U78" s="868">
        <f t="shared" si="8"/>
        <v>6.12</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3.0642857142857145</v>
      </c>
      <c r="V79" s="4">
        <v>70</v>
      </c>
      <c r="W79" s="4">
        <f t="shared" si="9"/>
        <v>77</v>
      </c>
      <c r="X79" s="868">
        <f t="shared" si="10"/>
        <v>85.571428571428569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0.72428571428571431</v>
      </c>
      <c r="V80" s="4">
        <v>70</v>
      </c>
      <c r="W80" s="4">
        <f t="shared" ref="W80:W135" si="19">SUM(F74:F80)</f>
        <v>69</v>
      </c>
      <c r="X80" s="868">
        <f t="shared" ref="X80:X135" si="20">SUM(W74:W80)/7</f>
        <v>83.428571428571431</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82.857142857142861</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2.970092592592593</v>
      </c>
      <c r="Q83" s="865"/>
      <c r="R83" s="4"/>
      <c r="S83" s="4"/>
      <c r="T83" s="16">
        <f t="shared" si="15"/>
        <v>0</v>
      </c>
      <c r="U83" s="868">
        <f t="shared" si="18"/>
        <v>0</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572.49</v>
      </c>
      <c r="Q84" s="866"/>
      <c r="R84" s="4"/>
      <c r="S84" s="4"/>
      <c r="T84" s="16">
        <f t="shared" si="15"/>
        <v>0</v>
      </c>
      <c r="U84" s="868">
        <f t="shared" si="18"/>
        <v>0</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0.71920854271356782</v>
      </c>
      <c r="R85" s="4"/>
      <c r="S85" s="4"/>
      <c r="T85" s="16">
        <f t="shared" si="15"/>
        <v>0</v>
      </c>
      <c r="U85" s="868">
        <f t="shared" si="18"/>
        <v>0</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2.970092592592593</v>
      </c>
      <c r="Q90" s="865"/>
      <c r="R90" s="4"/>
      <c r="S90" s="4"/>
      <c r="T90" s="16">
        <f t="shared" si="15"/>
        <v>0</v>
      </c>
      <c r="U90" s="868">
        <f t="shared" si="18"/>
        <v>0</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572.49</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0.6595506912442396</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2.970092592592593</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572.49</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0.60389240506329112</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2.970092592592593</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572.49</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0.56016634050880632</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2.970092592592593</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572.49</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0.52522018348623856</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2.970092592592593</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572.49</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0.49523356401384083</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2.970092592592593</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572.49</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0.47157331136738057</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2.970092592592593</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572.49</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0.4547180301826847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I14" sqref="I14"/>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26.41</v>
      </c>
      <c r="L11" s="838">
        <f t="shared" si="4"/>
        <v>-96.613818751223334</v>
      </c>
    </row>
    <row r="12" spans="1:12" x14ac:dyDescent="0.25">
      <c r="A12">
        <v>10</v>
      </c>
      <c r="B12">
        <v>9</v>
      </c>
      <c r="C12" s="825">
        <v>1</v>
      </c>
      <c r="D12" s="825">
        <v>1</v>
      </c>
      <c r="E12" s="825">
        <v>1</v>
      </c>
      <c r="F12" s="825"/>
      <c r="G12">
        <f t="shared" si="1"/>
        <v>55</v>
      </c>
      <c r="H12">
        <f t="shared" si="0"/>
        <v>70</v>
      </c>
      <c r="I12">
        <f t="shared" si="2"/>
        <v>80</v>
      </c>
      <c r="J12">
        <f t="shared" si="3"/>
        <v>85</v>
      </c>
      <c r="K12">
        <f>'2Q - 80'!N78</f>
        <v>0</v>
      </c>
      <c r="L12" s="838">
        <f t="shared" si="4"/>
        <v>-200</v>
      </c>
    </row>
    <row r="13" spans="1:12" x14ac:dyDescent="0.25">
      <c r="A13">
        <v>11</v>
      </c>
      <c r="B13">
        <v>8</v>
      </c>
      <c r="C13" s="825">
        <v>1</v>
      </c>
      <c r="D13" s="825">
        <v>1</v>
      </c>
      <c r="E13" s="825">
        <v>0.9</v>
      </c>
      <c r="F13" s="825"/>
      <c r="G13">
        <f t="shared" si="1"/>
        <v>55</v>
      </c>
      <c r="H13">
        <f t="shared" si="0"/>
        <v>70</v>
      </c>
      <c r="I13">
        <f t="shared" si="2"/>
        <v>72</v>
      </c>
      <c r="J13">
        <f t="shared" si="3"/>
        <v>76.5</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8" thickBot="1" x14ac:dyDescent="0.3">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6.6384485996385633E-4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5">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5">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2025-08-07T02:46:57Z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