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f04e3a993a865/강성업무용/바탕 화면/문서/CLAUDE/"/>
    </mc:Choice>
  </mc:AlternateContent>
  <xr:revisionPtr revIDLastSave="0" documentId="8_{891C25ED-5060-496C-8EEC-3A58B951DDAD}" xr6:coauthVersionLast="47" xr6:coauthVersionMax="47" xr10:uidLastSave="{00000000-0000-0000-0000-000000000000}"/>
  <bookViews>
    <workbookView xWindow="-110" yWindow="-110" windowWidth="19420" windowHeight="10300" activeTab="2" xr2:uid="{6680A5BB-75C2-457B-B6EB-5565EA06F46C}"/>
  </bookViews>
  <sheets>
    <sheet name="임장지" sheetId="1" r:id="rId1"/>
    <sheet name="대전동구" sheetId="2" r:id="rId2"/>
    <sheet name="천안동남구" sheetId="5" r:id="rId3"/>
    <sheet name="Sheet3" sheetId="4" r:id="rId4"/>
  </sheets>
  <definedNames>
    <definedName name="_xlnm._FilterDatabase" localSheetId="1" hidden="1">대전동구!$A$4:$AV$4</definedName>
    <definedName name="_xlnm._FilterDatabase" localSheetId="2" hidden="1">천안동남구!$A$4:$AY$4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5" i="5" l="1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AK190" i="5"/>
  <c r="AL190" i="5"/>
  <c r="AK189" i="5"/>
  <c r="AL189" i="5"/>
  <c r="AK188" i="5"/>
  <c r="AL188" i="5"/>
  <c r="AK187" i="5"/>
  <c r="AL187" i="5"/>
  <c r="AV151" i="5" a="1"/>
  <c r="AV151" i="5" s="1"/>
  <c r="AL148" i="5"/>
  <c r="AK148" i="5"/>
  <c r="AL147" i="5"/>
  <c r="AK147" i="5"/>
  <c r="AV138" i="5" a="1"/>
  <c r="AV138" i="5" s="1"/>
  <c r="AK114" i="5"/>
  <c r="AL114" i="5"/>
  <c r="AK113" i="5"/>
  <c r="AL113" i="5"/>
  <c r="AK112" i="5"/>
  <c r="AL112" i="5"/>
  <c r="AL111" i="5"/>
  <c r="AK111" i="5"/>
  <c r="AK106" i="5"/>
  <c r="AL106" i="5"/>
  <c r="AL105" i="5"/>
  <c r="AK105" i="5"/>
  <c r="AK104" i="5"/>
  <c r="AL104" i="5"/>
  <c r="AK96" i="5"/>
  <c r="AL96" i="5"/>
  <c r="AK95" i="5"/>
  <c r="AL95" i="5"/>
  <c r="AK94" i="5"/>
  <c r="AL94" i="5"/>
  <c r="AL93" i="5"/>
  <c r="AK93" i="5"/>
  <c r="AK92" i="5"/>
  <c r="AL92" i="5"/>
  <c r="AK88" i="5"/>
  <c r="AL88" i="5"/>
  <c r="AL79" i="5"/>
  <c r="AK79" i="5"/>
  <c r="AL78" i="5"/>
  <c r="AK78" i="5"/>
  <c r="AL73" i="5"/>
  <c r="AK73" i="5"/>
  <c r="AK72" i="5"/>
  <c r="AL72" i="5"/>
  <c r="AK71" i="5"/>
  <c r="AL71" i="5"/>
  <c r="AV51" i="5" a="1"/>
  <c r="AV51" i="5" s="1"/>
  <c r="AV49" i="5" a="1"/>
  <c r="AV49" i="5" s="1"/>
  <c r="AK48" i="5"/>
  <c r="AL48" i="5"/>
  <c r="AL47" i="5"/>
  <c r="AK47" i="5"/>
  <c r="AK46" i="5"/>
  <c r="AL46" i="5"/>
  <c r="AK21" i="5"/>
  <c r="AL21" i="5"/>
  <c r="AL20" i="5"/>
  <c r="AK20" i="5"/>
  <c r="AL19" i="5"/>
  <c r="AK19" i="5"/>
  <c r="AL18" i="5"/>
  <c r="AK18" i="5"/>
  <c r="AK17" i="5"/>
  <c r="AL17" i="5"/>
  <c r="AK16" i="5"/>
  <c r="AL16" i="5"/>
  <c r="AL15" i="5"/>
  <c r="AK15" i="5"/>
  <c r="AL14" i="5"/>
  <c r="AK14" i="5"/>
  <c r="AL13" i="5"/>
  <c r="AK13" i="5"/>
  <c r="AK12" i="5"/>
  <c r="AL12" i="5"/>
  <c r="AK11" i="5"/>
  <c r="AL11" i="5"/>
  <c r="AL10" i="5"/>
  <c r="AK10" i="5"/>
  <c r="AG5" i="5"/>
  <c r="AF5" i="5"/>
  <c r="AC5" i="5"/>
  <c r="T5" i="5"/>
  <c r="S5" i="5"/>
  <c r="H5" i="5"/>
  <c r="B11" i="2"/>
  <c r="B12" i="2" s="1"/>
  <c r="B13" i="2" s="1"/>
  <c r="B14" i="2" s="1"/>
  <c r="C11" i="2"/>
  <c r="C12" i="2" s="1"/>
  <c r="C13" i="2" s="1"/>
  <c r="C14" i="2" s="1"/>
  <c r="B20" i="2"/>
  <c r="C20" i="2"/>
  <c r="C21" i="2" s="1"/>
  <c r="B21" i="2"/>
  <c r="B72" i="2"/>
  <c r="B73" i="2" s="1"/>
  <c r="C72" i="2"/>
  <c r="C73" i="2" s="1"/>
  <c r="B188" i="2"/>
  <c r="B189" i="2" s="1"/>
  <c r="B190" i="2" s="1"/>
  <c r="C188" i="2"/>
  <c r="C189" i="2" s="1"/>
  <c r="C190" i="2" s="1"/>
  <c r="B93" i="2"/>
  <c r="B94" i="2" s="1"/>
  <c r="C93" i="2"/>
  <c r="C94" i="2"/>
  <c r="B112" i="2"/>
  <c r="B113" i="2" s="1"/>
  <c r="B114" i="2" s="1"/>
  <c r="C112" i="2"/>
  <c r="C113" i="2" s="1"/>
  <c r="C114" i="2" s="1"/>
  <c r="B16" i="2"/>
  <c r="B17" i="2" s="1"/>
  <c r="B18" i="2" s="1"/>
  <c r="C16" i="2"/>
  <c r="C17" i="2" s="1"/>
  <c r="C18" i="2" s="1"/>
  <c r="B79" i="2"/>
  <c r="C79" i="2"/>
  <c r="B47" i="2"/>
  <c r="B48" i="2" s="1"/>
  <c r="C47" i="2"/>
  <c r="C48" i="2"/>
  <c r="B105" i="2"/>
  <c r="B106" i="2" s="1"/>
  <c r="C105" i="2"/>
  <c r="C106" i="2" s="1"/>
  <c r="B148" i="2"/>
  <c r="B149" i="2" s="1"/>
  <c r="B150" i="2" s="1"/>
  <c r="C148" i="2"/>
  <c r="C149" i="2" s="1"/>
  <c r="C150" i="2" s="1"/>
  <c r="B33" i="2"/>
  <c r="C33" i="2"/>
  <c r="B90" i="2"/>
  <c r="B91" i="2" s="1"/>
  <c r="C90" i="2"/>
  <c r="C91" i="2" s="1"/>
  <c r="B98" i="2"/>
  <c r="B99" i="2" s="1"/>
  <c r="B100" i="2" s="1"/>
  <c r="C98" i="2"/>
  <c r="C99" i="2" s="1"/>
  <c r="C100" i="2" s="1"/>
  <c r="C102" i="2"/>
  <c r="C103" i="2" s="1"/>
  <c r="B103" i="2"/>
  <c r="B139" i="2"/>
  <c r="B140" i="2" s="1"/>
  <c r="B141" i="2" s="1"/>
  <c r="B142" i="2" s="1"/>
  <c r="B143" i="2" s="1"/>
  <c r="B144" i="2" s="1"/>
  <c r="B145" i="2" s="1"/>
  <c r="B146" i="2" s="1"/>
  <c r="C139" i="2"/>
  <c r="C152" i="2"/>
  <c r="C153" i="2" s="1"/>
  <c r="C50" i="2"/>
  <c r="C51" i="2" s="1"/>
  <c r="C52" i="2" s="1"/>
  <c r="C53" i="2" s="1"/>
  <c r="C55" i="2"/>
  <c r="C56" i="2" s="1"/>
  <c r="B152" i="2"/>
  <c r="B153" i="2" s="1"/>
  <c r="C181" i="2"/>
  <c r="C182" i="2" s="1"/>
  <c r="C183" i="2" s="1"/>
  <c r="B64" i="2"/>
  <c r="B65" i="2" s="1"/>
  <c r="B66" i="2" s="1"/>
  <c r="B67" i="2" s="1"/>
  <c r="C64" i="2"/>
  <c r="C65" i="2" s="1"/>
  <c r="C66" i="2" s="1"/>
  <c r="C67" i="2" s="1"/>
  <c r="B69" i="2"/>
  <c r="B70" i="2" s="1"/>
  <c r="C69" i="2"/>
  <c r="C70" i="2" s="1"/>
  <c r="B108" i="2"/>
  <c r="B109" i="2" s="1"/>
  <c r="B110" i="2" s="1"/>
  <c r="C108" i="2"/>
  <c r="C109" i="2" s="1"/>
  <c r="C110" i="2" s="1"/>
  <c r="B6" i="2"/>
  <c r="B7" i="2" s="1"/>
  <c r="B8" i="2" s="1"/>
  <c r="B9" i="2" s="1"/>
  <c r="C6" i="2"/>
  <c r="C7" i="2" s="1"/>
  <c r="C8" i="2" s="1"/>
  <c r="C9" i="2" s="1"/>
  <c r="B44" i="2"/>
  <c r="C44" i="2"/>
  <c r="C45" i="2" s="1"/>
  <c r="B45" i="2"/>
  <c r="C81" i="2"/>
  <c r="C82" i="2" s="1"/>
  <c r="C83" i="2" s="1"/>
  <c r="C84" i="2" s="1"/>
  <c r="C120" i="2"/>
  <c r="C121" i="2" s="1"/>
  <c r="C122" i="2" s="1"/>
  <c r="C123" i="2" s="1"/>
  <c r="C124" i="2" s="1"/>
  <c r="C159" i="2"/>
  <c r="C160" i="2"/>
  <c r="C161" i="2" s="1"/>
  <c r="C58" i="2"/>
  <c r="C59" i="2" s="1"/>
  <c r="C60" i="2" s="1"/>
  <c r="B81" i="2"/>
  <c r="B82" i="2" s="1"/>
  <c r="B83" i="2" s="1"/>
  <c r="B84" i="2" s="1"/>
  <c r="C155" i="2"/>
  <c r="C156" i="2" s="1"/>
  <c r="C157" i="2" s="1"/>
  <c r="B75" i="2"/>
  <c r="B76" i="2" s="1"/>
  <c r="B77" i="2" s="1"/>
  <c r="C75" i="2"/>
  <c r="C76" i="2"/>
  <c r="C77" i="2" s="1"/>
  <c r="B163" i="2"/>
  <c r="B164" i="2" s="1"/>
  <c r="B165" i="2" s="1"/>
  <c r="B166" i="2" s="1"/>
  <c r="C163" i="2"/>
  <c r="C164" i="2" s="1"/>
  <c r="C165" i="2" s="1"/>
  <c r="C166" i="2" s="1"/>
  <c r="B23" i="2"/>
  <c r="C23" i="2"/>
  <c r="C25" i="2"/>
  <c r="C26" i="2"/>
  <c r="C27" i="2" s="1"/>
  <c r="C29" i="2"/>
  <c r="C30" i="2" s="1"/>
  <c r="C31" i="2" s="1"/>
  <c r="C86" i="2"/>
  <c r="C87" i="2" s="1"/>
  <c r="B25" i="2"/>
  <c r="B26" i="2" s="1"/>
  <c r="B27" i="2" s="1"/>
  <c r="B28" i="2" s="1"/>
  <c r="B29" i="2" s="1"/>
  <c r="B30" i="2" s="1"/>
  <c r="B31" i="2" s="1"/>
  <c r="C185" i="2"/>
  <c r="C186" i="2" s="1"/>
  <c r="C35" i="2"/>
  <c r="C36" i="2" s="1"/>
  <c r="C37" i="2" s="1"/>
  <c r="C38" i="2" s="1"/>
  <c r="C40" i="2"/>
  <c r="C41" i="2" s="1"/>
  <c r="C42" i="2" s="1"/>
  <c r="B35" i="2"/>
  <c r="B36" i="2" s="1"/>
  <c r="B37" i="2" s="1"/>
  <c r="B38" i="2" s="1"/>
  <c r="B39" i="2" s="1"/>
  <c r="B40" i="2" s="1"/>
  <c r="B41" i="2" s="1"/>
  <c r="B42" i="2" s="1"/>
  <c r="C116" i="2"/>
  <c r="C117" i="2" s="1"/>
  <c r="C118" i="2" s="1"/>
  <c r="C62" i="2"/>
  <c r="C141" i="2"/>
  <c r="C142" i="2" s="1"/>
  <c r="C143" i="2" s="1"/>
  <c r="C144" i="2" s="1"/>
  <c r="C145" i="2" s="1"/>
  <c r="C146" i="2" s="1"/>
  <c r="C168" i="2"/>
  <c r="C169" i="2" s="1"/>
  <c r="B62" i="2"/>
  <c r="C171" i="2"/>
  <c r="C172" i="2"/>
  <c r="C173" i="2" s="1"/>
  <c r="B175" i="2"/>
  <c r="B176" i="2" s="1"/>
  <c r="B177" i="2" s="1"/>
  <c r="B178" i="2" s="1"/>
  <c r="B179" i="2" s="1"/>
  <c r="C175" i="2"/>
  <c r="C176" i="2"/>
  <c r="C177" i="2" s="1"/>
  <c r="C178" i="2" s="1"/>
  <c r="C179" i="2" s="1"/>
  <c r="AC180" i="2"/>
  <c r="AC7" i="2"/>
  <c r="Z11" i="2"/>
  <c r="Z12" i="2"/>
  <c r="Z13" i="2"/>
  <c r="Z14" i="2"/>
  <c r="Z19" i="2"/>
  <c r="Z20" i="2"/>
  <c r="Z21" i="2"/>
  <c r="Z71" i="2"/>
  <c r="Z72" i="2"/>
  <c r="Z73" i="2"/>
  <c r="Z187" i="2"/>
  <c r="Z188" i="2"/>
  <c r="Z189" i="2"/>
  <c r="Z190" i="2"/>
  <c r="Z88" i="2"/>
  <c r="Z92" i="2"/>
  <c r="Z93" i="2"/>
  <c r="Z94" i="2"/>
  <c r="Z95" i="2"/>
  <c r="Z96" i="2"/>
  <c r="Z111" i="2"/>
  <c r="Z112" i="2"/>
  <c r="Z113" i="2"/>
  <c r="Z114" i="2"/>
  <c r="Z15" i="2"/>
  <c r="Z16" i="2"/>
  <c r="Z17" i="2"/>
  <c r="Z18" i="2"/>
  <c r="Z78" i="2"/>
  <c r="Z79" i="2"/>
  <c r="Z46" i="2"/>
  <c r="Z47" i="2"/>
  <c r="Z48" i="2"/>
  <c r="Z104" i="2"/>
  <c r="Z105" i="2"/>
  <c r="Z106" i="2"/>
  <c r="Z147" i="2"/>
  <c r="Z148" i="2"/>
  <c r="Z149" i="2"/>
  <c r="Z150" i="2"/>
  <c r="Z32" i="2"/>
  <c r="Z33" i="2"/>
  <c r="Z89" i="2"/>
  <c r="Z90" i="2"/>
  <c r="Z91" i="2"/>
  <c r="Z97" i="2"/>
  <c r="Z98" i="2"/>
  <c r="Z99" i="2"/>
  <c r="Z100" i="2"/>
  <c r="Z101" i="2"/>
  <c r="Z102" i="2"/>
  <c r="Z103" i="2"/>
  <c r="Z138" i="2"/>
  <c r="Z139" i="2"/>
  <c r="Z151" i="2"/>
  <c r="Z152" i="2"/>
  <c r="Z153" i="2"/>
  <c r="Z49" i="2"/>
  <c r="Z50" i="2"/>
  <c r="Z51" i="2"/>
  <c r="Z52" i="2"/>
  <c r="Z53" i="2"/>
  <c r="Z54" i="2"/>
  <c r="Z55" i="2"/>
  <c r="Z56" i="2"/>
  <c r="Z180" i="2"/>
  <c r="Z181" i="2"/>
  <c r="Z182" i="2"/>
  <c r="Z183" i="2"/>
  <c r="Z63" i="2"/>
  <c r="Z64" i="2"/>
  <c r="Z65" i="2"/>
  <c r="Z66" i="2"/>
  <c r="Z67" i="2"/>
  <c r="Z68" i="2"/>
  <c r="Z69" i="2"/>
  <c r="Z70" i="2"/>
  <c r="Z107" i="2"/>
  <c r="Z108" i="2"/>
  <c r="Z109" i="2"/>
  <c r="Z110" i="2"/>
  <c r="Z5" i="2"/>
  <c r="Z6" i="2"/>
  <c r="Z7" i="2"/>
  <c r="Z8" i="2"/>
  <c r="Z9" i="2"/>
  <c r="Z43" i="2"/>
  <c r="Z44" i="2"/>
  <c r="Z45" i="2"/>
  <c r="Z80" i="2"/>
  <c r="Z81" i="2"/>
  <c r="Z82" i="2"/>
  <c r="Z83" i="2"/>
  <c r="Z84" i="2"/>
  <c r="Z119" i="2"/>
  <c r="Z120" i="2"/>
  <c r="Z121" i="2"/>
  <c r="Z122" i="2"/>
  <c r="Z123" i="2"/>
  <c r="Z124" i="2"/>
  <c r="Z158" i="2"/>
  <c r="Z159" i="2"/>
  <c r="Z160" i="2"/>
  <c r="Z161" i="2"/>
  <c r="Z57" i="2"/>
  <c r="Z58" i="2"/>
  <c r="Z59" i="2"/>
  <c r="Z60" i="2"/>
  <c r="Z154" i="2"/>
  <c r="Z155" i="2"/>
  <c r="Z156" i="2"/>
  <c r="Z157" i="2"/>
  <c r="Z74" i="2"/>
  <c r="Z75" i="2"/>
  <c r="Z76" i="2"/>
  <c r="Z77" i="2"/>
  <c r="Z162" i="2"/>
  <c r="Z163" i="2"/>
  <c r="Z164" i="2"/>
  <c r="Z165" i="2"/>
  <c r="Z166" i="2"/>
  <c r="Z22" i="2"/>
  <c r="Z23" i="2"/>
  <c r="Z24" i="2"/>
  <c r="Z25" i="2"/>
  <c r="Z26" i="2"/>
  <c r="Z27" i="2"/>
  <c r="Z28" i="2"/>
  <c r="Z29" i="2"/>
  <c r="Z30" i="2"/>
  <c r="Z31" i="2"/>
  <c r="Z85" i="2"/>
  <c r="Z86" i="2"/>
  <c r="Z87" i="2"/>
  <c r="Z184" i="2"/>
  <c r="Z185" i="2"/>
  <c r="Z186" i="2"/>
  <c r="Z34" i="2"/>
  <c r="Z35" i="2"/>
  <c r="Z36" i="2"/>
  <c r="Z37" i="2"/>
  <c r="Z38" i="2"/>
  <c r="Z39" i="2"/>
  <c r="Z40" i="2"/>
  <c r="Z41" i="2"/>
  <c r="Z42" i="2"/>
  <c r="Z115" i="2"/>
  <c r="Z116" i="2"/>
  <c r="Z117" i="2"/>
  <c r="Z118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61" i="2"/>
  <c r="Z62" i="2"/>
  <c r="Z140" i="2"/>
  <c r="Z141" i="2"/>
  <c r="Z142" i="2"/>
  <c r="Z143" i="2"/>
  <c r="Z144" i="2"/>
  <c r="Z145" i="2"/>
  <c r="Z14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0" i="2"/>
  <c r="AG11" i="2"/>
  <c r="AH14" i="2"/>
  <c r="AC19" i="2"/>
  <c r="AH20" i="2"/>
  <c r="AC20" i="2"/>
  <c r="AH21" i="2"/>
  <c r="AH73" i="2"/>
  <c r="AH187" i="2"/>
  <c r="AC187" i="2"/>
  <c r="AH188" i="2"/>
  <c r="AH189" i="2"/>
  <c r="AH92" i="2"/>
  <c r="AD93" i="2"/>
  <c r="AH94" i="2"/>
  <c r="AG95" i="2"/>
  <c r="AH96" i="2"/>
  <c r="AH112" i="2"/>
  <c r="AH113" i="2"/>
  <c r="AG114" i="2"/>
  <c r="AG15" i="2"/>
  <c r="AH18" i="2"/>
  <c r="AG78" i="2"/>
  <c r="AH79" i="2"/>
  <c r="AH46" i="2"/>
  <c r="AD47" i="2"/>
  <c r="AG48" i="2"/>
  <c r="AH104" i="2"/>
  <c r="AH105" i="2"/>
  <c r="AG106" i="2"/>
  <c r="AH148" i="2"/>
  <c r="AC149" i="2"/>
  <c r="AC150" i="2"/>
  <c r="AC33" i="2"/>
  <c r="AC97" i="2"/>
  <c r="AC98" i="2"/>
  <c r="AC99" i="2"/>
  <c r="AC103" i="2"/>
  <c r="AC138" i="2"/>
  <c r="AC139" i="2"/>
  <c r="AC49" i="2"/>
  <c r="AC50" i="2"/>
  <c r="AC51" i="2"/>
  <c r="AC55" i="2"/>
  <c r="AC56" i="2"/>
  <c r="AC63" i="2"/>
  <c r="AC64" i="2"/>
  <c r="AC65" i="2"/>
  <c r="AC69" i="2"/>
  <c r="AC70" i="2"/>
  <c r="AC107" i="2"/>
  <c r="AC5" i="2"/>
  <c r="AC6" i="2"/>
  <c r="AC44" i="2"/>
  <c r="AC45" i="2"/>
  <c r="AC80" i="2"/>
  <c r="AC84" i="2"/>
  <c r="AC119" i="2"/>
  <c r="AC120" i="2"/>
  <c r="AC122" i="2"/>
  <c r="AC124" i="2"/>
  <c r="AC158" i="2"/>
  <c r="AC159" i="2"/>
  <c r="AC161" i="2"/>
  <c r="AC58" i="2"/>
  <c r="AC59" i="2"/>
  <c r="AC60" i="2"/>
  <c r="AC155" i="2"/>
  <c r="AC157" i="2"/>
  <c r="AC74" i="2"/>
  <c r="AC75" i="2"/>
  <c r="AC77" i="2"/>
  <c r="AC163" i="2"/>
  <c r="AC164" i="2"/>
  <c r="AC22" i="2"/>
  <c r="AC24" i="2"/>
  <c r="AC25" i="2"/>
  <c r="AC26" i="2"/>
  <c r="AC28" i="2"/>
  <c r="AD29" i="2"/>
  <c r="AC30" i="2"/>
  <c r="AC31" i="2"/>
  <c r="AC85" i="2"/>
  <c r="AC87" i="2"/>
  <c r="AC185" i="2"/>
  <c r="AC186" i="2"/>
  <c r="AC34" i="2"/>
  <c r="AC36" i="2"/>
  <c r="AC38" i="2"/>
  <c r="AC39" i="2"/>
  <c r="AC40" i="2"/>
  <c r="AC42" i="2"/>
  <c r="AC116" i="2"/>
  <c r="AC117" i="2"/>
  <c r="AC118" i="2"/>
  <c r="AC126" i="2"/>
  <c r="AC128" i="2"/>
  <c r="AC129" i="2"/>
  <c r="AC130" i="2"/>
  <c r="AC132" i="2"/>
  <c r="AC134" i="2"/>
  <c r="AC135" i="2"/>
  <c r="AC136" i="2"/>
  <c r="AC61" i="2"/>
  <c r="AC140" i="2"/>
  <c r="AC141" i="2"/>
  <c r="AD142" i="2"/>
  <c r="AC142" i="2"/>
  <c r="AC144" i="2"/>
  <c r="AC146" i="2"/>
  <c r="AC167" i="2"/>
  <c r="AD168" i="2"/>
  <c r="AC168" i="2"/>
  <c r="AC170" i="2"/>
  <c r="AD171" i="2"/>
  <c r="AC172" i="2"/>
  <c r="AC173" i="2"/>
  <c r="AD174" i="2"/>
  <c r="AC176" i="2"/>
  <c r="AC178" i="2"/>
  <c r="AC179" i="2"/>
  <c r="I72" i="2"/>
  <c r="I73" i="2" s="1"/>
  <c r="H188" i="2"/>
  <c r="H189" i="2" s="1"/>
  <c r="I188" i="2"/>
  <c r="I189" i="2" s="1"/>
  <c r="I190" i="2" s="1"/>
  <c r="H93" i="2"/>
  <c r="J93" i="2" s="1"/>
  <c r="I93" i="2"/>
  <c r="I94" i="2" s="1"/>
  <c r="H72" i="2"/>
  <c r="H73" i="2" s="1"/>
  <c r="J73" i="2" s="1"/>
  <c r="D11" i="2"/>
  <c r="D12" i="2" s="1"/>
  <c r="D13" i="2" s="1"/>
  <c r="D14" i="2" s="1"/>
  <c r="D20" i="2"/>
  <c r="D21" i="2" s="1"/>
  <c r="D72" i="2"/>
  <c r="D73" i="2"/>
  <c r="D188" i="2"/>
  <c r="D189" i="2" s="1"/>
  <c r="D190" i="2" s="1"/>
  <c r="D93" i="2"/>
  <c r="D94" i="2" s="1"/>
  <c r="D112" i="2"/>
  <c r="D113" i="2" s="1"/>
  <c r="D114" i="2" s="1"/>
  <c r="D16" i="2"/>
  <c r="D17" i="2" s="1"/>
  <c r="D18" i="2" s="1"/>
  <c r="D79" i="2"/>
  <c r="D47" i="2"/>
  <c r="D48" i="2"/>
  <c r="D105" i="2"/>
  <c r="D106" i="2" s="1"/>
  <c r="D148" i="2"/>
  <c r="D149" i="2" s="1"/>
  <c r="D150" i="2" s="1"/>
  <c r="D33" i="2"/>
  <c r="D90" i="2"/>
  <c r="D91" i="2" s="1"/>
  <c r="D98" i="2"/>
  <c r="D99" i="2" s="1"/>
  <c r="D100" i="2" s="1"/>
  <c r="D102" i="2"/>
  <c r="D103" i="2" s="1"/>
  <c r="D139" i="2"/>
  <c r="D152" i="2"/>
  <c r="D153" i="2" s="1"/>
  <c r="D50" i="2"/>
  <c r="D51" i="2" s="1"/>
  <c r="D52" i="2" s="1"/>
  <c r="D53" i="2" s="1"/>
  <c r="D55" i="2"/>
  <c r="D56" i="2" s="1"/>
  <c r="D181" i="2"/>
  <c r="D182" i="2"/>
  <c r="D183" i="2" s="1"/>
  <c r="D64" i="2"/>
  <c r="D65" i="2" s="1"/>
  <c r="D66" i="2" s="1"/>
  <c r="D67" i="2" s="1"/>
  <c r="D69" i="2"/>
  <c r="D70" i="2" s="1"/>
  <c r="D108" i="2"/>
  <c r="D109" i="2" s="1"/>
  <c r="D110" i="2" s="1"/>
  <c r="D6" i="2"/>
  <c r="D7" i="2" s="1"/>
  <c r="D8" i="2" s="1"/>
  <c r="D9" i="2" s="1"/>
  <c r="D44" i="2"/>
  <c r="D45" i="2" s="1"/>
  <c r="D81" i="2"/>
  <c r="D82" i="2" s="1"/>
  <c r="D83" i="2" s="1"/>
  <c r="D84" i="2" s="1"/>
  <c r="D120" i="2"/>
  <c r="D121" i="2" s="1"/>
  <c r="D122" i="2" s="1"/>
  <c r="D123" i="2" s="1"/>
  <c r="D124" i="2" s="1"/>
  <c r="D159" i="2"/>
  <c r="D160" i="2" s="1"/>
  <c r="D161" i="2" s="1"/>
  <c r="D58" i="2"/>
  <c r="D59" i="2" s="1"/>
  <c r="D60" i="2" s="1"/>
  <c r="D155" i="2"/>
  <c r="D156" i="2" s="1"/>
  <c r="D157" i="2" s="1"/>
  <c r="D75" i="2"/>
  <c r="D76" i="2"/>
  <c r="D77" i="2"/>
  <c r="D163" i="2"/>
  <c r="D164" i="2" s="1"/>
  <c r="D165" i="2" s="1"/>
  <c r="D166" i="2" s="1"/>
  <c r="D23" i="2"/>
  <c r="D25" i="2"/>
  <c r="D26" i="2" s="1"/>
  <c r="D27" i="2" s="1"/>
  <c r="D29" i="2"/>
  <c r="D30" i="2" s="1"/>
  <c r="D31" i="2" s="1"/>
  <c r="D86" i="2"/>
  <c r="D87" i="2" s="1"/>
  <c r="D185" i="2"/>
  <c r="D186" i="2" s="1"/>
  <c r="D35" i="2"/>
  <c r="D36" i="2" s="1"/>
  <c r="D37" i="2" s="1"/>
  <c r="D38" i="2" s="1"/>
  <c r="D40" i="2"/>
  <c r="D41" i="2" s="1"/>
  <c r="D42" i="2" s="1"/>
  <c r="D116" i="2"/>
  <c r="D117" i="2"/>
  <c r="D118" i="2" s="1"/>
  <c r="D126" i="2"/>
  <c r="D127" i="2" s="1"/>
  <c r="D128" i="2" s="1"/>
  <c r="D130" i="2"/>
  <c r="D131" i="2" s="1"/>
  <c r="D132" i="2" s="1"/>
  <c r="D133" i="2" s="1"/>
  <c r="D134" i="2" s="1"/>
  <c r="D135" i="2" s="1"/>
  <c r="D137" i="2"/>
  <c r="D62" i="2"/>
  <c r="D141" i="2"/>
  <c r="D142" i="2" s="1"/>
  <c r="D143" i="2" s="1"/>
  <c r="D144" i="2" s="1"/>
  <c r="D145" i="2" s="1"/>
  <c r="D146" i="2" s="1"/>
  <c r="D168" i="2"/>
  <c r="D169" i="2" s="1"/>
  <c r="D171" i="2"/>
  <c r="D172" i="2"/>
  <c r="D173" i="2" s="1"/>
  <c r="D175" i="2"/>
  <c r="D176" i="2" s="1"/>
  <c r="D177" i="2" s="1"/>
  <c r="D178" i="2" s="1"/>
  <c r="D179" i="2" s="1"/>
  <c r="J11" i="2"/>
  <c r="J12" i="2"/>
  <c r="J13" i="2"/>
  <c r="J14" i="2"/>
  <c r="J19" i="2"/>
  <c r="J20" i="2"/>
  <c r="J21" i="2"/>
  <c r="J71" i="2"/>
  <c r="J187" i="2"/>
  <c r="J188" i="2"/>
  <c r="J88" i="2"/>
  <c r="J92" i="2"/>
  <c r="J95" i="2"/>
  <c r="J96" i="2"/>
  <c r="J111" i="2"/>
  <c r="J112" i="2"/>
  <c r="J113" i="2"/>
  <c r="J114" i="2"/>
  <c r="J15" i="2"/>
  <c r="J16" i="2"/>
  <c r="J17" i="2"/>
  <c r="J18" i="2"/>
  <c r="J78" i="2"/>
  <c r="J79" i="2"/>
  <c r="J46" i="2"/>
  <c r="J47" i="2"/>
  <c r="J48" i="2"/>
  <c r="J104" i="2"/>
  <c r="J105" i="2"/>
  <c r="J106" i="2"/>
  <c r="J147" i="2"/>
  <c r="J148" i="2"/>
  <c r="J149" i="2"/>
  <c r="J150" i="2"/>
  <c r="J32" i="2"/>
  <c r="J33" i="2"/>
  <c r="J89" i="2"/>
  <c r="J90" i="2"/>
  <c r="J91" i="2"/>
  <c r="J97" i="2"/>
  <c r="J98" i="2"/>
  <c r="J99" i="2"/>
  <c r="J100" i="2"/>
  <c r="J101" i="2"/>
  <c r="J102" i="2"/>
  <c r="J103" i="2"/>
  <c r="J138" i="2"/>
  <c r="J139" i="2"/>
  <c r="J151" i="2"/>
  <c r="J152" i="2"/>
  <c r="J153" i="2"/>
  <c r="J49" i="2"/>
  <c r="J50" i="2"/>
  <c r="J51" i="2"/>
  <c r="J52" i="2"/>
  <c r="J53" i="2"/>
  <c r="J54" i="2"/>
  <c r="J55" i="2"/>
  <c r="J56" i="2"/>
  <c r="J180" i="2"/>
  <c r="J181" i="2"/>
  <c r="J182" i="2"/>
  <c r="J183" i="2"/>
  <c r="J63" i="2"/>
  <c r="J64" i="2"/>
  <c r="J65" i="2"/>
  <c r="J66" i="2"/>
  <c r="J67" i="2"/>
  <c r="J68" i="2"/>
  <c r="J69" i="2"/>
  <c r="J70" i="2"/>
  <c r="J107" i="2"/>
  <c r="J108" i="2"/>
  <c r="J109" i="2"/>
  <c r="J110" i="2"/>
  <c r="J5" i="2"/>
  <c r="J6" i="2"/>
  <c r="J7" i="2"/>
  <c r="J8" i="2"/>
  <c r="J9" i="2"/>
  <c r="J43" i="2"/>
  <c r="J44" i="2"/>
  <c r="J45" i="2"/>
  <c r="J80" i="2"/>
  <c r="J81" i="2"/>
  <c r="J82" i="2"/>
  <c r="J83" i="2"/>
  <c r="J84" i="2"/>
  <c r="J119" i="2"/>
  <c r="J120" i="2"/>
  <c r="J121" i="2"/>
  <c r="J122" i="2"/>
  <c r="J123" i="2"/>
  <c r="J124" i="2"/>
  <c r="J158" i="2"/>
  <c r="J159" i="2"/>
  <c r="J160" i="2"/>
  <c r="J161" i="2"/>
  <c r="J57" i="2"/>
  <c r="J58" i="2"/>
  <c r="J59" i="2"/>
  <c r="J60" i="2"/>
  <c r="J154" i="2"/>
  <c r="J155" i="2"/>
  <c r="J156" i="2"/>
  <c r="J157" i="2"/>
  <c r="J74" i="2"/>
  <c r="J75" i="2"/>
  <c r="J76" i="2"/>
  <c r="J77" i="2"/>
  <c r="J162" i="2"/>
  <c r="J163" i="2"/>
  <c r="J164" i="2"/>
  <c r="J165" i="2"/>
  <c r="J166" i="2"/>
  <c r="J22" i="2"/>
  <c r="J23" i="2"/>
  <c r="J24" i="2"/>
  <c r="J25" i="2"/>
  <c r="J26" i="2"/>
  <c r="J27" i="2"/>
  <c r="J28" i="2"/>
  <c r="J29" i="2"/>
  <c r="J30" i="2"/>
  <c r="J31" i="2"/>
  <c r="J85" i="2"/>
  <c r="J86" i="2"/>
  <c r="J87" i="2"/>
  <c r="J184" i="2"/>
  <c r="J185" i="2"/>
  <c r="J186" i="2"/>
  <c r="J34" i="2"/>
  <c r="J35" i="2"/>
  <c r="J36" i="2"/>
  <c r="J37" i="2"/>
  <c r="J38" i="2"/>
  <c r="J39" i="2"/>
  <c r="J40" i="2"/>
  <c r="J41" i="2"/>
  <c r="J42" i="2"/>
  <c r="J115" i="2"/>
  <c r="J116" i="2"/>
  <c r="J117" i="2"/>
  <c r="J118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61" i="2"/>
  <c r="J62" i="2"/>
  <c r="J140" i="2"/>
  <c r="J141" i="2"/>
  <c r="J142" i="2"/>
  <c r="J143" i="2"/>
  <c r="J144" i="2"/>
  <c r="J145" i="2"/>
  <c r="J14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E11" i="2"/>
  <c r="F11" i="2"/>
  <c r="G11" i="2"/>
  <c r="E12" i="2"/>
  <c r="F12" i="2"/>
  <c r="G12" i="2"/>
  <c r="E13" i="2"/>
  <c r="F13" i="2"/>
  <c r="G13" i="2"/>
  <c r="E14" i="2"/>
  <c r="F14" i="2"/>
  <c r="G14" i="2"/>
  <c r="E19" i="2"/>
  <c r="F19" i="2"/>
  <c r="G19" i="2"/>
  <c r="E20" i="2"/>
  <c r="F20" i="2"/>
  <c r="G20" i="2"/>
  <c r="E21" i="2"/>
  <c r="F21" i="2"/>
  <c r="G21" i="2"/>
  <c r="E71" i="2"/>
  <c r="F71" i="2"/>
  <c r="G71" i="2"/>
  <c r="E72" i="2"/>
  <c r="F72" i="2"/>
  <c r="G72" i="2"/>
  <c r="E73" i="2"/>
  <c r="F73" i="2"/>
  <c r="G73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88" i="2"/>
  <c r="F88" i="2"/>
  <c r="G88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5" i="2"/>
  <c r="F15" i="2"/>
  <c r="G15" i="2"/>
  <c r="E16" i="2"/>
  <c r="F16" i="2"/>
  <c r="G16" i="2"/>
  <c r="E17" i="2"/>
  <c r="F17" i="2"/>
  <c r="G17" i="2"/>
  <c r="E18" i="2"/>
  <c r="F18" i="2"/>
  <c r="G18" i="2"/>
  <c r="E78" i="2"/>
  <c r="F78" i="2"/>
  <c r="G78" i="2"/>
  <c r="E79" i="2"/>
  <c r="F79" i="2"/>
  <c r="G79" i="2"/>
  <c r="E46" i="2"/>
  <c r="F46" i="2"/>
  <c r="G46" i="2"/>
  <c r="E47" i="2"/>
  <c r="F47" i="2"/>
  <c r="G47" i="2"/>
  <c r="E48" i="2"/>
  <c r="F48" i="2"/>
  <c r="G48" i="2"/>
  <c r="E104" i="2"/>
  <c r="F104" i="2"/>
  <c r="G104" i="2"/>
  <c r="E105" i="2"/>
  <c r="F105" i="2"/>
  <c r="G105" i="2"/>
  <c r="E106" i="2"/>
  <c r="F106" i="2"/>
  <c r="G106" i="2"/>
  <c r="E32" i="2"/>
  <c r="F32" i="2"/>
  <c r="G32" i="2"/>
  <c r="E33" i="2"/>
  <c r="F33" i="2"/>
  <c r="G33" i="2"/>
  <c r="E89" i="2"/>
  <c r="F89" i="2"/>
  <c r="G89" i="2"/>
  <c r="E90" i="2"/>
  <c r="F90" i="2"/>
  <c r="G90" i="2"/>
  <c r="E91" i="2"/>
  <c r="F91" i="2"/>
  <c r="G91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38" i="2"/>
  <c r="F138" i="2"/>
  <c r="G138" i="2"/>
  <c r="E139" i="2"/>
  <c r="F139" i="2"/>
  <c r="G139" i="2"/>
  <c r="E151" i="2"/>
  <c r="F151" i="2"/>
  <c r="G151" i="2"/>
  <c r="E152" i="2"/>
  <c r="F152" i="2"/>
  <c r="G152" i="2"/>
  <c r="E153" i="2"/>
  <c r="F153" i="2"/>
  <c r="G153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43" i="2"/>
  <c r="F43" i="2"/>
  <c r="G43" i="2"/>
  <c r="E44" i="2"/>
  <c r="F44" i="2"/>
  <c r="G44" i="2"/>
  <c r="E45" i="2"/>
  <c r="F45" i="2"/>
  <c r="G45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57" i="2"/>
  <c r="F57" i="2"/>
  <c r="G57" i="2"/>
  <c r="E58" i="2"/>
  <c r="F58" i="2"/>
  <c r="G58" i="2"/>
  <c r="E59" i="2"/>
  <c r="F59" i="2"/>
  <c r="G59" i="2"/>
  <c r="E60" i="2"/>
  <c r="F60" i="2"/>
  <c r="G60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74" i="2"/>
  <c r="F74" i="2"/>
  <c r="G74" i="2"/>
  <c r="E75" i="2"/>
  <c r="F75" i="2"/>
  <c r="G75" i="2"/>
  <c r="E76" i="2"/>
  <c r="F76" i="2"/>
  <c r="G76" i="2"/>
  <c r="E77" i="2"/>
  <c r="F77" i="2"/>
  <c r="G77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85" i="2"/>
  <c r="F85" i="2"/>
  <c r="G85" i="2"/>
  <c r="E86" i="2"/>
  <c r="F86" i="2"/>
  <c r="G86" i="2"/>
  <c r="E87" i="2"/>
  <c r="F87" i="2"/>
  <c r="G87" i="2"/>
  <c r="E184" i="2"/>
  <c r="F184" i="2"/>
  <c r="G184" i="2"/>
  <c r="E185" i="2"/>
  <c r="F185" i="2"/>
  <c r="G185" i="2"/>
  <c r="E186" i="2"/>
  <c r="F186" i="2"/>
  <c r="G186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61" i="2"/>
  <c r="F61" i="2"/>
  <c r="G61" i="2"/>
  <c r="E62" i="2"/>
  <c r="F62" i="2"/>
  <c r="G62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Q11" i="2"/>
  <c r="Q12" i="2"/>
  <c r="Q13" i="2"/>
  <c r="Q14" i="2"/>
  <c r="Q19" i="2"/>
  <c r="Q20" i="2"/>
  <c r="Q21" i="2"/>
  <c r="Q71" i="2"/>
  <c r="Q72" i="2"/>
  <c r="Q73" i="2"/>
  <c r="Q187" i="2"/>
  <c r="Q188" i="2"/>
  <c r="Q189" i="2"/>
  <c r="Q190" i="2"/>
  <c r="Q88" i="2"/>
  <c r="Q92" i="2"/>
  <c r="Q93" i="2"/>
  <c r="Q94" i="2"/>
  <c r="Q95" i="2"/>
  <c r="Q96" i="2"/>
  <c r="Q111" i="2"/>
  <c r="Q112" i="2"/>
  <c r="Q113" i="2"/>
  <c r="Q114" i="2"/>
  <c r="Q15" i="2"/>
  <c r="Q16" i="2"/>
  <c r="Q17" i="2"/>
  <c r="Q18" i="2"/>
  <c r="Q78" i="2"/>
  <c r="Q79" i="2"/>
  <c r="Q46" i="2"/>
  <c r="Q47" i="2"/>
  <c r="Q48" i="2"/>
  <c r="Q104" i="2"/>
  <c r="Q105" i="2"/>
  <c r="Q106" i="2"/>
  <c r="Q147" i="2"/>
  <c r="Q148" i="2"/>
  <c r="Q149" i="2"/>
  <c r="Q150" i="2"/>
  <c r="Q32" i="2"/>
  <c r="Q33" i="2"/>
  <c r="Q89" i="2"/>
  <c r="Q90" i="2"/>
  <c r="Q91" i="2"/>
  <c r="Q97" i="2"/>
  <c r="Q98" i="2"/>
  <c r="Q99" i="2"/>
  <c r="Q100" i="2"/>
  <c r="Q101" i="2"/>
  <c r="Q102" i="2"/>
  <c r="Q103" i="2"/>
  <c r="Q138" i="2"/>
  <c r="Q139" i="2"/>
  <c r="Q151" i="2"/>
  <c r="Q152" i="2"/>
  <c r="Q153" i="2"/>
  <c r="Q49" i="2"/>
  <c r="Q50" i="2"/>
  <c r="Q51" i="2"/>
  <c r="Q52" i="2"/>
  <c r="Q53" i="2"/>
  <c r="Q54" i="2"/>
  <c r="Q55" i="2"/>
  <c r="Q56" i="2"/>
  <c r="Q180" i="2"/>
  <c r="Q181" i="2"/>
  <c r="Q182" i="2"/>
  <c r="Q183" i="2"/>
  <c r="Q63" i="2"/>
  <c r="Q64" i="2"/>
  <c r="Q65" i="2"/>
  <c r="Q66" i="2"/>
  <c r="Q67" i="2"/>
  <c r="Q68" i="2"/>
  <c r="Q69" i="2"/>
  <c r="Q70" i="2"/>
  <c r="Q107" i="2"/>
  <c r="Q108" i="2"/>
  <c r="Q109" i="2"/>
  <c r="Q110" i="2"/>
  <c r="Q5" i="2"/>
  <c r="Q6" i="2"/>
  <c r="Q7" i="2"/>
  <c r="Q8" i="2"/>
  <c r="Q9" i="2"/>
  <c r="Q43" i="2"/>
  <c r="Q44" i="2"/>
  <c r="Q45" i="2"/>
  <c r="Q80" i="2"/>
  <c r="Q81" i="2"/>
  <c r="Q82" i="2"/>
  <c r="Q83" i="2"/>
  <c r="Q84" i="2"/>
  <c r="Q119" i="2"/>
  <c r="Q120" i="2"/>
  <c r="Q121" i="2"/>
  <c r="Q122" i="2"/>
  <c r="Q123" i="2"/>
  <c r="Q124" i="2"/>
  <c r="Q158" i="2"/>
  <c r="Q159" i="2"/>
  <c r="Q160" i="2"/>
  <c r="Q161" i="2"/>
  <c r="Q57" i="2"/>
  <c r="Q58" i="2"/>
  <c r="Q59" i="2"/>
  <c r="Q60" i="2"/>
  <c r="Q154" i="2"/>
  <c r="Q155" i="2"/>
  <c r="Q156" i="2"/>
  <c r="Q157" i="2"/>
  <c r="Q74" i="2"/>
  <c r="Q75" i="2"/>
  <c r="Q76" i="2"/>
  <c r="Q77" i="2"/>
  <c r="Q162" i="2"/>
  <c r="Q163" i="2"/>
  <c r="Q164" i="2"/>
  <c r="Q165" i="2"/>
  <c r="Q166" i="2"/>
  <c r="Q22" i="2"/>
  <c r="Q23" i="2"/>
  <c r="Q24" i="2"/>
  <c r="Q25" i="2"/>
  <c r="Q26" i="2"/>
  <c r="Q27" i="2"/>
  <c r="Q28" i="2"/>
  <c r="Q29" i="2"/>
  <c r="Q30" i="2"/>
  <c r="Q31" i="2"/>
  <c r="Q85" i="2"/>
  <c r="Q86" i="2"/>
  <c r="Q87" i="2"/>
  <c r="Q184" i="2"/>
  <c r="Q185" i="2"/>
  <c r="Q186" i="2"/>
  <c r="Q34" i="2"/>
  <c r="Q35" i="2"/>
  <c r="Q36" i="2"/>
  <c r="Q37" i="2"/>
  <c r="Q38" i="2"/>
  <c r="Q39" i="2"/>
  <c r="Q40" i="2"/>
  <c r="Q41" i="2"/>
  <c r="Q42" i="2"/>
  <c r="Q115" i="2"/>
  <c r="Q116" i="2"/>
  <c r="Q117" i="2"/>
  <c r="Q118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61" i="2"/>
  <c r="Q62" i="2"/>
  <c r="Q140" i="2"/>
  <c r="Q141" i="2"/>
  <c r="Q142" i="2"/>
  <c r="Q143" i="2"/>
  <c r="Q144" i="2"/>
  <c r="Q145" i="2"/>
  <c r="Q14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0" i="2"/>
  <c r="P11" i="2"/>
  <c r="P12" i="2"/>
  <c r="P13" i="2"/>
  <c r="P14" i="2"/>
  <c r="P19" i="2"/>
  <c r="P20" i="2"/>
  <c r="P21" i="2"/>
  <c r="P71" i="2"/>
  <c r="P72" i="2"/>
  <c r="P73" i="2"/>
  <c r="P187" i="2"/>
  <c r="P188" i="2"/>
  <c r="P189" i="2"/>
  <c r="P190" i="2"/>
  <c r="P88" i="2"/>
  <c r="P92" i="2"/>
  <c r="P93" i="2"/>
  <c r="P94" i="2"/>
  <c r="P95" i="2"/>
  <c r="P96" i="2"/>
  <c r="P111" i="2"/>
  <c r="P112" i="2"/>
  <c r="P113" i="2"/>
  <c r="P114" i="2"/>
  <c r="P15" i="2"/>
  <c r="P16" i="2"/>
  <c r="P17" i="2"/>
  <c r="P18" i="2"/>
  <c r="P78" i="2"/>
  <c r="P79" i="2"/>
  <c r="P46" i="2"/>
  <c r="P47" i="2"/>
  <c r="P48" i="2"/>
  <c r="P104" i="2"/>
  <c r="P105" i="2"/>
  <c r="P106" i="2"/>
  <c r="P147" i="2"/>
  <c r="P148" i="2"/>
  <c r="P149" i="2"/>
  <c r="P150" i="2"/>
  <c r="P32" i="2"/>
  <c r="P33" i="2"/>
  <c r="P89" i="2"/>
  <c r="P90" i="2"/>
  <c r="P91" i="2"/>
  <c r="P97" i="2"/>
  <c r="P98" i="2"/>
  <c r="P99" i="2"/>
  <c r="P100" i="2"/>
  <c r="P101" i="2"/>
  <c r="P102" i="2"/>
  <c r="P103" i="2"/>
  <c r="P138" i="2"/>
  <c r="P139" i="2"/>
  <c r="P151" i="2"/>
  <c r="P152" i="2"/>
  <c r="P153" i="2"/>
  <c r="P49" i="2"/>
  <c r="P50" i="2"/>
  <c r="P51" i="2"/>
  <c r="P52" i="2"/>
  <c r="P53" i="2"/>
  <c r="P54" i="2"/>
  <c r="P55" i="2"/>
  <c r="P56" i="2"/>
  <c r="P180" i="2"/>
  <c r="P181" i="2"/>
  <c r="P182" i="2"/>
  <c r="P183" i="2"/>
  <c r="P63" i="2"/>
  <c r="P64" i="2"/>
  <c r="P65" i="2"/>
  <c r="P66" i="2"/>
  <c r="P67" i="2"/>
  <c r="P68" i="2"/>
  <c r="P69" i="2"/>
  <c r="P70" i="2"/>
  <c r="P107" i="2"/>
  <c r="P108" i="2"/>
  <c r="P109" i="2"/>
  <c r="P110" i="2"/>
  <c r="P5" i="2"/>
  <c r="P6" i="2"/>
  <c r="P7" i="2"/>
  <c r="P8" i="2"/>
  <c r="P9" i="2"/>
  <c r="P43" i="2"/>
  <c r="P44" i="2"/>
  <c r="P45" i="2"/>
  <c r="P80" i="2"/>
  <c r="P81" i="2"/>
  <c r="P82" i="2"/>
  <c r="P83" i="2"/>
  <c r="P84" i="2"/>
  <c r="P119" i="2"/>
  <c r="P120" i="2"/>
  <c r="P121" i="2"/>
  <c r="P122" i="2"/>
  <c r="P123" i="2"/>
  <c r="P124" i="2"/>
  <c r="P158" i="2"/>
  <c r="P159" i="2"/>
  <c r="P160" i="2"/>
  <c r="P161" i="2"/>
  <c r="P57" i="2"/>
  <c r="P58" i="2"/>
  <c r="P59" i="2"/>
  <c r="P60" i="2"/>
  <c r="P154" i="2"/>
  <c r="P155" i="2"/>
  <c r="P156" i="2"/>
  <c r="P157" i="2"/>
  <c r="P74" i="2"/>
  <c r="P75" i="2"/>
  <c r="P76" i="2"/>
  <c r="P77" i="2"/>
  <c r="P162" i="2"/>
  <c r="P163" i="2"/>
  <c r="P164" i="2"/>
  <c r="P165" i="2"/>
  <c r="P166" i="2"/>
  <c r="P22" i="2"/>
  <c r="P23" i="2"/>
  <c r="P24" i="2"/>
  <c r="P25" i="2"/>
  <c r="P26" i="2"/>
  <c r="P27" i="2"/>
  <c r="P28" i="2"/>
  <c r="P29" i="2"/>
  <c r="P30" i="2"/>
  <c r="P31" i="2"/>
  <c r="P85" i="2"/>
  <c r="P86" i="2"/>
  <c r="P87" i="2"/>
  <c r="P184" i="2"/>
  <c r="P185" i="2"/>
  <c r="P186" i="2"/>
  <c r="P34" i="2"/>
  <c r="P35" i="2"/>
  <c r="P36" i="2"/>
  <c r="P37" i="2"/>
  <c r="P38" i="2"/>
  <c r="P39" i="2"/>
  <c r="P40" i="2"/>
  <c r="P41" i="2"/>
  <c r="P42" i="2"/>
  <c r="P115" i="2"/>
  <c r="P116" i="2"/>
  <c r="P117" i="2"/>
  <c r="P118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61" i="2"/>
  <c r="P62" i="2"/>
  <c r="P140" i="2"/>
  <c r="P141" i="2"/>
  <c r="P142" i="2"/>
  <c r="P143" i="2"/>
  <c r="P144" i="2"/>
  <c r="P145" i="2"/>
  <c r="P14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0" i="2"/>
  <c r="G10" i="2"/>
  <c r="F10" i="2"/>
  <c r="E10" i="2"/>
  <c r="AG10" i="2"/>
  <c r="J10" i="2"/>
  <c r="AS51" i="2" a="1"/>
  <c r="AS51" i="2" s="1"/>
  <c r="AS49" i="2" a="1"/>
  <c r="AS49" i="2" s="1"/>
  <c r="AS151" i="2" a="1"/>
  <c r="AS151" i="2" s="1"/>
  <c r="AS138" i="2" a="1"/>
  <c r="AS138" i="2" s="1"/>
  <c r="AC148" i="2"/>
  <c r="AH48" i="2"/>
  <c r="AD48" i="2"/>
  <c r="AH47" i="2"/>
  <c r="AG47" i="2"/>
  <c r="AG17" i="2"/>
  <c r="AH16" i="2"/>
  <c r="AG16" i="2"/>
  <c r="AC16" i="2"/>
  <c r="AH15" i="2"/>
  <c r="AG113" i="2"/>
  <c r="AD113" i="2"/>
  <c r="AH111" i="2"/>
  <c r="AC96" i="2"/>
  <c r="AH190" i="2"/>
  <c r="AG190" i="2"/>
  <c r="AH71" i="2"/>
  <c r="AG71" i="2"/>
  <c r="AD71" i="2"/>
  <c r="AH12" i="2"/>
  <c r="AG12" i="2"/>
  <c r="Z60" i="1" a="1"/>
  <c r="Z60" i="1" s="1"/>
  <c r="Z62" i="1" a="1"/>
  <c r="Z62" i="1" s="1"/>
  <c r="Z65" i="1" a="1"/>
  <c r="Z65" i="1" s="1"/>
  <c r="Z67" i="1" a="1"/>
  <c r="Z67" i="1" s="1"/>
  <c r="O45" i="1"/>
  <c r="N45" i="1"/>
  <c r="K45" i="1"/>
  <c r="J45" i="1"/>
  <c r="O44" i="1"/>
  <c r="N44" i="1"/>
  <c r="K44" i="1"/>
  <c r="J44" i="1"/>
  <c r="O43" i="1"/>
  <c r="N43" i="1"/>
  <c r="K43" i="1"/>
  <c r="J43" i="1"/>
  <c r="O42" i="1"/>
  <c r="N42" i="1"/>
  <c r="K42" i="1"/>
  <c r="J42" i="1"/>
  <c r="O41" i="1"/>
  <c r="N41" i="1"/>
  <c r="K41" i="1"/>
  <c r="J41" i="1"/>
  <c r="O40" i="1"/>
  <c r="N40" i="1"/>
  <c r="K40" i="1"/>
  <c r="J40" i="1"/>
  <c r="O39" i="1"/>
  <c r="N39" i="1"/>
  <c r="K39" i="1"/>
  <c r="J39" i="1"/>
  <c r="O38" i="1"/>
  <c r="N38" i="1"/>
  <c r="K38" i="1"/>
  <c r="J38" i="1"/>
  <c r="O37" i="1"/>
  <c r="N37" i="1"/>
  <c r="K37" i="1"/>
  <c r="J37" i="1"/>
  <c r="O36" i="1"/>
  <c r="N36" i="1"/>
  <c r="K36" i="1"/>
  <c r="J36" i="1"/>
  <c r="O35" i="1"/>
  <c r="N35" i="1"/>
  <c r="K35" i="1"/>
  <c r="J35" i="1"/>
  <c r="O34" i="1"/>
  <c r="N34" i="1"/>
  <c r="K34" i="1"/>
  <c r="J34" i="1"/>
  <c r="O33" i="1"/>
  <c r="N33" i="1"/>
  <c r="K33" i="1"/>
  <c r="J33" i="1"/>
  <c r="O32" i="1"/>
  <c r="N32" i="1"/>
  <c r="K32" i="1"/>
  <c r="J32" i="1"/>
  <c r="O31" i="1"/>
  <c r="N31" i="1"/>
  <c r="K31" i="1"/>
  <c r="J31" i="1"/>
  <c r="O30" i="1"/>
  <c r="N30" i="1"/>
  <c r="K30" i="1"/>
  <c r="J30" i="1"/>
  <c r="O29" i="1"/>
  <c r="N29" i="1"/>
  <c r="K29" i="1"/>
  <c r="J29" i="1"/>
  <c r="O28" i="1"/>
  <c r="N28" i="1"/>
  <c r="K28" i="1"/>
  <c r="J28" i="1"/>
  <c r="O27" i="1"/>
  <c r="N27" i="1"/>
  <c r="K27" i="1"/>
  <c r="J27" i="1"/>
  <c r="O26" i="1"/>
  <c r="N26" i="1"/>
  <c r="K26" i="1"/>
  <c r="J26" i="1"/>
  <c r="O23" i="1"/>
  <c r="N23" i="1"/>
  <c r="K23" i="1"/>
  <c r="J23" i="1"/>
  <c r="O22" i="1"/>
  <c r="N22" i="1"/>
  <c r="K22" i="1"/>
  <c r="J22" i="1"/>
  <c r="O21" i="1"/>
  <c r="N21" i="1"/>
  <c r="K21" i="1"/>
  <c r="J21" i="1"/>
  <c r="O20" i="1"/>
  <c r="N20" i="1"/>
  <c r="K20" i="1"/>
  <c r="J20" i="1"/>
  <c r="O19" i="1"/>
  <c r="N19" i="1"/>
  <c r="K19" i="1"/>
  <c r="J19" i="1"/>
  <c r="O17" i="1"/>
  <c r="N17" i="1"/>
  <c r="K17" i="1"/>
  <c r="J17" i="1"/>
  <c r="O16" i="1"/>
  <c r="N16" i="1"/>
  <c r="K16" i="1"/>
  <c r="J16" i="1"/>
  <c r="O15" i="1"/>
  <c r="N15" i="1"/>
  <c r="K15" i="1"/>
  <c r="J15" i="1"/>
  <c r="O14" i="1"/>
  <c r="N14" i="1"/>
  <c r="K14" i="1"/>
  <c r="J14" i="1"/>
  <c r="O13" i="1"/>
  <c r="N13" i="1"/>
  <c r="K13" i="1"/>
  <c r="J13" i="1"/>
  <c r="O12" i="1"/>
  <c r="N12" i="1"/>
  <c r="K12" i="1"/>
  <c r="P12" i="1" s="1"/>
  <c r="J12" i="1"/>
  <c r="O11" i="1"/>
  <c r="N11" i="1"/>
  <c r="K11" i="1"/>
  <c r="J11" i="1"/>
  <c r="O10" i="1"/>
  <c r="N10" i="1"/>
  <c r="K10" i="1"/>
  <c r="J10" i="1"/>
  <c r="O9" i="1"/>
  <c r="N9" i="1"/>
  <c r="K9" i="1"/>
  <c r="J9" i="1"/>
  <c r="O8" i="1"/>
  <c r="N8" i="1"/>
  <c r="K8" i="1"/>
  <c r="J8" i="1"/>
  <c r="O7" i="1"/>
  <c r="N7" i="1"/>
  <c r="K7" i="1"/>
  <c r="J7" i="1"/>
  <c r="O6" i="1"/>
  <c r="N6" i="1"/>
  <c r="K6" i="1"/>
  <c r="J6" i="1"/>
  <c r="O5" i="1"/>
  <c r="N5" i="1"/>
  <c r="K5" i="1"/>
  <c r="P5" i="1" s="1"/>
  <c r="J5" i="1"/>
  <c r="O18" i="1"/>
  <c r="N18" i="1"/>
  <c r="K18" i="1"/>
  <c r="P18" i="1" s="1"/>
  <c r="J18" i="1"/>
  <c r="H94" i="2" l="1"/>
  <c r="J94" i="2" s="1"/>
  <c r="AC82" i="2"/>
  <c r="AC9" i="2"/>
  <c r="AC109" i="2"/>
  <c r="AC67" i="2"/>
  <c r="AC182" i="2"/>
  <c r="AC53" i="2"/>
  <c r="AC152" i="2"/>
  <c r="AC101" i="2"/>
  <c r="AC90" i="2"/>
  <c r="AD148" i="2"/>
  <c r="AC47" i="2"/>
  <c r="AD16" i="2"/>
  <c r="AD96" i="2"/>
  <c r="AD190" i="2"/>
  <c r="AC71" i="2"/>
  <c r="AD12" i="2"/>
  <c r="AC175" i="2"/>
  <c r="AC169" i="2"/>
  <c r="AC143" i="2"/>
  <c r="AC137" i="2"/>
  <c r="AC131" i="2"/>
  <c r="AC125" i="2"/>
  <c r="AC41" i="2"/>
  <c r="AC35" i="2"/>
  <c r="AC86" i="2"/>
  <c r="AC27" i="2"/>
  <c r="AC166" i="2"/>
  <c r="AC76" i="2"/>
  <c r="AC154" i="2"/>
  <c r="AC160" i="2"/>
  <c r="AC121" i="2"/>
  <c r="AC81" i="2"/>
  <c r="AC8" i="2"/>
  <c r="AD11" i="2"/>
  <c r="AI11" i="2" s="1"/>
  <c r="AD136" i="2"/>
  <c r="AD130" i="2"/>
  <c r="AD118" i="2"/>
  <c r="AD40" i="2"/>
  <c r="AD34" i="2"/>
  <c r="AD85" i="2"/>
  <c r="AD26" i="2"/>
  <c r="AD165" i="2"/>
  <c r="AD75" i="2"/>
  <c r="AD60" i="2"/>
  <c r="AD159" i="2"/>
  <c r="AD120" i="2"/>
  <c r="AD80" i="2"/>
  <c r="AD7" i="2"/>
  <c r="AD107" i="2"/>
  <c r="AD65" i="2"/>
  <c r="AD180" i="2"/>
  <c r="AD51" i="2"/>
  <c r="AD139" i="2"/>
  <c r="AD99" i="2"/>
  <c r="AD33" i="2"/>
  <c r="AC32" i="2"/>
  <c r="AC105" i="2"/>
  <c r="AC78" i="2"/>
  <c r="AC113" i="2"/>
  <c r="AC93" i="2"/>
  <c r="AD141" i="2"/>
  <c r="AD186" i="2"/>
  <c r="AD59" i="2"/>
  <c r="AD70" i="2"/>
  <c r="AD98" i="2"/>
  <c r="AD19" i="2"/>
  <c r="AG19" i="2"/>
  <c r="AI19" i="2" s="1"/>
  <c r="AH19" i="2"/>
  <c r="AD146" i="2"/>
  <c r="AD38" i="2"/>
  <c r="AD157" i="2"/>
  <c r="AD150" i="2"/>
  <c r="AG105" i="2"/>
  <c r="J72" i="2"/>
  <c r="AH93" i="2"/>
  <c r="AC177" i="2"/>
  <c r="AC145" i="2"/>
  <c r="AC62" i="2"/>
  <c r="AC133" i="2"/>
  <c r="AC127" i="2"/>
  <c r="AC115" i="2"/>
  <c r="AC37" i="2"/>
  <c r="AC184" i="2"/>
  <c r="AC29" i="2"/>
  <c r="AC23" i="2"/>
  <c r="AC162" i="2"/>
  <c r="AC156" i="2"/>
  <c r="AC57" i="2"/>
  <c r="AC123" i="2"/>
  <c r="AC83" i="2"/>
  <c r="AC43" i="2"/>
  <c r="AC110" i="2"/>
  <c r="AC68" i="2"/>
  <c r="AC183" i="2"/>
  <c r="AC54" i="2"/>
  <c r="AC153" i="2"/>
  <c r="AC102" i="2"/>
  <c r="AC91" i="2"/>
  <c r="AD149" i="2"/>
  <c r="AC174" i="2"/>
  <c r="AD127" i="2"/>
  <c r="AC165" i="2"/>
  <c r="AD153" i="2"/>
  <c r="AD135" i="2"/>
  <c r="AD25" i="2"/>
  <c r="AD45" i="2"/>
  <c r="AD56" i="2"/>
  <c r="AD140" i="2"/>
  <c r="AD116" i="2"/>
  <c r="AD30" i="2"/>
  <c r="AD58" i="2"/>
  <c r="AD44" i="2"/>
  <c r="AD63" i="2"/>
  <c r="AG93" i="2"/>
  <c r="AI93" i="2" s="1"/>
  <c r="AG187" i="2"/>
  <c r="AI187" i="2" s="1"/>
  <c r="AG96" i="2"/>
  <c r="AI96" i="2" s="1"/>
  <c r="AD78" i="2"/>
  <c r="AI78" i="2" s="1"/>
  <c r="AG148" i="2"/>
  <c r="AI148" i="2" s="1"/>
  <c r="AC108" i="2"/>
  <c r="AC66" i="2"/>
  <c r="AC181" i="2"/>
  <c r="AC52" i="2"/>
  <c r="AC151" i="2"/>
  <c r="AC100" i="2"/>
  <c r="AC89" i="2"/>
  <c r="AD147" i="2"/>
  <c r="AD46" i="2"/>
  <c r="AD15" i="2"/>
  <c r="AD95" i="2"/>
  <c r="AI95" i="2" s="1"/>
  <c r="AD189" i="2"/>
  <c r="AI189" i="2" s="1"/>
  <c r="AD21" i="2"/>
  <c r="AC171" i="2"/>
  <c r="AD110" i="2"/>
  <c r="B85" i="2"/>
  <c r="B86" i="2" s="1"/>
  <c r="B87" i="2" s="1"/>
  <c r="AD167" i="2"/>
  <c r="AD39" i="2"/>
  <c r="AD74" i="2"/>
  <c r="AD6" i="2"/>
  <c r="AD138" i="2"/>
  <c r="AD105" i="2"/>
  <c r="AD124" i="2"/>
  <c r="AD5" i="2"/>
  <c r="AD49" i="2"/>
  <c r="AD187" i="2"/>
  <c r="AH10" i="2"/>
  <c r="AH78" i="2"/>
  <c r="AD179" i="2"/>
  <c r="AD117" i="2"/>
  <c r="AD164" i="2"/>
  <c r="AD119" i="2"/>
  <c r="AD64" i="2"/>
  <c r="AD32" i="2"/>
  <c r="AD172" i="2"/>
  <c r="AD134" i="2"/>
  <c r="AD24" i="2"/>
  <c r="AD55" i="2"/>
  <c r="AD97" i="2"/>
  <c r="AC12" i="2"/>
  <c r="AC190" i="2"/>
  <c r="AC106" i="2"/>
  <c r="AC79" i="2"/>
  <c r="AC114" i="2"/>
  <c r="AC94" i="2"/>
  <c r="AC188" i="2"/>
  <c r="AD173" i="2"/>
  <c r="AD129" i="2"/>
  <c r="AD31" i="2"/>
  <c r="AD158" i="2"/>
  <c r="AD50" i="2"/>
  <c r="AD178" i="2"/>
  <c r="AD128" i="2"/>
  <c r="AD185" i="2"/>
  <c r="AD163" i="2"/>
  <c r="AD84" i="2"/>
  <c r="AD69" i="2"/>
  <c r="AD103" i="2"/>
  <c r="AD57" i="2"/>
  <c r="AD175" i="2"/>
  <c r="AD125" i="2"/>
  <c r="AD166" i="2"/>
  <c r="AD8" i="2"/>
  <c r="AG189" i="2"/>
  <c r="AD145" i="2"/>
  <c r="AD115" i="2"/>
  <c r="AD23" i="2"/>
  <c r="AD123" i="2"/>
  <c r="AD68" i="2"/>
  <c r="AD102" i="2"/>
  <c r="AD137" i="2"/>
  <c r="AD86" i="2"/>
  <c r="AD160" i="2"/>
  <c r="AD52" i="2"/>
  <c r="J189" i="2"/>
  <c r="H190" i="2"/>
  <c r="J190" i="2" s="1"/>
  <c r="AD169" i="2"/>
  <c r="AD35" i="2"/>
  <c r="AD154" i="2"/>
  <c r="AD108" i="2"/>
  <c r="AD151" i="2"/>
  <c r="AH11" i="2"/>
  <c r="AD62" i="2"/>
  <c r="AD37" i="2"/>
  <c r="AD162" i="2"/>
  <c r="AD83" i="2"/>
  <c r="AD183" i="2"/>
  <c r="AD91" i="2"/>
  <c r="AD143" i="2"/>
  <c r="AD41" i="2"/>
  <c r="AD76" i="2"/>
  <c r="AD81" i="2"/>
  <c r="AD181" i="2"/>
  <c r="AD89" i="2"/>
  <c r="AH95" i="2"/>
  <c r="AC10" i="2"/>
  <c r="AG46" i="2"/>
  <c r="AI46" i="2" s="1"/>
  <c r="AG21" i="2"/>
  <c r="AH17" i="2"/>
  <c r="AD17" i="2"/>
  <c r="AG111" i="2"/>
  <c r="AD111" i="2"/>
  <c r="AH88" i="2"/>
  <c r="AG88" i="2"/>
  <c r="AD88" i="2"/>
  <c r="AH72" i="2"/>
  <c r="AG72" i="2"/>
  <c r="AD72" i="2"/>
  <c r="AH13" i="2"/>
  <c r="AG13" i="2"/>
  <c r="AD13" i="2"/>
  <c r="AD177" i="2"/>
  <c r="AD131" i="2"/>
  <c r="AD27" i="2"/>
  <c r="AD121" i="2"/>
  <c r="AD66" i="2"/>
  <c r="AD100" i="2"/>
  <c r="AH147" i="2"/>
  <c r="AG147" i="2"/>
  <c r="AI147" i="2" s="1"/>
  <c r="AD133" i="2"/>
  <c r="AD184" i="2"/>
  <c r="AD156" i="2"/>
  <c r="AD43" i="2"/>
  <c r="AD54" i="2"/>
  <c r="AD176" i="2"/>
  <c r="AD170" i="2"/>
  <c r="AD144" i="2"/>
  <c r="AD61" i="2"/>
  <c r="AD132" i="2"/>
  <c r="AD126" i="2"/>
  <c r="AD42" i="2"/>
  <c r="AD36" i="2"/>
  <c r="AD87" i="2"/>
  <c r="AD28" i="2"/>
  <c r="AD22" i="2"/>
  <c r="AD77" i="2"/>
  <c r="AD155" i="2"/>
  <c r="AD161" i="2"/>
  <c r="AD122" i="2"/>
  <c r="AD82" i="2"/>
  <c r="AD9" i="2"/>
  <c r="AD109" i="2"/>
  <c r="AD67" i="2"/>
  <c r="AD182" i="2"/>
  <c r="AD53" i="2"/>
  <c r="AD152" i="2"/>
  <c r="AD101" i="2"/>
  <c r="AD90" i="2"/>
  <c r="C125" i="2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B115" i="2"/>
  <c r="B116" i="2" s="1"/>
  <c r="B117" i="2" s="1"/>
  <c r="B118" i="2" s="1"/>
  <c r="B119" i="2" s="1"/>
  <c r="B120" i="2" s="1"/>
  <c r="B121" i="2" s="1"/>
  <c r="B122" i="2" s="1"/>
  <c r="B123" i="2" s="1"/>
  <c r="B124" i="2" s="1"/>
  <c r="B49" i="2"/>
  <c r="B50" i="2" s="1"/>
  <c r="B51" i="2" s="1"/>
  <c r="B52" i="2" s="1"/>
  <c r="B53" i="2" s="1"/>
  <c r="B54" i="2" s="1"/>
  <c r="B55" i="2" s="1"/>
  <c r="B56" i="2" s="1"/>
  <c r="B180" i="2" s="1"/>
  <c r="B181" i="2" s="1"/>
  <c r="B182" i="2" s="1"/>
  <c r="B183" i="2" s="1"/>
  <c r="B184" i="2" s="1"/>
  <c r="B185" i="2" s="1"/>
  <c r="B186" i="2" s="1"/>
  <c r="AC104" i="2"/>
  <c r="AC18" i="2"/>
  <c r="AC112" i="2"/>
  <c r="AC92" i="2"/>
  <c r="AC73" i="2"/>
  <c r="AC14" i="2"/>
  <c r="B167" i="2"/>
  <c r="B168" i="2" s="1"/>
  <c r="B169" i="2" s="1"/>
  <c r="B170" i="2" s="1"/>
  <c r="B171" i="2" s="1"/>
  <c r="B172" i="2" s="1"/>
  <c r="B173" i="2" s="1"/>
  <c r="AC48" i="2"/>
  <c r="AC17" i="2"/>
  <c r="AC111" i="2"/>
  <c r="AC88" i="2"/>
  <c r="AC72" i="2"/>
  <c r="AC13" i="2"/>
  <c r="AD94" i="2"/>
  <c r="AH114" i="2"/>
  <c r="AH106" i="2"/>
  <c r="AC11" i="2"/>
  <c r="AC21" i="2"/>
  <c r="AC189" i="2"/>
  <c r="AC95" i="2"/>
  <c r="AC15" i="2"/>
  <c r="AC46" i="2"/>
  <c r="AC147" i="2"/>
  <c r="AD79" i="2"/>
  <c r="AG20" i="2"/>
  <c r="AI20" i="2" s="1"/>
  <c r="AG94" i="2"/>
  <c r="AD14" i="2"/>
  <c r="AD73" i="2"/>
  <c r="AD92" i="2"/>
  <c r="AD112" i="2"/>
  <c r="AD18" i="2"/>
  <c r="AD104" i="2"/>
  <c r="AD20" i="2"/>
  <c r="AD188" i="2"/>
  <c r="AD114" i="2"/>
  <c r="AI114" i="2" s="1"/>
  <c r="AD106" i="2"/>
  <c r="AI106" i="2" s="1"/>
  <c r="AG79" i="2"/>
  <c r="AI79" i="2" s="1"/>
  <c r="AG18" i="2"/>
  <c r="AG188" i="2"/>
  <c r="AG14" i="2"/>
  <c r="AI14" i="2" s="1"/>
  <c r="AG73" i="2"/>
  <c r="AG92" i="2"/>
  <c r="AI92" i="2" s="1"/>
  <c r="AG112" i="2"/>
  <c r="AG104" i="2"/>
  <c r="AD10" i="2"/>
  <c r="AI10" i="2" s="1"/>
  <c r="AI17" i="2"/>
  <c r="AI113" i="2"/>
  <c r="AI105" i="2"/>
  <c r="AI15" i="2"/>
  <c r="AI12" i="2"/>
  <c r="AI71" i="2"/>
  <c r="AI16" i="2"/>
  <c r="AI190" i="2"/>
  <c r="AI47" i="2"/>
  <c r="AI48" i="2"/>
  <c r="P8" i="1"/>
  <c r="P28" i="1"/>
  <c r="P31" i="1"/>
  <c r="P26" i="1"/>
  <c r="P21" i="1"/>
  <c r="P38" i="1"/>
  <c r="P15" i="1"/>
  <c r="P34" i="1"/>
  <c r="P37" i="1"/>
  <c r="P43" i="1"/>
  <c r="P9" i="1"/>
  <c r="P32" i="1"/>
  <c r="P6" i="1"/>
  <c r="P35" i="1"/>
  <c r="P16" i="1"/>
  <c r="P20" i="1"/>
  <c r="P33" i="1"/>
  <c r="P36" i="1"/>
  <c r="P29" i="1"/>
  <c r="P19" i="1"/>
  <c r="P22" i="1"/>
  <c r="P27" i="1"/>
  <c r="P23" i="1"/>
  <c r="P39" i="1"/>
  <c r="P42" i="1"/>
  <c r="P13" i="1"/>
  <c r="P45" i="1"/>
  <c r="P40" i="1"/>
  <c r="P41" i="1"/>
  <c r="P7" i="1"/>
  <c r="P44" i="1"/>
  <c r="P10" i="1"/>
  <c r="P30" i="1"/>
  <c r="P11" i="1"/>
  <c r="P14" i="1"/>
  <c r="P17" i="1"/>
  <c r="AI72" i="2" l="1"/>
  <c r="AI111" i="2"/>
  <c r="AI94" i="2"/>
  <c r="AI112" i="2"/>
  <c r="AI13" i="2"/>
  <c r="AI21" i="2"/>
  <c r="AI18" i="2"/>
  <c r="AI88" i="2"/>
  <c r="AI188" i="2"/>
  <c r="AI104" i="2"/>
  <c r="B125" i="2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AI73" i="2"/>
  <c r="B154" i="2"/>
  <c r="B155" i="2" s="1"/>
  <c r="B156" i="2" s="1"/>
  <c r="B157" i="2" s="1"/>
  <c r="B158" i="2" s="1"/>
  <c r="B159" i="2" s="1"/>
  <c r="B160" i="2" s="1"/>
  <c r="B161" i="2" s="1"/>
  <c r="B57" i="2"/>
  <c r="B58" i="2"/>
  <c r="B59" i="2"/>
  <c r="B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한나</author>
  </authors>
  <commentList>
    <comment ref="D10" authorId="0" shapeId="0" xr:uid="{A539194A-F355-4BE3-B5C2-2F94F32124BC}">
      <text>
        <r>
          <rPr>
            <b/>
            <sz val="9"/>
            <color indexed="81"/>
            <rFont val="돋움"/>
            <family val="3"/>
            <charset val="129"/>
          </rPr>
          <t>한나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<sst xmlns="http://schemas.openxmlformats.org/spreadsheetml/2006/main" count="1808" uniqueCount="480">
  <si>
    <t>선호도</t>
    <phoneticPr fontId="2" type="noConversion"/>
  </si>
  <si>
    <t>단지정보 (30평)</t>
    <phoneticPr fontId="2" type="noConversion"/>
  </si>
  <si>
    <t>투자결과</t>
    <phoneticPr fontId="2" type="noConversion"/>
  </si>
  <si>
    <t>생활권</t>
    <phoneticPr fontId="2" type="noConversion"/>
  </si>
  <si>
    <t>생활권 내</t>
    <phoneticPr fontId="2" type="noConversion"/>
  </si>
  <si>
    <t>단지명</t>
    <phoneticPr fontId="2" type="noConversion"/>
  </si>
  <si>
    <t>시기(년)</t>
    <phoneticPr fontId="2" type="noConversion"/>
  </si>
  <si>
    <t>전세가율 80%이상인 기간</t>
    <phoneticPr fontId="2" type="noConversion"/>
  </si>
  <si>
    <t>평형</t>
    <phoneticPr fontId="2" type="noConversion"/>
  </si>
  <si>
    <t>매매가</t>
    <phoneticPr fontId="2" type="noConversion"/>
  </si>
  <si>
    <t>전세가</t>
    <phoneticPr fontId="2" type="noConversion"/>
  </si>
  <si>
    <t>전세가율</t>
    <phoneticPr fontId="2" type="noConversion"/>
  </si>
  <si>
    <t>투자금</t>
    <phoneticPr fontId="2" type="noConversion"/>
  </si>
  <si>
    <t>수익금</t>
    <phoneticPr fontId="2" type="noConversion"/>
  </si>
  <si>
    <t>상승율</t>
    <phoneticPr fontId="2" type="noConversion"/>
  </si>
  <si>
    <t>수익율</t>
    <phoneticPr fontId="2" type="noConversion"/>
  </si>
  <si>
    <t>상</t>
    <phoneticPr fontId="2" type="noConversion"/>
  </si>
  <si>
    <t>중</t>
    <phoneticPr fontId="2" type="noConversion"/>
  </si>
  <si>
    <t>하</t>
    <phoneticPr fontId="2" type="noConversion"/>
  </si>
  <si>
    <t>결론</t>
    <phoneticPr fontId="2" type="noConversion"/>
  </si>
  <si>
    <t>투자적용 및 질문</t>
    <phoneticPr fontId="2" type="noConversion"/>
  </si>
  <si>
    <t>단지정보 (20평)</t>
    <phoneticPr fontId="2" type="noConversion"/>
  </si>
  <si>
    <t>나만의 인싸이트</t>
    <phoneticPr fontId="2" type="noConversion"/>
  </si>
  <si>
    <t xml:space="preserve">감사합니다 튜터님 ㅎㅎㅎ 정리하자면 </t>
  </si>
  <si>
    <t>1. 생활권 별 / 선호도 별 단지 추출 (상중하)</t>
  </si>
  <si>
    <t>2. 각 단지들 투자하기 좋았던 시기 기록 (전세가율 80% 이상인 시기, 투자기회를 얼마나 주었는가?)</t>
  </si>
  <si>
    <t>3. 그 단지들 전고점 시기 기록</t>
  </si>
  <si>
    <t>4. [2번 시기]에 투자했을 때 [3번 시기] 기준 수익률 분석</t>
  </si>
  <si>
    <t>https://weolbu.com/s/MhxRTz9ZpG</t>
  </si>
  <si>
    <t>선명한 앞마당을 만들어 줄 '찐' 수익률분석 [나알이]</t>
  </si>
  <si>
    <t>[공급 영향 심화 버전]</t>
  </si>
  <si>
    <t>&gt;&gt;&gt; 외곽신축, 외곽 애매준신축, 외곽 비선호구축 등으로 단지 특징 기재</t>
  </si>
  <si>
    <t>&gt;&gt;&gt; 인사이트 (가격을 통해 찾은 내용)</t>
  </si>
  <si>
    <t>&gt;&gt;&gt; 결론 (찾은 내용을 바탕으로 기준 및 우선순위 정리)</t>
  </si>
  <si>
    <t>&gt;&gt;&gt; 투자 적용 및 질문 등으로 파트 나눠볼 수 있음</t>
  </si>
  <si>
    <t>★중요한 것은 스스로 생각해보고 결론 내어보고 매임까지 하면서 [검증]해 나가는 것</t>
  </si>
  <si>
    <t>매</t>
    <phoneticPr fontId="2" type="noConversion"/>
  </si>
  <si>
    <t>전</t>
    <phoneticPr fontId="2" type="noConversion"/>
  </si>
  <si>
    <t>연식</t>
    <phoneticPr fontId="2" type="noConversion"/>
  </si>
  <si>
    <t>세대수</t>
    <phoneticPr fontId="2" type="noConversion"/>
  </si>
  <si>
    <t>나이</t>
    <phoneticPr fontId="2" type="noConversion"/>
  </si>
  <si>
    <t>공급면적</t>
    <phoneticPr fontId="2" type="noConversion"/>
  </si>
  <si>
    <t>전용면적</t>
    <phoneticPr fontId="2" type="noConversion"/>
  </si>
  <si>
    <t>차</t>
    <phoneticPr fontId="2" type="noConversion"/>
  </si>
  <si>
    <t>전고</t>
    <phoneticPr fontId="2" type="noConversion"/>
  </si>
  <si>
    <t>전저</t>
    <phoneticPr fontId="2" type="noConversion"/>
  </si>
  <si>
    <t>계/복</t>
    <phoneticPr fontId="2" type="noConversion"/>
  </si>
  <si>
    <t>방</t>
    <phoneticPr fontId="2" type="noConversion"/>
  </si>
  <si>
    <t>화</t>
    <phoneticPr fontId="2" type="noConversion"/>
  </si>
  <si>
    <t>면적세대수</t>
    <phoneticPr fontId="2" type="noConversion"/>
  </si>
  <si>
    <t>이스트시티1단지</t>
  </si>
  <si>
    <t>117C, 118B, 119A</t>
  </si>
  <si>
    <t>82B, 82A</t>
  </si>
  <si>
    <t>102C, 102A, 102B</t>
  </si>
  <si>
    <t>108A, 108B</t>
  </si>
  <si>
    <t>99A, 99B-1, 99B-2</t>
  </si>
  <si>
    <t>112A-3, 112A-1, 112A-2, 112C-2, 112A-4, 112B, 112C-1</t>
  </si>
  <si>
    <t>154A-2, 154B-2, 154A-1, 154B-1</t>
  </si>
  <si>
    <t>113A, 113B</t>
  </si>
  <si>
    <t>141A, 142B</t>
  </si>
  <si>
    <t>109B, 110A, 114</t>
  </si>
  <si>
    <t>119A, 121B</t>
  </si>
  <si>
    <t>140, 143</t>
  </si>
  <si>
    <t>89A, 89B, 95</t>
  </si>
  <si>
    <t>114B, 114C, 115A</t>
  </si>
  <si>
    <t>111A1, 111B1, 112A2, 112B2</t>
  </si>
  <si>
    <t>113, 115, 118</t>
  </si>
  <si>
    <t>99, 99-</t>
  </si>
  <si>
    <t>112E, 112C, 112C-, 113A, 113D, 113B, 113B-, 113A-</t>
  </si>
  <si>
    <t>157, 157-</t>
  </si>
  <si>
    <t>86A</t>
  </si>
  <si>
    <t>100B, 101A</t>
  </si>
  <si>
    <t>113A-1, 113A, 113B</t>
  </si>
  <si>
    <t>84A, 84B, 84C</t>
  </si>
  <si>
    <t>111D, 111E, 111B, 111C, 111A, 111B1, 111A1, 111D-1, 111E-1, 111A2, 111A3, 111F</t>
  </si>
  <si>
    <t>153A, 153A-1, 153B</t>
  </si>
  <si>
    <t>153C, 153D</t>
  </si>
  <si>
    <t>118C, 118A, 118B</t>
  </si>
  <si>
    <t>98B, 99A</t>
  </si>
  <si>
    <t>115B, 117A</t>
  </si>
  <si>
    <t>78A</t>
  </si>
  <si>
    <t>99A</t>
  </si>
  <si>
    <t>109A, 109AT, 110B, 110BT, 111C</t>
  </si>
  <si>
    <t>114, 117</t>
  </si>
  <si>
    <t>78B, 78A</t>
  </si>
  <si>
    <t>98B, 98A</t>
  </si>
  <si>
    <t>111A, 111B, 111C</t>
  </si>
  <si>
    <t>148, 151P</t>
  </si>
  <si>
    <t>79A, 80B</t>
  </si>
  <si>
    <t>108A</t>
  </si>
  <si>
    <t>109B</t>
  </si>
  <si>
    <t>80A, 81B</t>
  </si>
  <si>
    <t>79B, 80A</t>
  </si>
  <si>
    <t>64A</t>
  </si>
  <si>
    <t>73A</t>
  </si>
  <si>
    <t>83A</t>
  </si>
  <si>
    <t>102A, 102A-2, 102C</t>
  </si>
  <si>
    <t>74B, 75A, 75A1</t>
  </si>
  <si>
    <t>84A, 84B</t>
  </si>
  <si>
    <t>89A, 89C, 89B</t>
  </si>
  <si>
    <t>115A, 116C, 116B</t>
  </si>
  <si>
    <t>62A, 62B, 64A, 64B</t>
  </si>
  <si>
    <t>78A, 80B</t>
  </si>
  <si>
    <t>104A, 107B</t>
  </si>
  <si>
    <t>78A, 79C</t>
  </si>
  <si>
    <t>79B</t>
  </si>
  <si>
    <t>111J, 112A</t>
  </si>
  <si>
    <t>79B, 80A, 80C</t>
  </si>
  <si>
    <t>98A, 99B</t>
  </si>
  <si>
    <t>111A</t>
  </si>
  <si>
    <t>111B</t>
  </si>
  <si>
    <t>81A, 81B</t>
  </si>
  <si>
    <t>100A, 100B</t>
  </si>
  <si>
    <t>113A</t>
  </si>
  <si>
    <t>113B</t>
  </si>
  <si>
    <t>82A, 82A-1</t>
  </si>
  <si>
    <t>110B, 110C, 111A, 111D, 111A-1, 115E, 118F</t>
  </si>
  <si>
    <t>147A, 147A-1, 152B</t>
  </si>
  <si>
    <t>111C, 111B, 111A</t>
  </si>
  <si>
    <t>81A, 82B</t>
  </si>
  <si>
    <t>94A, 94B</t>
  </si>
  <si>
    <t>82A</t>
  </si>
  <si>
    <t>95B, 95A</t>
  </si>
  <si>
    <t>57B</t>
  </si>
  <si>
    <t>58A</t>
  </si>
  <si>
    <t>66A</t>
  </si>
  <si>
    <t>67B</t>
  </si>
  <si>
    <t>109B, 110C, 111A</t>
  </si>
  <si>
    <t>55B</t>
  </si>
  <si>
    <t>55A</t>
  </si>
  <si>
    <t>61B</t>
  </si>
  <si>
    <t>62A</t>
  </si>
  <si>
    <t>71A, 72C, 74B</t>
  </si>
  <si>
    <t>80B, 82A, 87C</t>
  </si>
  <si>
    <t>77A, 78B</t>
  </si>
  <si>
    <t>103, 106A, 106B, 109A</t>
  </si>
  <si>
    <t>107B, 112</t>
  </si>
  <si>
    <t>123A, 125B, 128</t>
  </si>
  <si>
    <t>고운하이플러스</t>
  </si>
  <si>
    <t>대주파크빌</t>
  </si>
  <si>
    <t>아침LH</t>
  </si>
  <si>
    <t>은어송1단지풍림아이원</t>
  </si>
  <si>
    <t>은어송3단지아이파크</t>
  </si>
  <si>
    <t>은어송5단지우미린</t>
  </si>
  <si>
    <t>은어송6단지풍림아이원</t>
  </si>
  <si>
    <t>주공(210)</t>
  </si>
  <si>
    <t>남대전e편한세상</t>
  </si>
  <si>
    <t>오투그란데</t>
  </si>
  <si>
    <t>새들뫼휴먼시아1단지</t>
  </si>
  <si>
    <t>펜타뷰</t>
  </si>
  <si>
    <t>삼익세라믹</t>
  </si>
  <si>
    <t>은어송2단지코오롱하늘채</t>
  </si>
  <si>
    <t>은어송코오롱하늘채2차</t>
  </si>
  <si>
    <t>은어송하늘채리버뷰</t>
  </si>
  <si>
    <t>주공삼성타운</t>
  </si>
  <si>
    <t>한밭자이</t>
  </si>
  <si>
    <t>석촌주공</t>
  </si>
  <si>
    <t>스마트뷰</t>
  </si>
  <si>
    <t>효촌마을</t>
  </si>
  <si>
    <t>신흥SK뷰</t>
  </si>
  <si>
    <t>신흥마을</t>
  </si>
  <si>
    <t>이스트시티2단지</t>
  </si>
  <si>
    <t>e편한세상대전에코포레</t>
  </si>
  <si>
    <t>삼정하이츠타운</t>
  </si>
  <si>
    <t>용방마을</t>
  </si>
  <si>
    <t>주공2단지</t>
  </si>
  <si>
    <t>한화꿈에그린</t>
  </si>
  <si>
    <t>신동아</t>
  </si>
  <si>
    <t>한숲</t>
  </si>
  <si>
    <t>어진마을</t>
  </si>
  <si>
    <t>현대</t>
  </si>
  <si>
    <t>동아</t>
  </si>
  <si>
    <t>리더스시티4BL</t>
  </si>
  <si>
    <t>리더스시티5BL</t>
  </si>
  <si>
    <t>위드힐</t>
  </si>
  <si>
    <t>휴먼시아2단지</t>
  </si>
  <si>
    <t>주공1차</t>
  </si>
  <si>
    <t>주공2차</t>
  </si>
  <si>
    <t>주공5차</t>
  </si>
  <si>
    <t>주공6차</t>
  </si>
  <si>
    <t>신동아파밀리에1단지</t>
  </si>
  <si>
    <t>청룡</t>
  </si>
  <si>
    <t>홍도갤러리휴리움</t>
  </si>
  <si>
    <t>홍도서우</t>
  </si>
  <si>
    <t>효동현대</t>
  </si>
  <si>
    <t>계단식</t>
  </si>
  <si>
    <t>복도식</t>
  </si>
  <si>
    <t>가양동</t>
  </si>
  <si>
    <t>가오동</t>
  </si>
  <si>
    <t>낭월동</t>
  </si>
  <si>
    <t>대동</t>
  </si>
  <si>
    <t>대성동</t>
  </si>
  <si>
    <t>삼성동</t>
  </si>
  <si>
    <t>성남동</t>
  </si>
  <si>
    <t>신흥동</t>
  </si>
  <si>
    <t>용운동</t>
  </si>
  <si>
    <t>용전동</t>
  </si>
  <si>
    <t>인동</t>
  </si>
  <si>
    <t>자양동</t>
  </si>
  <si>
    <t>천동</t>
  </si>
  <si>
    <t>판암동</t>
  </si>
  <si>
    <t>홍도동</t>
  </si>
  <si>
    <t>효동</t>
  </si>
  <si>
    <r>
      <rPr>
        <sz val="12"/>
        <color theme="1"/>
        <rFont val="맑은 고딕"/>
        <family val="3"/>
        <charset val="129"/>
      </rPr>
      <t>힐스테가양더와이즈</t>
    </r>
    <r>
      <rPr>
        <sz val="12"/>
        <color theme="1"/>
        <rFont val="Arial"/>
        <family val="2"/>
      </rPr>
      <t>(</t>
    </r>
    <r>
      <rPr>
        <sz val="12"/>
        <color theme="1"/>
        <rFont val="맑은 고딕"/>
        <family val="3"/>
        <charset val="129"/>
      </rPr>
      <t>주복</t>
    </r>
    <r>
      <rPr>
        <sz val="12"/>
        <color theme="1"/>
        <rFont val="Arial"/>
        <family val="2"/>
      </rPr>
      <t>)</t>
    </r>
    <phoneticPr fontId="2" type="noConversion"/>
  </si>
  <si>
    <r>
      <rPr>
        <sz val="12"/>
        <color theme="1"/>
        <rFont val="맑은 고딕"/>
        <family val="3"/>
        <charset val="129"/>
      </rPr>
      <t>삼정그린코아포레</t>
    </r>
    <r>
      <rPr>
        <sz val="12"/>
        <color theme="1"/>
        <rFont val="Arial"/>
        <family val="2"/>
      </rPr>
      <t>1</t>
    </r>
    <phoneticPr fontId="2" type="noConversion"/>
  </si>
  <si>
    <r>
      <rPr>
        <sz val="12"/>
        <color theme="1"/>
        <rFont val="맑은 고딕"/>
        <family val="3"/>
        <charset val="129"/>
      </rPr>
      <t>삼정그린코아포레</t>
    </r>
    <r>
      <rPr>
        <sz val="12"/>
        <color theme="1"/>
        <rFont val="Arial"/>
        <family val="2"/>
      </rPr>
      <t>2</t>
    </r>
    <phoneticPr fontId="2" type="noConversion"/>
  </si>
  <si>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이사만루체 Light"/>
        <family val="2"/>
        <charset val="129"/>
      </rPr>
      <t>전세가율80%이상인</t>
    </r>
    <r>
      <rPr>
        <sz val="11"/>
        <color theme="1"/>
        <rFont val="맑은 고딕"/>
        <family val="2"/>
        <charset val="129"/>
      </rPr>
      <t>)</t>
    </r>
    <r>
      <rPr>
        <sz val="11"/>
        <color theme="1"/>
        <rFont val="이사만루체 Light"/>
        <family val="2"/>
        <charset val="129"/>
      </rPr>
      <t>기간</t>
    </r>
    <phoneticPr fontId="2" type="noConversion"/>
  </si>
  <si>
    <t>구성동</t>
  </si>
  <si>
    <t>다가동</t>
  </si>
  <si>
    <t>목천읍</t>
  </si>
  <si>
    <t>문화동</t>
  </si>
  <si>
    <t>병천면</t>
  </si>
  <si>
    <t>봉명동</t>
  </si>
  <si>
    <t>삼룡동</t>
  </si>
  <si>
    <t>신방동</t>
  </si>
  <si>
    <t>신부동</t>
  </si>
  <si>
    <t>안서동</t>
  </si>
  <si>
    <t>용곡동</t>
  </si>
  <si>
    <t>원성동</t>
  </si>
  <si>
    <t>청당동</t>
  </si>
  <si>
    <t>청수동</t>
  </si>
  <si>
    <t>풍세면</t>
  </si>
  <si>
    <t>신성천안미소지움</t>
  </si>
  <si>
    <t>휴먼시아</t>
  </si>
  <si>
    <t>신성</t>
  </si>
  <si>
    <t>일봉산해피트리</t>
  </si>
  <si>
    <t>천안극동스타클래스더퍼스트</t>
  </si>
  <si>
    <t>목천신도브래뉴1차</t>
  </si>
  <si>
    <t>목천신도브래뉴2차</t>
  </si>
  <si>
    <t>원앙마을부영1단지</t>
  </si>
  <si>
    <t>원앙마을부영2단지</t>
  </si>
  <si>
    <t>천안목천동우1차</t>
  </si>
  <si>
    <t>천안역필하우스에듀시티1단지</t>
  </si>
  <si>
    <t>힐스테이트천안(주상복합)</t>
  </si>
  <si>
    <t>레이크팰리스</t>
  </si>
  <si>
    <t>e편한세상봉명아너리움</t>
  </si>
  <si>
    <t>봉명역센트럴시티</t>
  </si>
  <si>
    <t>봉서산아이파크</t>
  </si>
  <si>
    <t>호반써밋포레센트</t>
  </si>
  <si>
    <t>두레현대1차</t>
  </si>
  <si>
    <t>두레현대2차</t>
  </si>
  <si>
    <t>성지새말1단지</t>
  </si>
  <si>
    <t>성지새말2단지</t>
  </si>
  <si>
    <t>신동아목련</t>
  </si>
  <si>
    <t>신방한라비발디</t>
  </si>
  <si>
    <t>신방한성필하우스</t>
  </si>
  <si>
    <t>천안신방삼부르네상스</t>
  </si>
  <si>
    <t>천안신방푸르지오</t>
  </si>
  <si>
    <t>천안하나리움아인스파크(민간임대)</t>
  </si>
  <si>
    <t>한라동백2차</t>
  </si>
  <si>
    <t>향촌현대</t>
  </si>
  <si>
    <t>경남아너스빌</t>
  </si>
  <si>
    <t>대림한내</t>
  </si>
  <si>
    <t>대림한숲</t>
  </si>
  <si>
    <t>더샵신부센트라</t>
  </si>
  <si>
    <t>동아태조</t>
  </si>
  <si>
    <t>신부디이스트</t>
  </si>
  <si>
    <t>우방</t>
  </si>
  <si>
    <t>포레나천안신부</t>
  </si>
  <si>
    <t>힐스테이트천안신부</t>
  </si>
  <si>
    <t>부경파크빌2차</t>
  </si>
  <si>
    <t>안서금호어울림</t>
  </si>
  <si>
    <t>용곡동일하이빌하이씨티4단지</t>
  </si>
  <si>
    <t>용곡마을동일하이빌1단지</t>
  </si>
  <si>
    <t>용곡마을세광엔리치타워2차</t>
  </si>
  <si>
    <t>용곡마을아이파크</t>
  </si>
  <si>
    <t>용곡세광엔리치타워1차</t>
  </si>
  <si>
    <t>용곡우림필유</t>
  </si>
  <si>
    <t>용곡한라비발디</t>
  </si>
  <si>
    <t>천안용곡두산위브</t>
  </si>
  <si>
    <t>호반써밋센트럴파크Ⅰ</t>
  </si>
  <si>
    <t>극동</t>
  </si>
  <si>
    <t>중흥에스클래스산운마을</t>
  </si>
  <si>
    <t>천안롯데캐슬더청당</t>
  </si>
  <si>
    <t>천안청수한양수자인</t>
  </si>
  <si>
    <t>청당마을벽산블루밍</t>
  </si>
  <si>
    <t>청당마을신도브래뉴</t>
  </si>
  <si>
    <t>청당서희스타힐스</t>
  </si>
  <si>
    <t>청당코오롱하늘채</t>
  </si>
  <si>
    <t>청당포레스트더힐</t>
  </si>
  <si>
    <t>청당한양수자인블루시티</t>
  </si>
  <si>
    <t>행정타운두산위브더파크</t>
  </si>
  <si>
    <t>행정타운센트럴두산위브</t>
  </si>
  <si>
    <t>극동1차</t>
  </si>
  <si>
    <t>극동2차</t>
  </si>
  <si>
    <t>청솔LG,SK</t>
  </si>
  <si>
    <t>청수행정타운금호어울림</t>
  </si>
  <si>
    <t>천안한양수자인에코시티</t>
  </si>
  <si>
    <t>107B, 107A</t>
  </si>
  <si>
    <t>83</t>
  </si>
  <si>
    <t>94</t>
  </si>
  <si>
    <t>106</t>
  </si>
  <si>
    <t>100B, 100A</t>
  </si>
  <si>
    <t>112A, 113B</t>
  </si>
  <si>
    <t>86</t>
  </si>
  <si>
    <t>111</t>
  </si>
  <si>
    <t>80</t>
  </si>
  <si>
    <t>95</t>
  </si>
  <si>
    <t>109</t>
  </si>
  <si>
    <t>82</t>
  </si>
  <si>
    <t>81</t>
  </si>
  <si>
    <t>71</t>
  </si>
  <si>
    <t>97</t>
  </si>
  <si>
    <t>83A, 84B</t>
  </si>
  <si>
    <t>98A, 102C</t>
  </si>
  <si>
    <t>112A, 113B, 114C, 114D</t>
  </si>
  <si>
    <t>120</t>
  </si>
  <si>
    <t>98</t>
  </si>
  <si>
    <t>84</t>
  </si>
  <si>
    <t>113</t>
  </si>
  <si>
    <t>88B, 88A</t>
  </si>
  <si>
    <t>101B, 101A</t>
  </si>
  <si>
    <t>114A, 114B</t>
  </si>
  <si>
    <t>114A, 114B, 115C</t>
  </si>
  <si>
    <t>100C, 101B, 102A</t>
  </si>
  <si>
    <t>109C, 109B, 111A</t>
  </si>
  <si>
    <t>77</t>
  </si>
  <si>
    <t>89</t>
  </si>
  <si>
    <t>105</t>
  </si>
  <si>
    <t>104</t>
  </si>
  <si>
    <t>79</t>
  </si>
  <si>
    <t>91</t>
  </si>
  <si>
    <t>107</t>
  </si>
  <si>
    <t>107, 110B, 112A</t>
  </si>
  <si>
    <t>111C, 111A, 111B</t>
  </si>
  <si>
    <t>98A</t>
  </si>
  <si>
    <t>105C, 106A, 106B</t>
  </si>
  <si>
    <t>83, 85</t>
  </si>
  <si>
    <t>80A</t>
  </si>
  <si>
    <t>80B</t>
  </si>
  <si>
    <t>108</t>
  </si>
  <si>
    <t>76</t>
  </si>
  <si>
    <t>90</t>
  </si>
  <si>
    <t>82B, 85A</t>
  </si>
  <si>
    <t>110A, 112B, 112C</t>
  </si>
  <si>
    <t>81B, 81C, 82A</t>
  </si>
  <si>
    <t>99A, 99B</t>
  </si>
  <si>
    <t>100A1, 100B1, 100C</t>
  </si>
  <si>
    <t>113A, 114B</t>
  </si>
  <si>
    <t>101</t>
  </si>
  <si>
    <t>110A, 111B</t>
  </si>
  <si>
    <t>79A, 79B</t>
  </si>
  <si>
    <t>112A, 112B, 113C, 113D</t>
  </si>
  <si>
    <t>100</t>
  </si>
  <si>
    <t>116</t>
  </si>
  <si>
    <t>114A, 114B, 114B-1</t>
  </si>
  <si>
    <t>115</t>
  </si>
  <si>
    <t>114</t>
  </si>
  <si>
    <t>117B, 118A</t>
  </si>
  <si>
    <t>115B, 115A, 120</t>
  </si>
  <si>
    <t>109A, 110B</t>
  </si>
  <si>
    <t>109C</t>
  </si>
  <si>
    <t>108B</t>
  </si>
  <si>
    <t>109A</t>
  </si>
  <si>
    <t>109B, 110A</t>
  </si>
  <si>
    <t>82A, 82B</t>
  </si>
  <si>
    <t>113A, 114B, 114C</t>
  </si>
  <si>
    <t>110A, 110B, 110C, 111D, 112E</t>
  </si>
  <si>
    <t>106A, 107C, 107B</t>
  </si>
  <si>
    <t>105B, 106A, 106C, 106D</t>
  </si>
  <si>
    <t>78A, 81B</t>
  </si>
  <si>
    <t>98A, 98B</t>
  </si>
  <si>
    <t>79A, 80C, 80B</t>
  </si>
  <si>
    <t>112</t>
  </si>
  <si>
    <t>99B, 99A</t>
  </si>
  <si>
    <t>112A, 112C, 112B</t>
  </si>
  <si>
    <t>111A, 111D, 111C, 111B, 113F, 114E, 114G</t>
  </si>
  <si>
    <t>88</t>
  </si>
  <si>
    <t>101A, 102B</t>
  </si>
  <si>
    <t>102</t>
  </si>
  <si>
    <t>92</t>
  </si>
  <si>
    <t>96</t>
  </si>
  <si>
    <t>107C, 108D</t>
  </si>
  <si>
    <t>110B, 110A</t>
  </si>
  <si>
    <t>타입</t>
    <phoneticPr fontId="2" type="noConversion"/>
  </si>
  <si>
    <t>143</t>
  </si>
  <si>
    <t>복합식</t>
  </si>
  <si>
    <t>114C, 115A, 115B</t>
  </si>
  <si>
    <t>목천프라임</t>
  </si>
  <si>
    <t>53</t>
  </si>
  <si>
    <t>70</t>
  </si>
  <si>
    <t>69</t>
  </si>
  <si>
    <t>천안목천협성엠파이어</t>
  </si>
  <si>
    <t>57</t>
  </si>
  <si>
    <t>140</t>
  </si>
  <si>
    <t>50</t>
  </si>
  <si>
    <t>70B, 70A</t>
  </si>
  <si>
    <t>부경2단지</t>
  </si>
  <si>
    <t>52</t>
  </si>
  <si>
    <t>73</t>
  </si>
  <si>
    <t>신한</t>
  </si>
  <si>
    <t>55</t>
  </si>
  <si>
    <t>60</t>
  </si>
  <si>
    <t>72</t>
  </si>
  <si>
    <t>151</t>
  </si>
  <si>
    <t>172</t>
  </si>
  <si>
    <t>봉명청솔</t>
  </si>
  <si>
    <t>58</t>
  </si>
  <si>
    <t>북면</t>
  </si>
  <si>
    <t>중앙</t>
  </si>
  <si>
    <t>56</t>
  </si>
  <si>
    <t>68</t>
  </si>
  <si>
    <t>171</t>
  </si>
  <si>
    <t>188</t>
  </si>
  <si>
    <t>삼일원앙</t>
  </si>
  <si>
    <t>41</t>
  </si>
  <si>
    <t>45</t>
  </si>
  <si>
    <t>64</t>
  </si>
  <si>
    <t>132</t>
  </si>
  <si>
    <t>142</t>
  </si>
  <si>
    <t>133A, 133C, 133B</t>
  </si>
  <si>
    <t>177</t>
  </si>
  <si>
    <t>220</t>
  </si>
  <si>
    <t>초원그린타운</t>
  </si>
  <si>
    <t>165</t>
  </si>
  <si>
    <t>126</t>
  </si>
  <si>
    <t>145</t>
  </si>
  <si>
    <t>대림한들</t>
  </si>
  <si>
    <t>117</t>
  </si>
  <si>
    <t>121A, 121B</t>
  </si>
  <si>
    <t>128</t>
  </si>
  <si>
    <t>197</t>
  </si>
  <si>
    <t>131</t>
  </si>
  <si>
    <t>141A, 141B</t>
  </si>
  <si>
    <t>199A, 199B</t>
  </si>
  <si>
    <t>동보</t>
  </si>
  <si>
    <t>35</t>
  </si>
  <si>
    <t>39</t>
  </si>
  <si>
    <t>46</t>
  </si>
  <si>
    <t>99</t>
  </si>
  <si>
    <t>174, 179</t>
  </si>
  <si>
    <t>185</t>
  </si>
  <si>
    <t>206</t>
  </si>
  <si>
    <t>안서e-편한세상1차</t>
  </si>
  <si>
    <t>149</t>
  </si>
  <si>
    <t>175</t>
  </si>
  <si>
    <t>163</t>
  </si>
  <si>
    <t>135</t>
  </si>
  <si>
    <t>192</t>
  </si>
  <si>
    <t>130</t>
  </si>
  <si>
    <t>158</t>
  </si>
  <si>
    <t>173</t>
  </si>
  <si>
    <t>247</t>
  </si>
  <si>
    <t>189B, 189A</t>
  </si>
  <si>
    <t>125</t>
  </si>
  <si>
    <t>180</t>
  </si>
  <si>
    <t>215</t>
  </si>
  <si>
    <t>154A, 154B</t>
  </si>
  <si>
    <t>193</t>
  </si>
  <si>
    <t>261</t>
  </si>
  <si>
    <t>146</t>
  </si>
  <si>
    <t>167</t>
  </si>
  <si>
    <t>209</t>
  </si>
  <si>
    <t>134</t>
  </si>
  <si>
    <t>147</t>
  </si>
  <si>
    <t>43A</t>
  </si>
  <si>
    <t>45B</t>
  </si>
  <si>
    <t>65</t>
  </si>
  <si>
    <t>버들마을우미린</t>
  </si>
  <si>
    <t>144, 145C</t>
  </si>
  <si>
    <t>145A, 145B</t>
  </si>
  <si>
    <t>148</t>
  </si>
  <si>
    <t>177, 180</t>
  </si>
  <si>
    <t>196A</t>
  </si>
  <si>
    <t>197B</t>
  </si>
  <si>
    <t>144</t>
  </si>
  <si>
    <t>138</t>
  </si>
  <si>
    <t>청수포레나</t>
  </si>
  <si>
    <t>112B, 113A, 113C</t>
  </si>
  <si>
    <t>118</t>
  </si>
  <si>
    <t>129</t>
  </si>
  <si>
    <t>174</t>
  </si>
  <si>
    <t>단지코드</t>
  </si>
  <si>
    <t>단지명</t>
  </si>
  <si>
    <t>사용승인일</t>
  </si>
  <si>
    <t>총세대수</t>
  </si>
  <si>
    <t>구조</t>
  </si>
  <si>
    <t>방수</t>
  </si>
  <si>
    <t>욕실수</t>
  </si>
  <si>
    <t>평형별 세대수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</si>
</sst>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이사만루체 Light"/>
      <family val="2"/>
      <charset val="129"/>
    </font>
    <font>
      <sz val="11"/>
      <color theme="1"/>
      <name val="이사만루체 Light"/>
      <family val="2"/>
      <charset val="129"/>
    </font>
    <font>
      <sz val="8"/>
      <name val="이사만루체 Light"/>
      <family val="2"/>
      <charset val="129"/>
    </font>
    <font>
      <sz val="11"/>
      <color rgb="FF0070C0"/>
      <name val="이사만루체 Light"/>
      <family val="2"/>
      <charset val="129"/>
    </font>
    <font>
      <sz val="11"/>
      <color rgb="FFFF0000"/>
      <name val="이사만루체 Light"/>
      <family val="3"/>
      <charset val="129"/>
    </font>
    <font>
      <sz val="11"/>
      <color rgb="FF0000FF"/>
      <name val="이사만루체 Light"/>
      <family val="3"/>
      <charset val="129"/>
    </font>
    <font>
      <sz val="11"/>
      <color theme="1"/>
      <name val="이사만루체 Light"/>
      <family val="3"/>
      <charset val="129"/>
    </font>
    <font>
      <b/>
      <sz val="16"/>
      <color rgb="FF091227"/>
      <name val="Pretendard"/>
      <family val="2"/>
    </font>
    <font>
      <sz val="11"/>
      <color theme="1"/>
      <name val="맑은 고딕"/>
      <family val="2"/>
      <charset val="129"/>
    </font>
    <font>
      <sz val="11"/>
      <color theme="1"/>
      <name val="굴림"/>
      <family val="2"/>
      <charset val="129"/>
    </font>
    <font>
      <sz val="11"/>
      <color theme="0"/>
      <name val="이사만루체 Light"/>
      <family val="2"/>
      <charset val="129"/>
    </font>
    <font>
      <sz val="11"/>
      <color theme="0"/>
      <name val="굴림"/>
      <family val="2"/>
      <charset val="129"/>
    </font>
    <font>
      <sz val="11"/>
      <color theme="0"/>
      <name val="이사만루체 Light"/>
      <family val="3"/>
      <charset val="129"/>
    </font>
    <font>
      <sz val="11"/>
      <color theme="1"/>
      <name val="맑은 고딕"/>
      <family val="2"/>
      <scheme val="minor"/>
    </font>
    <font>
      <sz val="11"/>
      <name val="이사만루체 Light"/>
      <family val="2"/>
      <charset val="129"/>
    </font>
    <font>
      <sz val="11"/>
      <name val="이사만루체 Light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0"/>
      <name val="이사만루체 Light"/>
      <family val="2"/>
      <charset val="129"/>
    </font>
    <font>
      <sz val="10"/>
      <color theme="1"/>
      <name val="이사만루체 Light"/>
      <family val="2"/>
      <charset val="129"/>
    </font>
    <font>
      <sz val="10"/>
      <color theme="1"/>
      <name val="Arial"/>
      <family val="2"/>
    </font>
    <font>
      <sz val="12"/>
      <color theme="1"/>
      <name val="Arial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theme="1"/>
      <name val="Arial"/>
      <family val="2"/>
    </font>
    <font>
      <sz val="8"/>
      <color theme="1"/>
      <name val="굴림"/>
      <family val="2"/>
      <charset val="129"/>
    </font>
    <font>
      <sz val="8"/>
      <color theme="1"/>
      <name val="이사만루체 Light"/>
      <family val="3"/>
      <charset val="129"/>
    </font>
    <font>
      <sz val="11"/>
      <color theme="1"/>
      <name val="Malgun Gothic"/>
      <family val="2"/>
      <charset val="129"/>
    </font>
    <font>
      <u/>
      <sz val="11"/>
      <color theme="10"/>
      <name val="이사만루체 Light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/>
    <xf numFmtId="0" fontId="29" fillId="0" borderId="0" applyNumberForma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3" fillId="0" borderId="7" xfId="2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0" fillId="0" borderId="0" xfId="1" applyFont="1">
      <alignment vertical="center"/>
    </xf>
    <xf numFmtId="3" fontId="0" fillId="0" borderId="0" xfId="2" applyNumberFormat="1" applyFont="1">
      <alignment vertical="center"/>
    </xf>
    <xf numFmtId="0" fontId="0" fillId="0" borderId="4" xfId="0" applyBorder="1">
      <alignment vertical="center"/>
    </xf>
    <xf numFmtId="41" fontId="0" fillId="0" borderId="0" xfId="1" applyFont="1" applyBorder="1">
      <alignment vertical="center"/>
    </xf>
    <xf numFmtId="9" fontId="0" fillId="0" borderId="0" xfId="2" applyFont="1" applyBorder="1">
      <alignment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9" fontId="0" fillId="0" borderId="13" xfId="2" applyFont="1" applyBorder="1">
      <alignment vertical="center"/>
    </xf>
    <xf numFmtId="9" fontId="0" fillId="0" borderId="14" xfId="2" applyFont="1" applyBorder="1">
      <alignment vertical="center"/>
    </xf>
    <xf numFmtId="0" fontId="0" fillId="0" borderId="15" xfId="0" applyBorder="1" applyAlignment="1">
      <alignment horizontal="center" vertical="center"/>
    </xf>
    <xf numFmtId="9" fontId="0" fillId="0" borderId="16" xfId="2" applyFont="1" applyBorder="1">
      <alignment vertical="center"/>
    </xf>
    <xf numFmtId="0" fontId="0" fillId="0" borderId="0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9" fontId="0" fillId="0" borderId="19" xfId="2" applyFont="1" applyBorder="1">
      <alignment vertical="center"/>
    </xf>
    <xf numFmtId="9" fontId="0" fillId="0" borderId="21" xfId="2" applyFont="1" applyBorder="1">
      <alignment vertical="center"/>
    </xf>
    <xf numFmtId="0" fontId="0" fillId="0" borderId="13" xfId="0" applyBorder="1">
      <alignment vertical="center"/>
    </xf>
    <xf numFmtId="0" fontId="6" fillId="5" borderId="22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0" fillId="0" borderId="22" xfId="1" applyFont="1" applyBorder="1">
      <alignment vertical="center"/>
    </xf>
    <xf numFmtId="9" fontId="0" fillId="0" borderId="22" xfId="2" applyFont="1" applyBorder="1">
      <alignment vertical="center"/>
    </xf>
    <xf numFmtId="3" fontId="0" fillId="0" borderId="23" xfId="2" applyNumberFormat="1" applyFont="1" applyBorder="1">
      <alignment vertical="center"/>
    </xf>
    <xf numFmtId="0" fontId="14" fillId="7" borderId="0" xfId="0" applyFont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41" fontId="16" fillId="0" borderId="24" xfId="1" applyFont="1" applyBorder="1" applyAlignment="1">
      <alignment horizontal="center" vertical="center" wrapText="1"/>
    </xf>
    <xf numFmtId="41" fontId="16" fillId="0" borderId="24" xfId="1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41" fontId="16" fillId="0" borderId="9" xfId="1" applyFont="1" applyBorder="1" applyAlignment="1">
      <alignment horizontal="center" vertical="center" wrapText="1"/>
    </xf>
    <xf numFmtId="41" fontId="16" fillId="0" borderId="9" xfId="1" applyFont="1" applyBorder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41" fontId="16" fillId="0" borderId="25" xfId="1" applyFont="1" applyBorder="1" applyAlignment="1">
      <alignment horizontal="center" vertical="center" wrapText="1"/>
    </xf>
    <xf numFmtId="41" fontId="16" fillId="0" borderId="25" xfId="1" applyFont="1" applyBorder="1" applyAlignment="1">
      <alignment vertical="center" wrapText="1"/>
    </xf>
    <xf numFmtId="0" fontId="16" fillId="0" borderId="26" xfId="0" applyFont="1" applyBorder="1" applyAlignment="1">
      <alignment horizontal="center" vertical="center" wrapText="1"/>
    </xf>
    <xf numFmtId="41" fontId="16" fillId="0" borderId="26" xfId="1" applyFont="1" applyBorder="1" applyAlignment="1">
      <alignment horizontal="center" vertical="center" wrapText="1"/>
    </xf>
    <xf numFmtId="41" fontId="16" fillId="0" borderId="26" xfId="1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41" fontId="16" fillId="0" borderId="10" xfId="1" applyFont="1" applyBorder="1" applyAlignment="1">
      <alignment horizontal="center" vertical="center" wrapText="1"/>
    </xf>
    <xf numFmtId="41" fontId="16" fillId="0" borderId="10" xfId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1" fontId="16" fillId="0" borderId="27" xfId="1" applyFont="1" applyBorder="1" applyAlignment="1">
      <alignment horizontal="center" vertical="center" wrapText="1"/>
    </xf>
    <xf numFmtId="41" fontId="16" fillId="0" borderId="27" xfId="1" applyFont="1" applyBorder="1" applyAlignment="1">
      <alignment vertical="center" wrapText="1"/>
    </xf>
    <xf numFmtId="0" fontId="16" fillId="8" borderId="28" xfId="0" applyFont="1" applyFill="1" applyBorder="1" applyAlignment="1">
      <alignment horizontal="center" vertical="center" wrapText="1"/>
    </xf>
    <xf numFmtId="41" fontId="16" fillId="8" borderId="9" xfId="1" applyFont="1" applyFill="1" applyBorder="1" applyAlignment="1">
      <alignment horizontal="center" vertical="center" wrapText="1"/>
    </xf>
    <xf numFmtId="41" fontId="16" fillId="8" borderId="9" xfId="1" applyFont="1" applyFill="1" applyBorder="1" applyAlignment="1">
      <alignment vertical="center" wrapText="1"/>
    </xf>
    <xf numFmtId="0" fontId="16" fillId="8" borderId="25" xfId="0" applyFont="1" applyFill="1" applyBorder="1" applyAlignment="1">
      <alignment horizontal="center" vertical="center" wrapText="1"/>
    </xf>
    <xf numFmtId="41" fontId="16" fillId="8" borderId="25" xfId="1" applyFont="1" applyFill="1" applyBorder="1" applyAlignment="1">
      <alignment horizontal="center" vertical="center" wrapText="1"/>
    </xf>
    <xf numFmtId="41" fontId="16" fillId="8" borderId="25" xfId="1" applyFont="1" applyFill="1" applyBorder="1" applyAlignment="1">
      <alignment vertical="center" wrapText="1"/>
    </xf>
    <xf numFmtId="0" fontId="16" fillId="8" borderId="24" xfId="0" applyFont="1" applyFill="1" applyBorder="1" applyAlignment="1">
      <alignment horizontal="center" vertical="center" wrapText="1"/>
    </xf>
    <xf numFmtId="41" fontId="16" fillId="8" borderId="24" xfId="1" applyFont="1" applyFill="1" applyBorder="1" applyAlignment="1">
      <alignment horizontal="center" vertical="center" wrapText="1"/>
    </xf>
    <xf numFmtId="41" fontId="16" fillId="8" borderId="24" xfId="1" applyFont="1" applyFill="1" applyBorder="1" applyAlignment="1">
      <alignment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41" fontId="16" fillId="8" borderId="10" xfId="1" applyFont="1" applyFill="1" applyBorder="1" applyAlignment="1">
      <alignment horizontal="center" vertical="center" wrapText="1"/>
    </xf>
    <xf numFmtId="41" fontId="16" fillId="8" borderId="10" xfId="1" applyFont="1" applyFill="1" applyBorder="1" applyAlignment="1">
      <alignment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41" fontId="16" fillId="0" borderId="30" xfId="1" applyFont="1" applyBorder="1" applyAlignment="1">
      <alignment horizontal="center" vertical="center" wrapText="1"/>
    </xf>
    <xf numFmtId="41" fontId="16" fillId="0" borderId="30" xfId="1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41" fontId="15" fillId="7" borderId="22" xfId="0" applyNumberFormat="1" applyFont="1" applyFill="1" applyBorder="1" applyAlignment="1">
      <alignment horizontal="center" vertical="center"/>
    </xf>
    <xf numFmtId="9" fontId="15" fillId="7" borderId="22" xfId="2" applyFont="1" applyFill="1" applyBorder="1" applyAlignment="1">
      <alignment horizontal="center" vertical="center"/>
    </xf>
    <xf numFmtId="41" fontId="16" fillId="0" borderId="36" xfId="1" applyFont="1" applyBorder="1" applyAlignment="1">
      <alignment vertical="center" wrapText="1"/>
    </xf>
    <xf numFmtId="41" fontId="16" fillId="0" borderId="37" xfId="1" applyFont="1" applyBorder="1" applyAlignment="1">
      <alignment vertical="center" wrapText="1"/>
    </xf>
    <xf numFmtId="41" fontId="16" fillId="0" borderId="38" xfId="1" applyFont="1" applyBorder="1" applyAlignment="1">
      <alignment vertical="center" wrapText="1"/>
    </xf>
    <xf numFmtId="41" fontId="16" fillId="0" borderId="39" xfId="1" applyFont="1" applyBorder="1" applyAlignment="1">
      <alignment vertical="center" wrapText="1"/>
    </xf>
    <xf numFmtId="41" fontId="16" fillId="0" borderId="40" xfId="1" applyFont="1" applyBorder="1" applyAlignment="1">
      <alignment vertical="center" wrapText="1"/>
    </xf>
    <xf numFmtId="41" fontId="16" fillId="0" borderId="41" xfId="1" applyFont="1" applyBorder="1" applyAlignment="1">
      <alignment vertical="center" wrapText="1"/>
    </xf>
    <xf numFmtId="41" fontId="16" fillId="8" borderId="36" xfId="1" applyFont="1" applyFill="1" applyBorder="1" applyAlignment="1">
      <alignment vertical="center" wrapText="1"/>
    </xf>
    <xf numFmtId="41" fontId="16" fillId="8" borderId="37" xfId="1" applyFont="1" applyFill="1" applyBorder="1" applyAlignment="1">
      <alignment vertical="center" wrapText="1"/>
    </xf>
    <xf numFmtId="41" fontId="16" fillId="8" borderId="38" xfId="1" applyFont="1" applyFill="1" applyBorder="1" applyAlignment="1">
      <alignment vertical="center" wrapText="1"/>
    </xf>
    <xf numFmtId="41" fontId="16" fillId="8" borderId="40" xfId="1" applyFont="1" applyFill="1" applyBorder="1" applyAlignment="1">
      <alignment vertical="center" wrapText="1"/>
    </xf>
    <xf numFmtId="0" fontId="18" fillId="7" borderId="0" xfId="0" applyFont="1" applyFill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25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8" borderId="12" xfId="0" applyFont="1" applyFill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5" xfId="0" applyFont="1" applyBorder="1" applyAlignment="1">
      <alignment vertical="center" wrapText="1"/>
    </xf>
    <xf numFmtId="0" fontId="16" fillId="0" borderId="32" xfId="0" applyFont="1" applyBorder="1" applyAlignment="1">
      <alignment horizontal="center" vertical="center" wrapText="1"/>
    </xf>
    <xf numFmtId="41" fontId="16" fillId="0" borderId="38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/>
    </xf>
    <xf numFmtId="0" fontId="0" fillId="0" borderId="0" xfId="0" applyAlignment="1"/>
    <xf numFmtId="0" fontId="28" fillId="7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 wrapText="1"/>
    </xf>
    <xf numFmtId="0" fontId="25" fillId="9" borderId="0" xfId="0" applyFont="1" applyFill="1" applyBorder="1" applyAlignment="1">
      <alignment horizontal="center" vertical="center" wrapText="1"/>
    </xf>
    <xf numFmtId="41" fontId="16" fillId="0" borderId="31" xfId="1" applyFont="1" applyBorder="1" applyAlignment="1">
      <alignment horizontal="center" vertical="center" wrapText="1"/>
    </xf>
    <xf numFmtId="41" fontId="16" fillId="0" borderId="31" xfId="1" applyFont="1" applyBorder="1" applyAlignment="1">
      <alignment vertical="center" wrapText="1"/>
    </xf>
    <xf numFmtId="41" fontId="15" fillId="7" borderId="42" xfId="0" applyNumberFormat="1" applyFont="1" applyFill="1" applyBorder="1" applyAlignment="1">
      <alignment horizontal="center" vertical="center"/>
    </xf>
    <xf numFmtId="9" fontId="15" fillId="7" borderId="42" xfId="2" applyFont="1" applyFill="1" applyBorder="1" applyAlignment="1">
      <alignment horizontal="center" vertical="center"/>
    </xf>
    <xf numFmtId="41" fontId="16" fillId="0" borderId="43" xfId="1" applyFont="1" applyBorder="1" applyAlignment="1">
      <alignment vertical="center" wrapText="1"/>
    </xf>
    <xf numFmtId="0" fontId="20" fillId="0" borderId="3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41" fontId="15" fillId="7" borderId="45" xfId="0" applyNumberFormat="1" applyFont="1" applyFill="1" applyBorder="1" applyAlignment="1">
      <alignment horizontal="center" vertical="center"/>
    </xf>
    <xf numFmtId="9" fontId="15" fillId="7" borderId="45" xfId="2" applyFont="1" applyFill="1" applyBorder="1" applyAlignment="1">
      <alignment horizontal="center" vertical="center"/>
    </xf>
    <xf numFmtId="41" fontId="16" fillId="10" borderId="9" xfId="1" applyFont="1" applyFill="1" applyBorder="1" applyAlignment="1">
      <alignment horizontal="center" vertical="center" wrapText="1"/>
    </xf>
    <xf numFmtId="41" fontId="16" fillId="10" borderId="9" xfId="1" applyFont="1" applyFill="1" applyBorder="1" applyAlignment="1">
      <alignment vertical="center" wrapText="1"/>
    </xf>
    <xf numFmtId="41" fontId="15" fillId="10" borderId="9" xfId="0" applyNumberFormat="1" applyFont="1" applyFill="1" applyBorder="1" applyAlignment="1">
      <alignment horizontal="center" vertical="center"/>
    </xf>
    <xf numFmtId="9" fontId="15" fillId="10" borderId="9" xfId="2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9" fillId="0" borderId="0" xfId="4" applyAlignment="1"/>
  </cellXfs>
  <cellStyles count="5">
    <cellStyle name="백분율" xfId="2" builtinId="5"/>
    <cellStyle name="쉼표 [0]" xfId="1" builtinId="6"/>
    <cellStyle name="표준" xfId="0" builtinId="0"/>
    <cellStyle name="표준 6" xfId="3" xr:uid="{B90ED961-43C7-4BCD-ACED-B69801087C52}"/>
    <cellStyle name="하이퍼링크" xfId="4" builtinId="8"/>
  </cellStyles>
  <dxfs count="35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13</xdr:row>
      <xdr:rowOff>0</xdr:rowOff>
    </xdr:from>
    <xdr:to>
      <xdr:col>56</xdr:col>
      <xdr:colOff>444385</xdr:colOff>
      <xdr:row>56</xdr:row>
      <xdr:rowOff>126709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696604-9BCC-451E-826A-E2AD8B16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40909" y="2932545"/>
          <a:ext cx="19390476" cy="9247619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70</xdr:col>
      <xdr:colOff>527050</xdr:colOff>
      <xdr:row>39</xdr:row>
      <xdr:rowOff>209550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AB27DC3-174C-4780-8C8C-355910D8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0" y="1320800"/>
          <a:ext cx="7232650" cy="775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71</xdr:row>
      <xdr:rowOff>0</xdr:rowOff>
    </xdr:from>
    <xdr:to>
      <xdr:col>75</xdr:col>
      <xdr:colOff>444384</xdr:colOff>
      <xdr:row>117</xdr:row>
      <xdr:rowOff>91496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665625-ECE8-46CC-B485-1BC16F71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25900" y="2921000"/>
          <a:ext cx="19322935" cy="9245309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6</xdr:row>
      <xdr:rowOff>0</xdr:rowOff>
    </xdr:from>
    <xdr:to>
      <xdr:col>89</xdr:col>
      <xdr:colOff>527050</xdr:colOff>
      <xdr:row>40</xdr:row>
      <xdr:rowOff>13277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D0DF31-A385-4F14-911D-BCB82F96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0" y="1320800"/>
          <a:ext cx="7232650" cy="775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0</xdr:colOff>
      <xdr:row>71</xdr:row>
      <xdr:rowOff>0</xdr:rowOff>
    </xdr:from>
    <xdr:to>
      <xdr:col>78</xdr:col>
      <xdr:colOff>454362</xdr:colOff>
      <xdr:row>117</xdr:row>
      <xdr:rowOff>187523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971191-C2D0-4A43-9FD1-5A35CC5C8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3750" y="15227300"/>
          <a:ext cx="19322934" cy="9222796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6</xdr:row>
      <xdr:rowOff>0</xdr:rowOff>
    </xdr:from>
    <xdr:to>
      <xdr:col>92</xdr:col>
      <xdr:colOff>530676</xdr:colOff>
      <xdr:row>40</xdr:row>
      <xdr:rowOff>2393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C12491-39D8-4D4D-B103-F5F738EFE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1100" y="1289050"/>
          <a:ext cx="7232650" cy="7753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new.land.naver.com/complexes/17369?ms=2AfAQG,3zprE6,17&amp;a=APT:ABYG:JGC&amp;b=A1:B1&amp;e=RETAIL&amp;h=34&amp;i=132&amp;l=198&amp;ad=true" TargetMode="External"/><Relationship Id="rId1" Type="http://schemas.openxmlformats.org/officeDocument/2006/relationships/hyperlink" Target="https://new.land.naver.com/complexes/17369?ms=2AfAQG,3zprE6,17&amp;a=APT:ABYG:JGC&amp;b=A1:B1&amp;e=RETAIL&amp;h=34&amp;i=132&amp;l=198&amp;ad=true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3C0F-58B9-42AE-9AE9-53ED1B3EC343}">
  <sheetPr>
    <pageSetUpPr fitToPage="1"/>
  </sheetPr>
  <dimension ref="A1:AC72"/>
  <sheetViews>
    <sheetView zoomScale="55" zoomScaleNormal="55" workbookViewId="0">
      <selection activeCell="E7" sqref="E7"/>
    </sheetView>
  </sheetViews>
  <sheetFormatPr defaultRowHeight="14"/>
  <cols>
    <col min="1" max="1" width="8.6328125" style="1"/>
    <col min="2" max="2" width="10.08984375" style="12" bestFit="1" customWidth="1"/>
    <col min="3" max="3" width="8.6328125" style="13"/>
    <col min="4" max="4" width="19.453125" style="1" customWidth="1"/>
    <col min="5" max="5" width="8.6328125" style="1"/>
    <col min="6" max="6" width="17.36328125" style="1" customWidth="1"/>
    <col min="7" max="7" width="7.453125" style="1" customWidth="1"/>
    <col min="12" max="12" width="8.6328125" style="17"/>
    <col min="15" max="16" width="8.6328125" style="19"/>
    <col min="17" max="17" width="8.6328125" style="5"/>
    <col min="18" max="18" width="11.1796875" style="4" customWidth="1"/>
    <col min="26" max="26" width="8.453125" bestFit="1" customWidth="1"/>
  </cols>
  <sheetData>
    <row r="1" spans="1:29">
      <c r="B1" s="20" t="s">
        <v>16</v>
      </c>
      <c r="C1" s="21" t="s">
        <v>17</v>
      </c>
      <c r="L1"/>
      <c r="O1" s="2"/>
      <c r="P1" s="2"/>
      <c r="Q1" s="3"/>
    </row>
    <row r="2" spans="1:29">
      <c r="B2" s="20" t="s">
        <v>18</v>
      </c>
      <c r="C2" s="20"/>
      <c r="L2"/>
      <c r="O2" s="2"/>
      <c r="P2" s="2"/>
      <c r="Q2" s="3"/>
    </row>
    <row r="3" spans="1:29" ht="20" customHeight="1">
      <c r="A3" s="1">
        <v>84</v>
      </c>
      <c r="B3" s="147" t="s">
        <v>0</v>
      </c>
      <c r="C3" s="148"/>
      <c r="D3" s="149" t="s">
        <v>1</v>
      </c>
      <c r="E3" s="149"/>
      <c r="F3" s="149"/>
      <c r="G3" s="149"/>
      <c r="H3" s="149"/>
      <c r="I3" s="149"/>
      <c r="J3" s="149"/>
      <c r="K3" s="149"/>
      <c r="L3" s="150" t="s">
        <v>2</v>
      </c>
      <c r="M3" s="151"/>
      <c r="N3" s="151"/>
      <c r="O3" s="151"/>
      <c r="P3" s="152"/>
    </row>
    <row r="4" spans="1:29" ht="20" customHeight="1" thickBot="1"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9" t="s">
        <v>12</v>
      </c>
      <c r="L4" s="6" t="s">
        <v>6</v>
      </c>
      <c r="M4" s="6" t="s">
        <v>9</v>
      </c>
      <c r="N4" s="6" t="s">
        <v>13</v>
      </c>
      <c r="O4" s="10" t="s">
        <v>14</v>
      </c>
      <c r="P4" s="11" t="s">
        <v>15</v>
      </c>
      <c r="R4" s="22"/>
    </row>
    <row r="5" spans="1:29" ht="18" customHeight="1" thickTop="1">
      <c r="A5" s="1" t="s">
        <v>3</v>
      </c>
      <c r="D5" s="14"/>
      <c r="E5" s="14"/>
      <c r="H5" s="15"/>
      <c r="I5" s="15"/>
      <c r="J5" s="2" t="e">
        <f t="shared" ref="J5:J17" si="0">I5/H5</f>
        <v>#DIV/0!</v>
      </c>
      <c r="K5" s="16">
        <f t="shared" ref="K5:K17" si="1">H5-I5</f>
        <v>0</v>
      </c>
      <c r="M5" s="18"/>
      <c r="N5" s="18">
        <f t="shared" ref="N5:N17" si="2">M5-H5</f>
        <v>0</v>
      </c>
      <c r="O5" s="19" t="e">
        <f t="shared" ref="O5:O17" si="3">1+(M5-H5)/H5</f>
        <v>#DIV/0!</v>
      </c>
      <c r="P5" s="19" t="e">
        <f t="shared" ref="P5:P17" si="4">N5/K5</f>
        <v>#DIV/0!</v>
      </c>
      <c r="R5" s="23" t="s">
        <v>22</v>
      </c>
      <c r="Z5" t="s">
        <v>23</v>
      </c>
    </row>
    <row r="6" spans="1:29" ht="18" customHeight="1">
      <c r="A6" s="1" t="s">
        <v>3</v>
      </c>
      <c r="D6" s="14"/>
      <c r="E6" s="14"/>
      <c r="H6" s="15"/>
      <c r="I6" s="15"/>
      <c r="J6" s="2" t="e">
        <f t="shared" si="0"/>
        <v>#DIV/0!</v>
      </c>
      <c r="K6" s="16">
        <f t="shared" si="1"/>
        <v>0</v>
      </c>
      <c r="M6" s="18"/>
      <c r="N6" s="18">
        <f t="shared" si="2"/>
        <v>0</v>
      </c>
      <c r="O6" s="19" t="e">
        <f t="shared" si="3"/>
        <v>#DIV/0!</v>
      </c>
      <c r="P6" s="19" t="e">
        <f t="shared" si="4"/>
        <v>#DIV/0!</v>
      </c>
      <c r="R6" s="24"/>
      <c r="Z6" t="s">
        <v>24</v>
      </c>
    </row>
    <row r="7" spans="1:29" ht="18" customHeight="1">
      <c r="A7" s="1" t="s">
        <v>3</v>
      </c>
      <c r="D7" s="14"/>
      <c r="E7" s="14"/>
      <c r="H7" s="15"/>
      <c r="I7" s="15"/>
      <c r="J7" s="2" t="e">
        <f t="shared" si="0"/>
        <v>#DIV/0!</v>
      </c>
      <c r="K7" s="16">
        <f t="shared" si="1"/>
        <v>0</v>
      </c>
      <c r="M7" s="18"/>
      <c r="N7" s="18">
        <f t="shared" si="2"/>
        <v>0</v>
      </c>
      <c r="O7" s="19" t="e">
        <f t="shared" si="3"/>
        <v>#DIV/0!</v>
      </c>
      <c r="P7" s="19" t="e">
        <f t="shared" si="4"/>
        <v>#DIV/0!</v>
      </c>
      <c r="R7" s="24"/>
      <c r="Z7" t="s">
        <v>25</v>
      </c>
    </row>
    <row r="8" spans="1:29" ht="18" customHeight="1">
      <c r="A8" s="1" t="s">
        <v>3</v>
      </c>
      <c r="D8" s="14"/>
      <c r="E8" s="14"/>
      <c r="H8" s="15"/>
      <c r="I8" s="15"/>
      <c r="J8" s="2" t="e">
        <f t="shared" si="0"/>
        <v>#DIV/0!</v>
      </c>
      <c r="K8" s="16">
        <f t="shared" si="1"/>
        <v>0</v>
      </c>
      <c r="M8" s="18"/>
      <c r="N8" s="18">
        <f t="shared" si="2"/>
        <v>0</v>
      </c>
      <c r="O8" s="19" t="e">
        <f t="shared" si="3"/>
        <v>#DIV/0!</v>
      </c>
      <c r="P8" s="19" t="e">
        <f t="shared" si="4"/>
        <v>#DIV/0!</v>
      </c>
      <c r="R8" s="24"/>
      <c r="Z8" t="s">
        <v>26</v>
      </c>
    </row>
    <row r="9" spans="1:29" ht="18" customHeight="1">
      <c r="A9" s="1" t="s">
        <v>3</v>
      </c>
      <c r="D9" s="14"/>
      <c r="E9" s="14"/>
      <c r="H9" s="15"/>
      <c r="I9" s="15"/>
      <c r="J9" s="2" t="e">
        <f t="shared" si="0"/>
        <v>#DIV/0!</v>
      </c>
      <c r="K9" s="16">
        <f t="shared" si="1"/>
        <v>0</v>
      </c>
      <c r="M9" s="18"/>
      <c r="N9" s="18">
        <f t="shared" si="2"/>
        <v>0</v>
      </c>
      <c r="O9" s="19" t="e">
        <f t="shared" si="3"/>
        <v>#DIV/0!</v>
      </c>
      <c r="P9" s="19" t="e">
        <f t="shared" si="4"/>
        <v>#DIV/0!</v>
      </c>
      <c r="R9" s="24"/>
      <c r="Z9" t="s">
        <v>27</v>
      </c>
    </row>
    <row r="10" spans="1:29" ht="18" customHeight="1">
      <c r="A10" s="1" t="s">
        <v>3</v>
      </c>
      <c r="D10" s="14"/>
      <c r="E10" s="14"/>
      <c r="H10" s="15"/>
      <c r="I10" s="15"/>
      <c r="J10" s="2" t="e">
        <f t="shared" si="0"/>
        <v>#DIV/0!</v>
      </c>
      <c r="K10" s="16">
        <f t="shared" si="1"/>
        <v>0</v>
      </c>
      <c r="M10" s="18"/>
      <c r="N10" s="18">
        <f t="shared" si="2"/>
        <v>0</v>
      </c>
      <c r="O10" s="19" t="e">
        <f t="shared" si="3"/>
        <v>#DIV/0!</v>
      </c>
      <c r="P10" s="19" t="e">
        <f t="shared" si="4"/>
        <v>#DIV/0!</v>
      </c>
      <c r="R10" s="24"/>
    </row>
    <row r="11" spans="1:29" ht="18" customHeight="1">
      <c r="A11" s="1" t="s">
        <v>3</v>
      </c>
      <c r="D11" s="14"/>
      <c r="E11" s="14"/>
      <c r="H11" s="15"/>
      <c r="I11" s="15"/>
      <c r="J11" s="2" t="e">
        <f t="shared" si="0"/>
        <v>#DIV/0!</v>
      </c>
      <c r="K11" s="16">
        <f t="shared" si="1"/>
        <v>0</v>
      </c>
      <c r="M11" s="18"/>
      <c r="N11" s="18">
        <f t="shared" si="2"/>
        <v>0</v>
      </c>
      <c r="O11" s="19" t="e">
        <f t="shared" si="3"/>
        <v>#DIV/0!</v>
      </c>
      <c r="P11" s="19" t="e">
        <f t="shared" si="4"/>
        <v>#DIV/0!</v>
      </c>
      <c r="R11" s="24"/>
      <c r="Z11" s="27" t="s">
        <v>29</v>
      </c>
      <c r="AA11" s="26"/>
      <c r="AB11" s="26"/>
      <c r="AC11" s="26"/>
    </row>
    <row r="12" spans="1:29" ht="18" customHeight="1">
      <c r="A12" s="1" t="s">
        <v>3</v>
      </c>
      <c r="D12" s="14"/>
      <c r="E12" s="14"/>
      <c r="H12" s="15"/>
      <c r="I12" s="15"/>
      <c r="J12" s="2" t="e">
        <f t="shared" si="0"/>
        <v>#DIV/0!</v>
      </c>
      <c r="K12" s="16">
        <f t="shared" si="1"/>
        <v>0</v>
      </c>
      <c r="M12" s="18"/>
      <c r="N12" s="18">
        <f t="shared" si="2"/>
        <v>0</v>
      </c>
      <c r="O12" s="19" t="e">
        <f t="shared" si="3"/>
        <v>#DIV/0!</v>
      </c>
      <c r="P12" s="19" t="e">
        <f t="shared" si="4"/>
        <v>#DIV/0!</v>
      </c>
      <c r="R12" s="23" t="s">
        <v>19</v>
      </c>
      <c r="Z12" t="s">
        <v>28</v>
      </c>
    </row>
    <row r="13" spans="1:29" ht="18" customHeight="1">
      <c r="A13" s="1" t="s">
        <v>3</v>
      </c>
      <c r="D13" s="14"/>
      <c r="E13" s="14"/>
      <c r="H13" s="15"/>
      <c r="I13" s="15"/>
      <c r="J13" s="2" t="e">
        <f t="shared" si="0"/>
        <v>#DIV/0!</v>
      </c>
      <c r="K13" s="16">
        <f t="shared" si="1"/>
        <v>0</v>
      </c>
      <c r="M13" s="18"/>
      <c r="N13" s="18">
        <f t="shared" si="2"/>
        <v>0</v>
      </c>
      <c r="O13" s="19" t="e">
        <f t="shared" si="3"/>
        <v>#DIV/0!</v>
      </c>
      <c r="P13" s="19" t="e">
        <f t="shared" si="4"/>
        <v>#DIV/0!</v>
      </c>
      <c r="R13" s="24"/>
    </row>
    <row r="14" spans="1:29" ht="18" customHeight="1">
      <c r="A14" s="1" t="s">
        <v>3</v>
      </c>
      <c r="D14" s="14"/>
      <c r="E14" s="14"/>
      <c r="H14" s="15"/>
      <c r="I14" s="15"/>
      <c r="J14" s="2" t="e">
        <f t="shared" si="0"/>
        <v>#DIV/0!</v>
      </c>
      <c r="K14" s="16">
        <f t="shared" si="1"/>
        <v>0</v>
      </c>
      <c r="M14" s="18"/>
      <c r="N14" s="18">
        <f t="shared" si="2"/>
        <v>0</v>
      </c>
      <c r="O14" s="19" t="e">
        <f t="shared" si="3"/>
        <v>#DIV/0!</v>
      </c>
      <c r="P14" s="19" t="e">
        <f t="shared" si="4"/>
        <v>#DIV/0!</v>
      </c>
      <c r="R14" s="24"/>
    </row>
    <row r="15" spans="1:29" ht="18" customHeight="1">
      <c r="A15" s="1" t="s">
        <v>3</v>
      </c>
      <c r="D15" s="14"/>
      <c r="E15" s="14"/>
      <c r="H15" s="15"/>
      <c r="I15" s="15"/>
      <c r="J15" s="2" t="e">
        <f t="shared" si="0"/>
        <v>#DIV/0!</v>
      </c>
      <c r="K15" s="16">
        <f t="shared" si="1"/>
        <v>0</v>
      </c>
      <c r="M15" s="18"/>
      <c r="N15" s="18">
        <f t="shared" si="2"/>
        <v>0</v>
      </c>
      <c r="O15" s="19" t="e">
        <f t="shared" si="3"/>
        <v>#DIV/0!</v>
      </c>
      <c r="P15" s="19" t="e">
        <f t="shared" si="4"/>
        <v>#DIV/0!</v>
      </c>
      <c r="R15" s="24"/>
    </row>
    <row r="16" spans="1:29" ht="18" customHeight="1">
      <c r="A16" s="1" t="s">
        <v>3</v>
      </c>
      <c r="D16" s="14"/>
      <c r="E16" s="14"/>
      <c r="H16" s="15"/>
      <c r="I16" s="15"/>
      <c r="J16" s="2" t="e">
        <f t="shared" si="0"/>
        <v>#DIV/0!</v>
      </c>
      <c r="K16" s="16">
        <f t="shared" si="1"/>
        <v>0</v>
      </c>
      <c r="M16" s="18"/>
      <c r="N16" s="18">
        <f t="shared" si="2"/>
        <v>0</v>
      </c>
      <c r="O16" s="19" t="e">
        <f t="shared" si="3"/>
        <v>#DIV/0!</v>
      </c>
      <c r="P16" s="19" t="e">
        <f t="shared" si="4"/>
        <v>#DIV/0!</v>
      </c>
      <c r="R16" s="24"/>
    </row>
    <row r="17" spans="1:18" ht="18" customHeight="1">
      <c r="A17" s="1" t="s">
        <v>3</v>
      </c>
      <c r="D17" s="14"/>
      <c r="E17" s="14"/>
      <c r="H17" s="15"/>
      <c r="I17" s="15"/>
      <c r="J17" s="2" t="e">
        <f t="shared" si="0"/>
        <v>#DIV/0!</v>
      </c>
      <c r="K17" s="16">
        <f t="shared" si="1"/>
        <v>0</v>
      </c>
      <c r="M17" s="18"/>
      <c r="N17" s="18">
        <f t="shared" si="2"/>
        <v>0</v>
      </c>
      <c r="O17" s="19" t="e">
        <f t="shared" si="3"/>
        <v>#DIV/0!</v>
      </c>
      <c r="P17" s="19" t="e">
        <f t="shared" si="4"/>
        <v>#DIV/0!</v>
      </c>
      <c r="R17" s="24"/>
    </row>
    <row r="18" spans="1:18" ht="18" customHeight="1">
      <c r="A18" s="1" t="s">
        <v>3</v>
      </c>
      <c r="D18" s="14"/>
      <c r="E18" s="14"/>
      <c r="H18" s="15"/>
      <c r="I18" s="15"/>
      <c r="J18" s="2" t="e">
        <f t="shared" ref="J18" si="5">I18/H18</f>
        <v>#DIV/0!</v>
      </c>
      <c r="K18" s="16">
        <f t="shared" ref="K18" si="6">H18-I18</f>
        <v>0</v>
      </c>
      <c r="M18" s="18"/>
      <c r="N18" s="18">
        <f t="shared" ref="N18" si="7">M18-H18</f>
        <v>0</v>
      </c>
      <c r="O18" s="19" t="e">
        <f t="shared" ref="O18" si="8">1+(M18-H18)/H18</f>
        <v>#DIV/0!</v>
      </c>
      <c r="P18" s="19" t="e">
        <f t="shared" ref="P18" si="9">N18/K18</f>
        <v>#DIV/0!</v>
      </c>
      <c r="R18" s="24"/>
    </row>
    <row r="19" spans="1:18" ht="18" customHeight="1">
      <c r="A19" s="1" t="s">
        <v>3</v>
      </c>
      <c r="D19" s="14"/>
      <c r="E19" s="14"/>
      <c r="H19" s="15"/>
      <c r="I19" s="15"/>
      <c r="J19" s="2" t="e">
        <f t="shared" ref="J19:J23" si="10">I19/H19</f>
        <v>#DIV/0!</v>
      </c>
      <c r="K19" s="16">
        <f t="shared" ref="K19:K23" si="11">H19-I19</f>
        <v>0</v>
      </c>
      <c r="M19" s="18"/>
      <c r="N19" s="18">
        <f t="shared" ref="N19:N23" si="12">M19-H19</f>
        <v>0</v>
      </c>
      <c r="O19" s="19" t="e">
        <f t="shared" ref="O19:O23" si="13">1+(M19-H19)/H19</f>
        <v>#DIV/0!</v>
      </c>
      <c r="P19" s="19" t="e">
        <f t="shared" ref="P19:P23" si="14">N19/K19</f>
        <v>#DIV/0!</v>
      </c>
      <c r="R19" s="23" t="s">
        <v>20</v>
      </c>
    </row>
    <row r="20" spans="1:18" ht="18" customHeight="1">
      <c r="A20" s="1" t="s">
        <v>3</v>
      </c>
      <c r="D20" s="14"/>
      <c r="E20" s="14"/>
      <c r="H20" s="15"/>
      <c r="I20" s="15"/>
      <c r="J20" s="2" t="e">
        <f t="shared" si="10"/>
        <v>#DIV/0!</v>
      </c>
      <c r="K20" s="16">
        <f t="shared" si="11"/>
        <v>0</v>
      </c>
      <c r="M20" s="18"/>
      <c r="N20" s="18">
        <f t="shared" si="12"/>
        <v>0</v>
      </c>
      <c r="O20" s="19" t="e">
        <f t="shared" si="13"/>
        <v>#DIV/0!</v>
      </c>
      <c r="P20" s="19" t="e">
        <f t="shared" si="14"/>
        <v>#DIV/0!</v>
      </c>
      <c r="R20" s="24"/>
    </row>
    <row r="21" spans="1:18" ht="18" customHeight="1">
      <c r="A21" s="1" t="s">
        <v>3</v>
      </c>
      <c r="D21" s="14"/>
      <c r="E21" s="14"/>
      <c r="H21" s="15"/>
      <c r="I21" s="15"/>
      <c r="J21" s="2" t="e">
        <f t="shared" si="10"/>
        <v>#DIV/0!</v>
      </c>
      <c r="K21" s="16">
        <f t="shared" si="11"/>
        <v>0</v>
      </c>
      <c r="M21" s="18"/>
      <c r="N21" s="18">
        <f t="shared" si="12"/>
        <v>0</v>
      </c>
      <c r="O21" s="19" t="e">
        <f t="shared" si="13"/>
        <v>#DIV/0!</v>
      </c>
      <c r="P21" s="19" t="e">
        <f t="shared" si="14"/>
        <v>#DIV/0!</v>
      </c>
      <c r="R21" s="24"/>
    </row>
    <row r="22" spans="1:18" ht="18" customHeight="1">
      <c r="A22" s="1" t="s">
        <v>3</v>
      </c>
      <c r="D22" s="14"/>
      <c r="E22" s="14"/>
      <c r="H22" s="15"/>
      <c r="I22" s="15"/>
      <c r="J22" s="2" t="e">
        <f t="shared" si="10"/>
        <v>#DIV/0!</v>
      </c>
      <c r="K22" s="16">
        <f t="shared" si="11"/>
        <v>0</v>
      </c>
      <c r="M22" s="18"/>
      <c r="N22" s="18">
        <f t="shared" si="12"/>
        <v>0</v>
      </c>
      <c r="O22" s="19" t="e">
        <f t="shared" si="13"/>
        <v>#DIV/0!</v>
      </c>
      <c r="P22" s="19" t="e">
        <f t="shared" si="14"/>
        <v>#DIV/0!</v>
      </c>
      <c r="R22" s="24"/>
    </row>
    <row r="23" spans="1:18" ht="18" customHeight="1">
      <c r="A23" s="1" t="s">
        <v>3</v>
      </c>
      <c r="D23" s="14"/>
      <c r="E23" s="14"/>
      <c r="H23" s="15"/>
      <c r="I23" s="15"/>
      <c r="J23" s="2" t="e">
        <f t="shared" si="10"/>
        <v>#DIV/0!</v>
      </c>
      <c r="K23" s="16">
        <f t="shared" si="11"/>
        <v>0</v>
      </c>
      <c r="M23" s="18"/>
      <c r="N23" s="18">
        <f t="shared" si="12"/>
        <v>0</v>
      </c>
      <c r="O23" s="19" t="e">
        <f t="shared" si="13"/>
        <v>#DIV/0!</v>
      </c>
      <c r="P23" s="19" t="e">
        <f t="shared" si="14"/>
        <v>#DIV/0!</v>
      </c>
      <c r="R23" s="24"/>
    </row>
    <row r="24" spans="1:18" ht="18" customHeight="1">
      <c r="A24" s="1">
        <v>59</v>
      </c>
      <c r="B24" s="147" t="s">
        <v>0</v>
      </c>
      <c r="C24" s="148"/>
      <c r="D24" s="149" t="s">
        <v>21</v>
      </c>
      <c r="E24" s="149"/>
      <c r="F24" s="149"/>
      <c r="G24" s="149"/>
      <c r="H24" s="149"/>
      <c r="I24" s="149"/>
      <c r="J24" s="149"/>
      <c r="K24" s="149"/>
      <c r="L24" s="150" t="s">
        <v>2</v>
      </c>
      <c r="M24" s="151"/>
      <c r="N24" s="151"/>
      <c r="O24" s="151"/>
      <c r="P24" s="152"/>
      <c r="R24" s="24"/>
    </row>
    <row r="25" spans="1:18" ht="18" customHeight="1" thickBot="1">
      <c r="B25" s="6" t="s">
        <v>3</v>
      </c>
      <c r="C25" s="7" t="s">
        <v>4</v>
      </c>
      <c r="D25" s="8" t="s">
        <v>5</v>
      </c>
      <c r="E25" s="8" t="s">
        <v>6</v>
      </c>
      <c r="F25" s="8" t="s">
        <v>7</v>
      </c>
      <c r="G25" s="8" t="s">
        <v>8</v>
      </c>
      <c r="H25" s="8" t="s">
        <v>9</v>
      </c>
      <c r="I25" s="8" t="s">
        <v>10</v>
      </c>
      <c r="J25" s="8" t="s">
        <v>11</v>
      </c>
      <c r="K25" s="9" t="s">
        <v>12</v>
      </c>
      <c r="L25" s="6" t="s">
        <v>6</v>
      </c>
      <c r="M25" s="6" t="s">
        <v>9</v>
      </c>
      <c r="N25" s="6" t="s">
        <v>13</v>
      </c>
      <c r="O25" s="10" t="s">
        <v>14</v>
      </c>
      <c r="P25" s="11" t="s">
        <v>15</v>
      </c>
      <c r="R25" s="25"/>
    </row>
    <row r="26" spans="1:18" ht="18" customHeight="1" thickTop="1">
      <c r="A26" s="1" t="s">
        <v>3</v>
      </c>
      <c r="D26" s="14"/>
      <c r="E26" s="14"/>
      <c r="H26" s="15"/>
      <c r="I26" s="15"/>
      <c r="J26" s="2" t="e">
        <f t="shared" ref="J26:J45" si="15">I26/H26</f>
        <v>#DIV/0!</v>
      </c>
      <c r="K26" s="16">
        <f t="shared" ref="K26:K45" si="16">H26-I26</f>
        <v>0</v>
      </c>
      <c r="M26" s="18"/>
      <c r="N26" s="18">
        <f t="shared" ref="N26:N45" si="17">M26-H26</f>
        <v>0</v>
      </c>
      <c r="O26" s="19" t="e">
        <f t="shared" ref="O26:O45" si="18">1+(M26-H26)/H26</f>
        <v>#DIV/0!</v>
      </c>
      <c r="P26" s="19" t="e">
        <f t="shared" ref="P26:P45" si="19">N26/K26</f>
        <v>#DIV/0!</v>
      </c>
    </row>
    <row r="27" spans="1:18" ht="18" customHeight="1">
      <c r="A27" s="1" t="s">
        <v>3</v>
      </c>
      <c r="D27" s="14"/>
      <c r="E27" s="14"/>
      <c r="H27" s="15"/>
      <c r="I27" s="15"/>
      <c r="J27" s="2" t="e">
        <f t="shared" si="15"/>
        <v>#DIV/0!</v>
      </c>
      <c r="K27" s="16">
        <f t="shared" si="16"/>
        <v>0</v>
      </c>
      <c r="M27" s="18"/>
      <c r="N27" s="18">
        <f t="shared" si="17"/>
        <v>0</v>
      </c>
      <c r="O27" s="19" t="e">
        <f t="shared" si="18"/>
        <v>#DIV/0!</v>
      </c>
      <c r="P27" s="19" t="e">
        <f t="shared" si="19"/>
        <v>#DIV/0!</v>
      </c>
    </row>
    <row r="28" spans="1:18" ht="18" customHeight="1">
      <c r="A28" s="1" t="s">
        <v>3</v>
      </c>
      <c r="D28" s="14"/>
      <c r="E28" s="14"/>
      <c r="H28" s="15"/>
      <c r="I28" s="15"/>
      <c r="J28" s="2" t="e">
        <f t="shared" si="15"/>
        <v>#DIV/0!</v>
      </c>
      <c r="K28" s="16">
        <f t="shared" si="16"/>
        <v>0</v>
      </c>
      <c r="M28" s="18"/>
      <c r="N28" s="18">
        <f t="shared" si="17"/>
        <v>0</v>
      </c>
      <c r="O28" s="19" t="e">
        <f t="shared" si="18"/>
        <v>#DIV/0!</v>
      </c>
      <c r="P28" s="19" t="e">
        <f t="shared" si="19"/>
        <v>#DIV/0!</v>
      </c>
    </row>
    <row r="29" spans="1:18" ht="18" customHeight="1">
      <c r="A29" s="1" t="s">
        <v>3</v>
      </c>
      <c r="D29" s="14"/>
      <c r="E29" s="14"/>
      <c r="H29" s="15"/>
      <c r="I29" s="15"/>
      <c r="J29" s="2" t="e">
        <f t="shared" si="15"/>
        <v>#DIV/0!</v>
      </c>
      <c r="K29" s="16">
        <f t="shared" si="16"/>
        <v>0</v>
      </c>
      <c r="M29" s="18"/>
      <c r="N29" s="18">
        <f t="shared" si="17"/>
        <v>0</v>
      </c>
      <c r="O29" s="19" t="e">
        <f t="shared" si="18"/>
        <v>#DIV/0!</v>
      </c>
      <c r="P29" s="19" t="e">
        <f t="shared" si="19"/>
        <v>#DIV/0!</v>
      </c>
    </row>
    <row r="30" spans="1:18" ht="18" customHeight="1">
      <c r="A30" s="1" t="s">
        <v>3</v>
      </c>
      <c r="D30" s="14"/>
      <c r="E30" s="14"/>
      <c r="H30" s="15"/>
      <c r="I30" s="15"/>
      <c r="J30" s="2" t="e">
        <f t="shared" si="15"/>
        <v>#DIV/0!</v>
      </c>
      <c r="K30" s="16">
        <f t="shared" si="16"/>
        <v>0</v>
      </c>
      <c r="M30" s="18"/>
      <c r="N30" s="18">
        <f t="shared" si="17"/>
        <v>0</v>
      </c>
      <c r="O30" s="19" t="e">
        <f t="shared" si="18"/>
        <v>#DIV/0!</v>
      </c>
      <c r="P30" s="19" t="e">
        <f t="shared" si="19"/>
        <v>#DIV/0!</v>
      </c>
    </row>
    <row r="31" spans="1:18" ht="18" customHeight="1">
      <c r="A31" s="1" t="s">
        <v>3</v>
      </c>
      <c r="D31" s="14"/>
      <c r="E31" s="14"/>
      <c r="H31" s="15"/>
      <c r="I31" s="15"/>
      <c r="J31" s="2" t="e">
        <f t="shared" si="15"/>
        <v>#DIV/0!</v>
      </c>
      <c r="K31" s="16">
        <f t="shared" si="16"/>
        <v>0</v>
      </c>
      <c r="M31" s="18"/>
      <c r="N31" s="18">
        <f t="shared" si="17"/>
        <v>0</v>
      </c>
      <c r="O31" s="19" t="e">
        <f t="shared" si="18"/>
        <v>#DIV/0!</v>
      </c>
      <c r="P31" s="19" t="e">
        <f t="shared" si="19"/>
        <v>#DIV/0!</v>
      </c>
    </row>
    <row r="32" spans="1:18" ht="18" customHeight="1">
      <c r="A32" s="1" t="s">
        <v>3</v>
      </c>
      <c r="D32" s="14"/>
      <c r="E32" s="14"/>
      <c r="H32" s="15"/>
      <c r="I32" s="15"/>
      <c r="J32" s="2" t="e">
        <f t="shared" si="15"/>
        <v>#DIV/0!</v>
      </c>
      <c r="K32" s="16">
        <f t="shared" si="16"/>
        <v>0</v>
      </c>
      <c r="M32" s="18"/>
      <c r="N32" s="18">
        <f t="shared" si="17"/>
        <v>0</v>
      </c>
      <c r="O32" s="19" t="e">
        <f t="shared" si="18"/>
        <v>#DIV/0!</v>
      </c>
      <c r="P32" s="19" t="e">
        <f t="shared" si="19"/>
        <v>#DIV/0!</v>
      </c>
    </row>
    <row r="33" spans="1:16" ht="18" customHeight="1">
      <c r="A33" s="1" t="s">
        <v>3</v>
      </c>
      <c r="D33" s="14"/>
      <c r="E33" s="14"/>
      <c r="H33" s="15"/>
      <c r="I33" s="15"/>
      <c r="J33" s="2" t="e">
        <f t="shared" si="15"/>
        <v>#DIV/0!</v>
      </c>
      <c r="K33" s="16">
        <f t="shared" si="16"/>
        <v>0</v>
      </c>
      <c r="M33" s="18"/>
      <c r="N33" s="18">
        <f t="shared" si="17"/>
        <v>0</v>
      </c>
      <c r="O33" s="19" t="e">
        <f t="shared" si="18"/>
        <v>#DIV/0!</v>
      </c>
      <c r="P33" s="19" t="e">
        <f t="shared" si="19"/>
        <v>#DIV/0!</v>
      </c>
    </row>
    <row r="34" spans="1:16" ht="18" customHeight="1">
      <c r="A34" s="1" t="s">
        <v>3</v>
      </c>
      <c r="D34" s="14"/>
      <c r="E34" s="14"/>
      <c r="H34" s="15"/>
      <c r="I34" s="15"/>
      <c r="J34" s="2" t="e">
        <f t="shared" si="15"/>
        <v>#DIV/0!</v>
      </c>
      <c r="K34" s="16">
        <f t="shared" si="16"/>
        <v>0</v>
      </c>
      <c r="M34" s="18"/>
      <c r="N34" s="18">
        <f t="shared" si="17"/>
        <v>0</v>
      </c>
      <c r="O34" s="19" t="e">
        <f t="shared" si="18"/>
        <v>#DIV/0!</v>
      </c>
      <c r="P34" s="19" t="e">
        <f t="shared" si="19"/>
        <v>#DIV/0!</v>
      </c>
    </row>
    <row r="35" spans="1:16" ht="18" customHeight="1">
      <c r="A35" s="1" t="s">
        <v>3</v>
      </c>
      <c r="D35" s="14"/>
      <c r="E35" s="14"/>
      <c r="H35" s="15"/>
      <c r="I35" s="15"/>
      <c r="J35" s="2" t="e">
        <f t="shared" si="15"/>
        <v>#DIV/0!</v>
      </c>
      <c r="K35" s="16">
        <f t="shared" si="16"/>
        <v>0</v>
      </c>
      <c r="M35" s="18"/>
      <c r="N35" s="18">
        <f t="shared" si="17"/>
        <v>0</v>
      </c>
      <c r="O35" s="19" t="e">
        <f t="shared" si="18"/>
        <v>#DIV/0!</v>
      </c>
      <c r="P35" s="19" t="e">
        <f t="shared" si="19"/>
        <v>#DIV/0!</v>
      </c>
    </row>
    <row r="36" spans="1:16" ht="18" customHeight="1">
      <c r="A36" s="1" t="s">
        <v>3</v>
      </c>
      <c r="D36" s="14"/>
      <c r="E36" s="14"/>
      <c r="H36" s="15"/>
      <c r="I36" s="15"/>
      <c r="J36" s="2" t="e">
        <f t="shared" si="15"/>
        <v>#DIV/0!</v>
      </c>
      <c r="K36" s="16">
        <f t="shared" si="16"/>
        <v>0</v>
      </c>
      <c r="M36" s="18"/>
      <c r="N36" s="18">
        <f t="shared" si="17"/>
        <v>0</v>
      </c>
      <c r="O36" s="19" t="e">
        <f t="shared" si="18"/>
        <v>#DIV/0!</v>
      </c>
      <c r="P36" s="19" t="e">
        <f t="shared" si="19"/>
        <v>#DIV/0!</v>
      </c>
    </row>
    <row r="37" spans="1:16" ht="18" customHeight="1">
      <c r="A37" s="1" t="s">
        <v>3</v>
      </c>
      <c r="D37" s="14"/>
      <c r="E37" s="14"/>
      <c r="H37" s="15"/>
      <c r="I37" s="15"/>
      <c r="J37" s="2" t="e">
        <f t="shared" si="15"/>
        <v>#DIV/0!</v>
      </c>
      <c r="K37" s="16">
        <f t="shared" si="16"/>
        <v>0</v>
      </c>
      <c r="M37" s="18"/>
      <c r="N37" s="18">
        <f t="shared" si="17"/>
        <v>0</v>
      </c>
      <c r="O37" s="19" t="e">
        <f t="shared" si="18"/>
        <v>#DIV/0!</v>
      </c>
      <c r="P37" s="19" t="e">
        <f t="shared" si="19"/>
        <v>#DIV/0!</v>
      </c>
    </row>
    <row r="38" spans="1:16" ht="18" customHeight="1">
      <c r="A38" s="1" t="s">
        <v>3</v>
      </c>
      <c r="D38" s="14"/>
      <c r="E38" s="14"/>
      <c r="H38" s="15"/>
      <c r="I38" s="15"/>
      <c r="J38" s="2" t="e">
        <f t="shared" si="15"/>
        <v>#DIV/0!</v>
      </c>
      <c r="K38" s="16">
        <f t="shared" si="16"/>
        <v>0</v>
      </c>
      <c r="M38" s="18"/>
      <c r="N38" s="18">
        <f t="shared" si="17"/>
        <v>0</v>
      </c>
      <c r="O38" s="19" t="e">
        <f t="shared" si="18"/>
        <v>#DIV/0!</v>
      </c>
      <c r="P38" s="19" t="e">
        <f t="shared" si="19"/>
        <v>#DIV/0!</v>
      </c>
    </row>
    <row r="39" spans="1:16" ht="18" customHeight="1">
      <c r="A39" s="1" t="s">
        <v>3</v>
      </c>
      <c r="D39" s="14"/>
      <c r="E39" s="14"/>
      <c r="H39" s="15"/>
      <c r="I39" s="15"/>
      <c r="J39" s="2" t="e">
        <f t="shared" si="15"/>
        <v>#DIV/0!</v>
      </c>
      <c r="K39" s="16">
        <f t="shared" si="16"/>
        <v>0</v>
      </c>
      <c r="M39" s="18"/>
      <c r="N39" s="18">
        <f t="shared" si="17"/>
        <v>0</v>
      </c>
      <c r="O39" s="19" t="e">
        <f t="shared" si="18"/>
        <v>#DIV/0!</v>
      </c>
      <c r="P39" s="19" t="e">
        <f t="shared" si="19"/>
        <v>#DIV/0!</v>
      </c>
    </row>
    <row r="40" spans="1:16" ht="18" customHeight="1">
      <c r="A40" s="1" t="s">
        <v>3</v>
      </c>
      <c r="D40" s="14"/>
      <c r="E40" s="14"/>
      <c r="H40" s="15"/>
      <c r="I40" s="15"/>
      <c r="J40" s="2" t="e">
        <f t="shared" si="15"/>
        <v>#DIV/0!</v>
      </c>
      <c r="K40" s="16">
        <f t="shared" si="16"/>
        <v>0</v>
      </c>
      <c r="M40" s="18"/>
      <c r="N40" s="18">
        <f t="shared" si="17"/>
        <v>0</v>
      </c>
      <c r="O40" s="19" t="e">
        <f t="shared" si="18"/>
        <v>#DIV/0!</v>
      </c>
      <c r="P40" s="19" t="e">
        <f t="shared" si="19"/>
        <v>#DIV/0!</v>
      </c>
    </row>
    <row r="41" spans="1:16" ht="18" customHeight="1">
      <c r="A41" s="1" t="s">
        <v>3</v>
      </c>
      <c r="D41" s="14"/>
      <c r="E41" s="14"/>
      <c r="H41" s="15"/>
      <c r="I41" s="15"/>
      <c r="J41" s="2" t="e">
        <f t="shared" si="15"/>
        <v>#DIV/0!</v>
      </c>
      <c r="K41" s="16">
        <f t="shared" si="16"/>
        <v>0</v>
      </c>
      <c r="M41" s="18"/>
      <c r="N41" s="18">
        <f t="shared" si="17"/>
        <v>0</v>
      </c>
      <c r="O41" s="19" t="e">
        <f t="shared" si="18"/>
        <v>#DIV/0!</v>
      </c>
      <c r="P41" s="19" t="e">
        <f t="shared" si="19"/>
        <v>#DIV/0!</v>
      </c>
    </row>
    <row r="42" spans="1:16" ht="18" customHeight="1">
      <c r="A42" s="1" t="s">
        <v>3</v>
      </c>
      <c r="D42" s="14"/>
      <c r="E42" s="14"/>
      <c r="H42" s="15"/>
      <c r="I42" s="15"/>
      <c r="J42" s="2" t="e">
        <f t="shared" si="15"/>
        <v>#DIV/0!</v>
      </c>
      <c r="K42" s="16">
        <f t="shared" si="16"/>
        <v>0</v>
      </c>
      <c r="M42" s="18"/>
      <c r="N42" s="18">
        <f t="shared" si="17"/>
        <v>0</v>
      </c>
      <c r="O42" s="19" t="e">
        <f t="shared" si="18"/>
        <v>#DIV/0!</v>
      </c>
      <c r="P42" s="19" t="e">
        <f t="shared" si="19"/>
        <v>#DIV/0!</v>
      </c>
    </row>
    <row r="43" spans="1:16">
      <c r="A43" s="1" t="s">
        <v>3</v>
      </c>
      <c r="D43" s="14"/>
      <c r="E43" s="14"/>
      <c r="H43" s="15"/>
      <c r="I43" s="15"/>
      <c r="J43" s="2" t="e">
        <f t="shared" si="15"/>
        <v>#DIV/0!</v>
      </c>
      <c r="K43" s="16">
        <f t="shared" si="16"/>
        <v>0</v>
      </c>
      <c r="M43" s="18"/>
      <c r="N43" s="18">
        <f t="shared" si="17"/>
        <v>0</v>
      </c>
      <c r="O43" s="19" t="e">
        <f t="shared" si="18"/>
        <v>#DIV/0!</v>
      </c>
      <c r="P43" s="19" t="e">
        <f t="shared" si="19"/>
        <v>#DIV/0!</v>
      </c>
    </row>
    <row r="44" spans="1:16">
      <c r="A44" s="1" t="s">
        <v>3</v>
      </c>
      <c r="D44" s="14"/>
      <c r="E44" s="14"/>
      <c r="H44" s="15"/>
      <c r="I44" s="15"/>
      <c r="J44" s="2" t="e">
        <f t="shared" si="15"/>
        <v>#DIV/0!</v>
      </c>
      <c r="K44" s="16">
        <f t="shared" si="16"/>
        <v>0</v>
      </c>
      <c r="M44" s="18"/>
      <c r="N44" s="18">
        <f t="shared" si="17"/>
        <v>0</v>
      </c>
      <c r="O44" s="19" t="e">
        <f t="shared" si="18"/>
        <v>#DIV/0!</v>
      </c>
      <c r="P44" s="19" t="e">
        <f t="shared" si="19"/>
        <v>#DIV/0!</v>
      </c>
    </row>
    <row r="45" spans="1:16">
      <c r="A45" s="1" t="s">
        <v>3</v>
      </c>
      <c r="D45" s="14"/>
      <c r="E45" s="14"/>
      <c r="H45" s="15"/>
      <c r="I45" s="15"/>
      <c r="J45" s="2" t="e">
        <f t="shared" si="15"/>
        <v>#DIV/0!</v>
      </c>
      <c r="K45" s="16">
        <f t="shared" si="16"/>
        <v>0</v>
      </c>
      <c r="M45" s="18"/>
      <c r="N45" s="18">
        <f t="shared" si="17"/>
        <v>0</v>
      </c>
      <c r="O45" s="19" t="e">
        <f t="shared" si="18"/>
        <v>#DIV/0!</v>
      </c>
      <c r="P45" s="19" t="e">
        <f t="shared" si="19"/>
        <v>#DIV/0!</v>
      </c>
    </row>
    <row r="58" spans="26:26">
      <c r="Z58" t="s">
        <v>30</v>
      </c>
    </row>
    <row r="60" spans="26:26">
      <c r="Z60" t="e" cm="1">
        <f t="array" ref="Z60">- 호갱노노 그래프</f>
        <v>#NAME?</v>
      </c>
    </row>
    <row r="62" spans="26:26">
      <c r="Z62" t="e" cm="1">
        <f t="array" ref="Z62">- 단지 선택 : 생활권별 상중하 (or 모르겠으면 전부다)</f>
        <v>#NAME?</v>
      </c>
    </row>
    <row r="63" spans="26:26">
      <c r="Z63" t="s">
        <v>31</v>
      </c>
    </row>
    <row r="65" spans="26:26">
      <c r="Z65" t="e" cm="1">
        <f t="array" ref="Z65">- 그래프 캡쳐 대신 엑셀도 활용 가능</f>
        <v>#NAME?</v>
      </c>
    </row>
    <row r="67" spans="26:26">
      <c r="Z67" t="e" cm="1">
        <f t="array" ref="Z67">- 엑셀에 값 입력 후 생각정리</f>
        <v>#NAME?</v>
      </c>
    </row>
    <row r="68" spans="26:26">
      <c r="Z68" t="s">
        <v>32</v>
      </c>
    </row>
    <row r="69" spans="26:26">
      <c r="Z69" t="s">
        <v>33</v>
      </c>
    </row>
    <row r="70" spans="26:26">
      <c r="Z70" t="s">
        <v>34</v>
      </c>
    </row>
    <row r="72" spans="26:26">
      <c r="Z72" t="s">
        <v>35</v>
      </c>
    </row>
  </sheetData>
  <mergeCells count="6">
    <mergeCell ref="B3:C3"/>
    <mergeCell ref="D3:K3"/>
    <mergeCell ref="L3:P3"/>
    <mergeCell ref="B24:C24"/>
    <mergeCell ref="D24:K24"/>
    <mergeCell ref="L24:P24"/>
  </mergeCells>
  <phoneticPr fontId="2" type="noConversion"/>
  <conditionalFormatting sqref="B5:C23">
    <cfRule type="cellIs" dxfId="357" priority="11" operator="equal">
      <formula>"중"</formula>
    </cfRule>
    <cfRule type="cellIs" dxfId="356" priority="12" operator="equal">
      <formula>"상"</formula>
    </cfRule>
  </conditionalFormatting>
  <conditionalFormatting sqref="P1:P104857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{9AB590BE-FB2C-4122-9636-8781A1022987}</x14:id>
        </ext>
      </extLst>
    </cfRule>
  </conditionalFormatting>
  <conditionalFormatting sqref="B1">
    <cfRule type="cellIs" dxfId="355" priority="7" operator="equal">
      <formula>"중"</formula>
    </cfRule>
    <cfRule type="cellIs" dxfId="354" priority="8" operator="equal">
      <formula>"상"</formula>
    </cfRule>
  </conditionalFormatting>
  <conditionalFormatting sqref="C1">
    <cfRule type="cellIs" dxfId="353" priority="5" operator="equal">
      <formula>"중"</formula>
    </cfRule>
    <cfRule type="cellIs" dxfId="352" priority="6" operator="equal">
      <formula>"상"</formula>
    </cfRule>
  </conditionalFormatting>
  <conditionalFormatting sqref="B2">
    <cfRule type="cellIs" dxfId="351" priority="3" operator="equal">
      <formula>"중"</formula>
    </cfRule>
    <cfRule type="cellIs" dxfId="350" priority="4" operator="equal">
      <formula>"상"</formula>
    </cfRule>
  </conditionalFormatting>
  <conditionalFormatting sqref="B26:C45">
    <cfRule type="cellIs" dxfId="349" priority="1" operator="equal">
      <formula>"중"</formula>
    </cfRule>
    <cfRule type="cellIs" dxfId="348" priority="2" operator="equal">
      <formula>"상"</formula>
    </cfRule>
  </conditionalFormatting>
  <pageMargins left="0.25" right="0.25" top="0.75" bottom="0.75" header="0.3" footer="0.3"/>
  <pageSetup paperSize="9" scale="4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B590BE-FB2C-4122-9636-8781A10229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35A4-55F3-4441-BF6E-7E8F8494C800}">
  <sheetPr>
    <pageSetUpPr fitToPage="1"/>
  </sheetPr>
  <dimension ref="A1:AV190"/>
  <sheetViews>
    <sheetView zoomScale="55" zoomScaleNormal="55" workbookViewId="0">
      <pane ySplit="4" topLeftCell="A5" activePane="bottomLeft" state="frozen"/>
      <selection pane="bottomLeft" activeCell="M15" sqref="M15"/>
    </sheetView>
  </sheetViews>
  <sheetFormatPr defaultRowHeight="14"/>
  <cols>
    <col min="1" max="1" width="8.7265625" style="1"/>
    <col min="2" max="2" width="7.81640625" style="12" bestFit="1" customWidth="1"/>
    <col min="3" max="3" width="9.453125" style="13" customWidth="1"/>
    <col min="4" max="4" width="33.453125" style="25" bestFit="1" customWidth="1"/>
    <col min="5" max="5" width="5.90625" style="28" bestFit="1" customWidth="1"/>
    <col min="6" max="6" width="3.90625" style="28" bestFit="1" customWidth="1"/>
    <col min="7" max="7" width="3.90625" style="28" customWidth="1"/>
    <col min="8" max="8" width="9.54296875" style="29" customWidth="1"/>
    <col min="9" max="9" width="7.81640625" style="29" customWidth="1"/>
    <col min="10" max="10" width="5.90625" style="29" customWidth="1"/>
    <col min="11" max="11" width="6.7265625" style="57" customWidth="1"/>
    <col min="12" max="12" width="9.81640625" style="57" bestFit="1" customWidth="1"/>
    <col min="13" max="13" width="5.90625" style="57" bestFit="1" customWidth="1"/>
    <col min="14" max="15" width="9.6328125" style="57" bestFit="1" customWidth="1"/>
    <col min="16" max="16" width="9.81640625" style="57" customWidth="1"/>
    <col min="17" max="17" width="9.81640625" style="57" bestFit="1" customWidth="1"/>
    <col min="18" max="19" width="9.6328125" style="57" bestFit="1" customWidth="1"/>
    <col min="20" max="20" width="6.90625" style="117" bestFit="1" customWidth="1"/>
    <col min="21" max="22" width="3.90625" style="57" bestFit="1" customWidth="1"/>
    <col min="23" max="23" width="12" style="57" bestFit="1" customWidth="1"/>
    <col min="24" max="24" width="9.81640625" style="1" bestFit="1" customWidth="1"/>
    <col min="25" max="25" width="10.26953125" style="1" customWidth="1"/>
    <col min="26" max="26" width="5.90625" style="1" bestFit="1" customWidth="1"/>
    <col min="27" max="29" width="9.81640625" bestFit="1" customWidth="1"/>
    <col min="30" max="30" width="7.81640625" bestFit="1" customWidth="1"/>
    <col min="31" max="31" width="9.81640625" style="17" bestFit="1" customWidth="1"/>
    <col min="32" max="33" width="9.81640625" bestFit="1" customWidth="1"/>
    <col min="34" max="35" width="7.81640625" style="19" bestFit="1" customWidth="1"/>
    <col min="36" max="36" width="8.7265625" style="5"/>
    <col min="37" max="37" width="11.1796875" style="4" customWidth="1"/>
    <col min="45" max="45" width="8.453125" bestFit="1" customWidth="1"/>
  </cols>
  <sheetData>
    <row r="1" spans="1:45">
      <c r="B1" s="20" t="s">
        <v>16</v>
      </c>
      <c r="C1" s="21" t="s">
        <v>17</v>
      </c>
      <c r="AE1"/>
      <c r="AH1" s="2"/>
      <c r="AI1" s="2"/>
      <c r="AJ1" s="3"/>
    </row>
    <row r="2" spans="1:45">
      <c r="B2" s="20" t="s">
        <v>18</v>
      </c>
      <c r="C2" s="20"/>
      <c r="AE2"/>
      <c r="AH2" s="2"/>
      <c r="AI2" s="2"/>
      <c r="AJ2" s="3"/>
    </row>
    <row r="3" spans="1:45" ht="20" customHeight="1">
      <c r="A3" s="1">
        <v>84</v>
      </c>
      <c r="B3" s="147" t="s">
        <v>0</v>
      </c>
      <c r="C3" s="148"/>
      <c r="D3" s="149" t="s">
        <v>1</v>
      </c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 t="s">
        <v>2</v>
      </c>
      <c r="AF3" s="151"/>
      <c r="AG3" s="151"/>
      <c r="AH3" s="151"/>
      <c r="AI3" s="152"/>
    </row>
    <row r="4" spans="1:45" ht="17.5" thickBot="1">
      <c r="B4" s="12" t="s">
        <v>3</v>
      </c>
      <c r="C4" s="13" t="s">
        <v>4</v>
      </c>
      <c r="D4" s="31" t="s">
        <v>5</v>
      </c>
      <c r="E4" s="32" t="s">
        <v>8</v>
      </c>
      <c r="F4" s="32" t="s">
        <v>36</v>
      </c>
      <c r="G4" s="32" t="s">
        <v>37</v>
      </c>
      <c r="H4" s="30" t="s">
        <v>38</v>
      </c>
      <c r="I4" s="30" t="s">
        <v>39</v>
      </c>
      <c r="J4" s="30" t="s">
        <v>40</v>
      </c>
      <c r="K4" s="58" t="s">
        <v>41</v>
      </c>
      <c r="L4" s="58" t="s">
        <v>42</v>
      </c>
      <c r="M4" s="58" t="s">
        <v>8</v>
      </c>
      <c r="N4" s="58" t="s">
        <v>36</v>
      </c>
      <c r="O4" s="58" t="s">
        <v>37</v>
      </c>
      <c r="P4" s="58" t="s">
        <v>43</v>
      </c>
      <c r="Q4" s="58" t="s">
        <v>11</v>
      </c>
      <c r="R4" s="58" t="s">
        <v>44</v>
      </c>
      <c r="S4" s="58" t="s">
        <v>45</v>
      </c>
      <c r="T4" s="118" t="s">
        <v>46</v>
      </c>
      <c r="U4" s="58" t="s">
        <v>47</v>
      </c>
      <c r="V4" s="58" t="s">
        <v>48</v>
      </c>
      <c r="W4" s="58" t="s">
        <v>49</v>
      </c>
      <c r="X4" s="31" t="s">
        <v>6</v>
      </c>
      <c r="Y4" s="34" t="s">
        <v>206</v>
      </c>
      <c r="Z4" s="31" t="s">
        <v>8</v>
      </c>
      <c r="AA4" s="31" t="s">
        <v>9</v>
      </c>
      <c r="AB4" s="31" t="s">
        <v>10</v>
      </c>
      <c r="AC4" s="31" t="s">
        <v>11</v>
      </c>
      <c r="AD4" s="33" t="s">
        <v>12</v>
      </c>
      <c r="AE4" s="12" t="s">
        <v>6</v>
      </c>
      <c r="AF4" s="12" t="s">
        <v>9</v>
      </c>
      <c r="AG4" s="12" t="s">
        <v>13</v>
      </c>
      <c r="AH4" s="35" t="s">
        <v>14</v>
      </c>
      <c r="AI4" s="36" t="s">
        <v>15</v>
      </c>
      <c r="AK4" s="22"/>
    </row>
    <row r="5" spans="1:45" ht="18" customHeight="1" thickBot="1">
      <c r="A5" s="90" t="s">
        <v>195</v>
      </c>
      <c r="B5" s="20" t="s">
        <v>18</v>
      </c>
      <c r="C5" s="20" t="s">
        <v>16</v>
      </c>
      <c r="D5" s="130" t="s">
        <v>162</v>
      </c>
      <c r="E5" s="50">
        <f t="shared" ref="E5:E36" si="0">M5</f>
        <v>19</v>
      </c>
      <c r="F5" s="50">
        <f t="shared" ref="F5:F36" si="1">N5/10000</f>
        <v>2.35</v>
      </c>
      <c r="G5" s="50">
        <f t="shared" ref="G5:G36" si="2">O5/10000</f>
        <v>2</v>
      </c>
      <c r="H5" s="68">
        <v>2020.11</v>
      </c>
      <c r="I5" s="68">
        <v>2267</v>
      </c>
      <c r="J5" s="51">
        <f t="shared" ref="J5:J36" si="3">2026-H5+1</f>
        <v>6.8900000000001</v>
      </c>
      <c r="K5" s="59">
        <v>64</v>
      </c>
      <c r="L5" s="59">
        <v>43</v>
      </c>
      <c r="M5" s="59">
        <v>19</v>
      </c>
      <c r="N5" s="60">
        <v>23500</v>
      </c>
      <c r="O5" s="61">
        <v>20000</v>
      </c>
      <c r="P5" s="105">
        <f t="shared" ref="P5:P36" si="4">N5-O5</f>
        <v>3500</v>
      </c>
      <c r="Q5" s="106">
        <f t="shared" ref="Q5:Q36" si="5">O5/N5</f>
        <v>0.85106382978723405</v>
      </c>
      <c r="R5" s="61">
        <v>30000</v>
      </c>
      <c r="S5" s="107">
        <v>23000</v>
      </c>
      <c r="T5" s="119" t="s">
        <v>185</v>
      </c>
      <c r="U5" s="59">
        <v>2</v>
      </c>
      <c r="V5" s="59">
        <v>1</v>
      </c>
      <c r="W5" s="59">
        <v>100</v>
      </c>
      <c r="X5" s="53"/>
      <c r="Y5" s="53"/>
      <c r="Z5" s="53">
        <f t="shared" ref="Z5:Z36" si="6">M5</f>
        <v>19</v>
      </c>
      <c r="AA5" s="54"/>
      <c r="AB5" s="54"/>
      <c r="AC5" s="55" t="e">
        <f t="shared" ref="AC5:AC36" si="7">AB5/AA5</f>
        <v>#DIV/0!</v>
      </c>
      <c r="AD5" s="56">
        <f t="shared" ref="AD5:AD36" si="8">AA5-AB5</f>
        <v>0</v>
      </c>
      <c r="AE5" s="49"/>
      <c r="AF5" s="49"/>
      <c r="AG5" s="49"/>
      <c r="AH5" s="37"/>
      <c r="AI5" s="38"/>
      <c r="AJ5" s="34"/>
    </row>
    <row r="6" spans="1:45" ht="18" customHeight="1" thickBot="1">
      <c r="A6" s="90" t="s">
        <v>195</v>
      </c>
      <c r="B6" s="39" t="str">
        <f t="shared" ref="B6:D9" si="9">B5</f>
        <v>하</v>
      </c>
      <c r="C6" s="31" t="str">
        <f t="shared" si="9"/>
        <v>상</v>
      </c>
      <c r="D6" s="130" t="str">
        <f t="shared" si="9"/>
        <v>e편한세상대전에코포레</v>
      </c>
      <c r="E6" s="50">
        <f t="shared" si="0"/>
        <v>25</v>
      </c>
      <c r="F6" s="50">
        <f t="shared" si="1"/>
        <v>2.9</v>
      </c>
      <c r="G6" s="50">
        <f t="shared" si="2"/>
        <v>2.5</v>
      </c>
      <c r="H6" s="68">
        <v>2020.11</v>
      </c>
      <c r="I6" s="68">
        <v>2267</v>
      </c>
      <c r="J6" s="51">
        <f t="shared" si="3"/>
        <v>6.8900000000001</v>
      </c>
      <c r="K6" s="62">
        <v>83</v>
      </c>
      <c r="L6" s="62">
        <v>59</v>
      </c>
      <c r="M6" s="62">
        <v>25</v>
      </c>
      <c r="N6" s="63">
        <v>29000</v>
      </c>
      <c r="O6" s="64">
        <v>25000</v>
      </c>
      <c r="P6" s="105">
        <f t="shared" si="4"/>
        <v>4000</v>
      </c>
      <c r="Q6" s="106">
        <f t="shared" si="5"/>
        <v>0.86206896551724133</v>
      </c>
      <c r="R6" s="64">
        <v>44000</v>
      </c>
      <c r="S6" s="108">
        <v>29500</v>
      </c>
      <c r="T6" s="120" t="s">
        <v>185</v>
      </c>
      <c r="U6" s="62">
        <v>3</v>
      </c>
      <c r="V6" s="62">
        <v>2</v>
      </c>
      <c r="W6" s="62">
        <v>879</v>
      </c>
      <c r="X6" s="53"/>
      <c r="Y6" s="53"/>
      <c r="Z6" s="53">
        <f t="shared" si="6"/>
        <v>25</v>
      </c>
      <c r="AA6" s="54"/>
      <c r="AB6" s="54"/>
      <c r="AC6" s="55" t="e">
        <f t="shared" si="7"/>
        <v>#DIV/0!</v>
      </c>
      <c r="AD6" s="56">
        <f t="shared" si="8"/>
        <v>0</v>
      </c>
      <c r="AE6" s="41"/>
      <c r="AF6" s="41"/>
      <c r="AG6" s="41"/>
      <c r="AI6" s="40"/>
      <c r="AJ6" s="34"/>
    </row>
    <row r="7" spans="1:45" ht="18" customHeight="1" thickBot="1">
      <c r="A7" s="90" t="s">
        <v>195</v>
      </c>
      <c r="B7" s="39" t="str">
        <f t="shared" si="9"/>
        <v>하</v>
      </c>
      <c r="C7" s="31" t="str">
        <f t="shared" si="9"/>
        <v>상</v>
      </c>
      <c r="D7" s="130" t="str">
        <f t="shared" si="9"/>
        <v>e편한세상대전에코포레</v>
      </c>
      <c r="E7" s="50">
        <f t="shared" si="0"/>
        <v>30</v>
      </c>
      <c r="F7" s="50">
        <f t="shared" si="1"/>
        <v>3.4</v>
      </c>
      <c r="G7" s="50">
        <f t="shared" si="2"/>
        <v>2.8</v>
      </c>
      <c r="H7" s="68">
        <v>2020.11</v>
      </c>
      <c r="I7" s="68">
        <v>2267</v>
      </c>
      <c r="J7" s="51">
        <f t="shared" si="3"/>
        <v>6.8900000000001</v>
      </c>
      <c r="K7" s="62">
        <v>98</v>
      </c>
      <c r="L7" s="62">
        <v>72</v>
      </c>
      <c r="M7" s="62">
        <v>30</v>
      </c>
      <c r="N7" s="63">
        <v>34000</v>
      </c>
      <c r="O7" s="64">
        <v>28000</v>
      </c>
      <c r="P7" s="105">
        <f t="shared" si="4"/>
        <v>6000</v>
      </c>
      <c r="Q7" s="106">
        <f t="shared" si="5"/>
        <v>0.82352941176470584</v>
      </c>
      <c r="R7" s="64">
        <v>51000</v>
      </c>
      <c r="S7" s="108">
        <v>35000</v>
      </c>
      <c r="T7" s="120" t="s">
        <v>185</v>
      </c>
      <c r="U7" s="62">
        <v>3</v>
      </c>
      <c r="V7" s="62">
        <v>2</v>
      </c>
      <c r="W7" s="62">
        <v>477</v>
      </c>
      <c r="X7" s="53"/>
      <c r="Y7" s="53"/>
      <c r="Z7" s="53">
        <f t="shared" si="6"/>
        <v>30</v>
      </c>
      <c r="AA7" s="54"/>
      <c r="AB7" s="54"/>
      <c r="AC7" s="55" t="e">
        <f t="shared" si="7"/>
        <v>#DIV/0!</v>
      </c>
      <c r="AD7" s="56">
        <f t="shared" si="8"/>
        <v>0</v>
      </c>
      <c r="AE7" s="41"/>
      <c r="AF7" s="41"/>
      <c r="AG7" s="41"/>
      <c r="AI7" s="40"/>
      <c r="AJ7" s="34"/>
    </row>
    <row r="8" spans="1:45" ht="18" customHeight="1" thickBot="1">
      <c r="A8" s="90" t="s">
        <v>195</v>
      </c>
      <c r="B8" s="39" t="str">
        <f t="shared" si="9"/>
        <v>하</v>
      </c>
      <c r="C8" s="31" t="str">
        <f t="shared" si="9"/>
        <v>상</v>
      </c>
      <c r="D8" s="130" t="str">
        <f t="shared" si="9"/>
        <v>e편한세상대전에코포레</v>
      </c>
      <c r="E8" s="50">
        <f t="shared" si="0"/>
        <v>31</v>
      </c>
      <c r="F8" s="50">
        <f t="shared" si="1"/>
        <v>3.75</v>
      </c>
      <c r="G8" s="50">
        <f t="shared" si="2"/>
        <v>3</v>
      </c>
      <c r="H8" s="68">
        <v>2020.11</v>
      </c>
      <c r="I8" s="68">
        <v>2267</v>
      </c>
      <c r="J8" s="51">
        <f t="shared" si="3"/>
        <v>6.8900000000001</v>
      </c>
      <c r="K8" s="62">
        <v>101</v>
      </c>
      <c r="L8" s="62">
        <v>75</v>
      </c>
      <c r="M8" s="62">
        <v>31</v>
      </c>
      <c r="N8" s="63">
        <v>37500</v>
      </c>
      <c r="O8" s="64">
        <v>30000</v>
      </c>
      <c r="P8" s="105">
        <f t="shared" si="4"/>
        <v>7500</v>
      </c>
      <c r="Q8" s="106">
        <f t="shared" si="5"/>
        <v>0.8</v>
      </c>
      <c r="R8" s="64">
        <v>53000</v>
      </c>
      <c r="S8" s="108">
        <v>34000</v>
      </c>
      <c r="T8" s="120" t="s">
        <v>185</v>
      </c>
      <c r="U8" s="62">
        <v>3</v>
      </c>
      <c r="V8" s="62">
        <v>2</v>
      </c>
      <c r="W8" s="62">
        <v>363</v>
      </c>
      <c r="X8" s="53"/>
      <c r="Y8" s="53"/>
      <c r="Z8" s="53">
        <f t="shared" si="6"/>
        <v>31</v>
      </c>
      <c r="AA8" s="54"/>
      <c r="AB8" s="54"/>
      <c r="AC8" s="55" t="e">
        <f t="shared" si="7"/>
        <v>#DIV/0!</v>
      </c>
      <c r="AD8" s="56">
        <f t="shared" si="8"/>
        <v>0</v>
      </c>
      <c r="AE8" s="41"/>
      <c r="AF8" s="41"/>
      <c r="AG8" s="41"/>
      <c r="AI8" s="40"/>
      <c r="AJ8" s="34"/>
    </row>
    <row r="9" spans="1:45" ht="18" customHeight="1" thickBot="1">
      <c r="A9" s="90" t="s">
        <v>195</v>
      </c>
      <c r="B9" s="39" t="str">
        <f t="shared" si="9"/>
        <v>하</v>
      </c>
      <c r="C9" s="31" t="str">
        <f t="shared" si="9"/>
        <v>상</v>
      </c>
      <c r="D9" s="130" t="str">
        <f t="shared" si="9"/>
        <v>e편한세상대전에코포레</v>
      </c>
      <c r="E9" s="50">
        <f t="shared" si="0"/>
        <v>34</v>
      </c>
      <c r="F9" s="50">
        <f t="shared" si="1"/>
        <v>4.0999999999999996</v>
      </c>
      <c r="G9" s="50">
        <f t="shared" si="2"/>
        <v>2.8</v>
      </c>
      <c r="H9" s="68">
        <v>2020.11</v>
      </c>
      <c r="I9" s="68">
        <v>2267</v>
      </c>
      <c r="J9" s="51">
        <f t="shared" si="3"/>
        <v>6.8900000000001</v>
      </c>
      <c r="K9" s="65">
        <v>112</v>
      </c>
      <c r="L9" s="65">
        <v>84</v>
      </c>
      <c r="M9" s="65">
        <v>34</v>
      </c>
      <c r="N9" s="66">
        <v>41000</v>
      </c>
      <c r="O9" s="67">
        <v>28000</v>
      </c>
      <c r="P9" s="105">
        <f t="shared" si="4"/>
        <v>13000</v>
      </c>
      <c r="Q9" s="106">
        <f t="shared" si="5"/>
        <v>0.68292682926829273</v>
      </c>
      <c r="R9" s="67">
        <v>59000</v>
      </c>
      <c r="S9" s="109">
        <v>41000</v>
      </c>
      <c r="T9" s="121" t="s">
        <v>185</v>
      </c>
      <c r="U9" s="65">
        <v>3</v>
      </c>
      <c r="V9" s="65">
        <v>2</v>
      </c>
      <c r="W9" s="65">
        <v>448</v>
      </c>
      <c r="X9" s="53"/>
      <c r="Y9" s="53"/>
      <c r="Z9" s="53">
        <f t="shared" si="6"/>
        <v>34</v>
      </c>
      <c r="AA9" s="54"/>
      <c r="AB9" s="54"/>
      <c r="AC9" s="55" t="e">
        <f t="shared" si="7"/>
        <v>#DIV/0!</v>
      </c>
      <c r="AD9" s="56">
        <f t="shared" si="8"/>
        <v>0</v>
      </c>
      <c r="AE9" s="41"/>
      <c r="AF9" s="41"/>
      <c r="AG9" s="41"/>
      <c r="AI9" s="40"/>
      <c r="AJ9" s="34"/>
    </row>
    <row r="10" spans="1:45" ht="18" customHeight="1" thickBot="1">
      <c r="A10" s="90" t="s">
        <v>187</v>
      </c>
      <c r="B10" s="20" t="s">
        <v>18</v>
      </c>
      <c r="C10" s="20" t="s">
        <v>18</v>
      </c>
      <c r="D10" s="130" t="s">
        <v>138</v>
      </c>
      <c r="E10" s="50">
        <f t="shared" si="0"/>
        <v>22</v>
      </c>
      <c r="F10" s="50">
        <f t="shared" si="1"/>
        <v>2.9</v>
      </c>
      <c r="G10" s="50">
        <f t="shared" si="2"/>
        <v>1.8</v>
      </c>
      <c r="H10" s="100">
        <v>2023.05</v>
      </c>
      <c r="I10" s="97">
        <v>430</v>
      </c>
      <c r="J10" s="51">
        <f t="shared" si="3"/>
        <v>3.9500000000000455</v>
      </c>
      <c r="K10" s="59">
        <v>73</v>
      </c>
      <c r="L10" s="59">
        <v>53</v>
      </c>
      <c r="M10" s="59">
        <v>22</v>
      </c>
      <c r="N10" s="60">
        <v>29000</v>
      </c>
      <c r="O10" s="61">
        <v>18000</v>
      </c>
      <c r="P10" s="105">
        <f t="shared" si="4"/>
        <v>11000</v>
      </c>
      <c r="Q10" s="106">
        <f t="shared" si="5"/>
        <v>0.62068965517241381</v>
      </c>
      <c r="R10" s="61">
        <v>27000</v>
      </c>
      <c r="S10" s="107">
        <v>27000</v>
      </c>
      <c r="T10" s="119" t="s">
        <v>185</v>
      </c>
      <c r="U10" s="59">
        <v>2</v>
      </c>
      <c r="V10" s="59">
        <v>2</v>
      </c>
      <c r="W10" s="59">
        <v>42</v>
      </c>
      <c r="X10" s="52"/>
      <c r="Y10" s="53"/>
      <c r="Z10" s="53">
        <f t="shared" si="6"/>
        <v>22</v>
      </c>
      <c r="AA10" s="54"/>
      <c r="AB10" s="54"/>
      <c r="AC10" s="55" t="e">
        <f t="shared" si="7"/>
        <v>#DIV/0!</v>
      </c>
      <c r="AD10" s="56">
        <f t="shared" si="8"/>
        <v>0</v>
      </c>
      <c r="AE10" s="41"/>
      <c r="AF10" s="18"/>
      <c r="AG10" s="18">
        <f t="shared" ref="AG10:AG21" si="10">AF10-AA10</f>
        <v>0</v>
      </c>
      <c r="AH10" s="19" t="e">
        <f t="shared" ref="AH10:AH21" si="11">1+(AF10-AA10)/AA10</f>
        <v>#DIV/0!</v>
      </c>
      <c r="AI10" s="40" t="e">
        <f t="shared" ref="AI10:AI21" si="12">AG10/AD10</f>
        <v>#DIV/0!</v>
      </c>
      <c r="AJ10" s="34"/>
      <c r="AK10" s="23" t="s">
        <v>22</v>
      </c>
      <c r="AS10" t="s">
        <v>23</v>
      </c>
    </row>
    <row r="11" spans="1:45" ht="18" customHeight="1" thickBot="1">
      <c r="A11" s="90" t="s">
        <v>187</v>
      </c>
      <c r="B11" s="39" t="str">
        <f t="shared" ref="B11:D14" si="13">B10</f>
        <v>하</v>
      </c>
      <c r="C11" s="31" t="str">
        <f t="shared" si="13"/>
        <v>하</v>
      </c>
      <c r="D11" s="130" t="str">
        <f t="shared" si="13"/>
        <v>고운하이플러스</v>
      </c>
      <c r="E11" s="50">
        <f t="shared" si="0"/>
        <v>25</v>
      </c>
      <c r="F11" s="50">
        <f t="shared" si="1"/>
        <v>2.95</v>
      </c>
      <c r="G11" s="50">
        <f t="shared" si="2"/>
        <v>2.2000000000000002</v>
      </c>
      <c r="H11" s="100">
        <v>2023.05</v>
      </c>
      <c r="I11" s="97">
        <v>430</v>
      </c>
      <c r="J11" s="51">
        <f t="shared" si="3"/>
        <v>3.9500000000000455</v>
      </c>
      <c r="K11" s="62">
        <v>81</v>
      </c>
      <c r="L11" s="62">
        <v>59</v>
      </c>
      <c r="M11" s="62">
        <v>25</v>
      </c>
      <c r="N11" s="63">
        <v>29500</v>
      </c>
      <c r="O11" s="64">
        <v>22000</v>
      </c>
      <c r="P11" s="105">
        <f t="shared" si="4"/>
        <v>7500</v>
      </c>
      <c r="Q11" s="106">
        <f t="shared" si="5"/>
        <v>0.74576271186440679</v>
      </c>
      <c r="R11" s="64">
        <v>32000</v>
      </c>
      <c r="S11" s="108">
        <v>25000</v>
      </c>
      <c r="T11" s="120" t="s">
        <v>185</v>
      </c>
      <c r="U11" s="62">
        <v>3</v>
      </c>
      <c r="V11" s="62">
        <v>2</v>
      </c>
      <c r="W11" s="62">
        <v>281</v>
      </c>
      <c r="X11" s="52"/>
      <c r="Y11" s="53"/>
      <c r="Z11" s="53">
        <f t="shared" si="6"/>
        <v>25</v>
      </c>
      <c r="AA11" s="54"/>
      <c r="AB11" s="54"/>
      <c r="AC11" s="55" t="e">
        <f t="shared" si="7"/>
        <v>#DIV/0!</v>
      </c>
      <c r="AD11" s="56">
        <f t="shared" si="8"/>
        <v>0</v>
      </c>
      <c r="AE11" s="41"/>
      <c r="AF11" s="18"/>
      <c r="AG11" s="18">
        <f t="shared" si="10"/>
        <v>0</v>
      </c>
      <c r="AH11" s="19" t="e">
        <f t="shared" si="11"/>
        <v>#DIV/0!</v>
      </c>
      <c r="AI11" s="40" t="e">
        <f t="shared" si="12"/>
        <v>#DIV/0!</v>
      </c>
      <c r="AJ11" s="34"/>
      <c r="AK11" s="24"/>
      <c r="AS11" t="s">
        <v>24</v>
      </c>
    </row>
    <row r="12" spans="1:45" ht="18" customHeight="1" thickBot="1">
      <c r="A12" s="90" t="s">
        <v>187</v>
      </c>
      <c r="B12" s="39" t="str">
        <f t="shared" si="13"/>
        <v>하</v>
      </c>
      <c r="C12" s="31" t="str">
        <f t="shared" si="13"/>
        <v>하</v>
      </c>
      <c r="D12" s="130" t="str">
        <f t="shared" si="13"/>
        <v>고운하이플러스</v>
      </c>
      <c r="E12" s="50">
        <f t="shared" si="0"/>
        <v>32</v>
      </c>
      <c r="F12" s="50">
        <f t="shared" si="1"/>
        <v>3.8</v>
      </c>
      <c r="G12" s="50">
        <f t="shared" si="2"/>
        <v>2.2999999999999998</v>
      </c>
      <c r="H12" s="100">
        <v>2023.05</v>
      </c>
      <c r="I12" s="97">
        <v>430</v>
      </c>
      <c r="J12" s="51">
        <f t="shared" si="3"/>
        <v>3.9500000000000455</v>
      </c>
      <c r="K12" s="65">
        <v>107</v>
      </c>
      <c r="L12" s="65">
        <v>79</v>
      </c>
      <c r="M12" s="65">
        <v>32</v>
      </c>
      <c r="N12" s="66">
        <v>38000</v>
      </c>
      <c r="O12" s="67">
        <v>23000</v>
      </c>
      <c r="P12" s="105">
        <f t="shared" si="4"/>
        <v>15000</v>
      </c>
      <c r="Q12" s="106">
        <f t="shared" si="5"/>
        <v>0.60526315789473684</v>
      </c>
      <c r="R12" s="67">
        <v>40000</v>
      </c>
      <c r="S12" s="109">
        <v>35800</v>
      </c>
      <c r="T12" s="121" t="s">
        <v>185</v>
      </c>
      <c r="U12" s="65">
        <v>3</v>
      </c>
      <c r="V12" s="65">
        <v>2</v>
      </c>
      <c r="W12" s="65">
        <v>100</v>
      </c>
      <c r="X12" s="52"/>
      <c r="Y12" s="53"/>
      <c r="Z12" s="53">
        <f t="shared" si="6"/>
        <v>32</v>
      </c>
      <c r="AA12" s="54"/>
      <c r="AB12" s="54"/>
      <c r="AC12" s="55" t="e">
        <f t="shared" si="7"/>
        <v>#DIV/0!</v>
      </c>
      <c r="AD12" s="56">
        <f t="shared" si="8"/>
        <v>0</v>
      </c>
      <c r="AE12" s="41"/>
      <c r="AF12" s="18"/>
      <c r="AG12" s="18">
        <f t="shared" si="10"/>
        <v>0</v>
      </c>
      <c r="AH12" s="19" t="e">
        <f t="shared" si="11"/>
        <v>#DIV/0!</v>
      </c>
      <c r="AI12" s="40" t="e">
        <f t="shared" si="12"/>
        <v>#DIV/0!</v>
      </c>
      <c r="AJ12" s="34"/>
      <c r="AK12" s="24"/>
      <c r="AS12" t="s">
        <v>25</v>
      </c>
    </row>
    <row r="13" spans="1:45" ht="18" customHeight="1">
      <c r="A13" s="90" t="s">
        <v>187</v>
      </c>
      <c r="B13" s="20" t="str">
        <f t="shared" si="13"/>
        <v>하</v>
      </c>
      <c r="C13" s="20" t="str">
        <f t="shared" si="13"/>
        <v>하</v>
      </c>
      <c r="D13" s="130" t="str">
        <f t="shared" si="13"/>
        <v>고운하이플러스</v>
      </c>
      <c r="E13" s="50">
        <f t="shared" si="0"/>
        <v>35</v>
      </c>
      <c r="F13" s="50">
        <f t="shared" si="1"/>
        <v>0</v>
      </c>
      <c r="G13" s="50">
        <f t="shared" si="2"/>
        <v>0</v>
      </c>
      <c r="H13" s="97">
        <v>2023.05</v>
      </c>
      <c r="I13" s="97">
        <v>430</v>
      </c>
      <c r="J13" s="51">
        <f t="shared" si="3"/>
        <v>3.9500000000000455</v>
      </c>
      <c r="K13" s="59" t="s">
        <v>51</v>
      </c>
      <c r="L13" s="59">
        <v>84</v>
      </c>
      <c r="M13" s="59">
        <v>35</v>
      </c>
      <c r="N13" s="60">
        <v>0</v>
      </c>
      <c r="O13" s="61">
        <v>0</v>
      </c>
      <c r="P13" s="105">
        <f t="shared" si="4"/>
        <v>0</v>
      </c>
      <c r="Q13" s="106" t="e">
        <f t="shared" si="5"/>
        <v>#DIV/0!</v>
      </c>
      <c r="R13" s="61">
        <v>0</v>
      </c>
      <c r="S13" s="107">
        <v>0</v>
      </c>
      <c r="T13" s="119" t="s">
        <v>185</v>
      </c>
      <c r="U13" s="59">
        <v>3</v>
      </c>
      <c r="V13" s="59">
        <v>2</v>
      </c>
      <c r="W13" s="59">
        <v>5</v>
      </c>
      <c r="X13" s="52"/>
      <c r="Y13" s="53"/>
      <c r="Z13" s="53">
        <f t="shared" si="6"/>
        <v>35</v>
      </c>
      <c r="AA13" s="54"/>
      <c r="AB13" s="54"/>
      <c r="AC13" s="55" t="e">
        <f t="shared" si="7"/>
        <v>#DIV/0!</v>
      </c>
      <c r="AD13" s="56">
        <f t="shared" si="8"/>
        <v>0</v>
      </c>
      <c r="AE13" s="41"/>
      <c r="AF13" s="18"/>
      <c r="AG13" s="18">
        <f t="shared" si="10"/>
        <v>0</v>
      </c>
      <c r="AH13" s="19" t="e">
        <f t="shared" si="11"/>
        <v>#DIV/0!</v>
      </c>
      <c r="AI13" s="40" t="e">
        <f t="shared" si="12"/>
        <v>#DIV/0!</v>
      </c>
      <c r="AJ13" s="34"/>
      <c r="AK13" s="24"/>
      <c r="AS13" t="s">
        <v>26</v>
      </c>
    </row>
    <row r="14" spans="1:45" ht="18" customHeight="1">
      <c r="A14" s="90" t="s">
        <v>187</v>
      </c>
      <c r="B14" s="39" t="str">
        <f t="shared" si="13"/>
        <v>하</v>
      </c>
      <c r="C14" s="31" t="str">
        <f t="shared" si="13"/>
        <v>하</v>
      </c>
      <c r="D14" s="130" t="str">
        <f t="shared" si="13"/>
        <v>고운하이플러스</v>
      </c>
      <c r="E14" s="50">
        <f t="shared" si="0"/>
        <v>48</v>
      </c>
      <c r="F14" s="50">
        <f t="shared" si="1"/>
        <v>0</v>
      </c>
      <c r="G14" s="50">
        <f t="shared" si="2"/>
        <v>0</v>
      </c>
      <c r="H14" s="98">
        <v>2023.05</v>
      </c>
      <c r="I14" s="98">
        <v>430</v>
      </c>
      <c r="J14" s="51">
        <f t="shared" si="3"/>
        <v>3.9500000000000455</v>
      </c>
      <c r="K14" s="62">
        <v>160</v>
      </c>
      <c r="L14" s="62">
        <v>114</v>
      </c>
      <c r="M14" s="62">
        <v>48</v>
      </c>
      <c r="N14" s="63">
        <v>0</v>
      </c>
      <c r="O14" s="64">
        <v>0</v>
      </c>
      <c r="P14" s="105">
        <f t="shared" si="4"/>
        <v>0</v>
      </c>
      <c r="Q14" s="106" t="e">
        <f t="shared" si="5"/>
        <v>#DIV/0!</v>
      </c>
      <c r="R14" s="64">
        <v>0</v>
      </c>
      <c r="S14" s="108">
        <v>0</v>
      </c>
      <c r="T14" s="120" t="s">
        <v>185</v>
      </c>
      <c r="U14" s="62">
        <v>3</v>
      </c>
      <c r="V14" s="62">
        <v>2</v>
      </c>
      <c r="W14" s="62">
        <v>2</v>
      </c>
      <c r="X14" s="52"/>
      <c r="Y14" s="53"/>
      <c r="Z14" s="53">
        <f t="shared" si="6"/>
        <v>48</v>
      </c>
      <c r="AA14" s="54"/>
      <c r="AB14" s="54"/>
      <c r="AC14" s="55" t="e">
        <f t="shared" si="7"/>
        <v>#DIV/0!</v>
      </c>
      <c r="AD14" s="56">
        <f t="shared" si="8"/>
        <v>0</v>
      </c>
      <c r="AE14" s="41"/>
      <c r="AF14" s="18"/>
      <c r="AG14" s="18">
        <f t="shared" si="10"/>
        <v>0</v>
      </c>
      <c r="AH14" s="19" t="e">
        <f t="shared" si="11"/>
        <v>#DIV/0!</v>
      </c>
      <c r="AI14" s="40" t="e">
        <f t="shared" si="12"/>
        <v>#DIV/0!</v>
      </c>
      <c r="AJ14" s="34"/>
      <c r="AK14" s="24"/>
      <c r="AS14" t="s">
        <v>27</v>
      </c>
    </row>
    <row r="15" spans="1:45" ht="18" customHeight="1" thickBot="1">
      <c r="A15" s="90" t="s">
        <v>189</v>
      </c>
      <c r="B15" s="39" t="s">
        <v>18</v>
      </c>
      <c r="C15" s="136" t="s">
        <v>17</v>
      </c>
      <c r="D15" s="130" t="s">
        <v>146</v>
      </c>
      <c r="E15" s="50">
        <f t="shared" si="0"/>
        <v>34</v>
      </c>
      <c r="F15" s="50">
        <f t="shared" si="1"/>
        <v>2.9</v>
      </c>
      <c r="G15" s="50">
        <f t="shared" si="2"/>
        <v>2</v>
      </c>
      <c r="H15" s="94">
        <v>2011.09</v>
      </c>
      <c r="I15" s="94">
        <v>713</v>
      </c>
      <c r="J15" s="51">
        <f t="shared" si="3"/>
        <v>15.910000000000082</v>
      </c>
      <c r="K15" s="65" t="s">
        <v>65</v>
      </c>
      <c r="L15" s="65">
        <v>84</v>
      </c>
      <c r="M15" s="65">
        <v>34</v>
      </c>
      <c r="N15" s="66">
        <v>29000</v>
      </c>
      <c r="O15" s="66">
        <v>20000</v>
      </c>
      <c r="P15" s="105">
        <f t="shared" si="4"/>
        <v>9000</v>
      </c>
      <c r="Q15" s="106">
        <f t="shared" si="5"/>
        <v>0.68965517241379315</v>
      </c>
      <c r="R15" s="66">
        <v>36700</v>
      </c>
      <c r="S15" s="140">
        <v>27000</v>
      </c>
      <c r="T15" s="121" t="s">
        <v>185</v>
      </c>
      <c r="U15" s="65">
        <v>3</v>
      </c>
      <c r="V15" s="65">
        <v>2</v>
      </c>
      <c r="W15" s="65">
        <v>488</v>
      </c>
      <c r="X15" s="52"/>
      <c r="Y15" s="53"/>
      <c r="Z15" s="53">
        <f t="shared" si="6"/>
        <v>34</v>
      </c>
      <c r="AA15" s="54"/>
      <c r="AB15" s="54"/>
      <c r="AC15" s="55" t="e">
        <f t="shared" si="7"/>
        <v>#DIV/0!</v>
      </c>
      <c r="AD15" s="56">
        <f t="shared" si="8"/>
        <v>0</v>
      </c>
      <c r="AE15" s="41"/>
      <c r="AF15" s="18"/>
      <c r="AG15" s="18">
        <f t="shared" si="10"/>
        <v>0</v>
      </c>
      <c r="AH15" s="19" t="e">
        <f t="shared" si="11"/>
        <v>#DIV/0!</v>
      </c>
      <c r="AI15" s="40" t="e">
        <f t="shared" si="12"/>
        <v>#DIV/0!</v>
      </c>
      <c r="AJ15" s="34"/>
    </row>
    <row r="16" spans="1:45" ht="15.5">
      <c r="A16" s="90" t="s">
        <v>189</v>
      </c>
      <c r="B16" s="20" t="str">
        <f t="shared" ref="B16:D18" si="14">B15</f>
        <v>하</v>
      </c>
      <c r="C16" s="20" t="str">
        <f t="shared" si="14"/>
        <v>중</v>
      </c>
      <c r="D16" s="130" t="str">
        <f t="shared" si="14"/>
        <v>남대전e편한세상</v>
      </c>
      <c r="E16" s="50">
        <f t="shared" si="0"/>
        <v>39</v>
      </c>
      <c r="F16" s="50">
        <f t="shared" si="1"/>
        <v>0</v>
      </c>
      <c r="G16" s="50">
        <f t="shared" si="2"/>
        <v>0</v>
      </c>
      <c r="H16" s="68">
        <v>2011.09</v>
      </c>
      <c r="I16" s="68">
        <v>713</v>
      </c>
      <c r="J16" s="51">
        <f t="shared" si="3"/>
        <v>15.910000000000082</v>
      </c>
      <c r="K16" s="59">
        <v>128</v>
      </c>
      <c r="L16" s="59">
        <v>101</v>
      </c>
      <c r="M16" s="59">
        <v>39</v>
      </c>
      <c r="N16" s="60">
        <v>0</v>
      </c>
      <c r="O16" s="61">
        <v>0</v>
      </c>
      <c r="P16" s="105">
        <f t="shared" si="4"/>
        <v>0</v>
      </c>
      <c r="Q16" s="106" t="e">
        <f t="shared" si="5"/>
        <v>#DIV/0!</v>
      </c>
      <c r="R16" s="61">
        <v>0</v>
      </c>
      <c r="S16" s="107">
        <v>0</v>
      </c>
      <c r="T16" s="119" t="s">
        <v>185</v>
      </c>
      <c r="U16" s="59">
        <v>3</v>
      </c>
      <c r="V16" s="59">
        <v>2</v>
      </c>
      <c r="W16" s="59">
        <v>140</v>
      </c>
      <c r="X16" s="52"/>
      <c r="Y16" s="53"/>
      <c r="Z16" s="53">
        <f t="shared" si="6"/>
        <v>39</v>
      </c>
      <c r="AA16" s="54"/>
      <c r="AB16" s="54"/>
      <c r="AC16" s="55" t="e">
        <f t="shared" si="7"/>
        <v>#DIV/0!</v>
      </c>
      <c r="AD16" s="56">
        <f t="shared" si="8"/>
        <v>0</v>
      </c>
      <c r="AE16" s="41"/>
      <c r="AF16" s="18"/>
      <c r="AG16" s="18">
        <f t="shared" si="10"/>
        <v>0</v>
      </c>
      <c r="AH16" s="19" t="e">
        <f t="shared" si="11"/>
        <v>#DIV/0!</v>
      </c>
      <c r="AI16" s="40" t="e">
        <f t="shared" si="12"/>
        <v>#DIV/0!</v>
      </c>
      <c r="AJ16" s="34"/>
    </row>
    <row r="17" spans="1:48" ht="18" customHeight="1">
      <c r="A17" s="90" t="s">
        <v>189</v>
      </c>
      <c r="B17" s="39" t="str">
        <f t="shared" si="14"/>
        <v>하</v>
      </c>
      <c r="C17" s="31" t="str">
        <f t="shared" si="14"/>
        <v>중</v>
      </c>
      <c r="D17" s="130" t="str">
        <f t="shared" si="14"/>
        <v>남대전e편한세상</v>
      </c>
      <c r="E17" s="50">
        <f t="shared" si="0"/>
        <v>42</v>
      </c>
      <c r="F17" s="50">
        <f t="shared" si="1"/>
        <v>0</v>
      </c>
      <c r="G17" s="50">
        <f t="shared" si="2"/>
        <v>0</v>
      </c>
      <c r="H17" s="139">
        <v>2011.09</v>
      </c>
      <c r="I17" s="139">
        <v>713</v>
      </c>
      <c r="J17" s="51">
        <f t="shared" si="3"/>
        <v>15.910000000000082</v>
      </c>
      <c r="K17" s="62">
        <v>139</v>
      </c>
      <c r="L17" s="62">
        <v>105</v>
      </c>
      <c r="M17" s="62">
        <v>42</v>
      </c>
      <c r="N17" s="63">
        <v>0</v>
      </c>
      <c r="O17" s="64">
        <v>0</v>
      </c>
      <c r="P17" s="105">
        <f t="shared" si="4"/>
        <v>0</v>
      </c>
      <c r="Q17" s="106" t="e">
        <f t="shared" si="5"/>
        <v>#DIV/0!</v>
      </c>
      <c r="R17" s="64">
        <v>0</v>
      </c>
      <c r="S17" s="108">
        <v>0</v>
      </c>
      <c r="T17" s="120" t="s">
        <v>185</v>
      </c>
      <c r="U17" s="62">
        <v>4</v>
      </c>
      <c r="V17" s="62">
        <v>2</v>
      </c>
      <c r="W17" s="62">
        <v>9</v>
      </c>
      <c r="X17" s="52"/>
      <c r="Y17" s="53"/>
      <c r="Z17" s="53">
        <f t="shared" si="6"/>
        <v>42</v>
      </c>
      <c r="AA17" s="54"/>
      <c r="AB17" s="54"/>
      <c r="AC17" s="55" t="e">
        <f t="shared" si="7"/>
        <v>#DIV/0!</v>
      </c>
      <c r="AD17" s="56">
        <f t="shared" si="8"/>
        <v>0</v>
      </c>
      <c r="AE17" s="41"/>
      <c r="AF17" s="18"/>
      <c r="AG17" s="18">
        <f t="shared" si="10"/>
        <v>0</v>
      </c>
      <c r="AH17" s="19" t="e">
        <f t="shared" si="11"/>
        <v>#DIV/0!</v>
      </c>
      <c r="AI17" s="40" t="e">
        <f t="shared" si="12"/>
        <v>#DIV/0!</v>
      </c>
      <c r="AJ17" s="34"/>
    </row>
    <row r="18" spans="1:48" ht="18" customHeight="1">
      <c r="A18" s="90" t="s">
        <v>189</v>
      </c>
      <c r="B18" s="39" t="str">
        <f t="shared" si="14"/>
        <v>하</v>
      </c>
      <c r="C18" s="31" t="str">
        <f t="shared" si="14"/>
        <v>중</v>
      </c>
      <c r="D18" s="130" t="str">
        <f t="shared" si="14"/>
        <v>남대전e편한세상</v>
      </c>
      <c r="E18" s="50">
        <f t="shared" si="0"/>
        <v>46</v>
      </c>
      <c r="F18" s="50">
        <f t="shared" si="1"/>
        <v>0</v>
      </c>
      <c r="G18" s="50">
        <f t="shared" si="2"/>
        <v>0</v>
      </c>
      <c r="H18" s="139">
        <v>2011.09</v>
      </c>
      <c r="I18" s="139">
        <v>713</v>
      </c>
      <c r="J18" s="51">
        <f t="shared" si="3"/>
        <v>15.910000000000082</v>
      </c>
      <c r="K18" s="62">
        <v>153</v>
      </c>
      <c r="L18" s="62">
        <v>122</v>
      </c>
      <c r="M18" s="62">
        <v>46</v>
      </c>
      <c r="N18" s="63">
        <v>0</v>
      </c>
      <c r="O18" s="64">
        <v>0</v>
      </c>
      <c r="P18" s="105">
        <f t="shared" si="4"/>
        <v>0</v>
      </c>
      <c r="Q18" s="106" t="e">
        <f t="shared" si="5"/>
        <v>#DIV/0!</v>
      </c>
      <c r="R18" s="64">
        <v>0</v>
      </c>
      <c r="S18" s="108">
        <v>0</v>
      </c>
      <c r="T18" s="120" t="s">
        <v>185</v>
      </c>
      <c r="U18" s="62">
        <v>4</v>
      </c>
      <c r="V18" s="62">
        <v>2</v>
      </c>
      <c r="W18" s="62">
        <v>76</v>
      </c>
      <c r="X18" s="52"/>
      <c r="Y18" s="53"/>
      <c r="Z18" s="53">
        <f t="shared" si="6"/>
        <v>46</v>
      </c>
      <c r="AA18" s="54"/>
      <c r="AB18" s="54"/>
      <c r="AC18" s="55" t="e">
        <f t="shared" si="7"/>
        <v>#DIV/0!</v>
      </c>
      <c r="AD18" s="56">
        <f t="shared" si="8"/>
        <v>0</v>
      </c>
      <c r="AE18" s="41"/>
      <c r="AF18" s="18"/>
      <c r="AG18" s="18">
        <f t="shared" si="10"/>
        <v>0</v>
      </c>
      <c r="AH18" s="19" t="e">
        <f t="shared" si="11"/>
        <v>#DIV/0!</v>
      </c>
      <c r="AI18" s="40" t="e">
        <f t="shared" si="12"/>
        <v>#DIV/0!</v>
      </c>
      <c r="AJ18" s="34"/>
    </row>
    <row r="19" spans="1:48" ht="18" customHeight="1" thickBot="1">
      <c r="A19" s="90" t="s">
        <v>187</v>
      </c>
      <c r="B19" s="39" t="s">
        <v>18</v>
      </c>
      <c r="C19" s="31" t="s">
        <v>18</v>
      </c>
      <c r="D19" s="130" t="s">
        <v>139</v>
      </c>
      <c r="E19" s="50">
        <f t="shared" si="0"/>
        <v>25</v>
      </c>
      <c r="F19" s="50">
        <f t="shared" si="1"/>
        <v>2.2999999999999998</v>
      </c>
      <c r="G19" s="50">
        <f t="shared" si="2"/>
        <v>1.4</v>
      </c>
      <c r="H19" s="99">
        <v>2006.01</v>
      </c>
      <c r="I19" s="99">
        <v>670</v>
      </c>
      <c r="J19" s="51">
        <f t="shared" si="3"/>
        <v>20.990000000000009</v>
      </c>
      <c r="K19" s="65" t="s">
        <v>52</v>
      </c>
      <c r="L19" s="65">
        <v>63</v>
      </c>
      <c r="M19" s="65">
        <v>25</v>
      </c>
      <c r="N19" s="66">
        <v>23000</v>
      </c>
      <c r="O19" s="67">
        <v>14000</v>
      </c>
      <c r="P19" s="105">
        <f t="shared" si="4"/>
        <v>9000</v>
      </c>
      <c r="Q19" s="106">
        <f t="shared" si="5"/>
        <v>0.60869565217391308</v>
      </c>
      <c r="R19" s="67">
        <v>27500</v>
      </c>
      <c r="S19" s="109">
        <v>21500</v>
      </c>
      <c r="T19" s="121" t="s">
        <v>185</v>
      </c>
      <c r="U19" s="65">
        <v>3</v>
      </c>
      <c r="V19" s="65">
        <v>2</v>
      </c>
      <c r="W19" s="65">
        <v>196</v>
      </c>
      <c r="X19" s="52"/>
      <c r="Y19" s="53"/>
      <c r="Z19" s="53">
        <f t="shared" si="6"/>
        <v>25</v>
      </c>
      <c r="AA19" s="54"/>
      <c r="AB19" s="54"/>
      <c r="AC19" s="55" t="e">
        <f t="shared" si="7"/>
        <v>#DIV/0!</v>
      </c>
      <c r="AD19" s="56">
        <f t="shared" si="8"/>
        <v>0</v>
      </c>
      <c r="AE19" s="41"/>
      <c r="AF19" s="18"/>
      <c r="AG19" s="18">
        <f t="shared" si="10"/>
        <v>0</v>
      </c>
      <c r="AH19" s="19" t="e">
        <f t="shared" si="11"/>
        <v>#DIV/0!</v>
      </c>
      <c r="AI19" s="40" t="e">
        <f t="shared" si="12"/>
        <v>#DIV/0!</v>
      </c>
      <c r="AJ19" s="34"/>
      <c r="AK19" s="24"/>
    </row>
    <row r="20" spans="1:48" ht="18" customHeight="1" thickBot="1">
      <c r="A20" s="90" t="s">
        <v>187</v>
      </c>
      <c r="B20" s="20" t="str">
        <f t="shared" ref="B20:D21" si="15">B19</f>
        <v>하</v>
      </c>
      <c r="C20" s="20" t="str">
        <f t="shared" si="15"/>
        <v>하</v>
      </c>
      <c r="D20" s="130" t="str">
        <f t="shared" si="15"/>
        <v>대주파크빌</v>
      </c>
      <c r="E20" s="50">
        <f t="shared" si="0"/>
        <v>31</v>
      </c>
      <c r="F20" s="50">
        <f t="shared" si="1"/>
        <v>2.8</v>
      </c>
      <c r="G20" s="50">
        <f t="shared" si="2"/>
        <v>2.2000000000000002</v>
      </c>
      <c r="H20" s="97">
        <v>2006.01</v>
      </c>
      <c r="I20" s="97">
        <v>670</v>
      </c>
      <c r="J20" s="51">
        <f t="shared" si="3"/>
        <v>20.990000000000009</v>
      </c>
      <c r="K20" s="68" t="s">
        <v>53</v>
      </c>
      <c r="L20" s="68">
        <v>81</v>
      </c>
      <c r="M20" s="68">
        <v>31</v>
      </c>
      <c r="N20" s="69">
        <v>28000</v>
      </c>
      <c r="O20" s="70">
        <v>22000</v>
      </c>
      <c r="P20" s="105">
        <f t="shared" si="4"/>
        <v>6000</v>
      </c>
      <c r="Q20" s="106">
        <f t="shared" si="5"/>
        <v>0.7857142857142857</v>
      </c>
      <c r="R20" s="70">
        <v>33800</v>
      </c>
      <c r="S20" s="110">
        <v>25800</v>
      </c>
      <c r="T20" s="122" t="s">
        <v>185</v>
      </c>
      <c r="U20" s="68">
        <v>3</v>
      </c>
      <c r="V20" s="68">
        <v>2</v>
      </c>
      <c r="W20" s="68">
        <v>308</v>
      </c>
      <c r="X20" s="52"/>
      <c r="Y20" s="53"/>
      <c r="Z20" s="53">
        <f t="shared" si="6"/>
        <v>31</v>
      </c>
      <c r="AA20" s="54"/>
      <c r="AB20" s="54"/>
      <c r="AC20" s="55" t="e">
        <f t="shared" si="7"/>
        <v>#DIV/0!</v>
      </c>
      <c r="AD20" s="56">
        <f t="shared" si="8"/>
        <v>0</v>
      </c>
      <c r="AE20" s="41"/>
      <c r="AF20" s="18"/>
      <c r="AG20" s="18">
        <f t="shared" si="10"/>
        <v>0</v>
      </c>
      <c r="AH20" s="19" t="e">
        <f t="shared" si="11"/>
        <v>#DIV/0!</v>
      </c>
      <c r="AI20" s="40" t="e">
        <f t="shared" si="12"/>
        <v>#DIV/0!</v>
      </c>
      <c r="AJ20" s="34"/>
      <c r="AK20" s="24"/>
      <c r="AS20" s="27" t="s">
        <v>29</v>
      </c>
      <c r="AT20" s="26"/>
      <c r="AU20" s="26"/>
      <c r="AV20" s="26"/>
    </row>
    <row r="21" spans="1:48" ht="18" customHeight="1">
      <c r="A21" s="90" t="s">
        <v>187</v>
      </c>
      <c r="B21" s="20" t="str">
        <f t="shared" si="15"/>
        <v>하</v>
      </c>
      <c r="C21" s="20" t="str">
        <f t="shared" si="15"/>
        <v>하</v>
      </c>
      <c r="D21" s="130" t="str">
        <f t="shared" si="15"/>
        <v>대주파크빌</v>
      </c>
      <c r="E21" s="50">
        <f t="shared" si="0"/>
        <v>33</v>
      </c>
      <c r="F21" s="50">
        <f t="shared" si="1"/>
        <v>2.8</v>
      </c>
      <c r="G21" s="50">
        <f t="shared" si="2"/>
        <v>1.9</v>
      </c>
      <c r="H21" s="101">
        <v>2006.01</v>
      </c>
      <c r="I21" s="101">
        <v>670</v>
      </c>
      <c r="J21" s="51">
        <f t="shared" si="3"/>
        <v>20.990000000000009</v>
      </c>
      <c r="K21" s="59" t="s">
        <v>54</v>
      </c>
      <c r="L21" s="59">
        <v>84</v>
      </c>
      <c r="M21" s="59">
        <v>33</v>
      </c>
      <c r="N21" s="60">
        <v>28000</v>
      </c>
      <c r="O21" s="61">
        <v>19000</v>
      </c>
      <c r="P21" s="105">
        <f t="shared" si="4"/>
        <v>9000</v>
      </c>
      <c r="Q21" s="106">
        <f t="shared" si="5"/>
        <v>0.6785714285714286</v>
      </c>
      <c r="R21" s="61">
        <v>37700</v>
      </c>
      <c r="S21" s="107">
        <v>30000</v>
      </c>
      <c r="T21" s="119" t="s">
        <v>185</v>
      </c>
      <c r="U21" s="59">
        <v>3</v>
      </c>
      <c r="V21" s="59">
        <v>2</v>
      </c>
      <c r="W21" s="59">
        <v>166</v>
      </c>
      <c r="X21" s="52"/>
      <c r="Y21" s="53"/>
      <c r="Z21" s="53">
        <f t="shared" si="6"/>
        <v>33</v>
      </c>
      <c r="AA21" s="54"/>
      <c r="AB21" s="54"/>
      <c r="AC21" s="55" t="e">
        <f t="shared" si="7"/>
        <v>#DIV/0!</v>
      </c>
      <c r="AD21" s="56">
        <f t="shared" si="8"/>
        <v>0</v>
      </c>
      <c r="AE21" s="41"/>
      <c r="AF21" s="18"/>
      <c r="AG21" s="18">
        <f t="shared" si="10"/>
        <v>0</v>
      </c>
      <c r="AH21" s="19" t="e">
        <f t="shared" si="11"/>
        <v>#DIV/0!</v>
      </c>
      <c r="AI21" s="40" t="e">
        <f t="shared" si="12"/>
        <v>#DIV/0!</v>
      </c>
      <c r="AJ21" s="34"/>
      <c r="AK21" s="23" t="s">
        <v>19</v>
      </c>
      <c r="AS21" t="s">
        <v>28</v>
      </c>
    </row>
    <row r="22" spans="1:48" ht="18" customHeight="1">
      <c r="A22" s="90" t="s">
        <v>198</v>
      </c>
      <c r="B22" s="39" t="s">
        <v>18</v>
      </c>
      <c r="C22" s="31" t="s">
        <v>18</v>
      </c>
      <c r="D22" s="130" t="s">
        <v>171</v>
      </c>
      <c r="E22" s="50">
        <f t="shared" si="0"/>
        <v>31</v>
      </c>
      <c r="F22" s="50">
        <f t="shared" si="1"/>
        <v>1.85</v>
      </c>
      <c r="G22" s="50">
        <f t="shared" si="2"/>
        <v>1.35</v>
      </c>
      <c r="H22" s="62">
        <v>1990.1</v>
      </c>
      <c r="I22" s="62">
        <v>590</v>
      </c>
      <c r="J22" s="51">
        <f t="shared" si="3"/>
        <v>36.900000000000091</v>
      </c>
      <c r="K22" s="62">
        <v>102</v>
      </c>
      <c r="L22" s="62">
        <v>84</v>
      </c>
      <c r="M22" s="62">
        <v>31</v>
      </c>
      <c r="N22" s="63">
        <v>18500</v>
      </c>
      <c r="O22" s="64">
        <v>13500</v>
      </c>
      <c r="P22" s="105">
        <f t="shared" si="4"/>
        <v>5000</v>
      </c>
      <c r="Q22" s="106">
        <f t="shared" si="5"/>
        <v>0.72972972972972971</v>
      </c>
      <c r="R22" s="64">
        <v>24300</v>
      </c>
      <c r="S22" s="108">
        <v>22000</v>
      </c>
      <c r="T22" s="120" t="s">
        <v>185</v>
      </c>
      <c r="U22" s="62">
        <v>3</v>
      </c>
      <c r="V22" s="62">
        <v>2</v>
      </c>
      <c r="W22" s="62">
        <v>410</v>
      </c>
      <c r="X22" s="53"/>
      <c r="Y22" s="53"/>
      <c r="Z22" s="53">
        <f t="shared" si="6"/>
        <v>31</v>
      </c>
      <c r="AA22" s="54"/>
      <c r="AB22" s="54"/>
      <c r="AC22" s="55" t="e">
        <f t="shared" si="7"/>
        <v>#DIV/0!</v>
      </c>
      <c r="AD22" s="56">
        <f t="shared" si="8"/>
        <v>0</v>
      </c>
      <c r="AE22" s="41"/>
      <c r="AF22" s="41"/>
      <c r="AG22" s="41"/>
      <c r="AI22" s="40"/>
      <c r="AJ22" s="34"/>
    </row>
    <row r="23" spans="1:48" ht="18" customHeight="1" thickBot="1">
      <c r="A23" s="90" t="s">
        <v>198</v>
      </c>
      <c r="B23" s="39" t="str">
        <f>B22</f>
        <v>하</v>
      </c>
      <c r="C23" s="31" t="str">
        <f>C22</f>
        <v>하</v>
      </c>
      <c r="D23" s="130" t="str">
        <f>D22</f>
        <v>동아</v>
      </c>
      <c r="E23" s="50">
        <f t="shared" si="0"/>
        <v>47</v>
      </c>
      <c r="F23" s="50">
        <f t="shared" si="1"/>
        <v>0</v>
      </c>
      <c r="G23" s="50">
        <f t="shared" si="2"/>
        <v>0</v>
      </c>
      <c r="H23" s="71">
        <v>1990.1</v>
      </c>
      <c r="I23" s="71">
        <v>590</v>
      </c>
      <c r="J23" s="51">
        <f t="shared" si="3"/>
        <v>36.900000000000091</v>
      </c>
      <c r="K23" s="71">
        <v>155</v>
      </c>
      <c r="L23" s="71">
        <v>134</v>
      </c>
      <c r="M23" s="71">
        <v>47</v>
      </c>
      <c r="N23" s="72">
        <v>0</v>
      </c>
      <c r="O23" s="73">
        <v>0</v>
      </c>
      <c r="P23" s="105">
        <f t="shared" si="4"/>
        <v>0</v>
      </c>
      <c r="Q23" s="106" t="e">
        <f t="shared" si="5"/>
        <v>#DIV/0!</v>
      </c>
      <c r="R23" s="73">
        <v>0</v>
      </c>
      <c r="S23" s="111">
        <v>0</v>
      </c>
      <c r="T23" s="123" t="s">
        <v>185</v>
      </c>
      <c r="U23" s="71">
        <v>4</v>
      </c>
      <c r="V23" s="71">
        <v>2</v>
      </c>
      <c r="W23" s="71">
        <v>180</v>
      </c>
      <c r="X23" s="53"/>
      <c r="Y23" s="53"/>
      <c r="Z23" s="53">
        <f t="shared" si="6"/>
        <v>47</v>
      </c>
      <c r="AA23" s="54"/>
      <c r="AB23" s="54"/>
      <c r="AC23" s="55" t="e">
        <f t="shared" si="7"/>
        <v>#DIV/0!</v>
      </c>
      <c r="AD23" s="56">
        <f t="shared" si="8"/>
        <v>0</v>
      </c>
      <c r="AE23" s="41"/>
      <c r="AF23" s="41"/>
      <c r="AG23" s="41"/>
      <c r="AI23" s="40"/>
      <c r="AJ23" s="34"/>
    </row>
    <row r="24" spans="1:48" ht="18" customHeight="1" thickBot="1">
      <c r="A24" s="90" t="s">
        <v>199</v>
      </c>
      <c r="B24" s="20" t="s">
        <v>16</v>
      </c>
      <c r="C24" s="20" t="s">
        <v>16</v>
      </c>
      <c r="D24" s="130" t="s">
        <v>172</v>
      </c>
      <c r="E24" s="50">
        <f t="shared" si="0"/>
        <v>24</v>
      </c>
      <c r="F24" s="50">
        <f t="shared" si="1"/>
        <v>3.65</v>
      </c>
      <c r="G24" s="50">
        <f t="shared" si="2"/>
        <v>2.1</v>
      </c>
      <c r="H24" s="74">
        <v>2024.07</v>
      </c>
      <c r="I24" s="74">
        <v>1328</v>
      </c>
      <c r="J24" s="51">
        <f t="shared" si="3"/>
        <v>2.9300000000000637</v>
      </c>
      <c r="K24" s="74" t="s">
        <v>107</v>
      </c>
      <c r="L24" s="74">
        <v>59</v>
      </c>
      <c r="M24" s="74">
        <v>24</v>
      </c>
      <c r="N24" s="75">
        <v>36500</v>
      </c>
      <c r="O24" s="76">
        <v>21000</v>
      </c>
      <c r="P24" s="105">
        <f t="shared" si="4"/>
        <v>15500</v>
      </c>
      <c r="Q24" s="106">
        <f t="shared" si="5"/>
        <v>0.57534246575342463</v>
      </c>
      <c r="R24" s="76">
        <v>29600</v>
      </c>
      <c r="S24" s="112">
        <v>28400</v>
      </c>
      <c r="T24" s="124" t="s">
        <v>185</v>
      </c>
      <c r="U24" s="74">
        <v>3</v>
      </c>
      <c r="V24" s="74">
        <v>2</v>
      </c>
      <c r="W24" s="74">
        <v>456</v>
      </c>
      <c r="X24" s="53"/>
      <c r="Y24" s="53"/>
      <c r="Z24" s="53">
        <f t="shared" si="6"/>
        <v>24</v>
      </c>
      <c r="AA24" s="54"/>
      <c r="AB24" s="54"/>
      <c r="AC24" s="55" t="e">
        <f t="shared" si="7"/>
        <v>#DIV/0!</v>
      </c>
      <c r="AD24" s="56">
        <f t="shared" si="8"/>
        <v>0</v>
      </c>
      <c r="AE24" s="41"/>
      <c r="AF24" s="41"/>
      <c r="AG24" s="41"/>
      <c r="AI24" s="40"/>
      <c r="AJ24" s="34"/>
    </row>
    <row r="25" spans="1:48" ht="18" customHeight="1" thickBot="1">
      <c r="A25" s="90" t="s">
        <v>199</v>
      </c>
      <c r="B25" s="20" t="str">
        <f t="shared" ref="B25:D27" si="16">B24</f>
        <v>상</v>
      </c>
      <c r="C25" s="20" t="str">
        <f t="shared" si="16"/>
        <v>상</v>
      </c>
      <c r="D25" s="130" t="str">
        <f t="shared" si="16"/>
        <v>리더스시티4BL</v>
      </c>
      <c r="E25" s="50">
        <f t="shared" si="0"/>
        <v>30</v>
      </c>
      <c r="F25" s="50">
        <f t="shared" si="1"/>
        <v>4.7</v>
      </c>
      <c r="G25" s="50">
        <f t="shared" si="2"/>
        <v>2.2999999999999998</v>
      </c>
      <c r="H25" s="68">
        <v>2024.07</v>
      </c>
      <c r="I25" s="68">
        <v>1328</v>
      </c>
      <c r="J25" s="51">
        <f t="shared" si="3"/>
        <v>2.9300000000000637</v>
      </c>
      <c r="K25" s="68" t="s">
        <v>108</v>
      </c>
      <c r="L25" s="68">
        <v>74</v>
      </c>
      <c r="M25" s="68">
        <v>30</v>
      </c>
      <c r="N25" s="69">
        <v>47000</v>
      </c>
      <c r="O25" s="70">
        <v>23000</v>
      </c>
      <c r="P25" s="105">
        <f t="shared" si="4"/>
        <v>24000</v>
      </c>
      <c r="Q25" s="106">
        <f t="shared" si="5"/>
        <v>0.48936170212765956</v>
      </c>
      <c r="R25" s="70">
        <v>35800</v>
      </c>
      <c r="S25" s="110">
        <v>33800</v>
      </c>
      <c r="T25" s="122" t="s">
        <v>185</v>
      </c>
      <c r="U25" s="68">
        <v>3</v>
      </c>
      <c r="V25" s="68">
        <v>2</v>
      </c>
      <c r="W25" s="68">
        <v>516</v>
      </c>
      <c r="X25" s="53"/>
      <c r="Y25" s="53"/>
      <c r="Z25" s="53">
        <f t="shared" si="6"/>
        <v>30</v>
      </c>
      <c r="AA25" s="54"/>
      <c r="AB25" s="54"/>
      <c r="AC25" s="55" t="e">
        <f t="shared" si="7"/>
        <v>#DIV/0!</v>
      </c>
      <c r="AD25" s="56">
        <f t="shared" si="8"/>
        <v>0</v>
      </c>
      <c r="AE25" s="41"/>
      <c r="AF25" s="41"/>
      <c r="AG25" s="41"/>
      <c r="AI25" s="40"/>
      <c r="AJ25" s="34"/>
    </row>
    <row r="26" spans="1:48" ht="18" customHeight="1">
      <c r="A26" s="90" t="s">
        <v>199</v>
      </c>
      <c r="B26" s="20" t="str">
        <f t="shared" si="16"/>
        <v>상</v>
      </c>
      <c r="C26" s="20" t="str">
        <f t="shared" si="16"/>
        <v>상</v>
      </c>
      <c r="D26" s="130" t="str">
        <f t="shared" si="16"/>
        <v>리더스시티4BL</v>
      </c>
      <c r="E26" s="50">
        <f t="shared" si="0"/>
        <v>34</v>
      </c>
      <c r="F26" s="50">
        <f t="shared" si="1"/>
        <v>5.4</v>
      </c>
      <c r="G26" s="50">
        <f t="shared" si="2"/>
        <v>3.8</v>
      </c>
      <c r="H26" s="59">
        <v>2024.07</v>
      </c>
      <c r="I26" s="59">
        <v>1328</v>
      </c>
      <c r="J26" s="51">
        <f t="shared" si="3"/>
        <v>2.9300000000000637</v>
      </c>
      <c r="K26" s="59" t="s">
        <v>109</v>
      </c>
      <c r="L26" s="59">
        <v>84</v>
      </c>
      <c r="M26" s="59">
        <v>34</v>
      </c>
      <c r="N26" s="60">
        <v>54000</v>
      </c>
      <c r="O26" s="61">
        <v>38000</v>
      </c>
      <c r="P26" s="105">
        <f t="shared" si="4"/>
        <v>16000</v>
      </c>
      <c r="Q26" s="106">
        <f t="shared" si="5"/>
        <v>0.70370370370370372</v>
      </c>
      <c r="R26" s="61">
        <v>43000</v>
      </c>
      <c r="S26" s="107">
        <v>37000</v>
      </c>
      <c r="T26" s="119" t="s">
        <v>185</v>
      </c>
      <c r="U26" s="59">
        <v>4</v>
      </c>
      <c r="V26" s="59">
        <v>2</v>
      </c>
      <c r="W26" s="59">
        <v>234</v>
      </c>
      <c r="X26" s="53"/>
      <c r="Y26" s="53"/>
      <c r="Z26" s="53">
        <f t="shared" si="6"/>
        <v>34</v>
      </c>
      <c r="AA26" s="54"/>
      <c r="AB26" s="54"/>
      <c r="AC26" s="55" t="e">
        <f t="shared" si="7"/>
        <v>#DIV/0!</v>
      </c>
      <c r="AD26" s="56">
        <f t="shared" si="8"/>
        <v>0</v>
      </c>
      <c r="AE26" s="41"/>
      <c r="AF26" s="41"/>
      <c r="AG26" s="41"/>
      <c r="AI26" s="40"/>
      <c r="AJ26" s="34"/>
    </row>
    <row r="27" spans="1:48" ht="18" customHeight="1">
      <c r="A27" s="90" t="s">
        <v>199</v>
      </c>
      <c r="B27" s="39" t="str">
        <f t="shared" si="16"/>
        <v>상</v>
      </c>
      <c r="C27" s="31" t="str">
        <f t="shared" si="16"/>
        <v>상</v>
      </c>
      <c r="D27" s="130" t="str">
        <f t="shared" si="16"/>
        <v>리더스시티4BL</v>
      </c>
      <c r="E27" s="50">
        <f t="shared" si="0"/>
        <v>34</v>
      </c>
      <c r="F27" s="50">
        <f t="shared" si="1"/>
        <v>5.5</v>
      </c>
      <c r="G27" s="50">
        <f t="shared" si="2"/>
        <v>4</v>
      </c>
      <c r="H27" s="62">
        <v>2024.07</v>
      </c>
      <c r="I27" s="62">
        <v>1328</v>
      </c>
      <c r="J27" s="51">
        <f t="shared" si="3"/>
        <v>2.9300000000000637</v>
      </c>
      <c r="K27" s="62" t="s">
        <v>110</v>
      </c>
      <c r="L27" s="62">
        <v>84</v>
      </c>
      <c r="M27" s="62">
        <v>34</v>
      </c>
      <c r="N27" s="63">
        <v>55000</v>
      </c>
      <c r="O27" s="64">
        <v>40000</v>
      </c>
      <c r="P27" s="105">
        <f t="shared" si="4"/>
        <v>15000</v>
      </c>
      <c r="Q27" s="106">
        <f t="shared" si="5"/>
        <v>0.72727272727272729</v>
      </c>
      <c r="R27" s="64">
        <v>42000</v>
      </c>
      <c r="S27" s="108">
        <v>36000</v>
      </c>
      <c r="T27" s="120" t="s">
        <v>185</v>
      </c>
      <c r="U27" s="62">
        <v>3</v>
      </c>
      <c r="V27" s="62">
        <v>2</v>
      </c>
      <c r="W27" s="62">
        <v>122</v>
      </c>
      <c r="X27" s="53"/>
      <c r="Y27" s="53"/>
      <c r="Z27" s="53">
        <f t="shared" si="6"/>
        <v>34</v>
      </c>
      <c r="AA27" s="54"/>
      <c r="AB27" s="54"/>
      <c r="AC27" s="55" t="e">
        <f t="shared" si="7"/>
        <v>#DIV/0!</v>
      </c>
      <c r="AD27" s="56">
        <f t="shared" si="8"/>
        <v>0</v>
      </c>
      <c r="AE27" s="41"/>
      <c r="AF27" s="41"/>
      <c r="AG27" s="41"/>
      <c r="AI27" s="40"/>
      <c r="AJ27" s="34"/>
    </row>
    <row r="28" spans="1:48" ht="18" customHeight="1">
      <c r="A28" s="90" t="s">
        <v>199</v>
      </c>
      <c r="B28" s="39" t="str">
        <f>B27</f>
        <v>상</v>
      </c>
      <c r="C28" s="31" t="s">
        <v>16</v>
      </c>
      <c r="D28" s="130" t="s">
        <v>173</v>
      </c>
      <c r="E28" s="50">
        <f t="shared" si="0"/>
        <v>25</v>
      </c>
      <c r="F28" s="50">
        <f t="shared" si="1"/>
        <v>3.8</v>
      </c>
      <c r="G28" s="50">
        <f t="shared" si="2"/>
        <v>3.1</v>
      </c>
      <c r="H28" s="62">
        <v>2024.12</v>
      </c>
      <c r="I28" s="62">
        <v>2135</v>
      </c>
      <c r="J28" s="51">
        <f t="shared" si="3"/>
        <v>2.8800000000001091</v>
      </c>
      <c r="K28" s="62" t="s">
        <v>111</v>
      </c>
      <c r="L28" s="62">
        <v>59</v>
      </c>
      <c r="M28" s="62">
        <v>25</v>
      </c>
      <c r="N28" s="63">
        <v>38000</v>
      </c>
      <c r="O28" s="64">
        <v>31000</v>
      </c>
      <c r="P28" s="105">
        <f t="shared" si="4"/>
        <v>7000</v>
      </c>
      <c r="Q28" s="106">
        <f t="shared" si="5"/>
        <v>0.81578947368421051</v>
      </c>
      <c r="R28" s="64">
        <v>31000</v>
      </c>
      <c r="S28" s="108">
        <v>29000</v>
      </c>
      <c r="T28" s="120" t="s">
        <v>185</v>
      </c>
      <c r="U28" s="62">
        <v>3</v>
      </c>
      <c r="V28" s="62">
        <v>2</v>
      </c>
      <c r="W28" s="62">
        <v>551</v>
      </c>
      <c r="X28" s="53"/>
      <c r="Y28" s="53"/>
      <c r="Z28" s="53">
        <f t="shared" si="6"/>
        <v>25</v>
      </c>
      <c r="AA28" s="54"/>
      <c r="AB28" s="54"/>
      <c r="AC28" s="55" t="e">
        <f t="shared" si="7"/>
        <v>#DIV/0!</v>
      </c>
      <c r="AD28" s="56">
        <f t="shared" si="8"/>
        <v>0</v>
      </c>
      <c r="AE28" s="41"/>
      <c r="AF28" s="41"/>
      <c r="AG28" s="41"/>
      <c r="AI28" s="40"/>
      <c r="AJ28" s="34"/>
    </row>
    <row r="29" spans="1:48" ht="18" customHeight="1" thickBot="1">
      <c r="A29" s="90" t="s">
        <v>199</v>
      </c>
      <c r="B29" s="39" t="str">
        <f>B28</f>
        <v>상</v>
      </c>
      <c r="C29" s="31" t="str">
        <f t="shared" ref="C29:D31" si="17">C28</f>
        <v>상</v>
      </c>
      <c r="D29" s="130" t="str">
        <f t="shared" si="17"/>
        <v>리더스시티5BL</v>
      </c>
      <c r="E29" s="50">
        <f t="shared" si="0"/>
        <v>30</v>
      </c>
      <c r="F29" s="50">
        <f t="shared" si="1"/>
        <v>4.8</v>
      </c>
      <c r="G29" s="50">
        <f t="shared" si="2"/>
        <v>2.6</v>
      </c>
      <c r="H29" s="65">
        <v>2024.12</v>
      </c>
      <c r="I29" s="65">
        <v>2135</v>
      </c>
      <c r="J29" s="51">
        <f t="shared" si="3"/>
        <v>2.8800000000001091</v>
      </c>
      <c r="K29" s="65" t="s">
        <v>112</v>
      </c>
      <c r="L29" s="65">
        <v>74</v>
      </c>
      <c r="M29" s="65">
        <v>30</v>
      </c>
      <c r="N29" s="66">
        <v>48000</v>
      </c>
      <c r="O29" s="67">
        <v>26000</v>
      </c>
      <c r="P29" s="105">
        <f t="shared" si="4"/>
        <v>22000</v>
      </c>
      <c r="Q29" s="106">
        <f t="shared" si="5"/>
        <v>0.54166666666666663</v>
      </c>
      <c r="R29" s="67">
        <v>39000</v>
      </c>
      <c r="S29" s="109">
        <v>35800</v>
      </c>
      <c r="T29" s="121" t="s">
        <v>185</v>
      </c>
      <c r="U29" s="65">
        <v>3</v>
      </c>
      <c r="V29" s="65">
        <v>2</v>
      </c>
      <c r="W29" s="65">
        <v>536</v>
      </c>
      <c r="X29" s="53"/>
      <c r="Y29" s="53"/>
      <c r="Z29" s="53">
        <f t="shared" si="6"/>
        <v>30</v>
      </c>
      <c r="AA29" s="54"/>
      <c r="AB29" s="54"/>
      <c r="AC29" s="55" t="e">
        <f t="shared" si="7"/>
        <v>#DIV/0!</v>
      </c>
      <c r="AD29" s="56">
        <f t="shared" si="8"/>
        <v>0</v>
      </c>
      <c r="AE29" s="41"/>
      <c r="AF29" s="41"/>
      <c r="AG29" s="41"/>
      <c r="AI29" s="40"/>
      <c r="AJ29" s="34"/>
    </row>
    <row r="30" spans="1:48" ht="18" customHeight="1">
      <c r="A30" s="90" t="s">
        <v>199</v>
      </c>
      <c r="B30" s="20" t="str">
        <f>B29</f>
        <v>상</v>
      </c>
      <c r="C30" s="20" t="str">
        <f t="shared" si="17"/>
        <v>상</v>
      </c>
      <c r="D30" s="130" t="str">
        <f t="shared" si="17"/>
        <v>리더스시티5BL</v>
      </c>
      <c r="E30" s="50">
        <f t="shared" si="0"/>
        <v>34</v>
      </c>
      <c r="F30" s="50">
        <f t="shared" si="1"/>
        <v>5</v>
      </c>
      <c r="G30" s="50">
        <f t="shared" si="2"/>
        <v>3.5</v>
      </c>
      <c r="H30" s="59">
        <v>2024.12</v>
      </c>
      <c r="I30" s="59">
        <v>2135</v>
      </c>
      <c r="J30" s="51">
        <f t="shared" si="3"/>
        <v>2.8800000000001091</v>
      </c>
      <c r="K30" s="59" t="s">
        <v>113</v>
      </c>
      <c r="L30" s="59">
        <v>84</v>
      </c>
      <c r="M30" s="59">
        <v>34</v>
      </c>
      <c r="N30" s="60">
        <v>50000</v>
      </c>
      <c r="O30" s="61">
        <v>35000</v>
      </c>
      <c r="P30" s="105">
        <f t="shared" si="4"/>
        <v>15000</v>
      </c>
      <c r="Q30" s="106">
        <f t="shared" si="5"/>
        <v>0.7</v>
      </c>
      <c r="R30" s="61">
        <v>44000</v>
      </c>
      <c r="S30" s="107">
        <v>39000</v>
      </c>
      <c r="T30" s="119" t="s">
        <v>185</v>
      </c>
      <c r="U30" s="59">
        <v>4</v>
      </c>
      <c r="V30" s="59">
        <v>2</v>
      </c>
      <c r="W30" s="59">
        <v>228</v>
      </c>
      <c r="X30" s="53"/>
      <c r="Y30" s="53"/>
      <c r="Z30" s="53">
        <f t="shared" si="6"/>
        <v>34</v>
      </c>
      <c r="AA30" s="54"/>
      <c r="AB30" s="54"/>
      <c r="AC30" s="55" t="e">
        <f t="shared" si="7"/>
        <v>#DIV/0!</v>
      </c>
      <c r="AD30" s="56">
        <f t="shared" si="8"/>
        <v>0</v>
      </c>
      <c r="AE30" s="41"/>
      <c r="AF30" s="41"/>
      <c r="AG30" s="41"/>
      <c r="AI30" s="40"/>
      <c r="AJ30" s="34"/>
    </row>
    <row r="31" spans="1:48" s="5" customFormat="1" ht="18" customHeight="1">
      <c r="A31" s="90" t="s">
        <v>199</v>
      </c>
      <c r="B31" s="39" t="str">
        <f>B30</f>
        <v>상</v>
      </c>
      <c r="C31" s="31" t="str">
        <f t="shared" si="17"/>
        <v>상</v>
      </c>
      <c r="D31" s="130" t="str">
        <f t="shared" si="17"/>
        <v>리더스시티5BL</v>
      </c>
      <c r="E31" s="50">
        <f t="shared" si="0"/>
        <v>34</v>
      </c>
      <c r="F31" s="50">
        <f t="shared" si="1"/>
        <v>4.2</v>
      </c>
      <c r="G31" s="50">
        <f t="shared" si="2"/>
        <v>2.7</v>
      </c>
      <c r="H31" s="62">
        <v>2024.12</v>
      </c>
      <c r="I31" s="62">
        <v>2135</v>
      </c>
      <c r="J31" s="51">
        <f t="shared" si="3"/>
        <v>2.8800000000001091</v>
      </c>
      <c r="K31" s="62" t="s">
        <v>114</v>
      </c>
      <c r="L31" s="62">
        <v>84</v>
      </c>
      <c r="M31" s="62">
        <v>34</v>
      </c>
      <c r="N31" s="63">
        <v>42000</v>
      </c>
      <c r="O31" s="64">
        <v>27000</v>
      </c>
      <c r="P31" s="105">
        <f t="shared" si="4"/>
        <v>15000</v>
      </c>
      <c r="Q31" s="106">
        <f t="shared" si="5"/>
        <v>0.6428571428571429</v>
      </c>
      <c r="R31" s="64">
        <v>44000</v>
      </c>
      <c r="S31" s="108">
        <v>39800</v>
      </c>
      <c r="T31" s="120" t="s">
        <v>185</v>
      </c>
      <c r="U31" s="62">
        <v>3</v>
      </c>
      <c r="V31" s="62">
        <v>2</v>
      </c>
      <c r="W31" s="62">
        <v>108</v>
      </c>
      <c r="X31" s="53"/>
      <c r="Y31" s="53"/>
      <c r="Z31" s="53">
        <f t="shared" si="6"/>
        <v>34</v>
      </c>
      <c r="AA31" s="54"/>
      <c r="AB31" s="54"/>
      <c r="AC31" s="55" t="e">
        <f t="shared" si="7"/>
        <v>#DIV/0!</v>
      </c>
      <c r="AD31" s="56">
        <f t="shared" si="8"/>
        <v>0</v>
      </c>
      <c r="AE31" s="41"/>
      <c r="AF31" s="41"/>
      <c r="AG31" s="41"/>
      <c r="AH31" s="19"/>
      <c r="AI31" s="40"/>
      <c r="AJ31" s="34"/>
      <c r="AK31" s="4"/>
      <c r="AL31"/>
      <c r="AM31"/>
      <c r="AN31"/>
      <c r="AO31"/>
      <c r="AP31"/>
      <c r="AQ31"/>
      <c r="AR31"/>
      <c r="AS31"/>
      <c r="AT31"/>
      <c r="AU31"/>
      <c r="AV31"/>
    </row>
    <row r="32" spans="1:48" s="5" customFormat="1" ht="18" customHeight="1">
      <c r="A32" s="90" t="s">
        <v>191</v>
      </c>
      <c r="B32" s="134" t="s">
        <v>17</v>
      </c>
      <c r="C32" s="31" t="s">
        <v>18</v>
      </c>
      <c r="D32" s="130" t="s">
        <v>150</v>
      </c>
      <c r="E32" s="50">
        <f t="shared" si="0"/>
        <v>27</v>
      </c>
      <c r="F32" s="50">
        <f t="shared" si="1"/>
        <v>1.55</v>
      </c>
      <c r="G32" s="50">
        <f t="shared" si="2"/>
        <v>1.3</v>
      </c>
      <c r="H32" s="62">
        <v>1991.08</v>
      </c>
      <c r="I32" s="62">
        <v>633</v>
      </c>
      <c r="J32" s="51">
        <f t="shared" si="3"/>
        <v>35.920000000000073</v>
      </c>
      <c r="K32" s="62">
        <v>88</v>
      </c>
      <c r="L32" s="62">
        <v>72</v>
      </c>
      <c r="M32" s="62">
        <v>27</v>
      </c>
      <c r="N32" s="63">
        <v>15500</v>
      </c>
      <c r="O32" s="64">
        <v>13000</v>
      </c>
      <c r="P32" s="105">
        <f t="shared" si="4"/>
        <v>2500</v>
      </c>
      <c r="Q32" s="106">
        <f t="shared" si="5"/>
        <v>0.83870967741935487</v>
      </c>
      <c r="R32" s="64">
        <v>17000</v>
      </c>
      <c r="S32" s="108">
        <v>16000</v>
      </c>
      <c r="T32" s="120" t="s">
        <v>185</v>
      </c>
      <c r="U32" s="62">
        <v>3</v>
      </c>
      <c r="V32" s="62">
        <v>1</v>
      </c>
      <c r="W32" s="62">
        <v>191</v>
      </c>
      <c r="X32" s="53"/>
      <c r="Y32" s="53"/>
      <c r="Z32" s="53">
        <f t="shared" si="6"/>
        <v>27</v>
      </c>
      <c r="AA32" s="54"/>
      <c r="AB32" s="54"/>
      <c r="AC32" s="55" t="e">
        <f t="shared" si="7"/>
        <v>#DIV/0!</v>
      </c>
      <c r="AD32" s="56">
        <f t="shared" si="8"/>
        <v>0</v>
      </c>
      <c r="AE32" s="41"/>
      <c r="AF32" s="41"/>
      <c r="AG32" s="41"/>
      <c r="AH32" s="19"/>
      <c r="AI32" s="40"/>
      <c r="AJ32" s="34"/>
      <c r="AK32" s="4"/>
      <c r="AL32"/>
      <c r="AM32"/>
      <c r="AN32"/>
      <c r="AO32"/>
      <c r="AP32"/>
      <c r="AQ32"/>
      <c r="AR32"/>
      <c r="AS32"/>
      <c r="AT32"/>
      <c r="AU32"/>
      <c r="AV32"/>
    </row>
    <row r="33" spans="1:48" s="5" customFormat="1" ht="18" customHeight="1" thickBot="1">
      <c r="A33" s="90" t="s">
        <v>191</v>
      </c>
      <c r="B33" s="39" t="str">
        <f>B32</f>
        <v>중</v>
      </c>
      <c r="C33" s="31" t="str">
        <f>C32</f>
        <v>하</v>
      </c>
      <c r="D33" s="130" t="str">
        <f>D32</f>
        <v>삼익세라믹</v>
      </c>
      <c r="E33" s="50">
        <f t="shared" si="0"/>
        <v>31</v>
      </c>
      <c r="F33" s="50">
        <f t="shared" si="1"/>
        <v>1.5</v>
      </c>
      <c r="G33" s="50">
        <f t="shared" si="2"/>
        <v>1.4</v>
      </c>
      <c r="H33" s="65">
        <v>1991.08</v>
      </c>
      <c r="I33" s="65">
        <v>633</v>
      </c>
      <c r="J33" s="51">
        <f t="shared" si="3"/>
        <v>35.920000000000073</v>
      </c>
      <c r="K33" s="65">
        <v>102</v>
      </c>
      <c r="L33" s="65">
        <v>84</v>
      </c>
      <c r="M33" s="65">
        <v>31</v>
      </c>
      <c r="N33" s="66">
        <v>15000</v>
      </c>
      <c r="O33" s="67">
        <v>14000</v>
      </c>
      <c r="P33" s="105">
        <f t="shared" si="4"/>
        <v>1000</v>
      </c>
      <c r="Q33" s="106">
        <f t="shared" si="5"/>
        <v>0.93333333333333335</v>
      </c>
      <c r="R33" s="67">
        <v>24200</v>
      </c>
      <c r="S33" s="109">
        <v>14500</v>
      </c>
      <c r="T33" s="121" t="s">
        <v>185</v>
      </c>
      <c r="U33" s="65">
        <v>3</v>
      </c>
      <c r="V33" s="65">
        <v>2</v>
      </c>
      <c r="W33" s="65">
        <v>442</v>
      </c>
      <c r="X33" s="53"/>
      <c r="Y33" s="53"/>
      <c r="Z33" s="53">
        <f t="shared" si="6"/>
        <v>31</v>
      </c>
      <c r="AA33" s="54"/>
      <c r="AB33" s="54"/>
      <c r="AC33" s="55" t="e">
        <f t="shared" si="7"/>
        <v>#DIV/0!</v>
      </c>
      <c r="AD33" s="56">
        <f t="shared" si="8"/>
        <v>0</v>
      </c>
      <c r="AE33" s="41"/>
      <c r="AF33" s="41"/>
      <c r="AG33" s="41"/>
      <c r="AH33" s="19"/>
      <c r="AI33" s="40"/>
      <c r="AJ33" s="34"/>
      <c r="AK33" s="4"/>
      <c r="AL33"/>
      <c r="AM33"/>
      <c r="AN33"/>
      <c r="AO33"/>
      <c r="AP33"/>
      <c r="AQ33"/>
      <c r="AR33"/>
      <c r="AS33"/>
      <c r="AT33"/>
      <c r="AU33"/>
      <c r="AV33"/>
    </row>
    <row r="34" spans="1:48" s="5" customFormat="1" ht="18" customHeight="1">
      <c r="A34" s="90" t="s">
        <v>200</v>
      </c>
      <c r="B34" s="20" t="s">
        <v>16</v>
      </c>
      <c r="C34" s="20" t="s">
        <v>16</v>
      </c>
      <c r="D34" s="132" t="s">
        <v>204</v>
      </c>
      <c r="E34" s="50">
        <f t="shared" si="0"/>
        <v>25</v>
      </c>
      <c r="F34" s="50">
        <f t="shared" si="1"/>
        <v>3.3</v>
      </c>
      <c r="G34" s="50">
        <f t="shared" si="2"/>
        <v>2.75</v>
      </c>
      <c r="H34" s="103">
        <v>2018.07</v>
      </c>
      <c r="I34" s="59">
        <v>1245</v>
      </c>
      <c r="J34" s="51">
        <f t="shared" si="3"/>
        <v>8.9300000000000637</v>
      </c>
      <c r="K34" s="59" t="s">
        <v>119</v>
      </c>
      <c r="L34" s="59">
        <v>59</v>
      </c>
      <c r="M34" s="59">
        <v>25</v>
      </c>
      <c r="N34" s="60">
        <v>33000</v>
      </c>
      <c r="O34" s="61">
        <v>27500</v>
      </c>
      <c r="P34" s="105">
        <f t="shared" si="4"/>
        <v>5500</v>
      </c>
      <c r="Q34" s="106">
        <f t="shared" si="5"/>
        <v>0.83333333333333337</v>
      </c>
      <c r="R34" s="61">
        <v>40000</v>
      </c>
      <c r="S34" s="107">
        <v>27900</v>
      </c>
      <c r="T34" s="119" t="s">
        <v>185</v>
      </c>
      <c r="U34" s="59">
        <v>3</v>
      </c>
      <c r="V34" s="59">
        <v>2</v>
      </c>
      <c r="W34" s="59">
        <v>397</v>
      </c>
      <c r="X34" s="53"/>
      <c r="Y34" s="53"/>
      <c r="Z34" s="53">
        <f t="shared" si="6"/>
        <v>25</v>
      </c>
      <c r="AA34" s="54"/>
      <c r="AB34" s="54"/>
      <c r="AC34" s="55" t="e">
        <f t="shared" si="7"/>
        <v>#DIV/0!</v>
      </c>
      <c r="AD34" s="56">
        <f t="shared" si="8"/>
        <v>0</v>
      </c>
      <c r="AE34" s="41"/>
      <c r="AF34" s="41"/>
      <c r="AG34" s="41"/>
      <c r="AH34" s="19"/>
      <c r="AI34" s="40"/>
      <c r="AJ34" s="34"/>
      <c r="AK34" s="4"/>
      <c r="AL34"/>
      <c r="AM34"/>
      <c r="AN34"/>
      <c r="AO34"/>
      <c r="AP34"/>
      <c r="AQ34"/>
      <c r="AR34"/>
      <c r="AS34"/>
      <c r="AT34"/>
      <c r="AU34"/>
      <c r="AV34"/>
    </row>
    <row r="35" spans="1:48" s="5" customFormat="1" ht="18" customHeight="1" thickBot="1">
      <c r="A35" s="90" t="s">
        <v>200</v>
      </c>
      <c r="B35" s="39" t="str">
        <f t="shared" ref="B35:D38" si="18">B34</f>
        <v>상</v>
      </c>
      <c r="C35" s="31" t="str">
        <f t="shared" si="18"/>
        <v>상</v>
      </c>
      <c r="D35" s="130" t="str">
        <f t="shared" si="18"/>
        <v>삼정그린코아포레1</v>
      </c>
      <c r="E35" s="50">
        <f t="shared" si="0"/>
        <v>28</v>
      </c>
      <c r="F35" s="50">
        <f t="shared" si="1"/>
        <v>3.7</v>
      </c>
      <c r="G35" s="50">
        <f t="shared" si="2"/>
        <v>2.5</v>
      </c>
      <c r="H35" s="104">
        <v>2018.07</v>
      </c>
      <c r="I35" s="65">
        <v>1245</v>
      </c>
      <c r="J35" s="51">
        <f t="shared" si="3"/>
        <v>8.9300000000000637</v>
      </c>
      <c r="K35" s="65" t="s">
        <v>120</v>
      </c>
      <c r="L35" s="65">
        <v>69</v>
      </c>
      <c r="M35" s="65">
        <v>28</v>
      </c>
      <c r="N35" s="66">
        <v>37000</v>
      </c>
      <c r="O35" s="67">
        <v>25000</v>
      </c>
      <c r="P35" s="105">
        <f t="shared" si="4"/>
        <v>12000</v>
      </c>
      <c r="Q35" s="106">
        <f t="shared" si="5"/>
        <v>0.67567567567567566</v>
      </c>
      <c r="R35" s="67">
        <v>44000</v>
      </c>
      <c r="S35" s="109">
        <v>32000</v>
      </c>
      <c r="T35" s="121" t="s">
        <v>185</v>
      </c>
      <c r="U35" s="65">
        <v>3</v>
      </c>
      <c r="V35" s="65">
        <v>2</v>
      </c>
      <c r="W35" s="65">
        <v>156</v>
      </c>
      <c r="X35" s="53"/>
      <c r="Y35" s="53"/>
      <c r="Z35" s="53">
        <f t="shared" si="6"/>
        <v>28</v>
      </c>
      <c r="AA35" s="54"/>
      <c r="AB35" s="54"/>
      <c r="AC35" s="55" t="e">
        <f t="shared" si="7"/>
        <v>#DIV/0!</v>
      </c>
      <c r="AD35" s="56">
        <f t="shared" si="8"/>
        <v>0</v>
      </c>
      <c r="AE35" s="41"/>
      <c r="AF35" s="41"/>
      <c r="AG35" s="41"/>
      <c r="AH35" s="19"/>
      <c r="AI35" s="40"/>
      <c r="AJ35" s="34"/>
      <c r="AK35" s="4"/>
      <c r="AL35"/>
      <c r="AM35"/>
      <c r="AN35"/>
      <c r="AO35"/>
      <c r="AP35"/>
      <c r="AQ35"/>
      <c r="AR35"/>
      <c r="AS35"/>
      <c r="AT35"/>
      <c r="AU35"/>
      <c r="AV35"/>
    </row>
    <row r="36" spans="1:48" s="5" customFormat="1" ht="18" customHeight="1" thickBot="1">
      <c r="A36" s="90" t="s">
        <v>200</v>
      </c>
      <c r="B36" s="20" t="str">
        <f t="shared" si="18"/>
        <v>상</v>
      </c>
      <c r="C36" s="20" t="str">
        <f t="shared" si="18"/>
        <v>상</v>
      </c>
      <c r="D36" s="130" t="str">
        <f t="shared" si="18"/>
        <v>삼정그린코아포레1</v>
      </c>
      <c r="E36" s="50">
        <f t="shared" si="0"/>
        <v>29</v>
      </c>
      <c r="F36" s="50">
        <f t="shared" si="1"/>
        <v>3.7</v>
      </c>
      <c r="G36" s="50">
        <f t="shared" si="2"/>
        <v>3</v>
      </c>
      <c r="H36" s="68">
        <v>2018.07</v>
      </c>
      <c r="I36" s="68">
        <v>1245</v>
      </c>
      <c r="J36" s="51">
        <f t="shared" si="3"/>
        <v>8.9300000000000637</v>
      </c>
      <c r="K36" s="68">
        <v>97</v>
      </c>
      <c r="L36" s="68">
        <v>72</v>
      </c>
      <c r="M36" s="68">
        <v>29</v>
      </c>
      <c r="N36" s="69">
        <v>37000</v>
      </c>
      <c r="O36" s="70">
        <v>30000</v>
      </c>
      <c r="P36" s="105">
        <f t="shared" si="4"/>
        <v>7000</v>
      </c>
      <c r="Q36" s="106">
        <f t="shared" si="5"/>
        <v>0.81081081081081086</v>
      </c>
      <c r="R36" s="61">
        <v>46100</v>
      </c>
      <c r="S36" s="107">
        <v>34000</v>
      </c>
      <c r="T36" s="122" t="s">
        <v>185</v>
      </c>
      <c r="U36" s="68">
        <v>3</v>
      </c>
      <c r="V36" s="68">
        <v>2</v>
      </c>
      <c r="W36" s="68">
        <v>523</v>
      </c>
      <c r="X36" s="53"/>
      <c r="Y36" s="53"/>
      <c r="Z36" s="53">
        <f t="shared" si="6"/>
        <v>29</v>
      </c>
      <c r="AA36" s="54"/>
      <c r="AB36" s="54"/>
      <c r="AC36" s="55" t="e">
        <f t="shared" si="7"/>
        <v>#DIV/0!</v>
      </c>
      <c r="AD36" s="56">
        <f t="shared" si="8"/>
        <v>0</v>
      </c>
      <c r="AE36" s="41"/>
      <c r="AF36" s="41"/>
      <c r="AG36" s="41"/>
      <c r="AH36" s="19"/>
      <c r="AI36" s="40"/>
      <c r="AJ36" s="34"/>
      <c r="AK36" s="4"/>
      <c r="AL36"/>
      <c r="AM36"/>
      <c r="AN36"/>
      <c r="AO36"/>
      <c r="AP36"/>
      <c r="AQ36"/>
      <c r="AR36"/>
      <c r="AS36"/>
      <c r="AT36"/>
      <c r="AU36"/>
      <c r="AV36"/>
    </row>
    <row r="37" spans="1:48" s="5" customFormat="1" ht="18" customHeight="1" thickBot="1">
      <c r="A37" s="90" t="s">
        <v>200</v>
      </c>
      <c r="B37" s="39" t="str">
        <f t="shared" si="18"/>
        <v>상</v>
      </c>
      <c r="C37" s="31" t="str">
        <f t="shared" si="18"/>
        <v>상</v>
      </c>
      <c r="D37" s="130" t="str">
        <f t="shared" si="18"/>
        <v>삼정그린코아포레1</v>
      </c>
      <c r="E37" s="50">
        <f t="shared" ref="E37:E68" si="19">M37</f>
        <v>31</v>
      </c>
      <c r="F37" s="50">
        <f t="shared" ref="F37:F68" si="20">N37/10000</f>
        <v>4</v>
      </c>
      <c r="G37" s="50">
        <f t="shared" ref="G37:G68" si="21">O37/10000</f>
        <v>3.1</v>
      </c>
      <c r="H37" s="62">
        <v>2018.07</v>
      </c>
      <c r="I37" s="62">
        <v>1245</v>
      </c>
      <c r="J37" s="51">
        <f t="shared" ref="J37:J68" si="22">2026-H37+1</f>
        <v>8.9300000000000637</v>
      </c>
      <c r="K37" s="90">
        <v>103</v>
      </c>
      <c r="L37" s="91">
        <v>76</v>
      </c>
      <c r="M37" s="92">
        <v>31</v>
      </c>
      <c r="N37" s="63">
        <v>40000</v>
      </c>
      <c r="O37" s="64">
        <v>31000</v>
      </c>
      <c r="P37" s="105">
        <f t="shared" ref="P37:P68" si="23">N37-O37</f>
        <v>9000</v>
      </c>
      <c r="Q37" s="106">
        <f t="shared" ref="Q37:Q68" si="24">O37/N37</f>
        <v>0.77500000000000002</v>
      </c>
      <c r="R37" s="64">
        <v>49000</v>
      </c>
      <c r="S37" s="108">
        <v>37000</v>
      </c>
      <c r="T37" s="120" t="s">
        <v>185</v>
      </c>
      <c r="U37" s="62">
        <v>3</v>
      </c>
      <c r="V37" s="62">
        <v>2</v>
      </c>
      <c r="W37" s="62">
        <v>163</v>
      </c>
      <c r="X37" s="53"/>
      <c r="Y37" s="53"/>
      <c r="Z37" s="53">
        <f t="shared" ref="Z37:Z68" si="25">M37</f>
        <v>31</v>
      </c>
      <c r="AA37" s="54"/>
      <c r="AB37" s="54"/>
      <c r="AC37" s="55" t="e">
        <f t="shared" ref="AC37:AC68" si="26">AB37/AA37</f>
        <v>#DIV/0!</v>
      </c>
      <c r="AD37" s="56">
        <f t="shared" ref="AD37:AD68" si="27">AA37-AB37</f>
        <v>0</v>
      </c>
      <c r="AE37" s="41"/>
      <c r="AF37" s="41"/>
      <c r="AG37" s="41"/>
      <c r="AH37" s="19"/>
      <c r="AI37" s="40"/>
      <c r="AJ37" s="34"/>
      <c r="AK37" s="4"/>
      <c r="AL37"/>
      <c r="AM37"/>
      <c r="AN37"/>
      <c r="AO37"/>
      <c r="AP37"/>
      <c r="AQ37"/>
      <c r="AR37"/>
      <c r="AS37"/>
      <c r="AT37"/>
      <c r="AU37"/>
      <c r="AV37"/>
    </row>
    <row r="38" spans="1:48" s="5" customFormat="1" ht="18" customHeight="1" thickBot="1">
      <c r="A38" s="90" t="s">
        <v>200</v>
      </c>
      <c r="B38" s="39" t="str">
        <f t="shared" si="18"/>
        <v>상</v>
      </c>
      <c r="C38" s="31" t="str">
        <f t="shared" si="18"/>
        <v>상</v>
      </c>
      <c r="D38" s="130" t="str">
        <f t="shared" si="18"/>
        <v>삼정그린코아포레1</v>
      </c>
      <c r="E38" s="50">
        <f t="shared" si="19"/>
        <v>36</v>
      </c>
      <c r="F38" s="50">
        <f t="shared" si="20"/>
        <v>6.9</v>
      </c>
      <c r="G38" s="50">
        <f t="shared" si="21"/>
        <v>2.5</v>
      </c>
      <c r="H38" s="65">
        <v>2018.07</v>
      </c>
      <c r="I38" s="65">
        <v>1245</v>
      </c>
      <c r="J38" s="51">
        <f t="shared" si="22"/>
        <v>8.9300000000000637</v>
      </c>
      <c r="K38" s="65">
        <v>118</v>
      </c>
      <c r="L38" s="94">
        <v>84</v>
      </c>
      <c r="M38" s="65">
        <v>36</v>
      </c>
      <c r="N38" s="66">
        <v>69000</v>
      </c>
      <c r="O38" s="67">
        <v>25000</v>
      </c>
      <c r="P38" s="105">
        <f t="shared" si="23"/>
        <v>44000</v>
      </c>
      <c r="Q38" s="106">
        <f t="shared" si="24"/>
        <v>0.36231884057971014</v>
      </c>
      <c r="R38" s="67">
        <v>61500</v>
      </c>
      <c r="S38" s="109">
        <v>51500</v>
      </c>
      <c r="T38" s="121" t="s">
        <v>185</v>
      </c>
      <c r="U38" s="65">
        <v>3</v>
      </c>
      <c r="V38" s="65">
        <v>3</v>
      </c>
      <c r="W38" s="65">
        <v>6</v>
      </c>
      <c r="X38" s="53"/>
      <c r="Y38" s="53"/>
      <c r="Z38" s="53">
        <f t="shared" si="25"/>
        <v>36</v>
      </c>
      <c r="AA38" s="54"/>
      <c r="AB38" s="54"/>
      <c r="AC38" s="55" t="e">
        <f t="shared" si="26"/>
        <v>#DIV/0!</v>
      </c>
      <c r="AD38" s="56">
        <f t="shared" si="27"/>
        <v>0</v>
      </c>
      <c r="AE38" s="41"/>
      <c r="AF38" s="41"/>
      <c r="AG38" s="41"/>
      <c r="AH38" s="19"/>
      <c r="AI38" s="40"/>
      <c r="AJ38" s="34"/>
      <c r="AK38" s="4"/>
      <c r="AL38"/>
      <c r="AM38"/>
      <c r="AN38"/>
      <c r="AO38"/>
      <c r="AP38"/>
      <c r="AQ38"/>
      <c r="AR38"/>
      <c r="AS38"/>
      <c r="AT38"/>
      <c r="AU38"/>
      <c r="AV38"/>
    </row>
    <row r="39" spans="1:48" s="5" customFormat="1" ht="18" customHeight="1">
      <c r="A39" s="90" t="s">
        <v>200</v>
      </c>
      <c r="B39" s="20" t="str">
        <f>B38</f>
        <v>상</v>
      </c>
      <c r="C39" s="21" t="s">
        <v>17</v>
      </c>
      <c r="D39" s="132" t="s">
        <v>205</v>
      </c>
      <c r="E39" s="50">
        <f t="shared" si="19"/>
        <v>25</v>
      </c>
      <c r="F39" s="50">
        <f t="shared" si="20"/>
        <v>3.1</v>
      </c>
      <c r="G39" s="50">
        <f t="shared" si="21"/>
        <v>2.65</v>
      </c>
      <c r="H39" s="103">
        <v>2018.07</v>
      </c>
      <c r="I39" s="59">
        <v>320</v>
      </c>
      <c r="J39" s="51">
        <f t="shared" si="22"/>
        <v>8.9300000000000637</v>
      </c>
      <c r="K39" s="59" t="s">
        <v>121</v>
      </c>
      <c r="L39" s="59">
        <v>59</v>
      </c>
      <c r="M39" s="59">
        <v>25</v>
      </c>
      <c r="N39" s="60">
        <v>31000</v>
      </c>
      <c r="O39" s="61">
        <v>26500</v>
      </c>
      <c r="P39" s="105">
        <f t="shared" si="23"/>
        <v>4500</v>
      </c>
      <c r="Q39" s="106">
        <f t="shared" si="24"/>
        <v>0.85483870967741937</v>
      </c>
      <c r="R39" s="61">
        <v>35500</v>
      </c>
      <c r="S39" s="107">
        <v>26500</v>
      </c>
      <c r="T39" s="119" t="s">
        <v>185</v>
      </c>
      <c r="U39" s="59">
        <v>3</v>
      </c>
      <c r="V39" s="59">
        <v>2</v>
      </c>
      <c r="W39" s="59">
        <v>129</v>
      </c>
      <c r="X39" s="53"/>
      <c r="Y39" s="53"/>
      <c r="Z39" s="53">
        <f t="shared" si="25"/>
        <v>25</v>
      </c>
      <c r="AA39" s="54"/>
      <c r="AB39" s="54"/>
      <c r="AC39" s="55" t="e">
        <f t="shared" si="26"/>
        <v>#DIV/0!</v>
      </c>
      <c r="AD39" s="56">
        <f t="shared" si="27"/>
        <v>0</v>
      </c>
      <c r="AE39" s="41"/>
      <c r="AF39" s="41"/>
      <c r="AG39" s="41"/>
      <c r="AH39" s="19"/>
      <c r="AI39" s="40"/>
      <c r="AJ39" s="34"/>
      <c r="AK39" s="4"/>
      <c r="AL39"/>
      <c r="AM39"/>
      <c r="AN39"/>
      <c r="AO39"/>
      <c r="AP39"/>
      <c r="AQ39"/>
      <c r="AR39"/>
      <c r="AS39"/>
      <c r="AT39"/>
      <c r="AU39"/>
      <c r="AV39"/>
    </row>
    <row r="40" spans="1:48" s="5" customFormat="1" ht="18" customHeight="1">
      <c r="A40" s="90" t="s">
        <v>200</v>
      </c>
      <c r="B40" s="39" t="str">
        <f>B39</f>
        <v>상</v>
      </c>
      <c r="C40" s="31" t="str">
        <f t="shared" ref="C40:D42" si="28">C39</f>
        <v>중</v>
      </c>
      <c r="D40" s="130" t="str">
        <f t="shared" si="28"/>
        <v>삼정그린코아포레2</v>
      </c>
      <c r="E40" s="50">
        <f t="shared" si="19"/>
        <v>29</v>
      </c>
      <c r="F40" s="50">
        <f t="shared" si="20"/>
        <v>3.4</v>
      </c>
      <c r="G40" s="50">
        <f t="shared" si="21"/>
        <v>2.5499999999999998</v>
      </c>
      <c r="H40" s="92">
        <v>2018.07</v>
      </c>
      <c r="I40" s="62">
        <v>320</v>
      </c>
      <c r="J40" s="51">
        <f t="shared" si="22"/>
        <v>8.9300000000000637</v>
      </c>
      <c r="K40" s="62" t="s">
        <v>122</v>
      </c>
      <c r="L40" s="62">
        <v>69</v>
      </c>
      <c r="M40" s="62">
        <v>29</v>
      </c>
      <c r="N40" s="63">
        <v>34000</v>
      </c>
      <c r="O40" s="64">
        <v>25500</v>
      </c>
      <c r="P40" s="105">
        <f t="shared" si="23"/>
        <v>8500</v>
      </c>
      <c r="Q40" s="106">
        <f t="shared" si="24"/>
        <v>0.75</v>
      </c>
      <c r="R40" s="64">
        <v>37000</v>
      </c>
      <c r="S40" s="108">
        <v>31000</v>
      </c>
      <c r="T40" s="120" t="s">
        <v>185</v>
      </c>
      <c r="U40" s="62">
        <v>3</v>
      </c>
      <c r="V40" s="62">
        <v>2</v>
      </c>
      <c r="W40" s="62">
        <v>89</v>
      </c>
      <c r="X40" s="53"/>
      <c r="Y40" s="53"/>
      <c r="Z40" s="53">
        <f t="shared" si="25"/>
        <v>29</v>
      </c>
      <c r="AA40" s="54"/>
      <c r="AB40" s="54"/>
      <c r="AC40" s="55" t="e">
        <f t="shared" si="26"/>
        <v>#DIV/0!</v>
      </c>
      <c r="AD40" s="56">
        <f t="shared" si="27"/>
        <v>0</v>
      </c>
      <c r="AE40" s="41"/>
      <c r="AF40" s="41"/>
      <c r="AG40" s="41"/>
      <c r="AH40" s="19"/>
      <c r="AI40" s="40"/>
      <c r="AJ40" s="34"/>
      <c r="AK40" s="4"/>
      <c r="AL40"/>
      <c r="AM40"/>
      <c r="AN40"/>
      <c r="AO40"/>
      <c r="AP40"/>
      <c r="AQ40"/>
      <c r="AR40"/>
      <c r="AS40"/>
      <c r="AT40"/>
      <c r="AU40"/>
      <c r="AV40"/>
    </row>
    <row r="41" spans="1:48" s="5" customFormat="1" ht="16" thickBot="1">
      <c r="A41" s="90" t="s">
        <v>200</v>
      </c>
      <c r="B41" s="39" t="str">
        <f>B40</f>
        <v>상</v>
      </c>
      <c r="C41" s="31" t="str">
        <f t="shared" si="28"/>
        <v>중</v>
      </c>
      <c r="D41" s="130" t="str">
        <f t="shared" si="28"/>
        <v>삼정그린코아포레2</v>
      </c>
      <c r="E41" s="50">
        <f t="shared" si="19"/>
        <v>30</v>
      </c>
      <c r="F41" s="50">
        <f t="shared" si="20"/>
        <v>3.45</v>
      </c>
      <c r="G41" s="50">
        <f t="shared" si="21"/>
        <v>2.5</v>
      </c>
      <c r="H41" s="137">
        <v>2018.07</v>
      </c>
      <c r="I41" s="71">
        <v>320</v>
      </c>
      <c r="J41" s="51">
        <f t="shared" si="22"/>
        <v>8.9300000000000637</v>
      </c>
      <c r="K41" s="71">
        <v>98</v>
      </c>
      <c r="L41" s="71">
        <v>72</v>
      </c>
      <c r="M41" s="71">
        <v>30</v>
      </c>
      <c r="N41" s="72">
        <v>34500</v>
      </c>
      <c r="O41" s="73">
        <v>25000</v>
      </c>
      <c r="P41" s="105">
        <f t="shared" si="23"/>
        <v>9500</v>
      </c>
      <c r="Q41" s="106">
        <f t="shared" si="24"/>
        <v>0.72463768115942029</v>
      </c>
      <c r="R41" s="73">
        <v>40000</v>
      </c>
      <c r="S41" s="111">
        <v>32500</v>
      </c>
      <c r="T41" s="123" t="s">
        <v>185</v>
      </c>
      <c r="U41" s="71">
        <v>3</v>
      </c>
      <c r="V41" s="71">
        <v>2</v>
      </c>
      <c r="W41" s="71">
        <v>64</v>
      </c>
      <c r="X41" s="53"/>
      <c r="Y41" s="53"/>
      <c r="Z41" s="53">
        <f t="shared" si="25"/>
        <v>30</v>
      </c>
      <c r="AA41" s="54"/>
      <c r="AB41" s="54"/>
      <c r="AC41" s="55" t="e">
        <f t="shared" si="26"/>
        <v>#DIV/0!</v>
      </c>
      <c r="AD41" s="56">
        <f t="shared" si="27"/>
        <v>0</v>
      </c>
      <c r="AE41" s="41"/>
      <c r="AF41" s="41"/>
      <c r="AG41" s="41"/>
      <c r="AH41" s="19"/>
      <c r="AI41" s="40"/>
      <c r="AJ41" s="34"/>
      <c r="AK41" s="4"/>
      <c r="AL41"/>
      <c r="AM41"/>
      <c r="AN41"/>
      <c r="AO41"/>
      <c r="AP41"/>
      <c r="AQ41"/>
      <c r="AR41"/>
      <c r="AS41"/>
      <c r="AT41"/>
      <c r="AU41"/>
      <c r="AV41"/>
    </row>
    <row r="42" spans="1:48" s="5" customFormat="1" ht="16" thickBot="1">
      <c r="A42" s="90" t="s">
        <v>200</v>
      </c>
      <c r="B42" s="20" t="str">
        <f>B41</f>
        <v>상</v>
      </c>
      <c r="C42" s="20" t="str">
        <f t="shared" si="28"/>
        <v>중</v>
      </c>
      <c r="D42" s="130" t="str">
        <f t="shared" si="28"/>
        <v>삼정그린코아포레2</v>
      </c>
      <c r="E42" s="50">
        <f t="shared" si="19"/>
        <v>32</v>
      </c>
      <c r="F42" s="50">
        <f t="shared" si="20"/>
        <v>3.65</v>
      </c>
      <c r="G42" s="50">
        <f t="shared" si="21"/>
        <v>2.5</v>
      </c>
      <c r="H42" s="59">
        <v>2018.07</v>
      </c>
      <c r="I42" s="59">
        <v>320</v>
      </c>
      <c r="J42" s="51">
        <f t="shared" si="22"/>
        <v>8.9300000000000637</v>
      </c>
      <c r="K42" s="59">
        <v>104</v>
      </c>
      <c r="L42" s="68">
        <v>76</v>
      </c>
      <c r="M42" s="59">
        <v>32</v>
      </c>
      <c r="N42" s="60">
        <v>36500</v>
      </c>
      <c r="O42" s="61">
        <v>25000</v>
      </c>
      <c r="P42" s="105">
        <f t="shared" si="23"/>
        <v>11500</v>
      </c>
      <c r="Q42" s="106">
        <f t="shared" si="24"/>
        <v>0.68493150684931503</v>
      </c>
      <c r="R42" s="61">
        <v>44000</v>
      </c>
      <c r="S42" s="107">
        <v>35000</v>
      </c>
      <c r="T42" s="119" t="s">
        <v>185</v>
      </c>
      <c r="U42" s="59">
        <v>3</v>
      </c>
      <c r="V42" s="59">
        <v>2</v>
      </c>
      <c r="W42" s="59">
        <v>38</v>
      </c>
      <c r="X42" s="53"/>
      <c r="Y42" s="53"/>
      <c r="Z42" s="53">
        <f t="shared" si="25"/>
        <v>32</v>
      </c>
      <c r="AA42" s="54"/>
      <c r="AB42" s="54"/>
      <c r="AC42" s="55" t="e">
        <f t="shared" si="26"/>
        <v>#DIV/0!</v>
      </c>
      <c r="AD42" s="56">
        <f t="shared" si="27"/>
        <v>0</v>
      </c>
      <c r="AE42" s="41"/>
      <c r="AF42" s="41"/>
      <c r="AG42" s="41"/>
      <c r="AH42" s="19"/>
      <c r="AI42" s="40"/>
      <c r="AJ42" s="34"/>
      <c r="AK42" s="4"/>
      <c r="AL42"/>
      <c r="AM42"/>
      <c r="AN42"/>
      <c r="AO42"/>
      <c r="AP42"/>
      <c r="AQ42"/>
      <c r="AR42"/>
      <c r="AS42"/>
      <c r="AT42"/>
      <c r="AU42"/>
      <c r="AV42"/>
    </row>
    <row r="43" spans="1:48" s="5" customFormat="1" ht="16" thickBot="1">
      <c r="A43" s="90" t="s">
        <v>195</v>
      </c>
      <c r="B43" s="39" t="s">
        <v>18</v>
      </c>
      <c r="C43" s="31" t="s">
        <v>18</v>
      </c>
      <c r="D43" s="130" t="s">
        <v>163</v>
      </c>
      <c r="E43" s="50">
        <f t="shared" si="19"/>
        <v>20</v>
      </c>
      <c r="F43" s="50">
        <f t="shared" si="20"/>
        <v>1.1000000000000001</v>
      </c>
      <c r="G43" s="50">
        <f t="shared" si="21"/>
        <v>0.85</v>
      </c>
      <c r="H43" s="62">
        <v>1990.07</v>
      </c>
      <c r="I43" s="62">
        <v>360</v>
      </c>
      <c r="J43" s="51">
        <f t="shared" si="22"/>
        <v>36.930000000000064</v>
      </c>
      <c r="K43" s="90">
        <v>66</v>
      </c>
      <c r="L43" s="91">
        <v>55</v>
      </c>
      <c r="M43" s="92">
        <v>20</v>
      </c>
      <c r="N43" s="63">
        <v>11000</v>
      </c>
      <c r="O43" s="64">
        <v>8500</v>
      </c>
      <c r="P43" s="105">
        <f t="shared" si="23"/>
        <v>2500</v>
      </c>
      <c r="Q43" s="106">
        <f t="shared" si="24"/>
        <v>0.77272727272727271</v>
      </c>
      <c r="R43" s="64">
        <v>20000</v>
      </c>
      <c r="S43" s="108">
        <v>16000</v>
      </c>
      <c r="T43" s="120" t="s">
        <v>185</v>
      </c>
      <c r="U43" s="62">
        <v>3</v>
      </c>
      <c r="V43" s="62">
        <v>1</v>
      </c>
      <c r="W43" s="62">
        <v>160</v>
      </c>
      <c r="X43" s="53"/>
      <c r="Y43" s="53"/>
      <c r="Z43" s="53">
        <f t="shared" si="25"/>
        <v>20</v>
      </c>
      <c r="AA43" s="54"/>
      <c r="AB43" s="54"/>
      <c r="AC43" s="55" t="e">
        <f t="shared" si="26"/>
        <v>#DIV/0!</v>
      </c>
      <c r="AD43" s="56">
        <f t="shared" si="27"/>
        <v>0</v>
      </c>
      <c r="AE43" s="41"/>
      <c r="AF43" s="41"/>
      <c r="AG43" s="41"/>
      <c r="AH43" s="19"/>
      <c r="AI43" s="40"/>
      <c r="AJ43" s="34"/>
      <c r="AK43" s="4"/>
      <c r="AL43"/>
      <c r="AM43"/>
      <c r="AN43"/>
      <c r="AO43"/>
      <c r="AP43"/>
      <c r="AQ43"/>
      <c r="AR43"/>
      <c r="AS43"/>
      <c r="AT43"/>
      <c r="AU43"/>
      <c r="AV43"/>
    </row>
    <row r="44" spans="1:48" ht="15.5">
      <c r="A44" s="90" t="s">
        <v>195</v>
      </c>
      <c r="B44" s="39" t="str">
        <f t="shared" ref="B44:D45" si="29">B43</f>
        <v>하</v>
      </c>
      <c r="C44" s="31" t="str">
        <f t="shared" si="29"/>
        <v>하</v>
      </c>
      <c r="D44" s="130" t="str">
        <f t="shared" si="29"/>
        <v>삼정하이츠타운</v>
      </c>
      <c r="E44" s="50">
        <f t="shared" si="19"/>
        <v>25</v>
      </c>
      <c r="F44" s="50">
        <f t="shared" si="20"/>
        <v>1.3</v>
      </c>
      <c r="G44" s="50">
        <f t="shared" si="21"/>
        <v>1.2</v>
      </c>
      <c r="H44" s="62">
        <v>1990.07</v>
      </c>
      <c r="I44" s="62">
        <v>360</v>
      </c>
      <c r="J44" s="51">
        <f t="shared" si="22"/>
        <v>36.930000000000064</v>
      </c>
      <c r="K44" s="62">
        <v>84</v>
      </c>
      <c r="L44" s="93">
        <v>72</v>
      </c>
      <c r="M44" s="62">
        <v>25</v>
      </c>
      <c r="N44" s="63">
        <v>13000</v>
      </c>
      <c r="O44" s="64">
        <v>12000</v>
      </c>
      <c r="P44" s="105">
        <f t="shared" si="23"/>
        <v>1000</v>
      </c>
      <c r="Q44" s="106">
        <f t="shared" si="24"/>
        <v>0.92307692307692313</v>
      </c>
      <c r="R44" s="64">
        <v>16900</v>
      </c>
      <c r="S44" s="108">
        <v>14000</v>
      </c>
      <c r="T44" s="120" t="s">
        <v>185</v>
      </c>
      <c r="U44" s="62">
        <v>3</v>
      </c>
      <c r="V44" s="62">
        <v>1</v>
      </c>
      <c r="W44" s="62">
        <v>120</v>
      </c>
      <c r="X44" s="53"/>
      <c r="Y44" s="53"/>
      <c r="Z44" s="53">
        <f t="shared" si="25"/>
        <v>25</v>
      </c>
      <c r="AA44" s="54"/>
      <c r="AB44" s="54"/>
      <c r="AC44" s="55" t="e">
        <f t="shared" si="26"/>
        <v>#DIV/0!</v>
      </c>
      <c r="AD44" s="56">
        <f t="shared" si="27"/>
        <v>0</v>
      </c>
      <c r="AE44" s="41"/>
      <c r="AF44" s="41"/>
      <c r="AG44" s="41"/>
      <c r="AI44" s="40"/>
      <c r="AJ44" s="34"/>
    </row>
    <row r="45" spans="1:48" ht="16" thickBot="1">
      <c r="A45" s="90" t="s">
        <v>195</v>
      </c>
      <c r="B45" s="39" t="str">
        <f t="shared" si="29"/>
        <v>하</v>
      </c>
      <c r="C45" s="31" t="str">
        <f t="shared" si="29"/>
        <v>하</v>
      </c>
      <c r="D45" s="130" t="str">
        <f t="shared" si="29"/>
        <v>삼정하이츠타운</v>
      </c>
      <c r="E45" s="50">
        <f t="shared" si="19"/>
        <v>29</v>
      </c>
      <c r="F45" s="50">
        <f t="shared" si="20"/>
        <v>1.63</v>
      </c>
      <c r="G45" s="50">
        <f t="shared" si="21"/>
        <v>1.2</v>
      </c>
      <c r="H45" s="65">
        <v>1990.07</v>
      </c>
      <c r="I45" s="65">
        <v>360</v>
      </c>
      <c r="J45" s="51">
        <f t="shared" si="22"/>
        <v>36.930000000000064</v>
      </c>
      <c r="K45" s="65">
        <v>97</v>
      </c>
      <c r="L45" s="65">
        <v>84</v>
      </c>
      <c r="M45" s="65">
        <v>29</v>
      </c>
      <c r="N45" s="66">
        <v>16300</v>
      </c>
      <c r="O45" s="67">
        <v>12000</v>
      </c>
      <c r="P45" s="105">
        <f t="shared" si="23"/>
        <v>4300</v>
      </c>
      <c r="Q45" s="106">
        <f t="shared" si="24"/>
        <v>0.73619631901840488</v>
      </c>
      <c r="R45" s="67">
        <v>18700</v>
      </c>
      <c r="S45" s="109">
        <v>16500</v>
      </c>
      <c r="T45" s="121" t="s">
        <v>185</v>
      </c>
      <c r="U45" s="65">
        <v>3</v>
      </c>
      <c r="V45" s="65">
        <v>2</v>
      </c>
      <c r="W45" s="65">
        <v>80</v>
      </c>
      <c r="X45" s="53"/>
      <c r="Y45" s="53"/>
      <c r="Z45" s="53">
        <f t="shared" si="25"/>
        <v>29</v>
      </c>
      <c r="AA45" s="54"/>
      <c r="AB45" s="54"/>
      <c r="AC45" s="55" t="e">
        <f t="shared" si="26"/>
        <v>#DIV/0!</v>
      </c>
      <c r="AD45" s="56">
        <f t="shared" si="27"/>
        <v>0</v>
      </c>
      <c r="AE45" s="41"/>
      <c r="AF45" s="41"/>
      <c r="AG45" s="41"/>
      <c r="AI45" s="40"/>
      <c r="AJ45" s="34"/>
    </row>
    <row r="46" spans="1:48" ht="31">
      <c r="A46" s="77" t="s">
        <v>190</v>
      </c>
      <c r="B46" s="20" t="s">
        <v>16</v>
      </c>
      <c r="C46" s="21" t="s">
        <v>17</v>
      </c>
      <c r="D46" s="131" t="s">
        <v>148</v>
      </c>
      <c r="E46" s="50">
        <f t="shared" si="19"/>
        <v>28</v>
      </c>
      <c r="F46" s="50">
        <f t="shared" si="20"/>
        <v>3.7</v>
      </c>
      <c r="G46" s="50">
        <f t="shared" si="21"/>
        <v>2.4</v>
      </c>
      <c r="H46" s="83">
        <v>2010.1</v>
      </c>
      <c r="I46" s="83">
        <v>897</v>
      </c>
      <c r="J46" s="51">
        <f t="shared" si="22"/>
        <v>16.900000000000091</v>
      </c>
      <c r="K46" s="83" t="s">
        <v>67</v>
      </c>
      <c r="L46" s="83">
        <v>74</v>
      </c>
      <c r="M46" s="83">
        <v>28</v>
      </c>
      <c r="N46" s="84">
        <v>37000</v>
      </c>
      <c r="O46" s="85">
        <v>24000</v>
      </c>
      <c r="P46" s="105">
        <f t="shared" si="23"/>
        <v>13000</v>
      </c>
      <c r="Q46" s="106">
        <f t="shared" si="24"/>
        <v>0.64864864864864868</v>
      </c>
      <c r="R46" s="85">
        <v>43000</v>
      </c>
      <c r="S46" s="113">
        <v>34500</v>
      </c>
      <c r="T46" s="127" t="s">
        <v>185</v>
      </c>
      <c r="U46" s="83">
        <v>3</v>
      </c>
      <c r="V46" s="83">
        <v>2</v>
      </c>
      <c r="W46" s="83">
        <v>25</v>
      </c>
      <c r="X46" s="52"/>
      <c r="Y46" s="53"/>
      <c r="Z46" s="53">
        <f t="shared" si="25"/>
        <v>28</v>
      </c>
      <c r="AA46" s="54"/>
      <c r="AB46" s="54"/>
      <c r="AC46" s="55" t="e">
        <f t="shared" si="26"/>
        <v>#DIV/0!</v>
      </c>
      <c r="AD46" s="56">
        <f t="shared" si="27"/>
        <v>0</v>
      </c>
      <c r="AE46" s="41"/>
      <c r="AF46" s="18"/>
      <c r="AG46" s="18">
        <f>AF46-AA46</f>
        <v>0</v>
      </c>
      <c r="AH46" s="19" t="e">
        <f>1+(AF46-AA46)/AA46</f>
        <v>#DIV/0!</v>
      </c>
      <c r="AI46" s="40" t="e">
        <f>AG46/AD46</f>
        <v>#DIV/0!</v>
      </c>
      <c r="AJ46" s="34"/>
    </row>
    <row r="47" spans="1:48" ht="155.5" thickBot="1">
      <c r="A47" s="77" t="s">
        <v>190</v>
      </c>
      <c r="B47" s="39" t="str">
        <f t="shared" ref="B47:D48" si="30">B46</f>
        <v>상</v>
      </c>
      <c r="C47" s="31" t="str">
        <f t="shared" si="30"/>
        <v>중</v>
      </c>
      <c r="D47" s="131" t="str">
        <f t="shared" si="30"/>
        <v>새들뫼휴먼시아1단지</v>
      </c>
      <c r="E47" s="50">
        <f t="shared" si="19"/>
        <v>34</v>
      </c>
      <c r="F47" s="50">
        <f t="shared" si="20"/>
        <v>4.0999999999999996</v>
      </c>
      <c r="G47" s="50">
        <f t="shared" si="21"/>
        <v>3.5</v>
      </c>
      <c r="H47" s="80">
        <v>2010.1</v>
      </c>
      <c r="I47" s="80">
        <v>897</v>
      </c>
      <c r="J47" s="51">
        <f t="shared" si="22"/>
        <v>16.900000000000091</v>
      </c>
      <c r="K47" s="80" t="s">
        <v>68</v>
      </c>
      <c r="L47" s="80">
        <v>84</v>
      </c>
      <c r="M47" s="80">
        <v>34</v>
      </c>
      <c r="N47" s="81">
        <v>41000</v>
      </c>
      <c r="O47" s="82">
        <v>35000</v>
      </c>
      <c r="P47" s="105">
        <f t="shared" si="23"/>
        <v>6000</v>
      </c>
      <c r="Q47" s="106">
        <f t="shared" si="24"/>
        <v>0.85365853658536583</v>
      </c>
      <c r="R47" s="82">
        <v>37000</v>
      </c>
      <c r="S47" s="115">
        <v>25000</v>
      </c>
      <c r="T47" s="126" t="s">
        <v>185</v>
      </c>
      <c r="U47" s="80">
        <v>3</v>
      </c>
      <c r="V47" s="80">
        <v>2</v>
      </c>
      <c r="W47" s="80">
        <v>788</v>
      </c>
      <c r="X47" s="52"/>
      <c r="Y47" s="53"/>
      <c r="Z47" s="53">
        <f t="shared" si="25"/>
        <v>34</v>
      </c>
      <c r="AA47" s="54"/>
      <c r="AB47" s="54"/>
      <c r="AC47" s="55" t="e">
        <f t="shared" si="26"/>
        <v>#DIV/0!</v>
      </c>
      <c r="AD47" s="56">
        <f t="shared" si="27"/>
        <v>0</v>
      </c>
      <c r="AE47" s="41"/>
      <c r="AF47" s="18"/>
      <c r="AG47" s="18">
        <f>AF47-AA47</f>
        <v>0</v>
      </c>
      <c r="AH47" s="19" t="e">
        <f>1+(AF47-AA47)/AA47</f>
        <v>#DIV/0!</v>
      </c>
      <c r="AI47" s="40" t="e">
        <f>AG47/AD47</f>
        <v>#DIV/0!</v>
      </c>
      <c r="AJ47" s="34"/>
    </row>
    <row r="48" spans="1:48" ht="31">
      <c r="A48" s="77" t="s">
        <v>190</v>
      </c>
      <c r="B48" s="20" t="str">
        <f t="shared" si="30"/>
        <v>상</v>
      </c>
      <c r="C48" s="20" t="str">
        <f t="shared" si="30"/>
        <v>중</v>
      </c>
      <c r="D48" s="131" t="str">
        <f t="shared" si="30"/>
        <v>새들뫼휴먼시아1단지</v>
      </c>
      <c r="E48" s="50">
        <f t="shared" si="19"/>
        <v>48</v>
      </c>
      <c r="F48" s="50">
        <f t="shared" si="20"/>
        <v>0</v>
      </c>
      <c r="G48" s="50">
        <f t="shared" si="21"/>
        <v>0</v>
      </c>
      <c r="H48" s="83">
        <v>2010.1</v>
      </c>
      <c r="I48" s="83">
        <v>897</v>
      </c>
      <c r="J48" s="51">
        <f t="shared" si="22"/>
        <v>16.900000000000091</v>
      </c>
      <c r="K48" s="83" t="s">
        <v>69</v>
      </c>
      <c r="L48" s="83">
        <v>118</v>
      </c>
      <c r="M48" s="83">
        <v>48</v>
      </c>
      <c r="N48" s="84">
        <v>0</v>
      </c>
      <c r="O48" s="85">
        <v>0</v>
      </c>
      <c r="P48" s="105">
        <f t="shared" si="23"/>
        <v>0</v>
      </c>
      <c r="Q48" s="106" t="e">
        <f t="shared" si="24"/>
        <v>#DIV/0!</v>
      </c>
      <c r="R48" s="85">
        <v>0</v>
      </c>
      <c r="S48" s="113">
        <v>0</v>
      </c>
      <c r="T48" s="127" t="s">
        <v>185</v>
      </c>
      <c r="U48" s="83">
        <v>4</v>
      </c>
      <c r="V48" s="83">
        <v>2</v>
      </c>
      <c r="W48" s="83">
        <v>84</v>
      </c>
      <c r="X48" s="52"/>
      <c r="Y48" s="53"/>
      <c r="Z48" s="53">
        <f t="shared" si="25"/>
        <v>48</v>
      </c>
      <c r="AA48" s="54"/>
      <c r="AB48" s="54"/>
      <c r="AC48" s="55" t="e">
        <f t="shared" si="26"/>
        <v>#DIV/0!</v>
      </c>
      <c r="AD48" s="56">
        <f t="shared" si="27"/>
        <v>0</v>
      </c>
      <c r="AE48" s="41"/>
      <c r="AF48" s="18"/>
      <c r="AG48" s="18">
        <f>AF48-AA48</f>
        <v>0</v>
      </c>
      <c r="AH48" s="19" t="e">
        <f>1+(AF48-AA48)/AA48</f>
        <v>#DIV/0!</v>
      </c>
      <c r="AI48" s="40" t="e">
        <f>AG48/AD48</f>
        <v>#DIV/0!</v>
      </c>
      <c r="AJ48" s="34"/>
    </row>
    <row r="49" spans="1:45" ht="15.5">
      <c r="A49" s="90" t="s">
        <v>193</v>
      </c>
      <c r="B49" s="39" t="str">
        <f t="shared" ref="B49:B60" si="31">B48</f>
        <v>상</v>
      </c>
      <c r="C49" s="31" t="s">
        <v>18</v>
      </c>
      <c r="D49" s="130" t="s">
        <v>156</v>
      </c>
      <c r="E49" s="50">
        <f t="shared" si="19"/>
        <v>20</v>
      </c>
      <c r="F49" s="50">
        <f t="shared" si="20"/>
        <v>1.8</v>
      </c>
      <c r="G49" s="50">
        <f t="shared" si="21"/>
        <v>1.57</v>
      </c>
      <c r="H49" s="62">
        <v>2000.07</v>
      </c>
      <c r="I49" s="62">
        <v>451</v>
      </c>
      <c r="J49" s="51">
        <f t="shared" si="22"/>
        <v>26.930000000000064</v>
      </c>
      <c r="K49" s="62">
        <v>65</v>
      </c>
      <c r="L49" s="62">
        <v>49</v>
      </c>
      <c r="M49" s="62">
        <v>20</v>
      </c>
      <c r="N49" s="63">
        <v>18000</v>
      </c>
      <c r="O49" s="64">
        <v>15700</v>
      </c>
      <c r="P49" s="105">
        <f t="shared" si="23"/>
        <v>2300</v>
      </c>
      <c r="Q49" s="106">
        <f t="shared" si="24"/>
        <v>0.87222222222222223</v>
      </c>
      <c r="R49" s="64">
        <v>22000</v>
      </c>
      <c r="S49" s="108">
        <v>16500</v>
      </c>
      <c r="T49" s="120" t="s">
        <v>186</v>
      </c>
      <c r="U49" s="62">
        <v>2</v>
      </c>
      <c r="V49" s="62">
        <v>1</v>
      </c>
      <c r="W49" s="62">
        <v>94</v>
      </c>
      <c r="X49" s="53"/>
      <c r="Y49" s="53"/>
      <c r="Z49" s="53">
        <f t="shared" si="25"/>
        <v>20</v>
      </c>
      <c r="AA49" s="54"/>
      <c r="AB49" s="54"/>
      <c r="AC49" s="55" t="e">
        <f t="shared" si="26"/>
        <v>#DIV/0!</v>
      </c>
      <c r="AD49" s="56">
        <f t="shared" si="27"/>
        <v>0</v>
      </c>
      <c r="AE49" s="41"/>
      <c r="AF49" s="41"/>
      <c r="AG49" s="41"/>
      <c r="AI49" s="40"/>
      <c r="AJ49" s="34"/>
      <c r="AS49" t="e" cm="1">
        <f t="array" ref="AS49">- 그래프 캡쳐 대신 엑셀도 활용 가능</f>
        <v>#NAME?</v>
      </c>
    </row>
    <row r="50" spans="1:45" ht="16" thickBot="1">
      <c r="A50" s="90" t="s">
        <v>193</v>
      </c>
      <c r="B50" s="39" t="str">
        <f t="shared" si="31"/>
        <v>상</v>
      </c>
      <c r="C50" s="31" t="str">
        <f t="shared" ref="C50:D53" si="32">C49</f>
        <v>하</v>
      </c>
      <c r="D50" s="130" t="str">
        <f t="shared" si="32"/>
        <v>석촌주공</v>
      </c>
      <c r="E50" s="50">
        <f t="shared" si="19"/>
        <v>20</v>
      </c>
      <c r="F50" s="50">
        <f t="shared" si="20"/>
        <v>1.8</v>
      </c>
      <c r="G50" s="50">
        <f t="shared" si="21"/>
        <v>0.9</v>
      </c>
      <c r="H50" s="65">
        <v>2000.07</v>
      </c>
      <c r="I50" s="65">
        <v>451</v>
      </c>
      <c r="J50" s="51">
        <f t="shared" si="22"/>
        <v>26.930000000000064</v>
      </c>
      <c r="K50" s="65">
        <v>65</v>
      </c>
      <c r="L50" s="65">
        <v>49</v>
      </c>
      <c r="M50" s="65">
        <v>20</v>
      </c>
      <c r="N50" s="66">
        <v>18000</v>
      </c>
      <c r="O50" s="67">
        <v>9000</v>
      </c>
      <c r="P50" s="105">
        <f t="shared" si="23"/>
        <v>9000</v>
      </c>
      <c r="Q50" s="106">
        <f t="shared" si="24"/>
        <v>0.5</v>
      </c>
      <c r="R50" s="67">
        <v>22000</v>
      </c>
      <c r="S50" s="109">
        <v>20000</v>
      </c>
      <c r="T50" s="121" t="s">
        <v>185</v>
      </c>
      <c r="U50" s="65">
        <v>2</v>
      </c>
      <c r="V50" s="65">
        <v>1</v>
      </c>
      <c r="W50" s="65">
        <v>44</v>
      </c>
      <c r="X50" s="53"/>
      <c r="Y50" s="53"/>
      <c r="Z50" s="53">
        <f t="shared" si="25"/>
        <v>20</v>
      </c>
      <c r="AA50" s="54"/>
      <c r="AB50" s="54"/>
      <c r="AC50" s="55" t="e">
        <f t="shared" si="26"/>
        <v>#DIV/0!</v>
      </c>
      <c r="AD50" s="56">
        <f t="shared" si="27"/>
        <v>0</v>
      </c>
      <c r="AE50" s="41"/>
      <c r="AF50" s="41"/>
      <c r="AG50" s="41"/>
      <c r="AI50" s="40"/>
      <c r="AJ50" s="34"/>
    </row>
    <row r="51" spans="1:45" ht="31">
      <c r="A51" s="90" t="s">
        <v>193</v>
      </c>
      <c r="B51" s="20" t="str">
        <f t="shared" si="31"/>
        <v>상</v>
      </c>
      <c r="C51" s="20" t="str">
        <f t="shared" si="32"/>
        <v>하</v>
      </c>
      <c r="D51" s="130" t="str">
        <f t="shared" si="32"/>
        <v>석촌주공</v>
      </c>
      <c r="E51" s="50">
        <f t="shared" si="19"/>
        <v>24</v>
      </c>
      <c r="F51" s="50">
        <f t="shared" si="20"/>
        <v>2.15</v>
      </c>
      <c r="G51" s="50">
        <f t="shared" si="21"/>
        <v>1.7</v>
      </c>
      <c r="H51" s="59">
        <v>2000.07</v>
      </c>
      <c r="I51" s="59">
        <v>451</v>
      </c>
      <c r="J51" s="51">
        <f t="shared" si="22"/>
        <v>26.930000000000064</v>
      </c>
      <c r="K51" s="59" t="s">
        <v>84</v>
      </c>
      <c r="L51" s="59">
        <v>59</v>
      </c>
      <c r="M51" s="59">
        <v>24</v>
      </c>
      <c r="N51" s="60">
        <v>21500</v>
      </c>
      <c r="O51" s="61">
        <v>17000</v>
      </c>
      <c r="P51" s="105">
        <f t="shared" si="23"/>
        <v>4500</v>
      </c>
      <c r="Q51" s="106">
        <f t="shared" si="24"/>
        <v>0.79069767441860461</v>
      </c>
      <c r="R51" s="61">
        <v>26000</v>
      </c>
      <c r="S51" s="107">
        <v>25000</v>
      </c>
      <c r="T51" s="119" t="s">
        <v>185</v>
      </c>
      <c r="U51" s="59">
        <v>2</v>
      </c>
      <c r="V51" s="59">
        <v>1</v>
      </c>
      <c r="W51" s="59">
        <v>129</v>
      </c>
      <c r="X51" s="53"/>
      <c r="Y51" s="53"/>
      <c r="Z51" s="53">
        <f t="shared" si="25"/>
        <v>24</v>
      </c>
      <c r="AA51" s="54"/>
      <c r="AB51" s="54"/>
      <c r="AC51" s="55" t="e">
        <f t="shared" si="26"/>
        <v>#DIV/0!</v>
      </c>
      <c r="AD51" s="56">
        <f t="shared" si="27"/>
        <v>0</v>
      </c>
      <c r="AE51" s="41"/>
      <c r="AF51" s="41"/>
      <c r="AG51" s="41"/>
      <c r="AI51" s="40"/>
      <c r="AJ51" s="34"/>
      <c r="AS51" t="e" cm="1">
        <f t="array" ref="AS51">- 엑셀에 값 입력 후 생각정리</f>
        <v>#NAME?</v>
      </c>
    </row>
    <row r="52" spans="1:45" ht="15.5">
      <c r="A52" s="90" t="s">
        <v>193</v>
      </c>
      <c r="B52" s="39" t="str">
        <f t="shared" si="31"/>
        <v>상</v>
      </c>
      <c r="C52" s="31" t="str">
        <f t="shared" si="32"/>
        <v>하</v>
      </c>
      <c r="D52" s="130" t="str">
        <f t="shared" si="32"/>
        <v>석촌주공</v>
      </c>
      <c r="E52" s="50">
        <f t="shared" si="19"/>
        <v>24</v>
      </c>
      <c r="F52" s="50">
        <f t="shared" si="20"/>
        <v>2.4</v>
      </c>
      <c r="G52" s="50">
        <f t="shared" si="21"/>
        <v>1.6</v>
      </c>
      <c r="H52" s="62">
        <v>2000.07</v>
      </c>
      <c r="I52" s="62">
        <v>451</v>
      </c>
      <c r="J52" s="51">
        <f t="shared" si="22"/>
        <v>26.930000000000064</v>
      </c>
      <c r="K52" s="62">
        <v>78</v>
      </c>
      <c r="L52" s="62">
        <v>59</v>
      </c>
      <c r="M52" s="62">
        <v>24</v>
      </c>
      <c r="N52" s="63">
        <v>24000</v>
      </c>
      <c r="O52" s="64">
        <v>16000</v>
      </c>
      <c r="P52" s="105">
        <f t="shared" si="23"/>
        <v>8000</v>
      </c>
      <c r="Q52" s="106">
        <f t="shared" si="24"/>
        <v>0.66666666666666663</v>
      </c>
      <c r="R52" s="64">
        <v>27000</v>
      </c>
      <c r="S52" s="108">
        <v>25000</v>
      </c>
      <c r="T52" s="120" t="s">
        <v>186</v>
      </c>
      <c r="U52" s="62">
        <v>3</v>
      </c>
      <c r="V52" s="62">
        <v>1</v>
      </c>
      <c r="W52" s="62">
        <v>59</v>
      </c>
      <c r="X52" s="53"/>
      <c r="Y52" s="53"/>
      <c r="Z52" s="53">
        <f t="shared" si="25"/>
        <v>24</v>
      </c>
      <c r="AA52" s="54"/>
      <c r="AB52" s="54"/>
      <c r="AC52" s="55" t="e">
        <f t="shared" si="26"/>
        <v>#DIV/0!</v>
      </c>
      <c r="AD52" s="56">
        <f t="shared" si="27"/>
        <v>0</v>
      </c>
      <c r="AE52" s="41"/>
      <c r="AF52" s="41"/>
      <c r="AG52" s="41"/>
      <c r="AI52" s="40"/>
      <c r="AJ52" s="34"/>
      <c r="AS52" t="s">
        <v>32</v>
      </c>
    </row>
    <row r="53" spans="1:45" ht="15.5">
      <c r="A53" s="90" t="s">
        <v>193</v>
      </c>
      <c r="B53" s="39" t="str">
        <f t="shared" si="31"/>
        <v>상</v>
      </c>
      <c r="C53" s="31" t="str">
        <f t="shared" si="32"/>
        <v>하</v>
      </c>
      <c r="D53" s="130" t="str">
        <f t="shared" si="32"/>
        <v>석촌주공</v>
      </c>
      <c r="E53" s="50">
        <f t="shared" si="19"/>
        <v>33</v>
      </c>
      <c r="F53" s="50">
        <f t="shared" si="20"/>
        <v>2.65</v>
      </c>
      <c r="G53" s="50">
        <f t="shared" si="21"/>
        <v>1.4</v>
      </c>
      <c r="H53" s="62">
        <v>2000.07</v>
      </c>
      <c r="I53" s="62">
        <v>451</v>
      </c>
      <c r="J53" s="51">
        <f t="shared" si="22"/>
        <v>26.930000000000064</v>
      </c>
      <c r="K53" s="62">
        <v>110</v>
      </c>
      <c r="L53" s="62">
        <v>84</v>
      </c>
      <c r="M53" s="62">
        <v>33</v>
      </c>
      <c r="N53" s="63">
        <v>26500</v>
      </c>
      <c r="O53" s="64">
        <v>14000</v>
      </c>
      <c r="P53" s="105">
        <f t="shared" si="23"/>
        <v>12500</v>
      </c>
      <c r="Q53" s="106">
        <f t="shared" si="24"/>
        <v>0.52830188679245282</v>
      </c>
      <c r="R53" s="64">
        <v>36000</v>
      </c>
      <c r="S53" s="108">
        <v>28000</v>
      </c>
      <c r="T53" s="120" t="s">
        <v>186</v>
      </c>
      <c r="U53" s="62">
        <v>3</v>
      </c>
      <c r="V53" s="62">
        <v>2</v>
      </c>
      <c r="W53" s="62">
        <v>125</v>
      </c>
      <c r="X53" s="53"/>
      <c r="Y53" s="53"/>
      <c r="Z53" s="53">
        <f t="shared" si="25"/>
        <v>33</v>
      </c>
      <c r="AA53" s="54"/>
      <c r="AB53" s="54"/>
      <c r="AC53" s="55" t="e">
        <f t="shared" si="26"/>
        <v>#DIV/0!</v>
      </c>
      <c r="AD53" s="56">
        <f t="shared" si="27"/>
        <v>0</v>
      </c>
      <c r="AE53" s="41"/>
      <c r="AF53" s="41"/>
      <c r="AG53" s="41"/>
      <c r="AI53" s="40"/>
      <c r="AJ53" s="34"/>
      <c r="AS53" t="s">
        <v>33</v>
      </c>
    </row>
    <row r="54" spans="1:45" ht="31.5" thickBot="1">
      <c r="A54" s="90" t="s">
        <v>193</v>
      </c>
      <c r="B54" s="39" t="str">
        <f t="shared" si="31"/>
        <v>상</v>
      </c>
      <c r="C54" s="31" t="s">
        <v>16</v>
      </c>
      <c r="D54" s="130" t="s">
        <v>157</v>
      </c>
      <c r="E54" s="50">
        <f t="shared" si="19"/>
        <v>30</v>
      </c>
      <c r="F54" s="50">
        <f t="shared" si="20"/>
        <v>3.5</v>
      </c>
      <c r="G54" s="50">
        <f t="shared" si="21"/>
        <v>2.2000000000000002</v>
      </c>
      <c r="H54" s="65">
        <v>2011.12</v>
      </c>
      <c r="I54" s="65">
        <v>1115</v>
      </c>
      <c r="J54" s="51">
        <f t="shared" si="22"/>
        <v>15.880000000000109</v>
      </c>
      <c r="K54" s="65" t="s">
        <v>85</v>
      </c>
      <c r="L54" s="65">
        <v>74</v>
      </c>
      <c r="M54" s="65">
        <v>30</v>
      </c>
      <c r="N54" s="66">
        <v>35000</v>
      </c>
      <c r="O54" s="67">
        <v>22000</v>
      </c>
      <c r="P54" s="105">
        <f t="shared" si="23"/>
        <v>13000</v>
      </c>
      <c r="Q54" s="106">
        <f t="shared" si="24"/>
        <v>0.62857142857142856</v>
      </c>
      <c r="R54" s="67">
        <v>42000</v>
      </c>
      <c r="S54" s="109">
        <v>30000</v>
      </c>
      <c r="T54" s="121" t="s">
        <v>185</v>
      </c>
      <c r="U54" s="65">
        <v>3</v>
      </c>
      <c r="V54" s="65">
        <v>2</v>
      </c>
      <c r="W54" s="65">
        <v>55</v>
      </c>
      <c r="X54" s="53"/>
      <c r="Y54" s="53"/>
      <c r="Z54" s="53">
        <f t="shared" si="25"/>
        <v>30</v>
      </c>
      <c r="AA54" s="54"/>
      <c r="AB54" s="54"/>
      <c r="AC54" s="55" t="e">
        <f t="shared" si="26"/>
        <v>#DIV/0!</v>
      </c>
      <c r="AD54" s="56">
        <f t="shared" si="27"/>
        <v>0</v>
      </c>
      <c r="AE54" s="41"/>
      <c r="AF54" s="41"/>
      <c r="AG54" s="41"/>
      <c r="AI54" s="40"/>
      <c r="AJ54" s="34"/>
      <c r="AS54" t="s">
        <v>34</v>
      </c>
    </row>
    <row r="55" spans="1:45" ht="46.5">
      <c r="A55" s="90" t="s">
        <v>193</v>
      </c>
      <c r="B55" s="20" t="str">
        <f t="shared" si="31"/>
        <v>상</v>
      </c>
      <c r="C55" s="20" t="str">
        <f>C54</f>
        <v>상</v>
      </c>
      <c r="D55" s="130" t="str">
        <f>D54</f>
        <v>스마트뷰</v>
      </c>
      <c r="E55" s="50">
        <f t="shared" si="19"/>
        <v>34</v>
      </c>
      <c r="F55" s="50">
        <f t="shared" si="20"/>
        <v>3.3</v>
      </c>
      <c r="G55" s="50">
        <f t="shared" si="21"/>
        <v>2.6</v>
      </c>
      <c r="H55" s="59">
        <v>2011.12</v>
      </c>
      <c r="I55" s="59">
        <v>1115</v>
      </c>
      <c r="J55" s="51">
        <f t="shared" si="22"/>
        <v>15.880000000000109</v>
      </c>
      <c r="K55" s="59" t="s">
        <v>86</v>
      </c>
      <c r="L55" s="59">
        <v>84</v>
      </c>
      <c r="M55" s="59">
        <v>34</v>
      </c>
      <c r="N55" s="60">
        <v>33000</v>
      </c>
      <c r="O55" s="61">
        <v>26000</v>
      </c>
      <c r="P55" s="105">
        <f t="shared" si="23"/>
        <v>7000</v>
      </c>
      <c r="Q55" s="106">
        <f t="shared" si="24"/>
        <v>0.78787878787878785</v>
      </c>
      <c r="R55" s="61">
        <v>44800</v>
      </c>
      <c r="S55" s="107">
        <v>31800</v>
      </c>
      <c r="T55" s="119" t="s">
        <v>185</v>
      </c>
      <c r="U55" s="59">
        <v>3</v>
      </c>
      <c r="V55" s="59">
        <v>2</v>
      </c>
      <c r="W55" s="59">
        <v>964</v>
      </c>
      <c r="X55" s="53"/>
      <c r="Y55" s="53"/>
      <c r="Z55" s="53">
        <f t="shared" si="25"/>
        <v>34</v>
      </c>
      <c r="AA55" s="54"/>
      <c r="AB55" s="54"/>
      <c r="AC55" s="55" t="e">
        <f t="shared" si="26"/>
        <v>#DIV/0!</v>
      </c>
      <c r="AD55" s="56">
        <f t="shared" si="27"/>
        <v>0</v>
      </c>
      <c r="AE55" s="41"/>
      <c r="AF55" s="41"/>
      <c r="AG55" s="41"/>
      <c r="AI55" s="40"/>
      <c r="AJ55" s="34"/>
    </row>
    <row r="56" spans="1:45" ht="31">
      <c r="A56" s="90" t="s">
        <v>193</v>
      </c>
      <c r="B56" s="20" t="str">
        <f t="shared" si="31"/>
        <v>상</v>
      </c>
      <c r="C56" s="13" t="str">
        <f>C55</f>
        <v>상</v>
      </c>
      <c r="D56" s="130" t="str">
        <f>D55</f>
        <v>스마트뷰</v>
      </c>
      <c r="E56" s="50">
        <f t="shared" si="19"/>
        <v>45</v>
      </c>
      <c r="F56" s="50">
        <f t="shared" si="20"/>
        <v>0</v>
      </c>
      <c r="G56" s="50">
        <f t="shared" si="21"/>
        <v>0</v>
      </c>
      <c r="H56" s="62">
        <v>2011.12</v>
      </c>
      <c r="I56" s="62">
        <v>1115</v>
      </c>
      <c r="J56" s="51">
        <f t="shared" si="22"/>
        <v>15.880000000000109</v>
      </c>
      <c r="K56" s="62" t="s">
        <v>87</v>
      </c>
      <c r="L56" s="62">
        <v>118</v>
      </c>
      <c r="M56" s="62">
        <v>45</v>
      </c>
      <c r="N56" s="63">
        <v>0</v>
      </c>
      <c r="O56" s="64">
        <v>0</v>
      </c>
      <c r="P56" s="105">
        <f t="shared" si="23"/>
        <v>0</v>
      </c>
      <c r="Q56" s="106" t="e">
        <f t="shared" si="24"/>
        <v>#DIV/0!</v>
      </c>
      <c r="R56" s="64">
        <v>0</v>
      </c>
      <c r="S56" s="108">
        <v>0</v>
      </c>
      <c r="T56" s="120" t="s">
        <v>185</v>
      </c>
      <c r="U56" s="62">
        <v>4</v>
      </c>
      <c r="V56" s="62">
        <v>2</v>
      </c>
      <c r="W56" s="62">
        <v>96</v>
      </c>
      <c r="X56" s="31"/>
      <c r="Y56" s="31"/>
      <c r="Z56" s="53">
        <f t="shared" si="25"/>
        <v>45</v>
      </c>
      <c r="AA56" s="54"/>
      <c r="AB56" s="54"/>
      <c r="AC56" s="55" t="e">
        <f t="shared" si="26"/>
        <v>#DIV/0!</v>
      </c>
      <c r="AD56" s="56">
        <f t="shared" si="27"/>
        <v>0</v>
      </c>
      <c r="AF56" s="41"/>
      <c r="AG56" s="41"/>
      <c r="AI56" s="40"/>
      <c r="AJ56" s="34"/>
      <c r="AS56" t="s">
        <v>35</v>
      </c>
    </row>
    <row r="57" spans="1:45" ht="16" thickBot="1">
      <c r="A57" s="90" t="s">
        <v>196</v>
      </c>
      <c r="B57" s="39" t="str">
        <f t="shared" si="31"/>
        <v>상</v>
      </c>
      <c r="C57" s="13" t="s">
        <v>18</v>
      </c>
      <c r="D57" s="130" t="s">
        <v>167</v>
      </c>
      <c r="E57" s="50">
        <f t="shared" si="19"/>
        <v>25</v>
      </c>
      <c r="F57" s="50">
        <f t="shared" si="20"/>
        <v>1.6</v>
      </c>
      <c r="G57" s="50">
        <f t="shared" si="21"/>
        <v>1.4</v>
      </c>
      <c r="H57" s="71">
        <v>1990.09</v>
      </c>
      <c r="I57" s="71">
        <v>914</v>
      </c>
      <c r="J57" s="51">
        <f t="shared" si="22"/>
        <v>36.910000000000082</v>
      </c>
      <c r="K57" s="71">
        <v>82</v>
      </c>
      <c r="L57" s="71">
        <v>67</v>
      </c>
      <c r="M57" s="71">
        <v>25</v>
      </c>
      <c r="N57" s="72">
        <v>16000</v>
      </c>
      <c r="O57" s="73">
        <v>14000</v>
      </c>
      <c r="P57" s="105">
        <f t="shared" si="23"/>
        <v>2000</v>
      </c>
      <c r="Q57" s="106">
        <f t="shared" si="24"/>
        <v>0.875</v>
      </c>
      <c r="R57" s="73">
        <v>20500</v>
      </c>
      <c r="S57" s="111">
        <v>15000</v>
      </c>
      <c r="T57" s="123" t="s">
        <v>185</v>
      </c>
      <c r="U57" s="71">
        <v>3</v>
      </c>
      <c r="V57" s="71">
        <v>1</v>
      </c>
      <c r="W57" s="71">
        <v>240</v>
      </c>
      <c r="X57" s="31"/>
      <c r="Y57" s="31"/>
      <c r="Z57" s="53">
        <f t="shared" si="25"/>
        <v>25</v>
      </c>
      <c r="AA57" s="54"/>
      <c r="AB57" s="54"/>
      <c r="AC57" s="55" t="e">
        <f t="shared" si="26"/>
        <v>#DIV/0!</v>
      </c>
      <c r="AD57" s="56">
        <f t="shared" si="27"/>
        <v>0</v>
      </c>
      <c r="AF57" s="41"/>
      <c r="AG57" s="41"/>
      <c r="AI57" s="40"/>
      <c r="AJ57" s="34"/>
    </row>
    <row r="58" spans="1:45" ht="15.5">
      <c r="A58" s="90" t="s">
        <v>196</v>
      </c>
      <c r="B58" s="20" t="str">
        <f t="shared" si="31"/>
        <v>상</v>
      </c>
      <c r="C58" s="20" t="str">
        <f t="shared" ref="C58:D60" si="33">C57</f>
        <v>하</v>
      </c>
      <c r="D58" s="130" t="str">
        <f t="shared" si="33"/>
        <v>신동아</v>
      </c>
      <c r="E58" s="50">
        <f t="shared" si="19"/>
        <v>31</v>
      </c>
      <c r="F58" s="50">
        <f t="shared" si="20"/>
        <v>2</v>
      </c>
      <c r="G58" s="50">
        <f t="shared" si="21"/>
        <v>2.02</v>
      </c>
      <c r="H58" s="59">
        <v>1990.09</v>
      </c>
      <c r="I58" s="59">
        <v>914</v>
      </c>
      <c r="J58" s="51">
        <f t="shared" si="22"/>
        <v>36.910000000000082</v>
      </c>
      <c r="K58" s="59">
        <v>101</v>
      </c>
      <c r="L58" s="59">
        <v>84</v>
      </c>
      <c r="M58" s="59">
        <v>31</v>
      </c>
      <c r="N58" s="60">
        <v>20000</v>
      </c>
      <c r="O58" s="61">
        <v>20200</v>
      </c>
      <c r="P58" s="105">
        <f t="shared" si="23"/>
        <v>-200</v>
      </c>
      <c r="Q58" s="106">
        <f t="shared" si="24"/>
        <v>1.01</v>
      </c>
      <c r="R58" s="61">
        <v>31000</v>
      </c>
      <c r="S58" s="107">
        <v>21500</v>
      </c>
      <c r="T58" s="119" t="s">
        <v>185</v>
      </c>
      <c r="U58" s="59">
        <v>3</v>
      </c>
      <c r="V58" s="59">
        <v>2</v>
      </c>
      <c r="W58" s="59">
        <v>524</v>
      </c>
      <c r="X58" s="31"/>
      <c r="Y58" s="31"/>
      <c r="Z58" s="53">
        <f t="shared" si="25"/>
        <v>31</v>
      </c>
      <c r="AA58" s="54"/>
      <c r="AB58" s="54"/>
      <c r="AC58" s="55" t="e">
        <f t="shared" si="26"/>
        <v>#DIV/0!</v>
      </c>
      <c r="AD58" s="56">
        <f t="shared" si="27"/>
        <v>0</v>
      </c>
      <c r="AF58" s="41"/>
      <c r="AG58" s="41"/>
      <c r="AI58" s="40"/>
      <c r="AJ58" s="34"/>
    </row>
    <row r="59" spans="1:45" ht="16" thickBot="1">
      <c r="A59" s="90" t="s">
        <v>196</v>
      </c>
      <c r="B59" s="39" t="str">
        <f t="shared" si="31"/>
        <v>상</v>
      </c>
      <c r="C59" s="13" t="str">
        <f t="shared" si="33"/>
        <v>하</v>
      </c>
      <c r="D59" s="130" t="str">
        <f t="shared" si="33"/>
        <v>신동아</v>
      </c>
      <c r="E59" s="50">
        <f t="shared" si="19"/>
        <v>39</v>
      </c>
      <c r="F59" s="50">
        <f t="shared" si="20"/>
        <v>0</v>
      </c>
      <c r="G59" s="50">
        <f t="shared" si="21"/>
        <v>0</v>
      </c>
      <c r="H59" s="65">
        <v>1990.09</v>
      </c>
      <c r="I59" s="65">
        <v>914</v>
      </c>
      <c r="J59" s="51">
        <f t="shared" si="22"/>
        <v>36.910000000000082</v>
      </c>
      <c r="K59" s="65">
        <v>130</v>
      </c>
      <c r="L59" s="65">
        <v>111</v>
      </c>
      <c r="M59" s="65">
        <v>39</v>
      </c>
      <c r="N59" s="66">
        <v>0</v>
      </c>
      <c r="O59" s="67">
        <v>0</v>
      </c>
      <c r="P59" s="105">
        <f t="shared" si="23"/>
        <v>0</v>
      </c>
      <c r="Q59" s="106" t="e">
        <f t="shared" si="24"/>
        <v>#DIV/0!</v>
      </c>
      <c r="R59" s="67">
        <v>0</v>
      </c>
      <c r="S59" s="109">
        <v>0</v>
      </c>
      <c r="T59" s="121" t="s">
        <v>185</v>
      </c>
      <c r="U59" s="65">
        <v>4</v>
      </c>
      <c r="V59" s="65">
        <v>2</v>
      </c>
      <c r="W59" s="65">
        <v>90</v>
      </c>
      <c r="X59" s="31"/>
      <c r="Y59" s="31"/>
      <c r="Z59" s="53">
        <f t="shared" si="25"/>
        <v>39</v>
      </c>
      <c r="AA59" s="54"/>
      <c r="AB59" s="54"/>
      <c r="AC59" s="55" t="e">
        <f t="shared" si="26"/>
        <v>#DIV/0!</v>
      </c>
      <c r="AD59" s="56">
        <f t="shared" si="27"/>
        <v>0</v>
      </c>
      <c r="AF59" s="41"/>
      <c r="AG59" s="41"/>
      <c r="AI59" s="40"/>
      <c r="AJ59" s="34"/>
    </row>
    <row r="60" spans="1:45" ht="15.5">
      <c r="A60" s="90" t="s">
        <v>196</v>
      </c>
      <c r="B60" s="20" t="str">
        <f t="shared" si="31"/>
        <v>상</v>
      </c>
      <c r="C60" s="20" t="str">
        <f t="shared" si="33"/>
        <v>하</v>
      </c>
      <c r="D60" s="130" t="str">
        <f t="shared" si="33"/>
        <v>신동아</v>
      </c>
      <c r="E60" s="50">
        <f t="shared" si="19"/>
        <v>44</v>
      </c>
      <c r="F60" s="50">
        <f t="shared" si="20"/>
        <v>0</v>
      </c>
      <c r="G60" s="50">
        <f t="shared" si="21"/>
        <v>0</v>
      </c>
      <c r="H60" s="59">
        <v>1990.09</v>
      </c>
      <c r="I60" s="59">
        <v>914</v>
      </c>
      <c r="J60" s="51">
        <f t="shared" si="22"/>
        <v>36.910000000000082</v>
      </c>
      <c r="K60" s="59">
        <v>145</v>
      </c>
      <c r="L60" s="59">
        <v>126</v>
      </c>
      <c r="M60" s="59">
        <v>44</v>
      </c>
      <c r="N60" s="60">
        <v>0</v>
      </c>
      <c r="O60" s="61">
        <v>0</v>
      </c>
      <c r="P60" s="105">
        <f t="shared" si="23"/>
        <v>0</v>
      </c>
      <c r="Q60" s="106" t="e">
        <f t="shared" si="24"/>
        <v>#DIV/0!</v>
      </c>
      <c r="R60" s="61">
        <v>0</v>
      </c>
      <c r="S60" s="107">
        <v>0</v>
      </c>
      <c r="T60" s="119" t="s">
        <v>185</v>
      </c>
      <c r="U60" s="59">
        <v>4</v>
      </c>
      <c r="V60" s="59">
        <v>2</v>
      </c>
      <c r="W60" s="59">
        <v>60</v>
      </c>
      <c r="X60" s="31"/>
      <c r="Y60" s="31"/>
      <c r="Z60" s="53">
        <f t="shared" si="25"/>
        <v>44</v>
      </c>
      <c r="AA60" s="54"/>
      <c r="AB60" s="54"/>
      <c r="AC60" s="55" t="e">
        <f t="shared" si="26"/>
        <v>#DIV/0!</v>
      </c>
      <c r="AD60" s="56">
        <f t="shared" si="27"/>
        <v>0</v>
      </c>
      <c r="AF60" s="41"/>
      <c r="AG60" s="41"/>
      <c r="AI60" s="40"/>
      <c r="AJ60" s="34"/>
    </row>
    <row r="61" spans="1:45" ht="17">
      <c r="A61" s="90" t="s">
        <v>201</v>
      </c>
      <c r="B61" s="39" t="s">
        <v>18</v>
      </c>
      <c r="C61" s="133" t="s">
        <v>17</v>
      </c>
      <c r="D61" s="130" t="s">
        <v>180</v>
      </c>
      <c r="E61" s="50">
        <f t="shared" si="19"/>
        <v>29</v>
      </c>
      <c r="F61" s="50">
        <f t="shared" si="20"/>
        <v>2.85</v>
      </c>
      <c r="G61" s="50">
        <f t="shared" si="21"/>
        <v>2.2999999999999998</v>
      </c>
      <c r="H61" s="62">
        <v>2007.07</v>
      </c>
      <c r="I61" s="62">
        <v>349</v>
      </c>
      <c r="J61" s="51">
        <f t="shared" si="22"/>
        <v>19.930000000000064</v>
      </c>
      <c r="K61" s="62">
        <v>95</v>
      </c>
      <c r="L61" s="62">
        <v>74</v>
      </c>
      <c r="M61" s="62">
        <v>29</v>
      </c>
      <c r="N61" s="63">
        <v>28500</v>
      </c>
      <c r="O61" s="64">
        <v>23000</v>
      </c>
      <c r="P61" s="105">
        <f t="shared" si="23"/>
        <v>5500</v>
      </c>
      <c r="Q61" s="106">
        <f t="shared" si="24"/>
        <v>0.80701754385964908</v>
      </c>
      <c r="R61" s="64">
        <v>34000</v>
      </c>
      <c r="S61" s="108">
        <v>31000</v>
      </c>
      <c r="T61" s="120" t="s">
        <v>185</v>
      </c>
      <c r="U61" s="62">
        <v>3</v>
      </c>
      <c r="V61" s="62">
        <v>2</v>
      </c>
      <c r="W61" s="62">
        <v>51</v>
      </c>
      <c r="X61" s="31"/>
      <c r="Y61" s="31"/>
      <c r="Z61" s="53">
        <f t="shared" si="25"/>
        <v>29</v>
      </c>
      <c r="AA61" s="54"/>
      <c r="AB61" s="54"/>
      <c r="AC61" s="55" t="e">
        <f t="shared" si="26"/>
        <v>#DIV/0!</v>
      </c>
      <c r="AD61" s="56">
        <f t="shared" si="27"/>
        <v>0</v>
      </c>
      <c r="AF61" s="41"/>
      <c r="AG61" s="41"/>
      <c r="AI61" s="40"/>
      <c r="AJ61" s="34"/>
    </row>
    <row r="62" spans="1:45" ht="47" thickBot="1">
      <c r="A62" s="90" t="s">
        <v>201</v>
      </c>
      <c r="B62" s="39" t="str">
        <f>B61</f>
        <v>하</v>
      </c>
      <c r="C62" s="13" t="str">
        <f>C61</f>
        <v>중</v>
      </c>
      <c r="D62" s="130" t="str">
        <f>D61</f>
        <v>신동아파밀리에1단지</v>
      </c>
      <c r="E62" s="50">
        <f t="shared" si="19"/>
        <v>33</v>
      </c>
      <c r="F62" s="50">
        <f t="shared" si="20"/>
        <v>2.89</v>
      </c>
      <c r="G62" s="50">
        <f t="shared" si="21"/>
        <v>2.2000000000000002</v>
      </c>
      <c r="H62" s="65">
        <v>2007.07</v>
      </c>
      <c r="I62" s="65">
        <v>349</v>
      </c>
      <c r="J62" s="51">
        <f t="shared" si="22"/>
        <v>19.930000000000064</v>
      </c>
      <c r="K62" s="65" t="s">
        <v>127</v>
      </c>
      <c r="L62" s="65">
        <v>84</v>
      </c>
      <c r="M62" s="65">
        <v>33</v>
      </c>
      <c r="N62" s="66">
        <v>28900</v>
      </c>
      <c r="O62" s="67">
        <v>22000</v>
      </c>
      <c r="P62" s="105">
        <f t="shared" si="23"/>
        <v>6900</v>
      </c>
      <c r="Q62" s="106">
        <f t="shared" si="24"/>
        <v>0.76124567474048443</v>
      </c>
      <c r="R62" s="67">
        <v>38000</v>
      </c>
      <c r="S62" s="109">
        <v>33000</v>
      </c>
      <c r="T62" s="121" t="s">
        <v>185</v>
      </c>
      <c r="U62" s="65">
        <v>3</v>
      </c>
      <c r="V62" s="65">
        <v>2</v>
      </c>
      <c r="W62" s="65">
        <v>298</v>
      </c>
      <c r="X62" s="31"/>
      <c r="Y62" s="31"/>
      <c r="Z62" s="53">
        <f t="shared" si="25"/>
        <v>33</v>
      </c>
      <c r="AA62" s="54"/>
      <c r="AB62" s="54"/>
      <c r="AC62" s="55" t="e">
        <f t="shared" si="26"/>
        <v>#DIV/0!</v>
      </c>
      <c r="AD62" s="56">
        <f t="shared" si="27"/>
        <v>0</v>
      </c>
      <c r="AF62" s="41"/>
      <c r="AG62" s="41"/>
      <c r="AI62" s="40"/>
      <c r="AJ62" s="34"/>
    </row>
    <row r="63" spans="1:45" ht="15.5">
      <c r="A63" s="77" t="s">
        <v>194</v>
      </c>
      <c r="B63" s="39" t="s">
        <v>16</v>
      </c>
      <c r="C63" s="20" t="s">
        <v>16</v>
      </c>
      <c r="D63" s="131" t="s">
        <v>159</v>
      </c>
      <c r="E63" s="50">
        <f t="shared" si="19"/>
        <v>16</v>
      </c>
      <c r="F63" s="50">
        <f t="shared" si="20"/>
        <v>0</v>
      </c>
      <c r="G63" s="50">
        <f t="shared" si="21"/>
        <v>1.68</v>
      </c>
      <c r="H63" s="83">
        <v>2022.04</v>
      </c>
      <c r="I63" s="83">
        <v>1588</v>
      </c>
      <c r="J63" s="51">
        <f t="shared" si="22"/>
        <v>4.9600000000000364</v>
      </c>
      <c r="K63" s="83">
        <v>53</v>
      </c>
      <c r="L63" s="83">
        <v>39</v>
      </c>
      <c r="M63" s="83">
        <v>16</v>
      </c>
      <c r="N63" s="84">
        <v>0</v>
      </c>
      <c r="O63" s="85">
        <v>16800</v>
      </c>
      <c r="P63" s="105">
        <f t="shared" si="23"/>
        <v>-16800</v>
      </c>
      <c r="Q63" s="106" t="e">
        <f t="shared" si="24"/>
        <v>#DIV/0!</v>
      </c>
      <c r="R63" s="85">
        <v>0</v>
      </c>
      <c r="S63" s="113">
        <v>0</v>
      </c>
      <c r="T63" s="127" t="s">
        <v>185</v>
      </c>
      <c r="U63" s="83">
        <v>2</v>
      </c>
      <c r="V63" s="83">
        <v>1</v>
      </c>
      <c r="W63" s="83">
        <v>68</v>
      </c>
      <c r="X63" s="31"/>
      <c r="Y63" s="31"/>
      <c r="Z63" s="53">
        <f t="shared" si="25"/>
        <v>16</v>
      </c>
      <c r="AA63" s="54"/>
      <c r="AB63" s="54"/>
      <c r="AC63" s="55" t="e">
        <f t="shared" si="26"/>
        <v>#DIV/0!</v>
      </c>
      <c r="AD63" s="56">
        <f t="shared" si="27"/>
        <v>0</v>
      </c>
      <c r="AF63" s="41"/>
      <c r="AG63" s="41"/>
      <c r="AI63" s="40"/>
      <c r="AJ63" s="34"/>
    </row>
    <row r="64" spans="1:45" ht="15.5">
      <c r="A64" s="77" t="s">
        <v>194</v>
      </c>
      <c r="B64" s="39" t="str">
        <f t="shared" ref="B64:D67" si="34">B63</f>
        <v>상</v>
      </c>
      <c r="C64" s="13" t="str">
        <f t="shared" si="34"/>
        <v>상</v>
      </c>
      <c r="D64" s="131" t="str">
        <f t="shared" si="34"/>
        <v>신흥SK뷰</v>
      </c>
      <c r="E64" s="50">
        <f t="shared" si="19"/>
        <v>21</v>
      </c>
      <c r="F64" s="50">
        <f t="shared" si="20"/>
        <v>0</v>
      </c>
      <c r="G64" s="50">
        <f t="shared" si="21"/>
        <v>2.2000000000000002</v>
      </c>
      <c r="H64" s="86">
        <v>2022.04</v>
      </c>
      <c r="I64" s="86">
        <v>1588</v>
      </c>
      <c r="J64" s="51">
        <f t="shared" si="22"/>
        <v>4.9600000000000364</v>
      </c>
      <c r="K64" s="86">
        <v>68</v>
      </c>
      <c r="L64" s="86">
        <v>51</v>
      </c>
      <c r="M64" s="86">
        <v>21</v>
      </c>
      <c r="N64" s="78">
        <v>0</v>
      </c>
      <c r="O64" s="79">
        <v>22000</v>
      </c>
      <c r="P64" s="105">
        <f t="shared" si="23"/>
        <v>-22000</v>
      </c>
      <c r="Q64" s="106" t="e">
        <f t="shared" si="24"/>
        <v>#DIV/0!</v>
      </c>
      <c r="R64" s="79">
        <v>0</v>
      </c>
      <c r="S64" s="114">
        <v>0</v>
      </c>
      <c r="T64" s="125" t="s">
        <v>185</v>
      </c>
      <c r="U64" s="86">
        <v>2</v>
      </c>
      <c r="V64" s="86">
        <v>1</v>
      </c>
      <c r="W64" s="86">
        <v>21</v>
      </c>
      <c r="X64" s="31"/>
      <c r="Y64" s="31"/>
      <c r="Z64" s="53">
        <f t="shared" si="25"/>
        <v>21</v>
      </c>
      <c r="AA64" s="54"/>
      <c r="AB64" s="54"/>
      <c r="AC64" s="55" t="e">
        <f t="shared" si="26"/>
        <v>#DIV/0!</v>
      </c>
      <c r="AD64" s="56">
        <f t="shared" si="27"/>
        <v>0</v>
      </c>
      <c r="AF64" s="41"/>
      <c r="AG64" s="41"/>
      <c r="AI64" s="40"/>
      <c r="AJ64" s="34"/>
    </row>
    <row r="65" spans="1:37" ht="31">
      <c r="A65" s="77" t="s">
        <v>194</v>
      </c>
      <c r="B65" s="39" t="str">
        <f t="shared" si="34"/>
        <v>상</v>
      </c>
      <c r="C65" s="13" t="str">
        <f t="shared" si="34"/>
        <v>상</v>
      </c>
      <c r="D65" s="131" t="str">
        <f t="shared" si="34"/>
        <v>신흥SK뷰</v>
      </c>
      <c r="E65" s="50">
        <f t="shared" si="19"/>
        <v>24</v>
      </c>
      <c r="F65" s="50">
        <f t="shared" si="20"/>
        <v>3.8</v>
      </c>
      <c r="G65" s="50">
        <f t="shared" si="21"/>
        <v>3</v>
      </c>
      <c r="H65" s="86">
        <v>2022.04</v>
      </c>
      <c r="I65" s="86">
        <v>1588</v>
      </c>
      <c r="J65" s="51">
        <f t="shared" si="22"/>
        <v>4.9600000000000364</v>
      </c>
      <c r="K65" s="86" t="s">
        <v>91</v>
      </c>
      <c r="L65" s="86">
        <v>59</v>
      </c>
      <c r="M65" s="86">
        <v>24</v>
      </c>
      <c r="N65" s="78">
        <v>38000</v>
      </c>
      <c r="O65" s="79">
        <v>30000</v>
      </c>
      <c r="P65" s="105">
        <f t="shared" si="23"/>
        <v>8000</v>
      </c>
      <c r="Q65" s="106">
        <f t="shared" si="24"/>
        <v>0.78947368421052633</v>
      </c>
      <c r="R65" s="79">
        <v>31000</v>
      </c>
      <c r="S65" s="114">
        <v>37500</v>
      </c>
      <c r="T65" s="125" t="s">
        <v>185</v>
      </c>
      <c r="U65" s="86">
        <v>3</v>
      </c>
      <c r="V65" s="86">
        <v>2</v>
      </c>
      <c r="W65" s="86">
        <v>808</v>
      </c>
      <c r="X65" s="31"/>
      <c r="Y65" s="31"/>
      <c r="Z65" s="53">
        <f t="shared" si="25"/>
        <v>24</v>
      </c>
      <c r="AA65" s="54"/>
      <c r="AB65" s="54"/>
      <c r="AC65" s="55" t="e">
        <f t="shared" si="26"/>
        <v>#DIV/0!</v>
      </c>
      <c r="AD65" s="56">
        <f t="shared" si="27"/>
        <v>0</v>
      </c>
      <c r="AF65" s="41"/>
      <c r="AG65" s="41"/>
      <c r="AI65" s="40"/>
      <c r="AJ65" s="34"/>
    </row>
    <row r="66" spans="1:37" ht="15.5">
      <c r="A66" s="77" t="s">
        <v>194</v>
      </c>
      <c r="B66" s="39" t="str">
        <f t="shared" si="34"/>
        <v>상</v>
      </c>
      <c r="C66" s="13" t="str">
        <f t="shared" si="34"/>
        <v>상</v>
      </c>
      <c r="D66" s="131" t="str">
        <f t="shared" si="34"/>
        <v>신흥SK뷰</v>
      </c>
      <c r="E66" s="50">
        <f t="shared" si="19"/>
        <v>30</v>
      </c>
      <c r="F66" s="50">
        <f t="shared" si="20"/>
        <v>4.8499999999999996</v>
      </c>
      <c r="G66" s="50">
        <f t="shared" si="21"/>
        <v>3.3</v>
      </c>
      <c r="H66" s="86">
        <v>2022.04</v>
      </c>
      <c r="I66" s="86">
        <v>1588</v>
      </c>
      <c r="J66" s="51">
        <f t="shared" si="22"/>
        <v>4.9600000000000364</v>
      </c>
      <c r="K66" s="86">
        <v>100</v>
      </c>
      <c r="L66" s="86">
        <v>74</v>
      </c>
      <c r="M66" s="86">
        <v>30</v>
      </c>
      <c r="N66" s="78">
        <v>48500</v>
      </c>
      <c r="O66" s="79">
        <v>33000</v>
      </c>
      <c r="P66" s="105">
        <f t="shared" si="23"/>
        <v>15500</v>
      </c>
      <c r="Q66" s="106">
        <f t="shared" si="24"/>
        <v>0.68041237113402064</v>
      </c>
      <c r="R66" s="79">
        <v>45700</v>
      </c>
      <c r="S66" s="114">
        <v>34000</v>
      </c>
      <c r="T66" s="125" t="s">
        <v>185</v>
      </c>
      <c r="U66" s="86">
        <v>3</v>
      </c>
      <c r="V66" s="86">
        <v>2</v>
      </c>
      <c r="W66" s="86">
        <v>297</v>
      </c>
      <c r="X66" s="31"/>
      <c r="Y66" s="31"/>
      <c r="Z66" s="53">
        <f t="shared" si="25"/>
        <v>30</v>
      </c>
      <c r="AA66" s="54"/>
      <c r="AB66" s="54"/>
      <c r="AC66" s="55" t="e">
        <f t="shared" si="26"/>
        <v>#DIV/0!</v>
      </c>
      <c r="AD66" s="56">
        <f t="shared" si="27"/>
        <v>0</v>
      </c>
      <c r="AF66" s="41"/>
      <c r="AG66" s="41"/>
      <c r="AI66" s="40"/>
      <c r="AJ66" s="34"/>
    </row>
    <row r="67" spans="1:37" ht="16" thickBot="1">
      <c r="A67" s="77" t="s">
        <v>194</v>
      </c>
      <c r="B67" s="39" t="str">
        <f t="shared" si="34"/>
        <v>상</v>
      </c>
      <c r="C67" s="13" t="str">
        <f t="shared" si="34"/>
        <v>상</v>
      </c>
      <c r="D67" s="131" t="str">
        <f t="shared" si="34"/>
        <v>신흥SK뷰</v>
      </c>
      <c r="E67" s="50">
        <f t="shared" si="19"/>
        <v>34</v>
      </c>
      <c r="F67" s="50">
        <f t="shared" si="20"/>
        <v>5.4</v>
      </c>
      <c r="G67" s="50">
        <f t="shared" si="21"/>
        <v>3.5</v>
      </c>
      <c r="H67" s="80">
        <v>2022.04</v>
      </c>
      <c r="I67" s="80">
        <v>1588</v>
      </c>
      <c r="J67" s="51">
        <f t="shared" si="22"/>
        <v>4.9600000000000364</v>
      </c>
      <c r="K67" s="80">
        <v>113</v>
      </c>
      <c r="L67" s="80">
        <v>84</v>
      </c>
      <c r="M67" s="80">
        <v>34</v>
      </c>
      <c r="N67" s="81">
        <v>54000</v>
      </c>
      <c r="O67" s="82">
        <v>35000</v>
      </c>
      <c r="P67" s="105">
        <f t="shared" si="23"/>
        <v>19000</v>
      </c>
      <c r="Q67" s="106">
        <f t="shared" si="24"/>
        <v>0.64814814814814814</v>
      </c>
      <c r="R67" s="82">
        <v>55800</v>
      </c>
      <c r="S67" s="115">
        <v>50200</v>
      </c>
      <c r="T67" s="126" t="s">
        <v>185</v>
      </c>
      <c r="U67" s="80">
        <v>3</v>
      </c>
      <c r="V67" s="80">
        <v>2</v>
      </c>
      <c r="W67" s="80">
        <v>394</v>
      </c>
      <c r="X67" s="31"/>
      <c r="Y67" s="31"/>
      <c r="Z67" s="53">
        <f t="shared" si="25"/>
        <v>34</v>
      </c>
      <c r="AA67" s="54"/>
      <c r="AB67" s="54"/>
      <c r="AC67" s="55" t="e">
        <f t="shared" si="26"/>
        <v>#DIV/0!</v>
      </c>
      <c r="AD67" s="56">
        <f t="shared" si="27"/>
        <v>0</v>
      </c>
      <c r="AF67" s="41"/>
      <c r="AG67" s="41"/>
      <c r="AI67" s="40"/>
      <c r="AJ67" s="34"/>
    </row>
    <row r="68" spans="1:37" ht="31">
      <c r="A68" s="90" t="s">
        <v>194</v>
      </c>
      <c r="B68" s="134" t="s">
        <v>17</v>
      </c>
      <c r="C68" s="20" t="s">
        <v>18</v>
      </c>
      <c r="D68" s="130" t="s">
        <v>160</v>
      </c>
      <c r="E68" s="50">
        <f t="shared" si="19"/>
        <v>24</v>
      </c>
      <c r="F68" s="50">
        <f t="shared" si="20"/>
        <v>2.35</v>
      </c>
      <c r="G68" s="50">
        <f t="shared" si="21"/>
        <v>1.9</v>
      </c>
      <c r="H68" s="59">
        <v>2006.05</v>
      </c>
      <c r="I68" s="59">
        <v>721</v>
      </c>
      <c r="J68" s="51">
        <f t="shared" si="22"/>
        <v>20.950000000000045</v>
      </c>
      <c r="K68" s="59" t="s">
        <v>92</v>
      </c>
      <c r="L68" s="59">
        <v>59</v>
      </c>
      <c r="M68" s="59">
        <v>24</v>
      </c>
      <c r="N68" s="60">
        <v>23500</v>
      </c>
      <c r="O68" s="61">
        <v>19000</v>
      </c>
      <c r="P68" s="105">
        <f t="shared" si="23"/>
        <v>4500</v>
      </c>
      <c r="Q68" s="106">
        <f t="shared" si="24"/>
        <v>0.80851063829787229</v>
      </c>
      <c r="R68" s="61">
        <v>30000</v>
      </c>
      <c r="S68" s="107">
        <v>22000</v>
      </c>
      <c r="T68" s="119" t="s">
        <v>185</v>
      </c>
      <c r="U68" s="59">
        <v>3</v>
      </c>
      <c r="V68" s="59">
        <v>2</v>
      </c>
      <c r="W68" s="59">
        <v>339</v>
      </c>
      <c r="X68" s="31"/>
      <c r="Y68" s="31"/>
      <c r="Z68" s="53">
        <f t="shared" si="25"/>
        <v>24</v>
      </c>
      <c r="AA68" s="54"/>
      <c r="AB68" s="54"/>
      <c r="AC68" s="55" t="e">
        <f t="shared" si="26"/>
        <v>#DIV/0!</v>
      </c>
      <c r="AD68" s="56">
        <f t="shared" si="27"/>
        <v>0</v>
      </c>
      <c r="AF68" s="41"/>
      <c r="AG68" s="41"/>
      <c r="AI68" s="40"/>
      <c r="AJ68" s="34"/>
    </row>
    <row r="69" spans="1:37" ht="15.5">
      <c r="A69" s="90" t="s">
        <v>194</v>
      </c>
      <c r="B69" s="39" t="str">
        <f t="shared" ref="B69:D70" si="35">B68</f>
        <v>중</v>
      </c>
      <c r="C69" s="13" t="str">
        <f t="shared" si="35"/>
        <v>하</v>
      </c>
      <c r="D69" s="130" t="str">
        <f t="shared" si="35"/>
        <v>신흥마을</v>
      </c>
      <c r="E69" s="50">
        <f t="shared" ref="E69:E100" si="36">M69</f>
        <v>29</v>
      </c>
      <c r="F69" s="50">
        <f t="shared" ref="F69:F100" si="37">N69/10000</f>
        <v>2.7</v>
      </c>
      <c r="G69" s="50">
        <f t="shared" ref="G69:G100" si="38">O69/10000</f>
        <v>2.2999999999999998</v>
      </c>
      <c r="H69" s="62">
        <v>2006.05</v>
      </c>
      <c r="I69" s="62">
        <v>721</v>
      </c>
      <c r="J69" s="51">
        <f t="shared" ref="J69:J100" si="39">2026-H69+1</f>
        <v>20.950000000000045</v>
      </c>
      <c r="K69" s="62">
        <v>95</v>
      </c>
      <c r="L69" s="62">
        <v>75</v>
      </c>
      <c r="M69" s="62">
        <v>29</v>
      </c>
      <c r="N69" s="63">
        <v>27000</v>
      </c>
      <c r="O69" s="64">
        <v>23000</v>
      </c>
      <c r="P69" s="105">
        <f t="shared" ref="P69:P100" si="40">N69-O69</f>
        <v>4000</v>
      </c>
      <c r="Q69" s="106">
        <f t="shared" ref="Q69:Q100" si="41">O69/N69</f>
        <v>0.85185185185185186</v>
      </c>
      <c r="R69" s="64">
        <v>33000</v>
      </c>
      <c r="S69" s="108">
        <v>24000</v>
      </c>
      <c r="T69" s="120" t="s">
        <v>185</v>
      </c>
      <c r="U69" s="62">
        <v>3</v>
      </c>
      <c r="V69" s="62">
        <v>2</v>
      </c>
      <c r="W69" s="62">
        <v>178</v>
      </c>
      <c r="X69" s="31"/>
      <c r="Y69" s="31"/>
      <c r="Z69" s="53">
        <f t="shared" ref="Z69:Z100" si="42">M69</f>
        <v>29</v>
      </c>
      <c r="AA69" s="54"/>
      <c r="AB69" s="54"/>
      <c r="AC69" s="55" t="e">
        <f t="shared" ref="AC69:AC100" si="43">AB69/AA69</f>
        <v>#DIV/0!</v>
      </c>
      <c r="AD69" s="56">
        <f t="shared" ref="AD69:AD100" si="44">AA69-AB69</f>
        <v>0</v>
      </c>
      <c r="AF69" s="41"/>
      <c r="AG69" s="41"/>
      <c r="AI69" s="40"/>
      <c r="AJ69" s="34"/>
    </row>
    <row r="70" spans="1:37" ht="16" thickBot="1">
      <c r="A70" s="90" t="s">
        <v>194</v>
      </c>
      <c r="B70" s="39" t="str">
        <f t="shared" si="35"/>
        <v>중</v>
      </c>
      <c r="C70" s="13" t="str">
        <f t="shared" si="35"/>
        <v>하</v>
      </c>
      <c r="D70" s="130" t="str">
        <f t="shared" si="35"/>
        <v>신흥마을</v>
      </c>
      <c r="E70" s="50">
        <f t="shared" si="36"/>
        <v>33</v>
      </c>
      <c r="F70" s="50">
        <f t="shared" si="37"/>
        <v>2.7</v>
      </c>
      <c r="G70" s="50">
        <f t="shared" si="38"/>
        <v>2.2000000000000002</v>
      </c>
      <c r="H70" s="71">
        <v>2006.05</v>
      </c>
      <c r="I70" s="71">
        <v>721</v>
      </c>
      <c r="J70" s="51">
        <f t="shared" si="39"/>
        <v>20.950000000000045</v>
      </c>
      <c r="K70" s="71">
        <v>109</v>
      </c>
      <c r="L70" s="71">
        <v>84</v>
      </c>
      <c r="M70" s="71">
        <v>33</v>
      </c>
      <c r="N70" s="72">
        <v>27000</v>
      </c>
      <c r="O70" s="73">
        <v>22000</v>
      </c>
      <c r="P70" s="105">
        <f t="shared" si="40"/>
        <v>5000</v>
      </c>
      <c r="Q70" s="106">
        <f t="shared" si="41"/>
        <v>0.81481481481481477</v>
      </c>
      <c r="R70" s="73">
        <v>35000</v>
      </c>
      <c r="S70" s="111">
        <v>26500</v>
      </c>
      <c r="T70" s="123" t="s">
        <v>185</v>
      </c>
      <c r="U70" s="71">
        <v>3</v>
      </c>
      <c r="V70" s="71">
        <v>2</v>
      </c>
      <c r="W70" s="71">
        <v>204</v>
      </c>
      <c r="X70" s="31"/>
      <c r="Y70" s="31"/>
      <c r="Z70" s="53">
        <f t="shared" si="42"/>
        <v>33</v>
      </c>
      <c r="AA70" s="54"/>
      <c r="AB70" s="54"/>
      <c r="AC70" s="55" t="e">
        <f t="shared" si="43"/>
        <v>#DIV/0!</v>
      </c>
      <c r="AD70" s="56">
        <f t="shared" si="44"/>
        <v>0</v>
      </c>
      <c r="AF70" s="41"/>
      <c r="AG70" s="41"/>
      <c r="AI70" s="40"/>
      <c r="AJ70" s="34"/>
    </row>
    <row r="71" spans="1:37" ht="62">
      <c r="A71" s="90" t="s">
        <v>187</v>
      </c>
      <c r="B71" s="39" t="s">
        <v>18</v>
      </c>
      <c r="C71" s="21" t="s">
        <v>17</v>
      </c>
      <c r="D71" s="130" t="s">
        <v>140</v>
      </c>
      <c r="E71" s="50">
        <f t="shared" si="36"/>
        <v>30</v>
      </c>
      <c r="F71" s="50">
        <f t="shared" si="37"/>
        <v>3.3</v>
      </c>
      <c r="G71" s="50">
        <f t="shared" si="38"/>
        <v>2.7</v>
      </c>
      <c r="H71" s="101">
        <v>2011.08</v>
      </c>
      <c r="I71" s="101">
        <v>1025</v>
      </c>
      <c r="J71" s="51">
        <f t="shared" si="39"/>
        <v>15.920000000000073</v>
      </c>
      <c r="K71" s="59" t="s">
        <v>55</v>
      </c>
      <c r="L71" s="59">
        <v>74</v>
      </c>
      <c r="M71" s="59">
        <v>30</v>
      </c>
      <c r="N71" s="60">
        <v>33000</v>
      </c>
      <c r="O71" s="61">
        <v>27000</v>
      </c>
      <c r="P71" s="105">
        <f t="shared" si="40"/>
        <v>6000</v>
      </c>
      <c r="Q71" s="106">
        <f t="shared" si="41"/>
        <v>0.81818181818181823</v>
      </c>
      <c r="R71" s="61">
        <v>39000</v>
      </c>
      <c r="S71" s="107">
        <v>30500</v>
      </c>
      <c r="T71" s="119" t="s">
        <v>185</v>
      </c>
      <c r="U71" s="59">
        <v>3</v>
      </c>
      <c r="V71" s="59">
        <v>2</v>
      </c>
      <c r="W71" s="59">
        <v>55</v>
      </c>
      <c r="X71" s="141"/>
      <c r="Y71" s="31"/>
      <c r="Z71" s="53">
        <f t="shared" si="42"/>
        <v>30</v>
      </c>
      <c r="AA71" s="54"/>
      <c r="AB71" s="54"/>
      <c r="AC71" s="55" t="e">
        <f t="shared" si="43"/>
        <v>#DIV/0!</v>
      </c>
      <c r="AD71" s="56">
        <f t="shared" si="44"/>
        <v>0</v>
      </c>
      <c r="AF71" s="18"/>
      <c r="AG71" s="18">
        <f>AF71-AA71</f>
        <v>0</v>
      </c>
      <c r="AH71" s="19" t="e">
        <f>1+(AF71-AA71)/AA71</f>
        <v>#DIV/0!</v>
      </c>
      <c r="AI71" s="40" t="e">
        <f>AG71/AD71</f>
        <v>#DIV/0!</v>
      </c>
      <c r="AJ71" s="34"/>
      <c r="AK71" s="24"/>
    </row>
    <row r="72" spans="1:37" ht="201.5">
      <c r="A72" s="90" t="s">
        <v>187</v>
      </c>
      <c r="B72" s="39" t="str">
        <f t="shared" ref="B72:D73" si="45">B71</f>
        <v>하</v>
      </c>
      <c r="C72" s="13" t="str">
        <f t="shared" si="45"/>
        <v>중</v>
      </c>
      <c r="D72" s="130" t="str">
        <f t="shared" si="45"/>
        <v>아침LH</v>
      </c>
      <c r="E72" s="50">
        <f t="shared" si="36"/>
        <v>34</v>
      </c>
      <c r="F72" s="50">
        <f t="shared" si="37"/>
        <v>3.45</v>
      </c>
      <c r="G72" s="50">
        <f t="shared" si="38"/>
        <v>2.8</v>
      </c>
      <c r="H72" s="102">
        <f>H71</f>
        <v>2011.08</v>
      </c>
      <c r="I72" s="102">
        <f>I71</f>
        <v>1025</v>
      </c>
      <c r="J72" s="51">
        <f t="shared" si="39"/>
        <v>15.920000000000073</v>
      </c>
      <c r="K72" s="62" t="s">
        <v>56</v>
      </c>
      <c r="L72" s="62">
        <v>84</v>
      </c>
      <c r="M72" s="62">
        <v>34</v>
      </c>
      <c r="N72" s="63">
        <v>34500</v>
      </c>
      <c r="O72" s="64">
        <v>28000</v>
      </c>
      <c r="P72" s="105">
        <f t="shared" si="40"/>
        <v>6500</v>
      </c>
      <c r="Q72" s="106">
        <f t="shared" si="41"/>
        <v>0.81159420289855078</v>
      </c>
      <c r="R72" s="64">
        <v>54000</v>
      </c>
      <c r="S72" s="108">
        <v>38000</v>
      </c>
      <c r="T72" s="120" t="s">
        <v>185</v>
      </c>
      <c r="U72" s="62">
        <v>3</v>
      </c>
      <c r="V72" s="62">
        <v>2</v>
      </c>
      <c r="W72" s="62">
        <v>868</v>
      </c>
      <c r="X72" s="141"/>
      <c r="Y72" s="31"/>
      <c r="Z72" s="53">
        <f t="shared" si="42"/>
        <v>34</v>
      </c>
      <c r="AA72" s="54"/>
      <c r="AB72" s="54"/>
      <c r="AC72" s="55" t="e">
        <f t="shared" si="43"/>
        <v>#DIV/0!</v>
      </c>
      <c r="AD72" s="56">
        <f t="shared" si="44"/>
        <v>0</v>
      </c>
      <c r="AF72" s="18"/>
      <c r="AG72" s="18">
        <f>AF72-AA72</f>
        <v>0</v>
      </c>
      <c r="AH72" s="19" t="e">
        <f>1+(AF72-AA72)/AA72</f>
        <v>#DIV/0!</v>
      </c>
      <c r="AI72" s="40" t="e">
        <f>AG72/AD72</f>
        <v>#DIV/0!</v>
      </c>
      <c r="AJ72" s="34"/>
      <c r="AK72" s="24"/>
    </row>
    <row r="73" spans="1:37" ht="124">
      <c r="A73" s="90" t="s">
        <v>187</v>
      </c>
      <c r="B73" s="39" t="str">
        <f t="shared" si="45"/>
        <v>하</v>
      </c>
      <c r="C73" s="13" t="str">
        <f t="shared" si="45"/>
        <v>중</v>
      </c>
      <c r="D73" s="130" t="str">
        <f t="shared" si="45"/>
        <v>아침LH</v>
      </c>
      <c r="E73" s="50">
        <f t="shared" si="36"/>
        <v>47</v>
      </c>
      <c r="F73" s="50">
        <f t="shared" si="37"/>
        <v>0</v>
      </c>
      <c r="G73" s="50">
        <f t="shared" si="38"/>
        <v>0</v>
      </c>
      <c r="H73" s="102">
        <f>H72</f>
        <v>2011.08</v>
      </c>
      <c r="I73" s="102">
        <f>I72</f>
        <v>1025</v>
      </c>
      <c r="J73" s="51">
        <f t="shared" si="39"/>
        <v>15.920000000000073</v>
      </c>
      <c r="K73" s="62" t="s">
        <v>57</v>
      </c>
      <c r="L73" s="62">
        <v>118</v>
      </c>
      <c r="M73" s="62">
        <v>47</v>
      </c>
      <c r="N73" s="63">
        <v>0</v>
      </c>
      <c r="O73" s="64">
        <v>0</v>
      </c>
      <c r="P73" s="105">
        <f t="shared" si="40"/>
        <v>0</v>
      </c>
      <c r="Q73" s="106" t="e">
        <f t="shared" si="41"/>
        <v>#DIV/0!</v>
      </c>
      <c r="R73" s="64">
        <v>0</v>
      </c>
      <c r="S73" s="108">
        <v>0</v>
      </c>
      <c r="T73" s="120" t="s">
        <v>185</v>
      </c>
      <c r="U73" s="62">
        <v>4</v>
      </c>
      <c r="V73" s="62">
        <v>2</v>
      </c>
      <c r="W73" s="62">
        <v>102</v>
      </c>
      <c r="X73" s="141"/>
      <c r="Y73" s="31"/>
      <c r="Z73" s="53">
        <f t="shared" si="42"/>
        <v>47</v>
      </c>
      <c r="AA73" s="54"/>
      <c r="AB73" s="54"/>
      <c r="AC73" s="55" t="e">
        <f t="shared" si="43"/>
        <v>#DIV/0!</v>
      </c>
      <c r="AD73" s="56">
        <f t="shared" si="44"/>
        <v>0</v>
      </c>
      <c r="AF73" s="18"/>
      <c r="AG73" s="18">
        <f>AF73-AA73</f>
        <v>0</v>
      </c>
      <c r="AH73" s="19" t="e">
        <f>1+(AF73-AA73)/AA73</f>
        <v>#DIV/0!</v>
      </c>
      <c r="AI73" s="40" t="e">
        <f>AG73/AD73</f>
        <v>#DIV/0!</v>
      </c>
      <c r="AJ73" s="34"/>
      <c r="AK73" s="24"/>
    </row>
    <row r="74" spans="1:37" ht="31.5" thickBot="1">
      <c r="A74" s="90" t="s">
        <v>197</v>
      </c>
      <c r="B74" s="134" t="s">
        <v>17</v>
      </c>
      <c r="C74" s="135" t="s">
        <v>17</v>
      </c>
      <c r="D74" s="130" t="s">
        <v>169</v>
      </c>
      <c r="E74" s="50">
        <f t="shared" si="36"/>
        <v>24</v>
      </c>
      <c r="F74" s="50">
        <f t="shared" si="37"/>
        <v>2.8</v>
      </c>
      <c r="G74" s="50">
        <f t="shared" si="38"/>
        <v>2.1</v>
      </c>
      <c r="H74" s="65">
        <v>2007.04</v>
      </c>
      <c r="I74" s="65">
        <v>813</v>
      </c>
      <c r="J74" s="51">
        <f t="shared" si="39"/>
        <v>19.960000000000036</v>
      </c>
      <c r="K74" s="65" t="s">
        <v>104</v>
      </c>
      <c r="L74" s="65">
        <v>59</v>
      </c>
      <c r="M74" s="65">
        <v>24</v>
      </c>
      <c r="N74" s="66">
        <v>28000</v>
      </c>
      <c r="O74" s="67">
        <v>21000</v>
      </c>
      <c r="P74" s="105">
        <f t="shared" si="40"/>
        <v>7000</v>
      </c>
      <c r="Q74" s="106">
        <f t="shared" si="41"/>
        <v>0.75</v>
      </c>
      <c r="R74" s="67">
        <v>30800</v>
      </c>
      <c r="S74" s="109">
        <v>21000</v>
      </c>
      <c r="T74" s="121" t="s">
        <v>185</v>
      </c>
      <c r="U74" s="65">
        <v>3</v>
      </c>
      <c r="V74" s="65">
        <v>2</v>
      </c>
      <c r="W74" s="65">
        <v>396</v>
      </c>
      <c r="X74" s="31"/>
      <c r="Y74" s="31"/>
      <c r="Z74" s="53">
        <f t="shared" si="42"/>
        <v>24</v>
      </c>
      <c r="AA74" s="54"/>
      <c r="AB74" s="54"/>
      <c r="AC74" s="55" t="e">
        <f t="shared" si="43"/>
        <v>#DIV/0!</v>
      </c>
      <c r="AD74" s="56">
        <f t="shared" si="44"/>
        <v>0</v>
      </c>
      <c r="AF74" s="41"/>
      <c r="AG74" s="41"/>
      <c r="AI74" s="40"/>
      <c r="AJ74" s="34"/>
    </row>
    <row r="75" spans="1:37" ht="15.5">
      <c r="A75" s="90" t="s">
        <v>197</v>
      </c>
      <c r="B75" s="20" t="str">
        <f t="shared" ref="B75:D77" si="46">B74</f>
        <v>중</v>
      </c>
      <c r="C75" s="20" t="str">
        <f t="shared" si="46"/>
        <v>중</v>
      </c>
      <c r="D75" s="130" t="str">
        <f t="shared" si="46"/>
        <v>어진마을</v>
      </c>
      <c r="E75" s="50">
        <f t="shared" si="36"/>
        <v>24</v>
      </c>
      <c r="F75" s="50">
        <f t="shared" si="37"/>
        <v>2.5</v>
      </c>
      <c r="G75" s="50">
        <f t="shared" si="38"/>
        <v>1.8</v>
      </c>
      <c r="H75" s="59">
        <v>2007.04</v>
      </c>
      <c r="I75" s="59">
        <v>813</v>
      </c>
      <c r="J75" s="51">
        <f t="shared" si="39"/>
        <v>19.960000000000036</v>
      </c>
      <c r="K75" s="59" t="s">
        <v>105</v>
      </c>
      <c r="L75" s="59">
        <v>59</v>
      </c>
      <c r="M75" s="59">
        <v>24</v>
      </c>
      <c r="N75" s="60">
        <v>25000</v>
      </c>
      <c r="O75" s="61">
        <v>18000</v>
      </c>
      <c r="P75" s="105">
        <f t="shared" si="40"/>
        <v>7000</v>
      </c>
      <c r="Q75" s="106">
        <f t="shared" si="41"/>
        <v>0.72</v>
      </c>
      <c r="R75" s="61">
        <v>30000</v>
      </c>
      <c r="S75" s="107">
        <v>22000</v>
      </c>
      <c r="T75" s="119" t="s">
        <v>185</v>
      </c>
      <c r="U75" s="59">
        <v>3</v>
      </c>
      <c r="V75" s="59">
        <v>1</v>
      </c>
      <c r="W75" s="59">
        <v>58</v>
      </c>
      <c r="X75" s="31"/>
      <c r="Y75" s="31"/>
      <c r="Z75" s="53">
        <f t="shared" si="42"/>
        <v>24</v>
      </c>
      <c r="AA75" s="54"/>
      <c r="AB75" s="54"/>
      <c r="AC75" s="55" t="e">
        <f t="shared" si="43"/>
        <v>#DIV/0!</v>
      </c>
      <c r="AD75" s="56">
        <f t="shared" si="44"/>
        <v>0</v>
      </c>
      <c r="AF75" s="41"/>
      <c r="AG75" s="41"/>
      <c r="AI75" s="40"/>
      <c r="AJ75" s="34"/>
    </row>
    <row r="76" spans="1:37" ht="15.5">
      <c r="A76" s="90" t="s">
        <v>197</v>
      </c>
      <c r="B76" s="39" t="str">
        <f t="shared" si="46"/>
        <v>중</v>
      </c>
      <c r="C76" s="13" t="str">
        <f t="shared" si="46"/>
        <v>중</v>
      </c>
      <c r="D76" s="130" t="str">
        <f t="shared" si="46"/>
        <v>어진마을</v>
      </c>
      <c r="E76" s="50">
        <f t="shared" si="36"/>
        <v>30</v>
      </c>
      <c r="F76" s="50">
        <f t="shared" si="37"/>
        <v>2.8</v>
      </c>
      <c r="G76" s="50">
        <f t="shared" si="38"/>
        <v>2</v>
      </c>
      <c r="H76" s="62">
        <v>2007.04</v>
      </c>
      <c r="I76" s="62">
        <v>813</v>
      </c>
      <c r="J76" s="51">
        <f t="shared" si="39"/>
        <v>19.960000000000036</v>
      </c>
      <c r="K76" s="62">
        <v>100</v>
      </c>
      <c r="L76" s="62">
        <v>75</v>
      </c>
      <c r="M76" s="62">
        <v>30</v>
      </c>
      <c r="N76" s="63">
        <v>28000</v>
      </c>
      <c r="O76" s="64">
        <v>20000</v>
      </c>
      <c r="P76" s="105">
        <f t="shared" si="40"/>
        <v>8000</v>
      </c>
      <c r="Q76" s="106">
        <f t="shared" si="41"/>
        <v>0.7142857142857143</v>
      </c>
      <c r="R76" s="64">
        <v>36500</v>
      </c>
      <c r="S76" s="108">
        <v>26000</v>
      </c>
      <c r="T76" s="120" t="s">
        <v>185</v>
      </c>
      <c r="U76" s="62">
        <v>3</v>
      </c>
      <c r="V76" s="62">
        <v>2</v>
      </c>
      <c r="W76" s="62">
        <v>78</v>
      </c>
      <c r="X76" s="31"/>
      <c r="Y76" s="31"/>
      <c r="Z76" s="53">
        <f t="shared" si="42"/>
        <v>30</v>
      </c>
      <c r="AA76" s="54"/>
      <c r="AB76" s="54"/>
      <c r="AC76" s="55" t="e">
        <f t="shared" si="43"/>
        <v>#DIV/0!</v>
      </c>
      <c r="AD76" s="56">
        <f t="shared" si="44"/>
        <v>0</v>
      </c>
      <c r="AF76" s="41"/>
      <c r="AG76" s="41"/>
      <c r="AI76" s="40"/>
      <c r="AJ76" s="34"/>
    </row>
    <row r="77" spans="1:37" ht="31">
      <c r="A77" s="90" t="s">
        <v>197</v>
      </c>
      <c r="B77" s="39" t="str">
        <f t="shared" si="46"/>
        <v>중</v>
      </c>
      <c r="C77" s="13" t="str">
        <f t="shared" si="46"/>
        <v>중</v>
      </c>
      <c r="D77" s="130" t="str">
        <f t="shared" si="46"/>
        <v>어진마을</v>
      </c>
      <c r="E77" s="50">
        <f t="shared" si="36"/>
        <v>34</v>
      </c>
      <c r="F77" s="50">
        <f t="shared" si="37"/>
        <v>3.3</v>
      </c>
      <c r="G77" s="50">
        <f t="shared" si="38"/>
        <v>2.2000000000000002</v>
      </c>
      <c r="H77" s="62">
        <v>2007.04</v>
      </c>
      <c r="I77" s="62">
        <v>813</v>
      </c>
      <c r="J77" s="51">
        <f t="shared" si="39"/>
        <v>19.960000000000036</v>
      </c>
      <c r="K77" s="62" t="s">
        <v>106</v>
      </c>
      <c r="L77" s="62">
        <v>84</v>
      </c>
      <c r="M77" s="62">
        <v>34</v>
      </c>
      <c r="N77" s="63">
        <v>33000</v>
      </c>
      <c r="O77" s="64">
        <v>22000</v>
      </c>
      <c r="P77" s="105">
        <f t="shared" si="40"/>
        <v>11000</v>
      </c>
      <c r="Q77" s="106">
        <f t="shared" si="41"/>
        <v>0.66666666666666663</v>
      </c>
      <c r="R77" s="64">
        <v>39000</v>
      </c>
      <c r="S77" s="108">
        <v>28000</v>
      </c>
      <c r="T77" s="120" t="s">
        <v>185</v>
      </c>
      <c r="U77" s="62">
        <v>3</v>
      </c>
      <c r="V77" s="62">
        <v>2</v>
      </c>
      <c r="W77" s="62">
        <v>281</v>
      </c>
      <c r="X77" s="31"/>
      <c r="Y77" s="31"/>
      <c r="Z77" s="53">
        <f t="shared" si="42"/>
        <v>34</v>
      </c>
      <c r="AA77" s="54"/>
      <c r="AB77" s="54"/>
      <c r="AC77" s="55" t="e">
        <f t="shared" si="43"/>
        <v>#DIV/0!</v>
      </c>
      <c r="AD77" s="56">
        <f t="shared" si="44"/>
        <v>0</v>
      </c>
      <c r="AF77" s="41"/>
      <c r="AG77" s="41"/>
      <c r="AI77" s="40"/>
      <c r="AJ77" s="34"/>
    </row>
    <row r="78" spans="1:37" ht="46.5">
      <c r="A78" s="90" t="s">
        <v>189</v>
      </c>
      <c r="B78" s="39" t="s">
        <v>18</v>
      </c>
      <c r="C78" s="13" t="s">
        <v>18</v>
      </c>
      <c r="D78" s="130" t="s">
        <v>147</v>
      </c>
      <c r="E78" s="50">
        <f t="shared" si="36"/>
        <v>34</v>
      </c>
      <c r="F78" s="50">
        <f t="shared" si="37"/>
        <v>2.4</v>
      </c>
      <c r="G78" s="50">
        <f t="shared" si="38"/>
        <v>2</v>
      </c>
      <c r="H78" s="62">
        <v>2008.08</v>
      </c>
      <c r="I78" s="62">
        <v>877</v>
      </c>
      <c r="J78" s="51">
        <f t="shared" si="39"/>
        <v>18.920000000000073</v>
      </c>
      <c r="K78" s="62" t="s">
        <v>66</v>
      </c>
      <c r="L78" s="62">
        <v>84</v>
      </c>
      <c r="M78" s="62">
        <v>34</v>
      </c>
      <c r="N78" s="63">
        <v>24000</v>
      </c>
      <c r="O78" s="64">
        <v>20000</v>
      </c>
      <c r="P78" s="105">
        <f t="shared" si="40"/>
        <v>4000</v>
      </c>
      <c r="Q78" s="106">
        <f t="shared" si="41"/>
        <v>0.83333333333333337</v>
      </c>
      <c r="R78" s="64">
        <v>33000</v>
      </c>
      <c r="S78" s="108">
        <v>24500</v>
      </c>
      <c r="T78" s="120" t="s">
        <v>185</v>
      </c>
      <c r="U78" s="62">
        <v>3</v>
      </c>
      <c r="V78" s="62">
        <v>2</v>
      </c>
      <c r="W78" s="62">
        <v>753</v>
      </c>
      <c r="X78" s="141"/>
      <c r="Y78" s="31"/>
      <c r="Z78" s="53">
        <f t="shared" si="42"/>
        <v>34</v>
      </c>
      <c r="AA78" s="54"/>
      <c r="AB78" s="54"/>
      <c r="AC78" s="55" t="e">
        <f t="shared" si="43"/>
        <v>#DIV/0!</v>
      </c>
      <c r="AD78" s="56">
        <f t="shared" si="44"/>
        <v>0</v>
      </c>
      <c r="AF78" s="18"/>
      <c r="AG78" s="18">
        <f>AF78-AA78</f>
        <v>0</v>
      </c>
      <c r="AH78" s="19" t="e">
        <f>1+(AF78-AA78)/AA78</f>
        <v>#DIV/0!</v>
      </c>
      <c r="AI78" s="40" t="e">
        <f>AG78/AD78</f>
        <v>#DIV/0!</v>
      </c>
      <c r="AJ78" s="34"/>
    </row>
    <row r="79" spans="1:37" ht="16" thickBot="1">
      <c r="A79" s="90" t="s">
        <v>189</v>
      </c>
      <c r="B79" s="39" t="str">
        <f>B78</f>
        <v>하</v>
      </c>
      <c r="C79" s="13" t="str">
        <f>C78</f>
        <v>하</v>
      </c>
      <c r="D79" s="130" t="str">
        <f>D78</f>
        <v>오투그란데</v>
      </c>
      <c r="E79" s="50">
        <f t="shared" si="36"/>
        <v>43</v>
      </c>
      <c r="F79" s="50">
        <f t="shared" si="37"/>
        <v>0</v>
      </c>
      <c r="G79" s="50">
        <f t="shared" si="38"/>
        <v>0</v>
      </c>
      <c r="H79" s="71">
        <v>2008.08</v>
      </c>
      <c r="I79" s="71">
        <v>877</v>
      </c>
      <c r="J79" s="51">
        <f t="shared" si="39"/>
        <v>18.920000000000073</v>
      </c>
      <c r="K79" s="71">
        <v>143</v>
      </c>
      <c r="L79" s="71">
        <v>110</v>
      </c>
      <c r="M79" s="71">
        <v>43</v>
      </c>
      <c r="N79" s="72">
        <v>0</v>
      </c>
      <c r="O79" s="73">
        <v>0</v>
      </c>
      <c r="P79" s="105">
        <f t="shared" si="40"/>
        <v>0</v>
      </c>
      <c r="Q79" s="106" t="e">
        <f t="shared" si="41"/>
        <v>#DIV/0!</v>
      </c>
      <c r="R79" s="73">
        <v>0</v>
      </c>
      <c r="S79" s="111">
        <v>0</v>
      </c>
      <c r="T79" s="123" t="s">
        <v>185</v>
      </c>
      <c r="U79" s="71">
        <v>4</v>
      </c>
      <c r="V79" s="71">
        <v>2</v>
      </c>
      <c r="W79" s="71">
        <v>124</v>
      </c>
      <c r="X79" s="141"/>
      <c r="Y79" s="31"/>
      <c r="Z79" s="53">
        <f t="shared" si="42"/>
        <v>43</v>
      </c>
      <c r="AA79" s="54"/>
      <c r="AB79" s="54"/>
      <c r="AC79" s="55" t="e">
        <f t="shared" si="43"/>
        <v>#DIV/0!</v>
      </c>
      <c r="AD79" s="56">
        <f t="shared" si="44"/>
        <v>0</v>
      </c>
      <c r="AF79" s="18"/>
      <c r="AG79" s="18">
        <f>AF79-AA79</f>
        <v>0</v>
      </c>
      <c r="AH79" s="19" t="e">
        <f>1+(AF79-AA79)/AA79</f>
        <v>#DIV/0!</v>
      </c>
      <c r="AI79" s="40" t="e">
        <f>AG79/AD79</f>
        <v>#DIV/0!</v>
      </c>
      <c r="AJ79" s="34"/>
    </row>
    <row r="80" spans="1:37" ht="46.5">
      <c r="A80" s="90" t="s">
        <v>195</v>
      </c>
      <c r="B80" s="20" t="s">
        <v>18</v>
      </c>
      <c r="C80" s="20" t="s">
        <v>18</v>
      </c>
      <c r="D80" s="130" t="s">
        <v>164</v>
      </c>
      <c r="E80" s="50">
        <f t="shared" si="36"/>
        <v>22</v>
      </c>
      <c r="F80" s="50">
        <f t="shared" si="37"/>
        <v>1.5</v>
      </c>
      <c r="G80" s="50">
        <f t="shared" si="38"/>
        <v>1.2</v>
      </c>
      <c r="H80" s="59">
        <v>2003.05</v>
      </c>
      <c r="I80" s="59">
        <v>1350</v>
      </c>
      <c r="J80" s="51">
        <f t="shared" si="39"/>
        <v>23.950000000000045</v>
      </c>
      <c r="K80" s="59" t="s">
        <v>97</v>
      </c>
      <c r="L80" s="59">
        <v>49</v>
      </c>
      <c r="M80" s="59">
        <v>22</v>
      </c>
      <c r="N80" s="60">
        <v>15000</v>
      </c>
      <c r="O80" s="61">
        <v>12000</v>
      </c>
      <c r="P80" s="105">
        <f t="shared" si="40"/>
        <v>3000</v>
      </c>
      <c r="Q80" s="106">
        <f t="shared" si="41"/>
        <v>0.8</v>
      </c>
      <c r="R80" s="61">
        <v>20000</v>
      </c>
      <c r="S80" s="107">
        <v>13800</v>
      </c>
      <c r="T80" s="119" t="s">
        <v>185</v>
      </c>
      <c r="U80" s="59">
        <v>2</v>
      </c>
      <c r="V80" s="59">
        <v>1</v>
      </c>
      <c r="W80" s="59">
        <v>293</v>
      </c>
      <c r="X80" s="31"/>
      <c r="Y80" s="31"/>
      <c r="Z80" s="53">
        <f t="shared" si="42"/>
        <v>22</v>
      </c>
      <c r="AA80" s="54"/>
      <c r="AB80" s="54"/>
      <c r="AC80" s="55" t="e">
        <f t="shared" si="43"/>
        <v>#DIV/0!</v>
      </c>
      <c r="AD80" s="56">
        <f t="shared" si="44"/>
        <v>0</v>
      </c>
      <c r="AF80" s="41"/>
      <c r="AG80" s="41"/>
      <c r="AI80" s="40"/>
      <c r="AJ80" s="34"/>
    </row>
    <row r="81" spans="1:37" ht="31">
      <c r="A81" s="90" t="s">
        <v>195</v>
      </c>
      <c r="B81" s="39" t="str">
        <f t="shared" ref="B81:D84" si="47">B80</f>
        <v>하</v>
      </c>
      <c r="C81" s="13" t="str">
        <f t="shared" si="47"/>
        <v>하</v>
      </c>
      <c r="D81" s="130" t="str">
        <f t="shared" si="47"/>
        <v>용방마을</v>
      </c>
      <c r="E81" s="50">
        <f t="shared" si="36"/>
        <v>25</v>
      </c>
      <c r="F81" s="50">
        <f t="shared" si="37"/>
        <v>1.85</v>
      </c>
      <c r="G81" s="50">
        <f t="shared" si="38"/>
        <v>1.45</v>
      </c>
      <c r="H81" s="62">
        <v>2003.05</v>
      </c>
      <c r="I81" s="62">
        <v>1350</v>
      </c>
      <c r="J81" s="51">
        <f t="shared" si="39"/>
        <v>23.950000000000045</v>
      </c>
      <c r="K81" s="62" t="s">
        <v>98</v>
      </c>
      <c r="L81" s="62">
        <v>59</v>
      </c>
      <c r="M81" s="62">
        <v>25</v>
      </c>
      <c r="N81" s="63">
        <v>18500</v>
      </c>
      <c r="O81" s="64">
        <v>14500</v>
      </c>
      <c r="P81" s="105">
        <f t="shared" si="40"/>
        <v>4000</v>
      </c>
      <c r="Q81" s="106">
        <f t="shared" si="41"/>
        <v>0.78378378378378377</v>
      </c>
      <c r="R81" s="64">
        <v>18600</v>
      </c>
      <c r="S81" s="108">
        <v>16500</v>
      </c>
      <c r="T81" s="120" t="s">
        <v>185</v>
      </c>
      <c r="U81" s="62">
        <v>3</v>
      </c>
      <c r="V81" s="62">
        <v>1</v>
      </c>
      <c r="W81" s="62">
        <v>386</v>
      </c>
      <c r="X81" s="31"/>
      <c r="Y81" s="31"/>
      <c r="Z81" s="53">
        <f t="shared" si="42"/>
        <v>25</v>
      </c>
      <c r="AA81" s="54"/>
      <c r="AB81" s="54"/>
      <c r="AC81" s="55" t="e">
        <f t="shared" si="43"/>
        <v>#DIV/0!</v>
      </c>
      <c r="AD81" s="56">
        <f t="shared" si="44"/>
        <v>0</v>
      </c>
      <c r="AF81" s="41"/>
      <c r="AG81" s="41"/>
      <c r="AI81" s="40"/>
      <c r="AJ81" s="34"/>
    </row>
    <row r="82" spans="1:37" ht="47" thickBot="1">
      <c r="A82" s="90" t="s">
        <v>195</v>
      </c>
      <c r="B82" s="39" t="str">
        <f t="shared" si="47"/>
        <v>하</v>
      </c>
      <c r="C82" s="13" t="str">
        <f t="shared" si="47"/>
        <v>하</v>
      </c>
      <c r="D82" s="130" t="str">
        <f t="shared" si="47"/>
        <v>용방마을</v>
      </c>
      <c r="E82" s="50">
        <f t="shared" si="36"/>
        <v>27</v>
      </c>
      <c r="F82" s="50">
        <f t="shared" si="37"/>
        <v>1.8</v>
      </c>
      <c r="G82" s="50">
        <f t="shared" si="38"/>
        <v>1.6</v>
      </c>
      <c r="H82" s="65">
        <v>2003.05</v>
      </c>
      <c r="I82" s="65">
        <v>1350</v>
      </c>
      <c r="J82" s="51">
        <f t="shared" si="39"/>
        <v>23.950000000000045</v>
      </c>
      <c r="K82" s="65" t="s">
        <v>99</v>
      </c>
      <c r="L82" s="65">
        <v>66</v>
      </c>
      <c r="M82" s="65">
        <v>27</v>
      </c>
      <c r="N82" s="66">
        <v>18000</v>
      </c>
      <c r="O82" s="67">
        <v>16000</v>
      </c>
      <c r="P82" s="105">
        <f t="shared" si="40"/>
        <v>2000</v>
      </c>
      <c r="Q82" s="106">
        <f t="shared" si="41"/>
        <v>0.88888888888888884</v>
      </c>
      <c r="R82" s="67">
        <v>24000</v>
      </c>
      <c r="S82" s="109">
        <v>17500</v>
      </c>
      <c r="T82" s="121" t="s">
        <v>185</v>
      </c>
      <c r="U82" s="65">
        <v>2</v>
      </c>
      <c r="V82" s="65">
        <v>1</v>
      </c>
      <c r="W82" s="65">
        <v>18</v>
      </c>
      <c r="X82" s="31"/>
      <c r="Y82" s="31"/>
      <c r="Z82" s="53">
        <f t="shared" si="42"/>
        <v>27</v>
      </c>
      <c r="AA82" s="54"/>
      <c r="AB82" s="54"/>
      <c r="AC82" s="55" t="e">
        <f t="shared" si="43"/>
        <v>#DIV/0!</v>
      </c>
      <c r="AD82" s="56">
        <f t="shared" si="44"/>
        <v>0</v>
      </c>
      <c r="AF82" s="41"/>
      <c r="AG82" s="41"/>
      <c r="AI82" s="40"/>
      <c r="AJ82" s="34"/>
    </row>
    <row r="83" spans="1:37" ht="15.5">
      <c r="A83" s="90" t="s">
        <v>195</v>
      </c>
      <c r="B83" s="20" t="str">
        <f t="shared" si="47"/>
        <v>하</v>
      </c>
      <c r="C83" s="20" t="str">
        <f t="shared" si="47"/>
        <v>하</v>
      </c>
      <c r="D83" s="130" t="str">
        <f t="shared" si="47"/>
        <v>용방마을</v>
      </c>
      <c r="E83" s="50">
        <f t="shared" si="36"/>
        <v>30</v>
      </c>
      <c r="F83" s="50">
        <f t="shared" si="37"/>
        <v>2.0499999999999998</v>
      </c>
      <c r="G83" s="50">
        <f t="shared" si="38"/>
        <v>1.7</v>
      </c>
      <c r="H83" s="59">
        <v>2003.05</v>
      </c>
      <c r="I83" s="59">
        <v>1350</v>
      </c>
      <c r="J83" s="51">
        <f t="shared" si="39"/>
        <v>23.950000000000045</v>
      </c>
      <c r="K83" s="59">
        <v>98</v>
      </c>
      <c r="L83" s="59">
        <v>72</v>
      </c>
      <c r="M83" s="59">
        <v>30</v>
      </c>
      <c r="N83" s="60">
        <v>20500</v>
      </c>
      <c r="O83" s="61">
        <v>17000</v>
      </c>
      <c r="P83" s="105">
        <f t="shared" si="40"/>
        <v>3500</v>
      </c>
      <c r="Q83" s="106">
        <f t="shared" si="41"/>
        <v>0.82926829268292679</v>
      </c>
      <c r="R83" s="61">
        <v>28000</v>
      </c>
      <c r="S83" s="107">
        <v>20000</v>
      </c>
      <c r="T83" s="119" t="s">
        <v>185</v>
      </c>
      <c r="U83" s="59">
        <v>3</v>
      </c>
      <c r="V83" s="59">
        <v>2</v>
      </c>
      <c r="W83" s="59">
        <v>195</v>
      </c>
      <c r="X83" s="31"/>
      <c r="Y83" s="31"/>
      <c r="Z83" s="53">
        <f t="shared" si="42"/>
        <v>30</v>
      </c>
      <c r="AA83" s="54"/>
      <c r="AB83" s="54"/>
      <c r="AC83" s="55" t="e">
        <f t="shared" si="43"/>
        <v>#DIV/0!</v>
      </c>
      <c r="AD83" s="56">
        <f t="shared" si="44"/>
        <v>0</v>
      </c>
      <c r="AF83" s="41"/>
      <c r="AG83" s="41"/>
      <c r="AI83" s="40"/>
      <c r="AJ83" s="34"/>
    </row>
    <row r="84" spans="1:37" ht="46.5">
      <c r="A84" s="90" t="s">
        <v>195</v>
      </c>
      <c r="B84" s="39" t="str">
        <f t="shared" si="47"/>
        <v>하</v>
      </c>
      <c r="C84" s="13" t="str">
        <f t="shared" si="47"/>
        <v>하</v>
      </c>
      <c r="D84" s="130" t="str">
        <f t="shared" si="47"/>
        <v>용방마을</v>
      </c>
      <c r="E84" s="50">
        <f t="shared" si="36"/>
        <v>35</v>
      </c>
      <c r="F84" s="50">
        <f t="shared" si="37"/>
        <v>2.25</v>
      </c>
      <c r="G84" s="50">
        <f t="shared" si="38"/>
        <v>1.8</v>
      </c>
      <c r="H84" s="62">
        <v>2003.05</v>
      </c>
      <c r="I84" s="62">
        <v>1350</v>
      </c>
      <c r="J84" s="51">
        <f t="shared" si="39"/>
        <v>23.950000000000045</v>
      </c>
      <c r="K84" s="62" t="s">
        <v>100</v>
      </c>
      <c r="L84" s="62">
        <v>84</v>
      </c>
      <c r="M84" s="62">
        <v>35</v>
      </c>
      <c r="N84" s="63">
        <v>22500</v>
      </c>
      <c r="O84" s="64">
        <v>18000</v>
      </c>
      <c r="P84" s="105">
        <f t="shared" si="40"/>
        <v>4500</v>
      </c>
      <c r="Q84" s="106">
        <f t="shared" si="41"/>
        <v>0.8</v>
      </c>
      <c r="R84" s="64">
        <v>34000</v>
      </c>
      <c r="S84" s="108">
        <v>22500</v>
      </c>
      <c r="T84" s="120" t="s">
        <v>185</v>
      </c>
      <c r="U84" s="62">
        <v>3</v>
      </c>
      <c r="V84" s="62">
        <v>2</v>
      </c>
      <c r="W84" s="62">
        <v>458</v>
      </c>
      <c r="X84" s="31"/>
      <c r="Y84" s="31"/>
      <c r="Z84" s="53">
        <f t="shared" si="42"/>
        <v>35</v>
      </c>
      <c r="AA84" s="54"/>
      <c r="AB84" s="54"/>
      <c r="AC84" s="55" t="e">
        <f t="shared" si="43"/>
        <v>#DIV/0!</v>
      </c>
      <c r="AD84" s="56">
        <f t="shared" si="44"/>
        <v>0</v>
      </c>
      <c r="AF84" s="41"/>
      <c r="AG84" s="41"/>
      <c r="AI84" s="40"/>
      <c r="AJ84" s="34"/>
    </row>
    <row r="85" spans="1:37" ht="31">
      <c r="A85" s="90" t="s">
        <v>199</v>
      </c>
      <c r="B85" s="39" t="str">
        <f>B84</f>
        <v>하</v>
      </c>
      <c r="C85" s="135" t="s">
        <v>17</v>
      </c>
      <c r="D85" s="130" t="s">
        <v>174</v>
      </c>
      <c r="E85" s="50">
        <f t="shared" si="36"/>
        <v>25</v>
      </c>
      <c r="F85" s="50">
        <f t="shared" si="37"/>
        <v>3</v>
      </c>
      <c r="G85" s="50">
        <f t="shared" si="38"/>
        <v>2</v>
      </c>
      <c r="H85" s="62">
        <v>2013.06</v>
      </c>
      <c r="I85" s="62">
        <v>960</v>
      </c>
      <c r="J85" s="51">
        <f t="shared" si="39"/>
        <v>13.940000000000055</v>
      </c>
      <c r="K85" s="62" t="s">
        <v>115</v>
      </c>
      <c r="L85" s="62">
        <v>59</v>
      </c>
      <c r="M85" s="62">
        <v>25</v>
      </c>
      <c r="N85" s="63">
        <v>30000</v>
      </c>
      <c r="O85" s="64">
        <v>20000</v>
      </c>
      <c r="P85" s="105">
        <f t="shared" si="40"/>
        <v>10000</v>
      </c>
      <c r="Q85" s="106">
        <f t="shared" si="41"/>
        <v>0.66666666666666663</v>
      </c>
      <c r="R85" s="64">
        <v>33000</v>
      </c>
      <c r="S85" s="108">
        <v>29000</v>
      </c>
      <c r="T85" s="120" t="s">
        <v>185</v>
      </c>
      <c r="U85" s="62">
        <v>3</v>
      </c>
      <c r="V85" s="62">
        <v>2</v>
      </c>
      <c r="W85" s="62">
        <v>72</v>
      </c>
      <c r="X85" s="31"/>
      <c r="Y85" s="31"/>
      <c r="Z85" s="53">
        <f t="shared" si="42"/>
        <v>25</v>
      </c>
      <c r="AA85" s="54"/>
      <c r="AB85" s="54"/>
      <c r="AC85" s="55" t="e">
        <f t="shared" si="43"/>
        <v>#DIV/0!</v>
      </c>
      <c r="AD85" s="56">
        <f t="shared" si="44"/>
        <v>0</v>
      </c>
      <c r="AF85" s="41"/>
      <c r="AG85" s="41"/>
      <c r="AI85" s="40"/>
      <c r="AJ85" s="34"/>
    </row>
    <row r="86" spans="1:37" ht="124.5" thickBot="1">
      <c r="A86" s="90" t="s">
        <v>199</v>
      </c>
      <c r="B86" s="39" t="str">
        <f>B85</f>
        <v>하</v>
      </c>
      <c r="C86" s="13" t="str">
        <f>C85</f>
        <v>중</v>
      </c>
      <c r="D86" s="130" t="str">
        <f>D85</f>
        <v>위드힐</v>
      </c>
      <c r="E86" s="50">
        <f t="shared" si="36"/>
        <v>33</v>
      </c>
      <c r="F86" s="50">
        <f t="shared" si="37"/>
        <v>3.1</v>
      </c>
      <c r="G86" s="50">
        <f t="shared" si="38"/>
        <v>2.4</v>
      </c>
      <c r="H86" s="65">
        <v>2013.06</v>
      </c>
      <c r="I86" s="65">
        <v>960</v>
      </c>
      <c r="J86" s="51">
        <f t="shared" si="39"/>
        <v>13.940000000000055</v>
      </c>
      <c r="K86" s="65" t="s">
        <v>116</v>
      </c>
      <c r="L86" s="65">
        <v>84</v>
      </c>
      <c r="M86" s="65">
        <v>33</v>
      </c>
      <c r="N86" s="66">
        <v>31000</v>
      </c>
      <c r="O86" s="67">
        <v>24000</v>
      </c>
      <c r="P86" s="105">
        <f t="shared" si="40"/>
        <v>7000</v>
      </c>
      <c r="Q86" s="106">
        <f t="shared" si="41"/>
        <v>0.77419354838709675</v>
      </c>
      <c r="R86" s="67">
        <v>44000</v>
      </c>
      <c r="S86" s="109">
        <v>36000</v>
      </c>
      <c r="T86" s="121" t="s">
        <v>185</v>
      </c>
      <c r="U86" s="65">
        <v>3</v>
      </c>
      <c r="V86" s="65">
        <v>2</v>
      </c>
      <c r="W86" s="65">
        <v>799</v>
      </c>
      <c r="X86" s="31"/>
      <c r="Y86" s="31"/>
      <c r="Z86" s="53">
        <f t="shared" si="42"/>
        <v>33</v>
      </c>
      <c r="AA86" s="54"/>
      <c r="AB86" s="54"/>
      <c r="AC86" s="55" t="e">
        <f t="shared" si="43"/>
        <v>#DIV/0!</v>
      </c>
      <c r="AD86" s="56">
        <f t="shared" si="44"/>
        <v>0</v>
      </c>
      <c r="AF86" s="41"/>
      <c r="AG86" s="41"/>
      <c r="AI86" s="40"/>
      <c r="AJ86" s="34"/>
    </row>
    <row r="87" spans="1:37" ht="62">
      <c r="A87" s="90" t="s">
        <v>199</v>
      </c>
      <c r="B87" s="20" t="str">
        <f>B86</f>
        <v>하</v>
      </c>
      <c r="C87" s="20" t="str">
        <f>C86</f>
        <v>중</v>
      </c>
      <c r="D87" s="130" t="str">
        <f>D86</f>
        <v>위드힐</v>
      </c>
      <c r="E87" s="50">
        <f t="shared" si="36"/>
        <v>45</v>
      </c>
      <c r="F87" s="50">
        <f t="shared" si="37"/>
        <v>0</v>
      </c>
      <c r="G87" s="50">
        <f t="shared" si="38"/>
        <v>0</v>
      </c>
      <c r="H87" s="59">
        <v>2013.06</v>
      </c>
      <c r="I87" s="59">
        <v>960</v>
      </c>
      <c r="J87" s="51">
        <f t="shared" si="39"/>
        <v>13.940000000000055</v>
      </c>
      <c r="K87" s="59" t="s">
        <v>117</v>
      </c>
      <c r="L87" s="59">
        <v>118</v>
      </c>
      <c r="M87" s="59">
        <v>45</v>
      </c>
      <c r="N87" s="60">
        <v>0</v>
      </c>
      <c r="O87" s="61">
        <v>0</v>
      </c>
      <c r="P87" s="105">
        <f t="shared" si="40"/>
        <v>0</v>
      </c>
      <c r="Q87" s="106" t="e">
        <f t="shared" si="41"/>
        <v>#DIV/0!</v>
      </c>
      <c r="R87" s="61">
        <v>0</v>
      </c>
      <c r="S87" s="107">
        <v>0</v>
      </c>
      <c r="T87" s="119" t="s">
        <v>185</v>
      </c>
      <c r="U87" s="59">
        <v>4</v>
      </c>
      <c r="V87" s="59">
        <v>2</v>
      </c>
      <c r="W87" s="59">
        <v>89</v>
      </c>
      <c r="X87" s="31"/>
      <c r="Y87" s="31"/>
      <c r="Z87" s="53">
        <f t="shared" si="42"/>
        <v>45</v>
      </c>
      <c r="AA87" s="54"/>
      <c r="AB87" s="54"/>
      <c r="AC87" s="55" t="e">
        <f t="shared" si="43"/>
        <v>#DIV/0!</v>
      </c>
      <c r="AD87" s="56">
        <f t="shared" si="44"/>
        <v>0</v>
      </c>
      <c r="AF87" s="41"/>
      <c r="AG87" s="41"/>
      <c r="AI87" s="40"/>
      <c r="AJ87" s="34"/>
    </row>
    <row r="88" spans="1:37" ht="46.5">
      <c r="A88" s="90" t="s">
        <v>188</v>
      </c>
      <c r="B88" s="134" t="s">
        <v>17</v>
      </c>
      <c r="C88" s="13" t="s">
        <v>18</v>
      </c>
      <c r="D88" s="130" t="s">
        <v>141</v>
      </c>
      <c r="E88" s="50">
        <f t="shared" si="36"/>
        <v>33</v>
      </c>
      <c r="F88" s="50">
        <f t="shared" si="37"/>
        <v>3.1</v>
      </c>
      <c r="G88" s="50">
        <f t="shared" si="38"/>
        <v>2.5</v>
      </c>
      <c r="H88" s="71">
        <v>2007.06</v>
      </c>
      <c r="I88" s="71">
        <v>664</v>
      </c>
      <c r="J88" s="51">
        <f t="shared" si="39"/>
        <v>19.940000000000055</v>
      </c>
      <c r="K88" s="71" t="s">
        <v>60</v>
      </c>
      <c r="L88" s="71">
        <v>84</v>
      </c>
      <c r="M88" s="71">
        <v>33</v>
      </c>
      <c r="N88" s="72">
        <v>31000</v>
      </c>
      <c r="O88" s="73">
        <v>25000</v>
      </c>
      <c r="P88" s="105">
        <f t="shared" si="40"/>
        <v>6000</v>
      </c>
      <c r="Q88" s="106">
        <f t="shared" si="41"/>
        <v>0.80645161290322576</v>
      </c>
      <c r="R88" s="64">
        <v>41000</v>
      </c>
      <c r="S88" s="108">
        <v>29700</v>
      </c>
      <c r="T88" s="123" t="s">
        <v>185</v>
      </c>
      <c r="U88" s="71">
        <v>3</v>
      </c>
      <c r="V88" s="71">
        <v>2</v>
      </c>
      <c r="W88" s="71">
        <v>664</v>
      </c>
      <c r="X88" s="141"/>
      <c r="Y88" s="31"/>
      <c r="Z88" s="53">
        <f t="shared" si="42"/>
        <v>33</v>
      </c>
      <c r="AA88" s="54"/>
      <c r="AB88" s="54"/>
      <c r="AC88" s="55" t="e">
        <f t="shared" si="43"/>
        <v>#DIV/0!</v>
      </c>
      <c r="AD88" s="56">
        <f t="shared" si="44"/>
        <v>0</v>
      </c>
      <c r="AF88" s="18"/>
      <c r="AG88" s="18">
        <f>AF88-AA88</f>
        <v>0</v>
      </c>
      <c r="AH88" s="19" t="e">
        <f>1+(AF88-AA88)/AA88</f>
        <v>#DIV/0!</v>
      </c>
      <c r="AI88" s="40" t="e">
        <f>AG88/AD88</f>
        <v>#DIV/0!</v>
      </c>
      <c r="AJ88" s="34"/>
      <c r="AK88" s="24"/>
    </row>
    <row r="89" spans="1:37" ht="46.5">
      <c r="A89" s="90" t="s">
        <v>191</v>
      </c>
      <c r="B89" s="134" t="s">
        <v>17</v>
      </c>
      <c r="C89" s="135" t="s">
        <v>17</v>
      </c>
      <c r="D89" s="130" t="s">
        <v>151</v>
      </c>
      <c r="E89" s="50">
        <f t="shared" si="36"/>
        <v>36</v>
      </c>
      <c r="F89" s="50">
        <f t="shared" si="37"/>
        <v>4.3</v>
      </c>
      <c r="G89" s="50">
        <f t="shared" si="38"/>
        <v>2.8</v>
      </c>
      <c r="H89" s="62">
        <v>2007.02</v>
      </c>
      <c r="I89" s="62">
        <v>1241</v>
      </c>
      <c r="J89" s="51">
        <f t="shared" si="39"/>
        <v>19.980000000000018</v>
      </c>
      <c r="K89" s="62" t="s">
        <v>77</v>
      </c>
      <c r="L89" s="62">
        <v>84</v>
      </c>
      <c r="M89" s="62">
        <v>36</v>
      </c>
      <c r="N89" s="63">
        <v>43000</v>
      </c>
      <c r="O89" s="64">
        <v>28000</v>
      </c>
      <c r="P89" s="105">
        <f t="shared" si="40"/>
        <v>15000</v>
      </c>
      <c r="Q89" s="106">
        <f t="shared" si="41"/>
        <v>0.65116279069767447</v>
      </c>
      <c r="R89" s="64">
        <v>35000</v>
      </c>
      <c r="S89" s="108">
        <v>23000</v>
      </c>
      <c r="T89" s="120" t="s">
        <v>185</v>
      </c>
      <c r="U89" s="62">
        <v>3</v>
      </c>
      <c r="V89" s="62">
        <v>2</v>
      </c>
      <c r="W89" s="62">
        <v>701</v>
      </c>
      <c r="X89" s="31"/>
      <c r="Y89" s="31"/>
      <c r="Z89" s="53">
        <f t="shared" si="42"/>
        <v>36</v>
      </c>
      <c r="AA89" s="54"/>
      <c r="AB89" s="54"/>
      <c r="AC89" s="55" t="e">
        <f t="shared" si="43"/>
        <v>#DIV/0!</v>
      </c>
      <c r="AD89" s="56">
        <f t="shared" si="44"/>
        <v>0</v>
      </c>
      <c r="AF89" s="41"/>
      <c r="AG89" s="41"/>
      <c r="AI89" s="40"/>
      <c r="AJ89" s="34"/>
    </row>
    <row r="90" spans="1:37" ht="15.5">
      <c r="A90" s="90" t="s">
        <v>191</v>
      </c>
      <c r="B90" s="39" t="str">
        <f t="shared" ref="B90:D91" si="48">B89</f>
        <v>중</v>
      </c>
      <c r="C90" s="13" t="str">
        <f t="shared" si="48"/>
        <v>중</v>
      </c>
      <c r="D90" s="130" t="str">
        <f t="shared" si="48"/>
        <v>은어송2단지코오롱하늘채</v>
      </c>
      <c r="E90" s="50">
        <f t="shared" si="36"/>
        <v>41</v>
      </c>
      <c r="F90" s="50">
        <f t="shared" si="37"/>
        <v>0</v>
      </c>
      <c r="G90" s="50">
        <f t="shared" si="38"/>
        <v>0</v>
      </c>
      <c r="H90" s="62">
        <v>2007.02</v>
      </c>
      <c r="I90" s="62">
        <v>1241</v>
      </c>
      <c r="J90" s="51">
        <f t="shared" si="39"/>
        <v>19.980000000000018</v>
      </c>
      <c r="K90" s="62">
        <v>135</v>
      </c>
      <c r="L90" s="62">
        <v>102</v>
      </c>
      <c r="M90" s="62">
        <v>41</v>
      </c>
      <c r="N90" s="63">
        <v>0</v>
      </c>
      <c r="O90" s="64">
        <v>0</v>
      </c>
      <c r="P90" s="105">
        <f t="shared" si="40"/>
        <v>0</v>
      </c>
      <c r="Q90" s="106" t="e">
        <f t="shared" si="41"/>
        <v>#DIV/0!</v>
      </c>
      <c r="R90" s="64">
        <v>0</v>
      </c>
      <c r="S90" s="108">
        <v>0</v>
      </c>
      <c r="T90" s="120" t="s">
        <v>185</v>
      </c>
      <c r="U90" s="62">
        <v>4</v>
      </c>
      <c r="V90" s="62">
        <v>2</v>
      </c>
      <c r="W90" s="62">
        <v>420</v>
      </c>
      <c r="X90" s="31"/>
      <c r="Y90" s="31"/>
      <c r="Z90" s="53">
        <f t="shared" si="42"/>
        <v>41</v>
      </c>
      <c r="AA90" s="54"/>
      <c r="AB90" s="54"/>
      <c r="AC90" s="55" t="e">
        <f t="shared" si="43"/>
        <v>#DIV/0!</v>
      </c>
      <c r="AD90" s="56">
        <f t="shared" si="44"/>
        <v>0</v>
      </c>
      <c r="AF90" s="41"/>
      <c r="AG90" s="41"/>
      <c r="AI90" s="40"/>
      <c r="AJ90" s="34"/>
    </row>
    <row r="91" spans="1:37" ht="16" thickBot="1">
      <c r="A91" s="90" t="s">
        <v>191</v>
      </c>
      <c r="B91" s="39" t="str">
        <f t="shared" si="48"/>
        <v>중</v>
      </c>
      <c r="C91" s="13" t="str">
        <f t="shared" si="48"/>
        <v>중</v>
      </c>
      <c r="D91" s="130" t="str">
        <f t="shared" si="48"/>
        <v>은어송2단지코오롱하늘채</v>
      </c>
      <c r="E91" s="50">
        <f t="shared" si="36"/>
        <v>47</v>
      </c>
      <c r="F91" s="50">
        <f t="shared" si="37"/>
        <v>0</v>
      </c>
      <c r="G91" s="50">
        <f t="shared" si="38"/>
        <v>0</v>
      </c>
      <c r="H91" s="94">
        <v>2007.02</v>
      </c>
      <c r="I91" s="94">
        <v>1241</v>
      </c>
      <c r="J91" s="51">
        <f t="shared" si="39"/>
        <v>19.980000000000018</v>
      </c>
      <c r="K91" s="94">
        <v>155</v>
      </c>
      <c r="L91" s="94">
        <v>121</v>
      </c>
      <c r="M91" s="94">
        <v>47</v>
      </c>
      <c r="N91" s="95">
        <v>0</v>
      </c>
      <c r="O91" s="96">
        <v>0</v>
      </c>
      <c r="P91" s="105">
        <f t="shared" si="40"/>
        <v>0</v>
      </c>
      <c r="Q91" s="106" t="e">
        <f t="shared" si="41"/>
        <v>#DIV/0!</v>
      </c>
      <c r="R91" s="67">
        <v>0</v>
      </c>
      <c r="S91" s="109">
        <v>0</v>
      </c>
      <c r="T91" s="129" t="s">
        <v>185</v>
      </c>
      <c r="U91" s="94">
        <v>4</v>
      </c>
      <c r="V91" s="94">
        <v>2</v>
      </c>
      <c r="W91" s="94">
        <v>120</v>
      </c>
      <c r="X91" s="31"/>
      <c r="Y91" s="31"/>
      <c r="Z91" s="53">
        <f t="shared" si="42"/>
        <v>47</v>
      </c>
      <c r="AA91" s="54"/>
      <c r="AB91" s="54"/>
      <c r="AC91" s="55" t="e">
        <f t="shared" si="43"/>
        <v>#DIV/0!</v>
      </c>
      <c r="AD91" s="56">
        <f t="shared" si="44"/>
        <v>0</v>
      </c>
      <c r="AF91" s="41"/>
      <c r="AG91" s="41"/>
      <c r="AI91" s="40"/>
      <c r="AJ91" s="34"/>
    </row>
    <row r="92" spans="1:37" ht="31">
      <c r="A92" s="90" t="s">
        <v>188</v>
      </c>
      <c r="B92" s="21" t="s">
        <v>17</v>
      </c>
      <c r="C92" s="20" t="s">
        <v>16</v>
      </c>
      <c r="D92" s="130" t="s">
        <v>142</v>
      </c>
      <c r="E92" s="50">
        <f t="shared" si="36"/>
        <v>36</v>
      </c>
      <c r="F92" s="50">
        <f t="shared" si="37"/>
        <v>3.1</v>
      </c>
      <c r="G92" s="50">
        <f t="shared" si="38"/>
        <v>2.5</v>
      </c>
      <c r="H92" s="101">
        <v>2006.07</v>
      </c>
      <c r="I92" s="101">
        <v>696</v>
      </c>
      <c r="J92" s="51">
        <f t="shared" si="39"/>
        <v>20.930000000000064</v>
      </c>
      <c r="K92" s="59" t="s">
        <v>61</v>
      </c>
      <c r="L92" s="59">
        <v>84</v>
      </c>
      <c r="M92" s="59">
        <v>36</v>
      </c>
      <c r="N92" s="60">
        <v>31000</v>
      </c>
      <c r="O92" s="61">
        <v>25000</v>
      </c>
      <c r="P92" s="105">
        <f t="shared" si="40"/>
        <v>6000</v>
      </c>
      <c r="Q92" s="106">
        <f t="shared" si="41"/>
        <v>0.80645161290322576</v>
      </c>
      <c r="R92" s="61">
        <v>46000</v>
      </c>
      <c r="S92" s="107">
        <v>35000</v>
      </c>
      <c r="T92" s="119" t="s">
        <v>185</v>
      </c>
      <c r="U92" s="59">
        <v>3</v>
      </c>
      <c r="V92" s="59">
        <v>2</v>
      </c>
      <c r="W92" s="59">
        <v>414</v>
      </c>
      <c r="X92" s="141"/>
      <c r="Y92" s="31"/>
      <c r="Z92" s="53">
        <f t="shared" si="42"/>
        <v>36</v>
      </c>
      <c r="AA92" s="54"/>
      <c r="AB92" s="54"/>
      <c r="AC92" s="55" t="e">
        <f t="shared" si="43"/>
        <v>#DIV/0!</v>
      </c>
      <c r="AD92" s="56">
        <f t="shared" si="44"/>
        <v>0</v>
      </c>
      <c r="AF92" s="18"/>
      <c r="AG92" s="18">
        <f>AF92-AA92</f>
        <v>0</v>
      </c>
      <c r="AH92" s="19" t="e">
        <f>1+(AF92-AA92)/AA92</f>
        <v>#DIV/0!</v>
      </c>
      <c r="AI92" s="40" t="e">
        <f>AG92/AD92</f>
        <v>#DIV/0!</v>
      </c>
      <c r="AJ92" s="34"/>
      <c r="AK92" s="24"/>
    </row>
    <row r="93" spans="1:37" ht="31">
      <c r="A93" s="90" t="s">
        <v>188</v>
      </c>
      <c r="B93" s="39" t="str">
        <f t="shared" ref="B93:D94" si="49">B92</f>
        <v>중</v>
      </c>
      <c r="C93" s="13" t="str">
        <f t="shared" si="49"/>
        <v>상</v>
      </c>
      <c r="D93" s="130" t="str">
        <f t="shared" si="49"/>
        <v>은어송3단지아이파크</v>
      </c>
      <c r="E93" s="50">
        <f t="shared" si="36"/>
        <v>42</v>
      </c>
      <c r="F93" s="50">
        <f t="shared" si="37"/>
        <v>0</v>
      </c>
      <c r="G93" s="50">
        <f t="shared" si="38"/>
        <v>0</v>
      </c>
      <c r="H93" s="102">
        <f>H92</f>
        <v>2006.07</v>
      </c>
      <c r="I93" s="102">
        <f>I92</f>
        <v>696</v>
      </c>
      <c r="J93" s="51">
        <f t="shared" si="39"/>
        <v>20.930000000000064</v>
      </c>
      <c r="K93" s="62" t="s">
        <v>62</v>
      </c>
      <c r="L93" s="62">
        <v>101</v>
      </c>
      <c r="M93" s="62">
        <v>42</v>
      </c>
      <c r="N93" s="63">
        <v>0</v>
      </c>
      <c r="O93" s="64">
        <v>0</v>
      </c>
      <c r="P93" s="105">
        <f t="shared" si="40"/>
        <v>0</v>
      </c>
      <c r="Q93" s="106" t="e">
        <f t="shared" si="41"/>
        <v>#DIV/0!</v>
      </c>
      <c r="R93" s="64">
        <v>0</v>
      </c>
      <c r="S93" s="108">
        <v>0</v>
      </c>
      <c r="T93" s="120" t="s">
        <v>185</v>
      </c>
      <c r="U93" s="62">
        <v>3</v>
      </c>
      <c r="V93" s="62">
        <v>2</v>
      </c>
      <c r="W93" s="62">
        <v>219</v>
      </c>
      <c r="X93" s="141"/>
      <c r="Y93" s="31"/>
      <c r="Z93" s="53">
        <f t="shared" si="42"/>
        <v>42</v>
      </c>
      <c r="AA93" s="54"/>
      <c r="AB93" s="54"/>
      <c r="AC93" s="55" t="e">
        <f t="shared" si="43"/>
        <v>#DIV/0!</v>
      </c>
      <c r="AD93" s="56">
        <f t="shared" si="44"/>
        <v>0</v>
      </c>
      <c r="AF93" s="18"/>
      <c r="AG93" s="18">
        <f>AF93-AA93</f>
        <v>0</v>
      </c>
      <c r="AH93" s="19" t="e">
        <f>1+(AF93-AA93)/AA93</f>
        <v>#DIV/0!</v>
      </c>
      <c r="AI93" s="40" t="e">
        <f>AG93/AD93</f>
        <v>#DIV/0!</v>
      </c>
      <c r="AJ93" s="34"/>
      <c r="AK93" s="24"/>
    </row>
    <row r="94" spans="1:37" ht="16" thickBot="1">
      <c r="A94" s="90" t="s">
        <v>188</v>
      </c>
      <c r="B94" s="39" t="str">
        <f t="shared" si="49"/>
        <v>중</v>
      </c>
      <c r="C94" s="13" t="str">
        <f t="shared" si="49"/>
        <v>상</v>
      </c>
      <c r="D94" s="130" t="str">
        <f t="shared" si="49"/>
        <v>은어송3단지아이파크</v>
      </c>
      <c r="E94" s="50">
        <f t="shared" si="36"/>
        <v>51</v>
      </c>
      <c r="F94" s="50">
        <f t="shared" si="37"/>
        <v>0</v>
      </c>
      <c r="G94" s="50">
        <f t="shared" si="38"/>
        <v>0</v>
      </c>
      <c r="H94" s="138">
        <f>H93</f>
        <v>2006.07</v>
      </c>
      <c r="I94" s="138">
        <f>I93</f>
        <v>696</v>
      </c>
      <c r="J94" s="51">
        <f t="shared" si="39"/>
        <v>20.930000000000064</v>
      </c>
      <c r="K94" s="65">
        <v>169</v>
      </c>
      <c r="L94" s="65">
        <v>131</v>
      </c>
      <c r="M94" s="65">
        <v>51</v>
      </c>
      <c r="N94" s="66">
        <v>0</v>
      </c>
      <c r="O94" s="67">
        <v>0</v>
      </c>
      <c r="P94" s="105">
        <f t="shared" si="40"/>
        <v>0</v>
      </c>
      <c r="Q94" s="106" t="e">
        <f t="shared" si="41"/>
        <v>#DIV/0!</v>
      </c>
      <c r="R94" s="67">
        <v>0</v>
      </c>
      <c r="S94" s="109">
        <v>0</v>
      </c>
      <c r="T94" s="121" t="s">
        <v>185</v>
      </c>
      <c r="U94" s="65">
        <v>4</v>
      </c>
      <c r="V94" s="65">
        <v>2</v>
      </c>
      <c r="W94" s="65">
        <v>63</v>
      </c>
      <c r="X94" s="141"/>
      <c r="Y94" s="31"/>
      <c r="Z94" s="53">
        <f t="shared" si="42"/>
        <v>51</v>
      </c>
      <c r="AA94" s="54"/>
      <c r="AB94" s="54"/>
      <c r="AC94" s="55" t="e">
        <f t="shared" si="43"/>
        <v>#DIV/0!</v>
      </c>
      <c r="AD94" s="56">
        <f t="shared" si="44"/>
        <v>0</v>
      </c>
      <c r="AF94" s="18"/>
      <c r="AG94" s="18">
        <f>AF94-AA94</f>
        <v>0</v>
      </c>
      <c r="AH94" s="19" t="e">
        <f>1+(AF94-AA94)/AA94</f>
        <v>#DIV/0!</v>
      </c>
      <c r="AI94" s="40" t="e">
        <f>AG94/AD94</f>
        <v>#DIV/0!</v>
      </c>
      <c r="AJ94" s="34"/>
      <c r="AK94" s="24"/>
    </row>
    <row r="95" spans="1:37" ht="46.5">
      <c r="A95" s="90" t="s">
        <v>188</v>
      </c>
      <c r="B95" s="21" t="s">
        <v>17</v>
      </c>
      <c r="C95" s="20" t="s">
        <v>18</v>
      </c>
      <c r="D95" s="130" t="s">
        <v>143</v>
      </c>
      <c r="E95" s="50">
        <f t="shared" si="36"/>
        <v>27</v>
      </c>
      <c r="F95" s="50">
        <f t="shared" si="37"/>
        <v>2.9</v>
      </c>
      <c r="G95" s="50">
        <f t="shared" si="38"/>
        <v>2.1</v>
      </c>
      <c r="H95" s="59">
        <v>2007.01</v>
      </c>
      <c r="I95" s="59">
        <v>653</v>
      </c>
      <c r="J95" s="51">
        <f t="shared" si="39"/>
        <v>19.990000000000009</v>
      </c>
      <c r="K95" s="59" t="s">
        <v>63</v>
      </c>
      <c r="L95" s="59">
        <v>59</v>
      </c>
      <c r="M95" s="59">
        <v>27</v>
      </c>
      <c r="N95" s="60">
        <v>29000</v>
      </c>
      <c r="O95" s="61">
        <v>21000</v>
      </c>
      <c r="P95" s="105">
        <f t="shared" si="40"/>
        <v>8000</v>
      </c>
      <c r="Q95" s="106">
        <f t="shared" si="41"/>
        <v>0.72413793103448276</v>
      </c>
      <c r="R95" s="61">
        <v>31500</v>
      </c>
      <c r="S95" s="107">
        <v>24500</v>
      </c>
      <c r="T95" s="119" t="s">
        <v>185</v>
      </c>
      <c r="U95" s="59">
        <v>3</v>
      </c>
      <c r="V95" s="59">
        <v>2</v>
      </c>
      <c r="W95" s="59">
        <v>653</v>
      </c>
      <c r="X95" s="141"/>
      <c r="Y95" s="31"/>
      <c r="Z95" s="53">
        <f t="shared" si="42"/>
        <v>27</v>
      </c>
      <c r="AA95" s="54"/>
      <c r="AB95" s="54"/>
      <c r="AC95" s="55" t="e">
        <f t="shared" si="43"/>
        <v>#DIV/0!</v>
      </c>
      <c r="AD95" s="56">
        <f t="shared" si="44"/>
        <v>0</v>
      </c>
      <c r="AF95" s="18"/>
      <c r="AG95" s="18">
        <f>AF95-AA95</f>
        <v>0</v>
      </c>
      <c r="AH95" s="19" t="e">
        <f>1+(AF95-AA95)/AA95</f>
        <v>#DIV/0!</v>
      </c>
      <c r="AI95" s="40" t="e">
        <f>AG95/AD95</f>
        <v>#DIV/0!</v>
      </c>
      <c r="AJ95" s="34"/>
    </row>
    <row r="96" spans="1:37" ht="46.5">
      <c r="A96" s="90" t="s">
        <v>188</v>
      </c>
      <c r="B96" s="134" t="s">
        <v>17</v>
      </c>
      <c r="C96" s="135" t="s">
        <v>17</v>
      </c>
      <c r="D96" s="130" t="s">
        <v>144</v>
      </c>
      <c r="E96" s="50">
        <f t="shared" si="36"/>
        <v>35</v>
      </c>
      <c r="F96" s="50">
        <f t="shared" si="37"/>
        <v>2.9</v>
      </c>
      <c r="G96" s="50">
        <f t="shared" si="38"/>
        <v>2.5</v>
      </c>
      <c r="H96" s="62">
        <v>2007.1</v>
      </c>
      <c r="I96" s="62">
        <v>451</v>
      </c>
      <c r="J96" s="51">
        <f t="shared" si="39"/>
        <v>19.900000000000091</v>
      </c>
      <c r="K96" s="62" t="s">
        <v>64</v>
      </c>
      <c r="L96" s="62">
        <v>84</v>
      </c>
      <c r="M96" s="62">
        <v>35</v>
      </c>
      <c r="N96" s="63">
        <v>29000</v>
      </c>
      <c r="O96" s="64">
        <v>25000</v>
      </c>
      <c r="P96" s="105">
        <f t="shared" si="40"/>
        <v>4000</v>
      </c>
      <c r="Q96" s="106">
        <f t="shared" si="41"/>
        <v>0.86206896551724133</v>
      </c>
      <c r="R96" s="64">
        <v>39500</v>
      </c>
      <c r="S96" s="108">
        <v>28000</v>
      </c>
      <c r="T96" s="120" t="s">
        <v>185</v>
      </c>
      <c r="U96" s="62">
        <v>3</v>
      </c>
      <c r="V96" s="62">
        <v>2</v>
      </c>
      <c r="W96" s="62">
        <v>451</v>
      </c>
      <c r="X96" s="141"/>
      <c r="Y96" s="31"/>
      <c r="Z96" s="53">
        <f t="shared" si="42"/>
        <v>35</v>
      </c>
      <c r="AA96" s="54"/>
      <c r="AB96" s="54"/>
      <c r="AC96" s="55" t="e">
        <f t="shared" si="43"/>
        <v>#DIV/0!</v>
      </c>
      <c r="AD96" s="56">
        <f t="shared" si="44"/>
        <v>0</v>
      </c>
      <c r="AF96" s="18"/>
      <c r="AG96" s="18">
        <f>AF96-AA96</f>
        <v>0</v>
      </c>
      <c r="AH96" s="19" t="e">
        <f>1+(AF96-AA96)/AA96</f>
        <v>#DIV/0!</v>
      </c>
      <c r="AI96" s="40" t="e">
        <f>AG96/AD96</f>
        <v>#DIV/0!</v>
      </c>
      <c r="AJ96" s="34"/>
    </row>
    <row r="97" spans="1:45" ht="15.5">
      <c r="A97" s="90" t="s">
        <v>191</v>
      </c>
      <c r="B97" s="134" t="s">
        <v>17</v>
      </c>
      <c r="C97" s="13" t="s">
        <v>16</v>
      </c>
      <c r="D97" s="130" t="s">
        <v>152</v>
      </c>
      <c r="E97" s="50">
        <f t="shared" si="36"/>
        <v>18</v>
      </c>
      <c r="F97" s="50">
        <f t="shared" si="37"/>
        <v>1.93</v>
      </c>
      <c r="G97" s="50">
        <f t="shared" si="38"/>
        <v>1</v>
      </c>
      <c r="H97" s="62">
        <v>2016.09</v>
      </c>
      <c r="I97" s="62">
        <v>408</v>
      </c>
      <c r="J97" s="51">
        <f t="shared" si="39"/>
        <v>10.910000000000082</v>
      </c>
      <c r="K97" s="62">
        <v>61</v>
      </c>
      <c r="L97" s="62">
        <v>38</v>
      </c>
      <c r="M97" s="62">
        <v>18</v>
      </c>
      <c r="N97" s="63">
        <v>19300</v>
      </c>
      <c r="O97" s="64">
        <v>10000</v>
      </c>
      <c r="P97" s="105">
        <f t="shared" si="40"/>
        <v>9300</v>
      </c>
      <c r="Q97" s="106">
        <f t="shared" si="41"/>
        <v>0.51813471502590669</v>
      </c>
      <c r="R97" s="64">
        <v>18000</v>
      </c>
      <c r="S97" s="108">
        <v>16500</v>
      </c>
      <c r="T97" s="120" t="s">
        <v>185</v>
      </c>
      <c r="U97" s="62">
        <v>3</v>
      </c>
      <c r="V97" s="62">
        <v>2</v>
      </c>
      <c r="W97" s="62">
        <v>36</v>
      </c>
      <c r="X97" s="31"/>
      <c r="Y97" s="31"/>
      <c r="Z97" s="53">
        <f t="shared" si="42"/>
        <v>18</v>
      </c>
      <c r="AA97" s="54"/>
      <c r="AB97" s="54"/>
      <c r="AC97" s="55" t="e">
        <f t="shared" si="43"/>
        <v>#DIV/0!</v>
      </c>
      <c r="AD97" s="56">
        <f t="shared" si="44"/>
        <v>0</v>
      </c>
      <c r="AF97" s="41"/>
      <c r="AG97" s="41"/>
      <c r="AI97" s="40"/>
      <c r="AJ97" s="34"/>
    </row>
    <row r="98" spans="1:45" ht="15.5">
      <c r="A98" s="90" t="s">
        <v>191</v>
      </c>
      <c r="B98" s="39" t="str">
        <f t="shared" ref="B98:D100" si="50">B97</f>
        <v>중</v>
      </c>
      <c r="C98" s="13" t="str">
        <f t="shared" si="50"/>
        <v>상</v>
      </c>
      <c r="D98" s="130" t="str">
        <f t="shared" si="50"/>
        <v>은어송코오롱하늘채2차</v>
      </c>
      <c r="E98" s="50">
        <f t="shared" si="36"/>
        <v>27</v>
      </c>
      <c r="F98" s="50">
        <f t="shared" si="37"/>
        <v>2.7</v>
      </c>
      <c r="G98" s="50">
        <f t="shared" si="38"/>
        <v>2</v>
      </c>
      <c r="H98" s="62">
        <v>2016.09</v>
      </c>
      <c r="I98" s="62">
        <v>408</v>
      </c>
      <c r="J98" s="51">
        <f t="shared" si="39"/>
        <v>10.910000000000082</v>
      </c>
      <c r="K98" s="62">
        <v>90</v>
      </c>
      <c r="L98" s="62">
        <v>59</v>
      </c>
      <c r="M98" s="62">
        <v>27</v>
      </c>
      <c r="N98" s="63">
        <v>27000</v>
      </c>
      <c r="O98" s="64">
        <v>20000</v>
      </c>
      <c r="P98" s="105">
        <f t="shared" si="40"/>
        <v>7000</v>
      </c>
      <c r="Q98" s="106">
        <f t="shared" si="41"/>
        <v>0.7407407407407407</v>
      </c>
      <c r="R98" s="64">
        <v>31000</v>
      </c>
      <c r="S98" s="108">
        <v>28500</v>
      </c>
      <c r="T98" s="120" t="s">
        <v>185</v>
      </c>
      <c r="U98" s="62">
        <v>3</v>
      </c>
      <c r="V98" s="62">
        <v>2</v>
      </c>
      <c r="W98" s="62">
        <v>68</v>
      </c>
      <c r="X98" s="31"/>
      <c r="Y98" s="31"/>
      <c r="Z98" s="53">
        <f t="shared" si="42"/>
        <v>27</v>
      </c>
      <c r="AA98" s="54"/>
      <c r="AB98" s="54"/>
      <c r="AC98" s="55" t="e">
        <f t="shared" si="43"/>
        <v>#DIV/0!</v>
      </c>
      <c r="AD98" s="56">
        <f t="shared" si="44"/>
        <v>0</v>
      </c>
      <c r="AF98" s="41"/>
      <c r="AG98" s="41"/>
      <c r="AI98" s="40"/>
      <c r="AJ98" s="34"/>
    </row>
    <row r="99" spans="1:45" ht="31.5" thickBot="1">
      <c r="A99" s="90" t="s">
        <v>191</v>
      </c>
      <c r="B99" s="39" t="str">
        <f t="shared" si="50"/>
        <v>중</v>
      </c>
      <c r="C99" s="13" t="str">
        <f t="shared" si="50"/>
        <v>상</v>
      </c>
      <c r="D99" s="130" t="str">
        <f t="shared" si="50"/>
        <v>은어송코오롱하늘채2차</v>
      </c>
      <c r="E99" s="50">
        <f t="shared" si="36"/>
        <v>30</v>
      </c>
      <c r="F99" s="50">
        <f t="shared" si="37"/>
        <v>3</v>
      </c>
      <c r="G99" s="50">
        <f t="shared" si="38"/>
        <v>2.2000000000000002</v>
      </c>
      <c r="H99" s="65">
        <v>2016.09</v>
      </c>
      <c r="I99" s="65">
        <v>408</v>
      </c>
      <c r="J99" s="51">
        <f t="shared" si="39"/>
        <v>10.910000000000082</v>
      </c>
      <c r="K99" s="65" t="s">
        <v>78</v>
      </c>
      <c r="L99" s="65">
        <v>70</v>
      </c>
      <c r="M99" s="65">
        <v>30</v>
      </c>
      <c r="N99" s="66">
        <v>30000</v>
      </c>
      <c r="O99" s="67">
        <v>22000</v>
      </c>
      <c r="P99" s="105">
        <f t="shared" si="40"/>
        <v>8000</v>
      </c>
      <c r="Q99" s="106">
        <f t="shared" si="41"/>
        <v>0.73333333333333328</v>
      </c>
      <c r="R99" s="67">
        <v>36500</v>
      </c>
      <c r="S99" s="109">
        <v>32000</v>
      </c>
      <c r="T99" s="121" t="s">
        <v>185</v>
      </c>
      <c r="U99" s="65">
        <v>3</v>
      </c>
      <c r="V99" s="65">
        <v>2</v>
      </c>
      <c r="W99" s="65">
        <v>70</v>
      </c>
      <c r="X99" s="31"/>
      <c r="Y99" s="31"/>
      <c r="Z99" s="53">
        <f t="shared" si="42"/>
        <v>30</v>
      </c>
      <c r="AA99" s="54"/>
      <c r="AB99" s="54"/>
      <c r="AC99" s="55" t="e">
        <f t="shared" si="43"/>
        <v>#DIV/0!</v>
      </c>
      <c r="AD99" s="56">
        <f t="shared" si="44"/>
        <v>0</v>
      </c>
      <c r="AF99" s="41"/>
      <c r="AG99" s="41"/>
      <c r="AI99" s="40"/>
      <c r="AJ99" s="34"/>
    </row>
    <row r="100" spans="1:45" ht="31.5" thickBot="1">
      <c r="A100" s="90" t="s">
        <v>191</v>
      </c>
      <c r="B100" s="39" t="str">
        <f t="shared" si="50"/>
        <v>중</v>
      </c>
      <c r="C100" s="20" t="str">
        <f t="shared" si="50"/>
        <v>상</v>
      </c>
      <c r="D100" s="130" t="str">
        <f t="shared" si="50"/>
        <v>은어송코오롱하늘채2차</v>
      </c>
      <c r="E100" s="50">
        <f t="shared" si="36"/>
        <v>35</v>
      </c>
      <c r="F100" s="50">
        <f t="shared" si="37"/>
        <v>3.9</v>
      </c>
      <c r="G100" s="50">
        <f t="shared" si="38"/>
        <v>2.8</v>
      </c>
      <c r="H100" s="59">
        <v>2016.09</v>
      </c>
      <c r="I100" s="59">
        <v>408</v>
      </c>
      <c r="J100" s="51">
        <f t="shared" si="39"/>
        <v>10.910000000000082</v>
      </c>
      <c r="K100" s="59" t="s">
        <v>79</v>
      </c>
      <c r="L100" s="59">
        <v>84</v>
      </c>
      <c r="M100" s="59">
        <v>35</v>
      </c>
      <c r="N100" s="60">
        <v>39000</v>
      </c>
      <c r="O100" s="61">
        <v>28000</v>
      </c>
      <c r="P100" s="105">
        <f t="shared" si="40"/>
        <v>11000</v>
      </c>
      <c r="Q100" s="106">
        <f t="shared" si="41"/>
        <v>0.71794871794871795</v>
      </c>
      <c r="R100" s="61">
        <v>44000</v>
      </c>
      <c r="S100" s="107">
        <v>31000</v>
      </c>
      <c r="T100" s="119" t="s">
        <v>185</v>
      </c>
      <c r="U100" s="59">
        <v>3</v>
      </c>
      <c r="V100" s="59">
        <v>2</v>
      </c>
      <c r="W100" s="59">
        <v>234</v>
      </c>
      <c r="X100" s="31"/>
      <c r="Y100" s="31"/>
      <c r="Z100" s="53">
        <f t="shared" si="42"/>
        <v>35</v>
      </c>
      <c r="AA100" s="54"/>
      <c r="AB100" s="54"/>
      <c r="AC100" s="55" t="e">
        <f t="shared" si="43"/>
        <v>#DIV/0!</v>
      </c>
      <c r="AD100" s="56">
        <f t="shared" si="44"/>
        <v>0</v>
      </c>
      <c r="AF100" s="41"/>
      <c r="AG100" s="41"/>
      <c r="AI100" s="40"/>
      <c r="AJ100" s="34"/>
    </row>
    <row r="101" spans="1:45" ht="15.5">
      <c r="A101" s="90" t="s">
        <v>191</v>
      </c>
      <c r="B101" s="134" t="s">
        <v>17</v>
      </c>
      <c r="C101" s="13" t="s">
        <v>16</v>
      </c>
      <c r="D101" s="130" t="s">
        <v>153</v>
      </c>
      <c r="E101" s="50">
        <f t="shared" ref="E101:E132" si="51">M101</f>
        <v>24</v>
      </c>
      <c r="F101" s="50">
        <f t="shared" ref="F101:F132" si="52">N101/10000</f>
        <v>3.57</v>
      </c>
      <c r="G101" s="50">
        <f t="shared" ref="G101:G132" si="53">O101/10000</f>
        <v>1.5</v>
      </c>
      <c r="H101" s="62">
        <v>2024.07</v>
      </c>
      <c r="I101" s="62">
        <v>934</v>
      </c>
      <c r="J101" s="51">
        <f t="shared" ref="J101:J132" si="54">2026-H101+1</f>
        <v>2.9300000000000637</v>
      </c>
      <c r="K101" s="62" t="s">
        <v>80</v>
      </c>
      <c r="L101" s="62">
        <v>59</v>
      </c>
      <c r="M101" s="62">
        <v>24</v>
      </c>
      <c r="N101" s="63">
        <v>35700</v>
      </c>
      <c r="O101" s="64">
        <v>15000</v>
      </c>
      <c r="P101" s="105">
        <f t="shared" ref="P101:P132" si="55">N101-O101</f>
        <v>20700</v>
      </c>
      <c r="Q101" s="106">
        <f t="shared" ref="Q101:Q132" si="56">O101/N101</f>
        <v>0.42016806722689076</v>
      </c>
      <c r="R101" s="64">
        <v>32000</v>
      </c>
      <c r="S101" s="107">
        <v>32000</v>
      </c>
      <c r="T101" s="120" t="s">
        <v>185</v>
      </c>
      <c r="U101" s="62">
        <v>3</v>
      </c>
      <c r="V101" s="62">
        <v>2</v>
      </c>
      <c r="W101" s="62">
        <v>122</v>
      </c>
      <c r="X101" s="31"/>
      <c r="Y101" s="31"/>
      <c r="Z101" s="53">
        <f t="shared" ref="Z101:Z132" si="57">M101</f>
        <v>24</v>
      </c>
      <c r="AA101" s="54"/>
      <c r="AB101" s="54"/>
      <c r="AC101" s="55" t="e">
        <f t="shared" ref="AC101:AC132" si="58">AB101/AA101</f>
        <v>#DIV/0!</v>
      </c>
      <c r="AD101" s="56">
        <f t="shared" ref="AD101:AD132" si="59">AA101-AB101</f>
        <v>0</v>
      </c>
      <c r="AF101" s="41"/>
      <c r="AG101" s="41"/>
      <c r="AI101" s="40"/>
      <c r="AJ101" s="34"/>
    </row>
    <row r="102" spans="1:45" ht="15.5">
      <c r="A102" s="90" t="s">
        <v>191</v>
      </c>
      <c r="B102" s="134" t="s">
        <v>17</v>
      </c>
      <c r="C102" s="13" t="str">
        <f>C101</f>
        <v>상</v>
      </c>
      <c r="D102" s="130" t="str">
        <f>D101</f>
        <v>은어송하늘채리버뷰</v>
      </c>
      <c r="E102" s="50">
        <f t="shared" si="51"/>
        <v>30</v>
      </c>
      <c r="F102" s="50">
        <f t="shared" si="52"/>
        <v>4.3</v>
      </c>
      <c r="G102" s="50">
        <f t="shared" si="53"/>
        <v>2.4</v>
      </c>
      <c r="H102" s="62">
        <v>2024.07</v>
      </c>
      <c r="I102" s="62">
        <v>934</v>
      </c>
      <c r="J102" s="51">
        <f t="shared" si="54"/>
        <v>2.9300000000000637</v>
      </c>
      <c r="K102" s="62" t="s">
        <v>81</v>
      </c>
      <c r="L102" s="62">
        <v>76</v>
      </c>
      <c r="M102" s="62">
        <v>30</v>
      </c>
      <c r="N102" s="63">
        <v>43000</v>
      </c>
      <c r="O102" s="64">
        <v>24000</v>
      </c>
      <c r="P102" s="105">
        <f t="shared" si="55"/>
        <v>19000</v>
      </c>
      <c r="Q102" s="106">
        <f t="shared" si="56"/>
        <v>0.55813953488372092</v>
      </c>
      <c r="R102" s="64">
        <v>40300</v>
      </c>
      <c r="S102" s="108">
        <v>39720</v>
      </c>
      <c r="T102" s="120" t="s">
        <v>185</v>
      </c>
      <c r="U102" s="62">
        <v>3</v>
      </c>
      <c r="V102" s="62">
        <v>2</v>
      </c>
      <c r="W102" s="62">
        <v>30</v>
      </c>
      <c r="X102" s="31"/>
      <c r="Y102" s="31"/>
      <c r="Z102" s="53">
        <f t="shared" si="57"/>
        <v>30</v>
      </c>
      <c r="AA102" s="54"/>
      <c r="AB102" s="54"/>
      <c r="AC102" s="55" t="e">
        <f t="shared" si="58"/>
        <v>#DIV/0!</v>
      </c>
      <c r="AD102" s="56">
        <f t="shared" si="59"/>
        <v>0</v>
      </c>
      <c r="AF102" s="41"/>
      <c r="AG102" s="41"/>
      <c r="AI102" s="40"/>
      <c r="AJ102" s="34"/>
      <c r="AS102" t="s">
        <v>30</v>
      </c>
    </row>
    <row r="103" spans="1:45" ht="108.5">
      <c r="A103" s="90" t="s">
        <v>191</v>
      </c>
      <c r="B103" s="39" t="str">
        <f>B102</f>
        <v>중</v>
      </c>
      <c r="C103" s="13" t="str">
        <f>C102</f>
        <v>상</v>
      </c>
      <c r="D103" s="130" t="str">
        <f>D102</f>
        <v>은어송하늘채리버뷰</v>
      </c>
      <c r="E103" s="50">
        <f t="shared" si="51"/>
        <v>33</v>
      </c>
      <c r="F103" s="50">
        <f t="shared" si="52"/>
        <v>4.7</v>
      </c>
      <c r="G103" s="50">
        <f t="shared" si="53"/>
        <v>3.5</v>
      </c>
      <c r="H103" s="62">
        <v>2024.07</v>
      </c>
      <c r="I103" s="62">
        <v>934</v>
      </c>
      <c r="J103" s="51">
        <f t="shared" si="54"/>
        <v>2.9300000000000637</v>
      </c>
      <c r="K103" s="62" t="s">
        <v>82</v>
      </c>
      <c r="L103" s="62">
        <v>84</v>
      </c>
      <c r="M103" s="62">
        <v>33</v>
      </c>
      <c r="N103" s="63">
        <v>47000</v>
      </c>
      <c r="O103" s="64">
        <v>35000</v>
      </c>
      <c r="P103" s="105">
        <f t="shared" si="55"/>
        <v>12000</v>
      </c>
      <c r="Q103" s="106">
        <f t="shared" si="56"/>
        <v>0.74468085106382975</v>
      </c>
      <c r="R103" s="64">
        <v>45000</v>
      </c>
      <c r="S103" s="108">
        <v>42500</v>
      </c>
      <c r="T103" s="120" t="s">
        <v>185</v>
      </c>
      <c r="U103" s="62">
        <v>3</v>
      </c>
      <c r="V103" s="62">
        <v>2</v>
      </c>
      <c r="W103" s="62">
        <v>782</v>
      </c>
      <c r="X103" s="31"/>
      <c r="Y103" s="31"/>
      <c r="Z103" s="53">
        <f t="shared" si="57"/>
        <v>33</v>
      </c>
      <c r="AA103" s="54"/>
      <c r="AB103" s="54"/>
      <c r="AC103" s="55" t="e">
        <f t="shared" si="58"/>
        <v>#DIV/0!</v>
      </c>
      <c r="AD103" s="56">
        <f t="shared" si="59"/>
        <v>0</v>
      </c>
      <c r="AF103" s="41"/>
      <c r="AG103" s="41"/>
      <c r="AI103" s="40"/>
      <c r="AJ103" s="34"/>
    </row>
    <row r="104" spans="1:45" ht="15.5">
      <c r="A104" s="77" t="s">
        <v>190</v>
      </c>
      <c r="B104" s="39" t="s">
        <v>16</v>
      </c>
      <c r="C104" s="13" t="s">
        <v>16</v>
      </c>
      <c r="D104" s="131" t="s">
        <v>50</v>
      </c>
      <c r="E104" s="50">
        <f t="shared" si="51"/>
        <v>26</v>
      </c>
      <c r="F104" s="50">
        <f t="shared" si="52"/>
        <v>3.7</v>
      </c>
      <c r="G104" s="50">
        <f t="shared" si="53"/>
        <v>2.6</v>
      </c>
      <c r="H104" s="86">
        <v>2018.11</v>
      </c>
      <c r="I104" s="86">
        <v>1345</v>
      </c>
      <c r="J104" s="51">
        <f t="shared" si="54"/>
        <v>8.8900000000001</v>
      </c>
      <c r="K104" s="86" t="s">
        <v>70</v>
      </c>
      <c r="L104" s="86">
        <v>59</v>
      </c>
      <c r="M104" s="86">
        <v>26</v>
      </c>
      <c r="N104" s="78">
        <v>37000</v>
      </c>
      <c r="O104" s="79">
        <v>26000</v>
      </c>
      <c r="P104" s="105">
        <f t="shared" si="55"/>
        <v>11000</v>
      </c>
      <c r="Q104" s="106">
        <f t="shared" si="56"/>
        <v>0.70270270270270274</v>
      </c>
      <c r="R104" s="79">
        <v>50000</v>
      </c>
      <c r="S104" s="114">
        <v>33000</v>
      </c>
      <c r="T104" s="125" t="s">
        <v>185</v>
      </c>
      <c r="U104" s="86">
        <v>3</v>
      </c>
      <c r="V104" s="86">
        <v>2</v>
      </c>
      <c r="W104" s="86">
        <v>232</v>
      </c>
      <c r="X104" s="141"/>
      <c r="Y104" s="31"/>
      <c r="Z104" s="53">
        <f t="shared" si="57"/>
        <v>26</v>
      </c>
      <c r="AA104" s="54"/>
      <c r="AB104" s="54"/>
      <c r="AC104" s="55" t="e">
        <f t="shared" si="58"/>
        <v>#DIV/0!</v>
      </c>
      <c r="AD104" s="56">
        <f t="shared" si="59"/>
        <v>0</v>
      </c>
      <c r="AF104" s="18"/>
      <c r="AG104" s="18">
        <f>AF104-AA104</f>
        <v>0</v>
      </c>
      <c r="AH104" s="19" t="e">
        <f>1+(AF104-AA104)/AA104</f>
        <v>#DIV/0!</v>
      </c>
      <c r="AI104" s="40" t="e">
        <f>AG104/AD104</f>
        <v>#DIV/0!</v>
      </c>
      <c r="AJ104" s="34"/>
    </row>
    <row r="105" spans="1:45" ht="31.5" thickBot="1">
      <c r="A105" s="77" t="s">
        <v>190</v>
      </c>
      <c r="B105" s="39" t="str">
        <f t="shared" ref="B105:D106" si="60">B104</f>
        <v>상</v>
      </c>
      <c r="C105" s="13" t="str">
        <f t="shared" si="60"/>
        <v>상</v>
      </c>
      <c r="D105" s="131" t="str">
        <f t="shared" si="60"/>
        <v>이스트시티1단지</v>
      </c>
      <c r="E105" s="50">
        <f t="shared" si="51"/>
        <v>30</v>
      </c>
      <c r="F105" s="50">
        <f t="shared" si="52"/>
        <v>4.2</v>
      </c>
      <c r="G105" s="50">
        <f t="shared" si="53"/>
        <v>2.8</v>
      </c>
      <c r="H105" s="87">
        <v>2018.11</v>
      </c>
      <c r="I105" s="87">
        <v>1345</v>
      </c>
      <c r="J105" s="51">
        <f t="shared" si="54"/>
        <v>8.8900000000001</v>
      </c>
      <c r="K105" s="87" t="s">
        <v>71</v>
      </c>
      <c r="L105" s="87">
        <v>74</v>
      </c>
      <c r="M105" s="87">
        <v>30</v>
      </c>
      <c r="N105" s="88">
        <v>42000</v>
      </c>
      <c r="O105" s="89">
        <v>28000</v>
      </c>
      <c r="P105" s="105">
        <f t="shared" si="55"/>
        <v>14000</v>
      </c>
      <c r="Q105" s="106">
        <f t="shared" si="56"/>
        <v>0.66666666666666663</v>
      </c>
      <c r="R105" s="89">
        <v>59800</v>
      </c>
      <c r="S105" s="116">
        <v>40000</v>
      </c>
      <c r="T105" s="128" t="s">
        <v>185</v>
      </c>
      <c r="U105" s="87">
        <v>3</v>
      </c>
      <c r="V105" s="87">
        <v>2</v>
      </c>
      <c r="W105" s="87">
        <v>336</v>
      </c>
      <c r="X105" s="141"/>
      <c r="Y105" s="31"/>
      <c r="Z105" s="53">
        <f t="shared" si="57"/>
        <v>30</v>
      </c>
      <c r="AA105" s="54"/>
      <c r="AB105" s="54"/>
      <c r="AC105" s="55" t="e">
        <f t="shared" si="58"/>
        <v>#DIV/0!</v>
      </c>
      <c r="AD105" s="56">
        <f t="shared" si="59"/>
        <v>0</v>
      </c>
      <c r="AF105" s="18"/>
      <c r="AG105" s="18">
        <f>AF105-AA105</f>
        <v>0</v>
      </c>
      <c r="AH105" s="19" t="e">
        <f>1+(AF105-AA105)/AA105</f>
        <v>#DIV/0!</v>
      </c>
      <c r="AI105" s="40" t="e">
        <f>AG105/AD105</f>
        <v>#DIV/0!</v>
      </c>
      <c r="AJ105" s="34"/>
    </row>
    <row r="106" spans="1:45" ht="62">
      <c r="A106" s="77" t="s">
        <v>190</v>
      </c>
      <c r="B106" s="39" t="str">
        <f t="shared" si="60"/>
        <v>상</v>
      </c>
      <c r="C106" s="20" t="str">
        <f t="shared" si="60"/>
        <v>상</v>
      </c>
      <c r="D106" s="131" t="str">
        <f t="shared" si="60"/>
        <v>이스트시티1단지</v>
      </c>
      <c r="E106" s="50">
        <f t="shared" si="51"/>
        <v>34</v>
      </c>
      <c r="F106" s="50">
        <f t="shared" si="52"/>
        <v>4.95</v>
      </c>
      <c r="G106" s="50">
        <f t="shared" si="53"/>
        <v>4.5</v>
      </c>
      <c r="H106" s="83">
        <v>2018.11</v>
      </c>
      <c r="I106" s="83">
        <v>1345</v>
      </c>
      <c r="J106" s="51">
        <f t="shared" si="54"/>
        <v>8.8900000000001</v>
      </c>
      <c r="K106" s="83" t="s">
        <v>72</v>
      </c>
      <c r="L106" s="83">
        <v>84</v>
      </c>
      <c r="M106" s="83">
        <v>34</v>
      </c>
      <c r="N106" s="84">
        <v>49500</v>
      </c>
      <c r="O106" s="85">
        <v>45000</v>
      </c>
      <c r="P106" s="105">
        <f t="shared" si="55"/>
        <v>4500</v>
      </c>
      <c r="Q106" s="106">
        <f t="shared" si="56"/>
        <v>0.90909090909090906</v>
      </c>
      <c r="R106" s="85">
        <v>71000</v>
      </c>
      <c r="S106" s="113">
        <v>46600</v>
      </c>
      <c r="T106" s="127" t="s">
        <v>185</v>
      </c>
      <c r="U106" s="83">
        <v>3</v>
      </c>
      <c r="V106" s="83">
        <v>2</v>
      </c>
      <c r="W106" s="83">
        <v>777</v>
      </c>
      <c r="X106" s="141"/>
      <c r="Y106" s="31"/>
      <c r="Z106" s="53">
        <f t="shared" si="57"/>
        <v>34</v>
      </c>
      <c r="AA106" s="54"/>
      <c r="AB106" s="54"/>
      <c r="AC106" s="55" t="e">
        <f t="shared" si="58"/>
        <v>#DIV/0!</v>
      </c>
      <c r="AD106" s="56">
        <f t="shared" si="59"/>
        <v>0</v>
      </c>
      <c r="AF106" s="18"/>
      <c r="AG106" s="18">
        <f>AF106-AA106</f>
        <v>0</v>
      </c>
      <c r="AH106" s="19" t="e">
        <f>1+(AF106-AA106)/AA106</f>
        <v>#DIV/0!</v>
      </c>
      <c r="AI106" s="40" t="e">
        <f>AG106/AD106</f>
        <v>#DIV/0!</v>
      </c>
      <c r="AJ106" s="34"/>
    </row>
    <row r="107" spans="1:45" ht="15.5">
      <c r="A107" s="77" t="s">
        <v>194</v>
      </c>
      <c r="B107" s="39" t="s">
        <v>16</v>
      </c>
      <c r="C107" s="135" t="s">
        <v>17</v>
      </c>
      <c r="D107" s="131" t="s">
        <v>161</v>
      </c>
      <c r="E107" s="50">
        <f t="shared" si="51"/>
        <v>19</v>
      </c>
      <c r="F107" s="50">
        <f t="shared" si="52"/>
        <v>2</v>
      </c>
      <c r="G107" s="50">
        <f t="shared" si="53"/>
        <v>1.5</v>
      </c>
      <c r="H107" s="86">
        <v>2018.1</v>
      </c>
      <c r="I107" s="86">
        <v>636</v>
      </c>
      <c r="J107" s="51">
        <f t="shared" si="54"/>
        <v>8.9000000000000909</v>
      </c>
      <c r="K107" s="86" t="s">
        <v>93</v>
      </c>
      <c r="L107" s="86">
        <v>39</v>
      </c>
      <c r="M107" s="86">
        <v>19</v>
      </c>
      <c r="N107" s="78">
        <v>20000</v>
      </c>
      <c r="O107" s="79">
        <v>15000</v>
      </c>
      <c r="P107" s="105">
        <f t="shared" si="55"/>
        <v>5000</v>
      </c>
      <c r="Q107" s="106">
        <f t="shared" si="56"/>
        <v>0.75</v>
      </c>
      <c r="R107" s="79">
        <v>19000</v>
      </c>
      <c r="S107" s="114">
        <v>16000</v>
      </c>
      <c r="T107" s="125" t="s">
        <v>186</v>
      </c>
      <c r="U107" s="86">
        <v>3</v>
      </c>
      <c r="V107" s="86">
        <v>2</v>
      </c>
      <c r="W107" s="86">
        <v>35</v>
      </c>
      <c r="X107" s="31"/>
      <c r="Y107" s="31"/>
      <c r="Z107" s="53">
        <f t="shared" si="57"/>
        <v>19</v>
      </c>
      <c r="AA107" s="54"/>
      <c r="AB107" s="54"/>
      <c r="AC107" s="55" t="e">
        <f t="shared" si="58"/>
        <v>#DIV/0!</v>
      </c>
      <c r="AD107" s="56">
        <f t="shared" si="59"/>
        <v>0</v>
      </c>
      <c r="AF107" s="41"/>
      <c r="AG107" s="41"/>
      <c r="AI107" s="40"/>
      <c r="AJ107" s="34"/>
    </row>
    <row r="108" spans="1:45" ht="15.5">
      <c r="A108" s="77" t="s">
        <v>194</v>
      </c>
      <c r="B108" s="39" t="str">
        <f t="shared" ref="B108:D110" si="61">B107</f>
        <v>상</v>
      </c>
      <c r="C108" s="13" t="str">
        <f t="shared" si="61"/>
        <v>중</v>
      </c>
      <c r="D108" s="131" t="str">
        <f t="shared" si="61"/>
        <v>이스트시티2단지</v>
      </c>
      <c r="E108" s="50">
        <f t="shared" si="51"/>
        <v>22</v>
      </c>
      <c r="F108" s="50">
        <f t="shared" si="52"/>
        <v>2.25</v>
      </c>
      <c r="G108" s="50">
        <f t="shared" si="53"/>
        <v>1.75</v>
      </c>
      <c r="H108" s="86">
        <v>2018.1</v>
      </c>
      <c r="I108" s="86">
        <v>636</v>
      </c>
      <c r="J108" s="51">
        <f t="shared" si="54"/>
        <v>8.9000000000000909</v>
      </c>
      <c r="K108" s="86" t="s">
        <v>94</v>
      </c>
      <c r="L108" s="86">
        <v>46</v>
      </c>
      <c r="M108" s="86">
        <v>22</v>
      </c>
      <c r="N108" s="78">
        <v>22500</v>
      </c>
      <c r="O108" s="79">
        <v>17500</v>
      </c>
      <c r="P108" s="105">
        <f t="shared" si="55"/>
        <v>5000</v>
      </c>
      <c r="Q108" s="106">
        <f t="shared" si="56"/>
        <v>0.77777777777777779</v>
      </c>
      <c r="R108" s="79">
        <v>22000</v>
      </c>
      <c r="S108" s="114">
        <v>20000</v>
      </c>
      <c r="T108" s="125" t="s">
        <v>185</v>
      </c>
      <c r="U108" s="86">
        <v>3</v>
      </c>
      <c r="V108" s="86">
        <v>2</v>
      </c>
      <c r="W108" s="86">
        <v>165</v>
      </c>
      <c r="X108" s="31"/>
      <c r="Y108" s="31"/>
      <c r="Z108" s="53">
        <f t="shared" si="57"/>
        <v>22</v>
      </c>
      <c r="AA108" s="54"/>
      <c r="AB108" s="54"/>
      <c r="AC108" s="55" t="e">
        <f t="shared" si="58"/>
        <v>#DIV/0!</v>
      </c>
      <c r="AD108" s="56">
        <f t="shared" si="59"/>
        <v>0</v>
      </c>
      <c r="AF108" s="41"/>
      <c r="AG108" s="41"/>
      <c r="AI108" s="40"/>
      <c r="AJ108" s="34"/>
    </row>
    <row r="109" spans="1:45" ht="16" thickBot="1">
      <c r="A109" s="77" t="s">
        <v>194</v>
      </c>
      <c r="B109" s="39" t="str">
        <f t="shared" si="61"/>
        <v>상</v>
      </c>
      <c r="C109" s="13" t="str">
        <f t="shared" si="61"/>
        <v>중</v>
      </c>
      <c r="D109" s="131" t="str">
        <f t="shared" si="61"/>
        <v>이스트시티2단지</v>
      </c>
      <c r="E109" s="50">
        <f t="shared" si="51"/>
        <v>25</v>
      </c>
      <c r="F109" s="50">
        <f t="shared" si="52"/>
        <v>3.3</v>
      </c>
      <c r="G109" s="50">
        <f t="shared" si="53"/>
        <v>2.2999999999999998</v>
      </c>
      <c r="H109" s="80">
        <v>2018.1</v>
      </c>
      <c r="I109" s="80">
        <v>636</v>
      </c>
      <c r="J109" s="51">
        <f t="shared" si="54"/>
        <v>8.9000000000000909</v>
      </c>
      <c r="K109" s="80" t="s">
        <v>95</v>
      </c>
      <c r="L109" s="80">
        <v>59</v>
      </c>
      <c r="M109" s="80">
        <v>25</v>
      </c>
      <c r="N109" s="81">
        <v>33000</v>
      </c>
      <c r="O109" s="82">
        <v>23000</v>
      </c>
      <c r="P109" s="105">
        <f t="shared" si="55"/>
        <v>10000</v>
      </c>
      <c r="Q109" s="106">
        <f t="shared" si="56"/>
        <v>0.69696969696969702</v>
      </c>
      <c r="R109" s="82">
        <v>32000</v>
      </c>
      <c r="S109" s="115">
        <v>22000</v>
      </c>
      <c r="T109" s="126" t="s">
        <v>185</v>
      </c>
      <c r="U109" s="80">
        <v>3</v>
      </c>
      <c r="V109" s="80">
        <v>2</v>
      </c>
      <c r="W109" s="80">
        <v>31</v>
      </c>
      <c r="X109" s="31"/>
      <c r="Y109" s="31"/>
      <c r="Z109" s="53">
        <f t="shared" si="57"/>
        <v>25</v>
      </c>
      <c r="AA109" s="54"/>
      <c r="AB109" s="54"/>
      <c r="AC109" s="55" t="e">
        <f t="shared" si="58"/>
        <v>#DIV/0!</v>
      </c>
      <c r="AD109" s="56">
        <f t="shared" si="59"/>
        <v>0</v>
      </c>
      <c r="AF109" s="41"/>
      <c r="AG109" s="41"/>
      <c r="AI109" s="40"/>
      <c r="AJ109" s="34"/>
    </row>
    <row r="110" spans="1:45" ht="62">
      <c r="A110" s="77" t="s">
        <v>194</v>
      </c>
      <c r="B110" s="39" t="str">
        <f t="shared" si="61"/>
        <v>상</v>
      </c>
      <c r="C110" s="20" t="str">
        <f t="shared" si="61"/>
        <v>중</v>
      </c>
      <c r="D110" s="131" t="str">
        <f t="shared" si="61"/>
        <v>이스트시티2단지</v>
      </c>
      <c r="E110" s="50">
        <f t="shared" si="51"/>
        <v>31</v>
      </c>
      <c r="F110" s="50">
        <f t="shared" si="52"/>
        <v>4</v>
      </c>
      <c r="G110" s="50">
        <f t="shared" si="53"/>
        <v>3</v>
      </c>
      <c r="H110" s="83">
        <v>2018.1</v>
      </c>
      <c r="I110" s="83">
        <v>636</v>
      </c>
      <c r="J110" s="51">
        <f t="shared" si="54"/>
        <v>8.9000000000000909</v>
      </c>
      <c r="K110" s="83" t="s">
        <v>96</v>
      </c>
      <c r="L110" s="83">
        <v>74</v>
      </c>
      <c r="M110" s="83">
        <v>31</v>
      </c>
      <c r="N110" s="84">
        <v>40000</v>
      </c>
      <c r="O110" s="85">
        <v>30000</v>
      </c>
      <c r="P110" s="105">
        <f t="shared" si="55"/>
        <v>10000</v>
      </c>
      <c r="Q110" s="106">
        <f t="shared" si="56"/>
        <v>0.75</v>
      </c>
      <c r="R110" s="85">
        <v>53000</v>
      </c>
      <c r="S110" s="113">
        <v>35000</v>
      </c>
      <c r="T110" s="127" t="s">
        <v>185</v>
      </c>
      <c r="U110" s="83">
        <v>3</v>
      </c>
      <c r="V110" s="83">
        <v>2</v>
      </c>
      <c r="W110" s="83">
        <v>228</v>
      </c>
      <c r="X110" s="31"/>
      <c r="Y110" s="31"/>
      <c r="Z110" s="53">
        <f t="shared" si="57"/>
        <v>31</v>
      </c>
      <c r="AA110" s="54"/>
      <c r="AB110" s="54"/>
      <c r="AC110" s="55" t="e">
        <f t="shared" si="58"/>
        <v>#DIV/0!</v>
      </c>
      <c r="AD110" s="56">
        <f t="shared" si="59"/>
        <v>0</v>
      </c>
      <c r="AF110" s="41"/>
      <c r="AG110" s="41"/>
      <c r="AI110" s="40"/>
      <c r="AJ110" s="34"/>
    </row>
    <row r="111" spans="1:45" ht="15.5">
      <c r="A111" s="90" t="s">
        <v>188</v>
      </c>
      <c r="B111" s="134" t="s">
        <v>17</v>
      </c>
      <c r="C111" s="13" t="s">
        <v>18</v>
      </c>
      <c r="D111" s="130" t="s">
        <v>145</v>
      </c>
      <c r="E111" s="50">
        <f t="shared" si="51"/>
        <v>14</v>
      </c>
      <c r="F111" s="50">
        <f t="shared" si="52"/>
        <v>1.4</v>
      </c>
      <c r="G111" s="50">
        <f t="shared" si="53"/>
        <v>0.8</v>
      </c>
      <c r="H111" s="62">
        <v>1985.1</v>
      </c>
      <c r="I111" s="62">
        <v>460</v>
      </c>
      <c r="J111" s="51">
        <f t="shared" si="54"/>
        <v>41.900000000000091</v>
      </c>
      <c r="K111" s="62">
        <v>47</v>
      </c>
      <c r="L111" s="62">
        <v>42</v>
      </c>
      <c r="M111" s="62">
        <v>14</v>
      </c>
      <c r="N111" s="63">
        <v>14000</v>
      </c>
      <c r="O111" s="64">
        <v>8000</v>
      </c>
      <c r="P111" s="105">
        <f t="shared" si="55"/>
        <v>6000</v>
      </c>
      <c r="Q111" s="106">
        <f t="shared" si="56"/>
        <v>0.5714285714285714</v>
      </c>
      <c r="R111" s="64">
        <v>18000</v>
      </c>
      <c r="S111" s="108">
        <v>13000</v>
      </c>
      <c r="T111" s="120" t="s">
        <v>185</v>
      </c>
      <c r="U111" s="62">
        <v>2</v>
      </c>
      <c r="V111" s="62">
        <v>1</v>
      </c>
      <c r="W111" s="62">
        <v>27</v>
      </c>
      <c r="X111" s="141"/>
      <c r="Y111" s="31"/>
      <c r="Z111" s="53">
        <f t="shared" si="57"/>
        <v>14</v>
      </c>
      <c r="AA111" s="54"/>
      <c r="AB111" s="54"/>
      <c r="AC111" s="55" t="e">
        <f t="shared" si="58"/>
        <v>#DIV/0!</v>
      </c>
      <c r="AD111" s="56">
        <f t="shared" si="59"/>
        <v>0</v>
      </c>
      <c r="AF111" s="18"/>
      <c r="AG111" s="18">
        <f>AF111-AA111</f>
        <v>0</v>
      </c>
      <c r="AH111" s="19" t="e">
        <f>1+(AF111-AA111)/AA111</f>
        <v>#DIV/0!</v>
      </c>
      <c r="AI111" s="40" t="e">
        <f>AG111/AD111</f>
        <v>#DIV/0!</v>
      </c>
      <c r="AJ111" s="34"/>
    </row>
    <row r="112" spans="1:45" ht="15.5">
      <c r="A112" s="90" t="s">
        <v>188</v>
      </c>
      <c r="B112" s="39" t="str">
        <f t="shared" ref="B112:D114" si="62">B111</f>
        <v>중</v>
      </c>
      <c r="C112" s="13" t="str">
        <f t="shared" si="62"/>
        <v>하</v>
      </c>
      <c r="D112" s="130" t="str">
        <f t="shared" si="62"/>
        <v>주공(210)</v>
      </c>
      <c r="E112" s="50">
        <f t="shared" si="51"/>
        <v>16</v>
      </c>
      <c r="F112" s="50">
        <f t="shared" si="52"/>
        <v>1</v>
      </c>
      <c r="G112" s="50">
        <f t="shared" si="53"/>
        <v>0.6</v>
      </c>
      <c r="H112" s="62">
        <v>1985.1</v>
      </c>
      <c r="I112" s="62">
        <v>460</v>
      </c>
      <c r="J112" s="51">
        <f t="shared" si="54"/>
        <v>41.900000000000091</v>
      </c>
      <c r="K112" s="62">
        <v>54</v>
      </c>
      <c r="L112" s="62">
        <v>49</v>
      </c>
      <c r="M112" s="62">
        <v>16</v>
      </c>
      <c r="N112" s="63">
        <v>10000</v>
      </c>
      <c r="O112" s="64">
        <v>6000</v>
      </c>
      <c r="P112" s="105">
        <f t="shared" si="55"/>
        <v>4000</v>
      </c>
      <c r="Q112" s="106">
        <f t="shared" si="56"/>
        <v>0.6</v>
      </c>
      <c r="R112" s="64">
        <v>21500</v>
      </c>
      <c r="S112" s="108">
        <v>13100</v>
      </c>
      <c r="T112" s="120" t="s">
        <v>185</v>
      </c>
      <c r="U112" s="62">
        <v>2</v>
      </c>
      <c r="V112" s="62">
        <v>1</v>
      </c>
      <c r="W112" s="62">
        <v>203</v>
      </c>
      <c r="X112" s="141"/>
      <c r="Y112" s="31"/>
      <c r="Z112" s="53">
        <f t="shared" si="57"/>
        <v>16</v>
      </c>
      <c r="AA112" s="54"/>
      <c r="AB112" s="54"/>
      <c r="AC112" s="55" t="e">
        <f t="shared" si="58"/>
        <v>#DIV/0!</v>
      </c>
      <c r="AD112" s="56">
        <f t="shared" si="59"/>
        <v>0</v>
      </c>
      <c r="AF112" s="18"/>
      <c r="AG112" s="18">
        <f>AF112-AA112</f>
        <v>0</v>
      </c>
      <c r="AH112" s="19" t="e">
        <f>1+(AF112-AA112)/AA112</f>
        <v>#DIV/0!</v>
      </c>
      <c r="AI112" s="40" t="e">
        <f>AG112/AD112</f>
        <v>#DIV/0!</v>
      </c>
      <c r="AJ112" s="34"/>
    </row>
    <row r="113" spans="1:36" ht="16" thickBot="1">
      <c r="A113" s="90" t="s">
        <v>188</v>
      </c>
      <c r="B113" s="39" t="str">
        <f t="shared" si="62"/>
        <v>중</v>
      </c>
      <c r="C113" s="13" t="str">
        <f t="shared" si="62"/>
        <v>하</v>
      </c>
      <c r="D113" s="130" t="str">
        <f t="shared" si="62"/>
        <v>주공(210)</v>
      </c>
      <c r="E113" s="50">
        <f t="shared" si="51"/>
        <v>19</v>
      </c>
      <c r="F113" s="50">
        <f t="shared" si="52"/>
        <v>1.6</v>
      </c>
      <c r="G113" s="50">
        <f t="shared" si="53"/>
        <v>0.5</v>
      </c>
      <c r="H113" s="71">
        <v>1985.1</v>
      </c>
      <c r="I113" s="71">
        <v>460</v>
      </c>
      <c r="J113" s="51">
        <f t="shared" si="54"/>
        <v>41.900000000000091</v>
      </c>
      <c r="K113" s="71">
        <v>63</v>
      </c>
      <c r="L113" s="71">
        <v>57</v>
      </c>
      <c r="M113" s="71">
        <v>19</v>
      </c>
      <c r="N113" s="72">
        <v>16000</v>
      </c>
      <c r="O113" s="73">
        <v>5000</v>
      </c>
      <c r="P113" s="105">
        <f t="shared" si="55"/>
        <v>11000</v>
      </c>
      <c r="Q113" s="106">
        <f t="shared" si="56"/>
        <v>0.3125</v>
      </c>
      <c r="R113" s="73">
        <v>24500</v>
      </c>
      <c r="S113" s="111">
        <v>20500</v>
      </c>
      <c r="T113" s="123" t="s">
        <v>185</v>
      </c>
      <c r="U113" s="71">
        <v>2</v>
      </c>
      <c r="V113" s="71">
        <v>1</v>
      </c>
      <c r="W113" s="71">
        <v>1</v>
      </c>
      <c r="X113" s="141"/>
      <c r="Y113" s="31"/>
      <c r="Z113" s="53">
        <f t="shared" si="57"/>
        <v>19</v>
      </c>
      <c r="AA113" s="54"/>
      <c r="AB113" s="54"/>
      <c r="AC113" s="55" t="e">
        <f t="shared" si="58"/>
        <v>#DIV/0!</v>
      </c>
      <c r="AD113" s="56">
        <f t="shared" si="59"/>
        <v>0</v>
      </c>
      <c r="AF113" s="18"/>
      <c r="AG113" s="18">
        <f>AF113-AA113</f>
        <v>0</v>
      </c>
      <c r="AH113" s="19" t="e">
        <f>1+(AF113-AA113)/AA113</f>
        <v>#DIV/0!</v>
      </c>
      <c r="AI113" s="40" t="e">
        <f>AG113/AD113</f>
        <v>#DIV/0!</v>
      </c>
      <c r="AJ113" s="34"/>
    </row>
    <row r="114" spans="1:36" ht="15.5">
      <c r="A114" s="90" t="s">
        <v>188</v>
      </c>
      <c r="B114" s="39" t="str">
        <f t="shared" si="62"/>
        <v>중</v>
      </c>
      <c r="C114" s="20" t="str">
        <f t="shared" si="62"/>
        <v>하</v>
      </c>
      <c r="D114" s="130" t="str">
        <f t="shared" si="62"/>
        <v>주공(210)</v>
      </c>
      <c r="E114" s="50">
        <f t="shared" si="51"/>
        <v>20</v>
      </c>
      <c r="F114" s="50">
        <f t="shared" si="52"/>
        <v>1.6</v>
      </c>
      <c r="G114" s="50">
        <f t="shared" si="53"/>
        <v>0.6</v>
      </c>
      <c r="H114" s="59">
        <v>1985.1</v>
      </c>
      <c r="I114" s="59">
        <v>460</v>
      </c>
      <c r="J114" s="51">
        <f t="shared" si="54"/>
        <v>41.900000000000091</v>
      </c>
      <c r="K114" s="59">
        <v>65</v>
      </c>
      <c r="L114" s="59">
        <v>59</v>
      </c>
      <c r="M114" s="59">
        <v>20</v>
      </c>
      <c r="N114" s="60">
        <v>16000</v>
      </c>
      <c r="O114" s="61">
        <v>6000</v>
      </c>
      <c r="P114" s="105">
        <f t="shared" si="55"/>
        <v>10000</v>
      </c>
      <c r="Q114" s="106">
        <f t="shared" si="56"/>
        <v>0.375</v>
      </c>
      <c r="R114" s="61">
        <v>23500</v>
      </c>
      <c r="S114" s="107">
        <v>17700</v>
      </c>
      <c r="T114" s="119" t="s">
        <v>185</v>
      </c>
      <c r="U114" s="59">
        <v>3</v>
      </c>
      <c r="V114" s="59">
        <v>1</v>
      </c>
      <c r="W114" s="59">
        <v>229</v>
      </c>
      <c r="X114" s="141"/>
      <c r="Y114" s="31"/>
      <c r="Z114" s="53">
        <f t="shared" si="57"/>
        <v>20</v>
      </c>
      <c r="AA114" s="54"/>
      <c r="AB114" s="54"/>
      <c r="AC114" s="55" t="e">
        <f t="shared" si="58"/>
        <v>#DIV/0!</v>
      </c>
      <c r="AD114" s="56">
        <f t="shared" si="59"/>
        <v>0</v>
      </c>
      <c r="AF114" s="18"/>
      <c r="AG114" s="18">
        <f>AF114-AA114</f>
        <v>0</v>
      </c>
      <c r="AH114" s="19" t="e">
        <f>1+(AF114-AA114)/AA114</f>
        <v>#DIV/0!</v>
      </c>
      <c r="AI114" s="40" t="e">
        <f>AG114/AD114</f>
        <v>#DIV/0!</v>
      </c>
      <c r="AJ114" s="34"/>
    </row>
    <row r="115" spans="1:36" ht="15.5">
      <c r="A115" s="90" t="s">
        <v>200</v>
      </c>
      <c r="B115" s="39" t="str">
        <f t="shared" ref="B115:B137" si="63">B114</f>
        <v>중</v>
      </c>
      <c r="C115" s="13" t="s">
        <v>18</v>
      </c>
      <c r="D115" s="130" t="s">
        <v>176</v>
      </c>
      <c r="E115" s="50">
        <f t="shared" si="51"/>
        <v>19</v>
      </c>
      <c r="F115" s="50">
        <f t="shared" si="52"/>
        <v>0.95</v>
      </c>
      <c r="G115" s="50">
        <f t="shared" si="53"/>
        <v>0.75</v>
      </c>
      <c r="H115" s="62">
        <v>1990.03</v>
      </c>
      <c r="I115" s="62">
        <v>1016</v>
      </c>
      <c r="J115" s="51">
        <f t="shared" si="54"/>
        <v>36.970000000000027</v>
      </c>
      <c r="K115" s="62">
        <v>63</v>
      </c>
      <c r="L115" s="62">
        <v>45</v>
      </c>
      <c r="M115" s="62">
        <v>19</v>
      </c>
      <c r="N115" s="63">
        <v>9500</v>
      </c>
      <c r="O115" s="64">
        <v>7500</v>
      </c>
      <c r="P115" s="105">
        <f t="shared" si="55"/>
        <v>2000</v>
      </c>
      <c r="Q115" s="106">
        <f t="shared" si="56"/>
        <v>0.78947368421052633</v>
      </c>
      <c r="R115" s="64">
        <v>15000</v>
      </c>
      <c r="S115" s="108">
        <v>8000</v>
      </c>
      <c r="T115" s="120" t="s">
        <v>185</v>
      </c>
      <c r="U115" s="62">
        <v>1</v>
      </c>
      <c r="V115" s="62">
        <v>1</v>
      </c>
      <c r="W115" s="62">
        <v>240</v>
      </c>
      <c r="X115" s="31"/>
      <c r="Y115" s="31"/>
      <c r="Z115" s="53">
        <f t="shared" si="57"/>
        <v>19</v>
      </c>
      <c r="AA115" s="54"/>
      <c r="AB115" s="54"/>
      <c r="AC115" s="55" t="e">
        <f t="shared" si="58"/>
        <v>#DIV/0!</v>
      </c>
      <c r="AD115" s="56">
        <f t="shared" si="59"/>
        <v>0</v>
      </c>
      <c r="AF115" s="41"/>
      <c r="AG115" s="41"/>
      <c r="AI115" s="40"/>
      <c r="AJ115" s="34"/>
    </row>
    <row r="116" spans="1:36" ht="15.5">
      <c r="A116" s="90" t="s">
        <v>200</v>
      </c>
      <c r="B116" s="39" t="str">
        <f t="shared" si="63"/>
        <v>중</v>
      </c>
      <c r="C116" s="13" t="str">
        <f t="shared" ref="C116:D118" si="64">C115</f>
        <v>하</v>
      </c>
      <c r="D116" s="130" t="str">
        <f t="shared" si="64"/>
        <v>주공1차</v>
      </c>
      <c r="E116" s="50">
        <f t="shared" si="51"/>
        <v>24</v>
      </c>
      <c r="F116" s="50">
        <f t="shared" si="52"/>
        <v>1.45</v>
      </c>
      <c r="G116" s="50">
        <f t="shared" si="53"/>
        <v>1.3</v>
      </c>
      <c r="H116" s="62">
        <v>1990.03</v>
      </c>
      <c r="I116" s="62">
        <v>1016</v>
      </c>
      <c r="J116" s="51">
        <f t="shared" si="54"/>
        <v>36.970000000000027</v>
      </c>
      <c r="K116" s="62">
        <v>80</v>
      </c>
      <c r="L116" s="62">
        <v>58</v>
      </c>
      <c r="M116" s="62">
        <v>24</v>
      </c>
      <c r="N116" s="63">
        <v>14500</v>
      </c>
      <c r="O116" s="64">
        <v>13000</v>
      </c>
      <c r="P116" s="105">
        <f t="shared" si="55"/>
        <v>1500</v>
      </c>
      <c r="Q116" s="106">
        <f t="shared" si="56"/>
        <v>0.89655172413793105</v>
      </c>
      <c r="R116" s="64">
        <v>19500</v>
      </c>
      <c r="S116" s="108">
        <v>16000</v>
      </c>
      <c r="T116" s="120" t="s">
        <v>185</v>
      </c>
      <c r="U116" s="62">
        <v>2</v>
      </c>
      <c r="V116" s="62">
        <v>1</v>
      </c>
      <c r="W116" s="62">
        <v>176</v>
      </c>
      <c r="X116" s="31"/>
      <c r="Y116" s="31"/>
      <c r="Z116" s="53">
        <f t="shared" si="57"/>
        <v>24</v>
      </c>
      <c r="AA116" s="54"/>
      <c r="AB116" s="54"/>
      <c r="AC116" s="55" t="e">
        <f t="shared" si="58"/>
        <v>#DIV/0!</v>
      </c>
      <c r="AD116" s="56">
        <f t="shared" si="59"/>
        <v>0</v>
      </c>
      <c r="AF116" s="41"/>
      <c r="AG116" s="41"/>
      <c r="AI116" s="40"/>
      <c r="AJ116" s="34"/>
    </row>
    <row r="117" spans="1:36" ht="16" thickBot="1">
      <c r="A117" s="90" t="s">
        <v>200</v>
      </c>
      <c r="B117" s="39" t="str">
        <f t="shared" si="63"/>
        <v>중</v>
      </c>
      <c r="C117" s="13" t="str">
        <f t="shared" si="64"/>
        <v>하</v>
      </c>
      <c r="D117" s="130" t="str">
        <f t="shared" si="64"/>
        <v>주공1차</v>
      </c>
      <c r="E117" s="50">
        <f t="shared" si="51"/>
        <v>25</v>
      </c>
      <c r="F117" s="50">
        <f t="shared" si="52"/>
        <v>1.5</v>
      </c>
      <c r="G117" s="50">
        <f t="shared" si="53"/>
        <v>1.4</v>
      </c>
      <c r="H117" s="65">
        <v>1990.03</v>
      </c>
      <c r="I117" s="65">
        <v>1016</v>
      </c>
      <c r="J117" s="51">
        <f t="shared" si="54"/>
        <v>36.970000000000027</v>
      </c>
      <c r="K117" s="65">
        <v>82</v>
      </c>
      <c r="L117" s="65">
        <v>59</v>
      </c>
      <c r="M117" s="65">
        <v>25</v>
      </c>
      <c r="N117" s="66">
        <v>15000</v>
      </c>
      <c r="O117" s="67">
        <v>14000</v>
      </c>
      <c r="P117" s="105">
        <f t="shared" si="55"/>
        <v>1000</v>
      </c>
      <c r="Q117" s="106">
        <f t="shared" si="56"/>
        <v>0.93333333333333335</v>
      </c>
      <c r="R117" s="67">
        <v>19000</v>
      </c>
      <c r="S117" s="109">
        <v>16000</v>
      </c>
      <c r="T117" s="121" t="s">
        <v>185</v>
      </c>
      <c r="U117" s="65">
        <v>2</v>
      </c>
      <c r="V117" s="65">
        <v>1</v>
      </c>
      <c r="W117" s="65">
        <v>360</v>
      </c>
      <c r="X117" s="31"/>
      <c r="Y117" s="31"/>
      <c r="Z117" s="53">
        <f t="shared" si="57"/>
        <v>25</v>
      </c>
      <c r="AA117" s="54"/>
      <c r="AB117" s="54"/>
      <c r="AC117" s="55" t="e">
        <f t="shared" si="58"/>
        <v>#DIV/0!</v>
      </c>
      <c r="AD117" s="56">
        <f t="shared" si="59"/>
        <v>0</v>
      </c>
      <c r="AF117" s="41"/>
      <c r="AG117" s="41"/>
      <c r="AI117" s="40"/>
      <c r="AJ117" s="34"/>
    </row>
    <row r="118" spans="1:36" ht="15.5">
      <c r="A118" s="90" t="s">
        <v>200</v>
      </c>
      <c r="B118" s="20" t="str">
        <f t="shared" si="63"/>
        <v>중</v>
      </c>
      <c r="C118" s="20" t="str">
        <f t="shared" si="64"/>
        <v>하</v>
      </c>
      <c r="D118" s="130" t="str">
        <f t="shared" si="64"/>
        <v>주공1차</v>
      </c>
      <c r="E118" s="50">
        <f t="shared" si="51"/>
        <v>32</v>
      </c>
      <c r="F118" s="50">
        <f t="shared" si="52"/>
        <v>1.7</v>
      </c>
      <c r="G118" s="50">
        <f t="shared" si="53"/>
        <v>1.5</v>
      </c>
      <c r="H118" s="59">
        <v>1990.03</v>
      </c>
      <c r="I118" s="59">
        <v>1016</v>
      </c>
      <c r="J118" s="51">
        <f t="shared" si="54"/>
        <v>36.970000000000027</v>
      </c>
      <c r="K118" s="59">
        <v>105</v>
      </c>
      <c r="L118" s="59">
        <v>79</v>
      </c>
      <c r="M118" s="59">
        <v>32</v>
      </c>
      <c r="N118" s="60">
        <v>17000</v>
      </c>
      <c r="O118" s="61">
        <v>15000</v>
      </c>
      <c r="P118" s="105">
        <f t="shared" si="55"/>
        <v>2000</v>
      </c>
      <c r="Q118" s="106">
        <f t="shared" si="56"/>
        <v>0.88235294117647056</v>
      </c>
      <c r="R118" s="61">
        <v>24000</v>
      </c>
      <c r="S118" s="107">
        <v>17000</v>
      </c>
      <c r="T118" s="119" t="s">
        <v>185</v>
      </c>
      <c r="U118" s="59">
        <v>3</v>
      </c>
      <c r="V118" s="59">
        <v>1</v>
      </c>
      <c r="W118" s="59">
        <v>240</v>
      </c>
      <c r="X118" s="31"/>
      <c r="Y118" s="31"/>
      <c r="Z118" s="53">
        <f t="shared" si="57"/>
        <v>32</v>
      </c>
      <c r="AA118" s="54"/>
      <c r="AB118" s="54"/>
      <c r="AC118" s="55" t="e">
        <f t="shared" si="58"/>
        <v>#DIV/0!</v>
      </c>
      <c r="AD118" s="56">
        <f t="shared" si="59"/>
        <v>0</v>
      </c>
      <c r="AF118" s="41"/>
      <c r="AG118" s="41"/>
      <c r="AI118" s="40"/>
      <c r="AJ118" s="34"/>
    </row>
    <row r="119" spans="1:36" ht="15.5">
      <c r="A119" s="90" t="s">
        <v>195</v>
      </c>
      <c r="B119" s="39" t="str">
        <f t="shared" si="63"/>
        <v>중</v>
      </c>
      <c r="C119" s="13" t="s">
        <v>18</v>
      </c>
      <c r="D119" s="130" t="s">
        <v>165</v>
      </c>
      <c r="E119" s="50">
        <f t="shared" si="51"/>
        <v>15</v>
      </c>
      <c r="F119" s="50">
        <f t="shared" si="52"/>
        <v>0.73</v>
      </c>
      <c r="G119" s="50">
        <f t="shared" si="53"/>
        <v>0.5</v>
      </c>
      <c r="H119" s="62">
        <v>1987.09</v>
      </c>
      <c r="I119" s="62">
        <v>840</v>
      </c>
      <c r="J119" s="51">
        <f t="shared" si="54"/>
        <v>39.910000000000082</v>
      </c>
      <c r="K119" s="62">
        <v>50</v>
      </c>
      <c r="L119" s="62">
        <v>32</v>
      </c>
      <c r="M119" s="62">
        <v>15</v>
      </c>
      <c r="N119" s="63">
        <v>7300</v>
      </c>
      <c r="O119" s="64">
        <v>5000</v>
      </c>
      <c r="P119" s="105">
        <f t="shared" si="55"/>
        <v>2300</v>
      </c>
      <c r="Q119" s="106">
        <f t="shared" si="56"/>
        <v>0.68493150684931503</v>
      </c>
      <c r="R119" s="64">
        <v>8200</v>
      </c>
      <c r="S119" s="108">
        <v>6800</v>
      </c>
      <c r="T119" s="120" t="s">
        <v>186</v>
      </c>
      <c r="U119" s="62">
        <v>1</v>
      </c>
      <c r="V119" s="62">
        <v>1</v>
      </c>
      <c r="W119" s="62">
        <v>216</v>
      </c>
      <c r="X119" s="31"/>
      <c r="Y119" s="31"/>
      <c r="Z119" s="53">
        <f t="shared" si="57"/>
        <v>15</v>
      </c>
      <c r="AA119" s="54"/>
      <c r="AB119" s="54"/>
      <c r="AC119" s="55" t="e">
        <f t="shared" si="58"/>
        <v>#DIV/0!</v>
      </c>
      <c r="AD119" s="56">
        <f t="shared" si="59"/>
        <v>0</v>
      </c>
      <c r="AF119" s="41"/>
      <c r="AG119" s="41"/>
      <c r="AI119" s="40"/>
      <c r="AJ119" s="34"/>
    </row>
    <row r="120" spans="1:36" ht="15.5">
      <c r="A120" s="90" t="s">
        <v>195</v>
      </c>
      <c r="B120" s="39" t="str">
        <f t="shared" si="63"/>
        <v>중</v>
      </c>
      <c r="C120" s="13" t="str">
        <f t="shared" ref="C120:D124" si="65">C119</f>
        <v>하</v>
      </c>
      <c r="D120" s="130" t="str">
        <f t="shared" si="65"/>
        <v>주공2단지</v>
      </c>
      <c r="E120" s="50">
        <f t="shared" si="51"/>
        <v>15</v>
      </c>
      <c r="F120" s="50">
        <f t="shared" si="52"/>
        <v>0.73</v>
      </c>
      <c r="G120" s="50">
        <f t="shared" si="53"/>
        <v>0.5</v>
      </c>
      <c r="H120" s="62">
        <v>1987.09</v>
      </c>
      <c r="I120" s="62">
        <v>840</v>
      </c>
      <c r="J120" s="51">
        <f t="shared" si="54"/>
        <v>39.910000000000082</v>
      </c>
      <c r="K120" s="62">
        <v>50</v>
      </c>
      <c r="L120" s="62">
        <v>32</v>
      </c>
      <c r="M120" s="62">
        <v>15</v>
      </c>
      <c r="N120" s="63">
        <v>7300</v>
      </c>
      <c r="O120" s="64">
        <v>5000</v>
      </c>
      <c r="P120" s="105">
        <f t="shared" si="55"/>
        <v>2300</v>
      </c>
      <c r="Q120" s="106">
        <f t="shared" si="56"/>
        <v>0.68493150684931503</v>
      </c>
      <c r="R120" s="64">
        <v>8500</v>
      </c>
      <c r="S120" s="108">
        <v>6800</v>
      </c>
      <c r="T120" s="120" t="s">
        <v>186</v>
      </c>
      <c r="U120" s="62">
        <v>2</v>
      </c>
      <c r="V120" s="62">
        <v>1</v>
      </c>
      <c r="W120" s="62">
        <v>1</v>
      </c>
      <c r="X120" s="31"/>
      <c r="Y120" s="31"/>
      <c r="Z120" s="53">
        <f t="shared" si="57"/>
        <v>15</v>
      </c>
      <c r="AA120" s="54"/>
      <c r="AB120" s="54"/>
      <c r="AC120" s="55" t="e">
        <f t="shared" si="58"/>
        <v>#DIV/0!</v>
      </c>
      <c r="AD120" s="56">
        <f t="shared" si="59"/>
        <v>0</v>
      </c>
      <c r="AF120" s="41"/>
      <c r="AG120" s="41"/>
      <c r="AI120" s="40"/>
      <c r="AJ120" s="34"/>
    </row>
    <row r="121" spans="1:36" ht="62.5" thickBot="1">
      <c r="A121" s="90" t="s">
        <v>195</v>
      </c>
      <c r="B121" s="39" t="str">
        <f t="shared" si="63"/>
        <v>중</v>
      </c>
      <c r="C121" s="13" t="str">
        <f t="shared" si="65"/>
        <v>하</v>
      </c>
      <c r="D121" s="130" t="str">
        <f t="shared" si="65"/>
        <v>주공2단지</v>
      </c>
      <c r="E121" s="50">
        <f t="shared" si="51"/>
        <v>19</v>
      </c>
      <c r="F121" s="50">
        <f t="shared" si="52"/>
        <v>1</v>
      </c>
      <c r="G121" s="50">
        <f t="shared" si="53"/>
        <v>0.75</v>
      </c>
      <c r="H121" s="65">
        <v>1987.09</v>
      </c>
      <c r="I121" s="65">
        <v>840</v>
      </c>
      <c r="J121" s="51">
        <f t="shared" si="54"/>
        <v>39.910000000000082</v>
      </c>
      <c r="K121" s="65" t="s">
        <v>101</v>
      </c>
      <c r="L121" s="65">
        <v>41</v>
      </c>
      <c r="M121" s="65">
        <v>19</v>
      </c>
      <c r="N121" s="66">
        <v>10000</v>
      </c>
      <c r="O121" s="67">
        <v>7500</v>
      </c>
      <c r="P121" s="105">
        <f t="shared" si="55"/>
        <v>2500</v>
      </c>
      <c r="Q121" s="106">
        <f t="shared" si="56"/>
        <v>0.75</v>
      </c>
      <c r="R121" s="67">
        <v>12000</v>
      </c>
      <c r="S121" s="109">
        <v>8800</v>
      </c>
      <c r="T121" s="121" t="s">
        <v>186</v>
      </c>
      <c r="U121" s="65">
        <v>2</v>
      </c>
      <c r="V121" s="65">
        <v>1</v>
      </c>
      <c r="W121" s="65">
        <v>358</v>
      </c>
      <c r="X121" s="31"/>
      <c r="Y121" s="31"/>
      <c r="Z121" s="53">
        <f t="shared" si="57"/>
        <v>19</v>
      </c>
      <c r="AA121" s="54"/>
      <c r="AB121" s="54"/>
      <c r="AC121" s="55" t="e">
        <f t="shared" si="58"/>
        <v>#DIV/0!</v>
      </c>
      <c r="AD121" s="56">
        <f t="shared" si="59"/>
        <v>0</v>
      </c>
      <c r="AF121" s="41"/>
      <c r="AG121" s="41"/>
      <c r="AI121" s="40"/>
      <c r="AJ121" s="34"/>
    </row>
    <row r="122" spans="1:36" ht="15.5">
      <c r="A122" s="90" t="s">
        <v>195</v>
      </c>
      <c r="B122" s="20" t="str">
        <f t="shared" si="63"/>
        <v>중</v>
      </c>
      <c r="C122" s="20" t="str">
        <f t="shared" si="65"/>
        <v>하</v>
      </c>
      <c r="D122" s="130" t="str">
        <f t="shared" si="65"/>
        <v>주공2단지</v>
      </c>
      <c r="E122" s="50">
        <f t="shared" si="51"/>
        <v>23</v>
      </c>
      <c r="F122" s="50">
        <f t="shared" si="52"/>
        <v>1.05</v>
      </c>
      <c r="G122" s="50">
        <f t="shared" si="53"/>
        <v>0.9</v>
      </c>
      <c r="H122" s="59">
        <v>1987.09</v>
      </c>
      <c r="I122" s="59">
        <v>840</v>
      </c>
      <c r="J122" s="51">
        <f t="shared" si="54"/>
        <v>39.910000000000082</v>
      </c>
      <c r="K122" s="59">
        <v>75</v>
      </c>
      <c r="L122" s="59">
        <v>49</v>
      </c>
      <c r="M122" s="59">
        <v>23</v>
      </c>
      <c r="N122" s="60">
        <v>10500</v>
      </c>
      <c r="O122" s="61">
        <v>9000</v>
      </c>
      <c r="P122" s="105">
        <f t="shared" si="55"/>
        <v>1500</v>
      </c>
      <c r="Q122" s="106">
        <f t="shared" si="56"/>
        <v>0.8571428571428571</v>
      </c>
      <c r="R122" s="61">
        <v>14400</v>
      </c>
      <c r="S122" s="107">
        <v>11000</v>
      </c>
      <c r="T122" s="119" t="s">
        <v>186</v>
      </c>
      <c r="U122" s="59">
        <v>2</v>
      </c>
      <c r="V122" s="59">
        <v>1</v>
      </c>
      <c r="W122" s="59">
        <v>145</v>
      </c>
      <c r="X122" s="31"/>
      <c r="Y122" s="31"/>
      <c r="Z122" s="53">
        <f t="shared" si="57"/>
        <v>23</v>
      </c>
      <c r="AA122" s="54"/>
      <c r="AB122" s="54"/>
      <c r="AC122" s="55" t="e">
        <f t="shared" si="58"/>
        <v>#DIV/0!</v>
      </c>
      <c r="AD122" s="56">
        <f t="shared" si="59"/>
        <v>0</v>
      </c>
      <c r="AF122" s="41"/>
      <c r="AG122" s="41"/>
      <c r="AI122" s="40"/>
      <c r="AJ122" s="34"/>
    </row>
    <row r="123" spans="1:36" ht="15.5">
      <c r="A123" s="90" t="s">
        <v>195</v>
      </c>
      <c r="B123" s="39" t="str">
        <f t="shared" si="63"/>
        <v>중</v>
      </c>
      <c r="C123" s="13" t="str">
        <f t="shared" si="65"/>
        <v>하</v>
      </c>
      <c r="D123" s="130" t="str">
        <f t="shared" si="65"/>
        <v>주공2단지</v>
      </c>
      <c r="E123" s="50">
        <f t="shared" si="51"/>
        <v>24</v>
      </c>
      <c r="F123" s="50">
        <f t="shared" si="52"/>
        <v>1.4</v>
      </c>
      <c r="G123" s="50">
        <f t="shared" si="53"/>
        <v>1.1000000000000001</v>
      </c>
      <c r="H123" s="62">
        <v>1987.09</v>
      </c>
      <c r="I123" s="62">
        <v>840</v>
      </c>
      <c r="J123" s="51">
        <f t="shared" si="54"/>
        <v>39.910000000000082</v>
      </c>
      <c r="K123" s="62">
        <v>80</v>
      </c>
      <c r="L123" s="62">
        <v>54</v>
      </c>
      <c r="M123" s="62">
        <v>24</v>
      </c>
      <c r="N123" s="63">
        <v>14000</v>
      </c>
      <c r="O123" s="64">
        <v>11000</v>
      </c>
      <c r="P123" s="105">
        <f t="shared" si="55"/>
        <v>3000</v>
      </c>
      <c r="Q123" s="106">
        <f t="shared" si="56"/>
        <v>0.7857142857142857</v>
      </c>
      <c r="R123" s="64">
        <v>13700</v>
      </c>
      <c r="S123" s="108">
        <v>12650</v>
      </c>
      <c r="T123" s="120" t="s">
        <v>186</v>
      </c>
      <c r="U123" s="62">
        <v>2</v>
      </c>
      <c r="V123" s="62">
        <v>1</v>
      </c>
      <c r="W123" s="62">
        <v>60</v>
      </c>
      <c r="X123" s="31"/>
      <c r="Y123" s="31"/>
      <c r="Z123" s="53">
        <f t="shared" si="57"/>
        <v>24</v>
      </c>
      <c r="AA123" s="54"/>
      <c r="AB123" s="54"/>
      <c r="AC123" s="55" t="e">
        <f t="shared" si="58"/>
        <v>#DIV/0!</v>
      </c>
      <c r="AD123" s="56">
        <f t="shared" si="59"/>
        <v>0</v>
      </c>
      <c r="AF123" s="41"/>
      <c r="AG123" s="41"/>
      <c r="AI123" s="40"/>
      <c r="AJ123" s="34"/>
    </row>
    <row r="124" spans="1:36" ht="15.5">
      <c r="A124" s="90" t="s">
        <v>195</v>
      </c>
      <c r="B124" s="39" t="str">
        <f t="shared" si="63"/>
        <v>중</v>
      </c>
      <c r="C124" s="13" t="str">
        <f t="shared" si="65"/>
        <v>하</v>
      </c>
      <c r="D124" s="130" t="str">
        <f t="shared" si="65"/>
        <v>주공2단지</v>
      </c>
      <c r="E124" s="50">
        <f t="shared" si="51"/>
        <v>28</v>
      </c>
      <c r="F124" s="50">
        <f t="shared" si="52"/>
        <v>1.7</v>
      </c>
      <c r="G124" s="50">
        <f t="shared" si="53"/>
        <v>1.2</v>
      </c>
      <c r="H124" s="62">
        <v>1987.09</v>
      </c>
      <c r="I124" s="62">
        <v>840</v>
      </c>
      <c r="J124" s="51">
        <f t="shared" si="54"/>
        <v>39.910000000000082</v>
      </c>
      <c r="K124" s="62">
        <v>94</v>
      </c>
      <c r="L124" s="62">
        <v>64</v>
      </c>
      <c r="M124" s="62">
        <v>28</v>
      </c>
      <c r="N124" s="63">
        <v>17000</v>
      </c>
      <c r="O124" s="64">
        <v>12000</v>
      </c>
      <c r="P124" s="105">
        <f t="shared" si="55"/>
        <v>5000</v>
      </c>
      <c r="Q124" s="106">
        <f t="shared" si="56"/>
        <v>0.70588235294117652</v>
      </c>
      <c r="R124" s="64">
        <v>17800</v>
      </c>
      <c r="S124" s="108">
        <v>16700</v>
      </c>
      <c r="T124" s="120" t="s">
        <v>186</v>
      </c>
      <c r="U124" s="62">
        <v>3</v>
      </c>
      <c r="V124" s="62">
        <v>1</v>
      </c>
      <c r="W124" s="62">
        <v>60</v>
      </c>
      <c r="X124" s="31"/>
      <c r="Y124" s="31"/>
      <c r="Z124" s="53">
        <f t="shared" si="57"/>
        <v>28</v>
      </c>
      <c r="AA124" s="54"/>
      <c r="AB124" s="54"/>
      <c r="AC124" s="55" t="e">
        <f t="shared" si="58"/>
        <v>#DIV/0!</v>
      </c>
      <c r="AD124" s="56">
        <f t="shared" si="59"/>
        <v>0</v>
      </c>
      <c r="AF124" s="41"/>
      <c r="AG124" s="41"/>
      <c r="AI124" s="40"/>
      <c r="AJ124" s="34"/>
    </row>
    <row r="125" spans="1:36" ht="15.5">
      <c r="A125" s="90" t="s">
        <v>200</v>
      </c>
      <c r="B125" s="39" t="str">
        <f t="shared" si="63"/>
        <v>중</v>
      </c>
      <c r="C125" s="13" t="str">
        <f t="shared" ref="C125:C137" si="66">C124</f>
        <v>하</v>
      </c>
      <c r="D125" s="130" t="s">
        <v>177</v>
      </c>
      <c r="E125" s="50">
        <f t="shared" si="51"/>
        <v>19</v>
      </c>
      <c r="F125" s="50">
        <f t="shared" si="52"/>
        <v>1.0900000000000001</v>
      </c>
      <c r="G125" s="50">
        <f t="shared" si="53"/>
        <v>0.8</v>
      </c>
      <c r="H125" s="62">
        <v>1990.1</v>
      </c>
      <c r="I125" s="62">
        <v>1130</v>
      </c>
      <c r="J125" s="51">
        <f t="shared" si="54"/>
        <v>36.900000000000091</v>
      </c>
      <c r="K125" s="62">
        <v>63</v>
      </c>
      <c r="L125" s="62">
        <v>45</v>
      </c>
      <c r="M125" s="62">
        <v>19</v>
      </c>
      <c r="N125" s="63">
        <v>10900</v>
      </c>
      <c r="O125" s="64">
        <v>8000</v>
      </c>
      <c r="P125" s="105">
        <f t="shared" si="55"/>
        <v>2900</v>
      </c>
      <c r="Q125" s="106">
        <f t="shared" si="56"/>
        <v>0.73394495412844041</v>
      </c>
      <c r="R125" s="64">
        <v>10000</v>
      </c>
      <c r="S125" s="108">
        <v>7500</v>
      </c>
      <c r="T125" s="120" t="s">
        <v>186</v>
      </c>
      <c r="U125" s="62">
        <v>2</v>
      </c>
      <c r="V125" s="62">
        <v>1</v>
      </c>
      <c r="W125" s="62">
        <v>216</v>
      </c>
      <c r="X125" s="31"/>
      <c r="Y125" s="31"/>
      <c r="Z125" s="53">
        <f t="shared" si="57"/>
        <v>19</v>
      </c>
      <c r="AA125" s="54"/>
      <c r="AB125" s="54"/>
      <c r="AC125" s="55" t="e">
        <f t="shared" si="58"/>
        <v>#DIV/0!</v>
      </c>
      <c r="AD125" s="56">
        <f t="shared" si="59"/>
        <v>0</v>
      </c>
      <c r="AF125" s="41"/>
      <c r="AG125" s="41"/>
      <c r="AI125" s="40"/>
      <c r="AJ125" s="34"/>
    </row>
    <row r="126" spans="1:36" ht="16" thickBot="1">
      <c r="A126" s="90" t="s">
        <v>200</v>
      </c>
      <c r="B126" s="39" t="str">
        <f t="shared" si="63"/>
        <v>중</v>
      </c>
      <c r="C126" s="13" t="str">
        <f t="shared" si="66"/>
        <v>하</v>
      </c>
      <c r="D126" s="130" t="str">
        <f>D125</f>
        <v>주공2차</v>
      </c>
      <c r="E126" s="50">
        <f t="shared" si="51"/>
        <v>25</v>
      </c>
      <c r="F126" s="50">
        <f t="shared" si="52"/>
        <v>1.48</v>
      </c>
      <c r="G126" s="50">
        <f t="shared" si="53"/>
        <v>1</v>
      </c>
      <c r="H126" s="65">
        <v>1990.1</v>
      </c>
      <c r="I126" s="65">
        <v>1130</v>
      </c>
      <c r="J126" s="51">
        <f t="shared" si="54"/>
        <v>36.900000000000091</v>
      </c>
      <c r="K126" s="65">
        <v>81</v>
      </c>
      <c r="L126" s="65">
        <v>58</v>
      </c>
      <c r="M126" s="65">
        <v>25</v>
      </c>
      <c r="N126" s="66">
        <v>14800</v>
      </c>
      <c r="O126" s="67">
        <v>10000</v>
      </c>
      <c r="P126" s="105">
        <f t="shared" si="55"/>
        <v>4800</v>
      </c>
      <c r="Q126" s="106">
        <f t="shared" si="56"/>
        <v>0.67567567567567566</v>
      </c>
      <c r="R126" s="67">
        <v>15500</v>
      </c>
      <c r="S126" s="109">
        <v>11000</v>
      </c>
      <c r="T126" s="121" t="s">
        <v>186</v>
      </c>
      <c r="U126" s="65">
        <v>2</v>
      </c>
      <c r="V126" s="65">
        <v>1</v>
      </c>
      <c r="W126" s="65">
        <v>350</v>
      </c>
      <c r="X126" s="31"/>
      <c r="Y126" s="31"/>
      <c r="Z126" s="53">
        <f t="shared" si="57"/>
        <v>25</v>
      </c>
      <c r="AA126" s="54"/>
      <c r="AB126" s="54"/>
      <c r="AC126" s="55" t="e">
        <f t="shared" si="58"/>
        <v>#DIV/0!</v>
      </c>
      <c r="AD126" s="56">
        <f t="shared" si="59"/>
        <v>0</v>
      </c>
      <c r="AF126" s="41"/>
      <c r="AG126" s="41"/>
      <c r="AI126" s="40"/>
      <c r="AJ126" s="34"/>
    </row>
    <row r="127" spans="1:36" ht="15.5">
      <c r="A127" s="90" t="s">
        <v>200</v>
      </c>
      <c r="B127" s="20" t="str">
        <f t="shared" si="63"/>
        <v>중</v>
      </c>
      <c r="C127" s="20" t="str">
        <f t="shared" si="66"/>
        <v>하</v>
      </c>
      <c r="D127" s="130" t="str">
        <f>D126</f>
        <v>주공2차</v>
      </c>
      <c r="E127" s="50">
        <f t="shared" si="51"/>
        <v>25</v>
      </c>
      <c r="F127" s="50">
        <f t="shared" si="52"/>
        <v>1.5</v>
      </c>
      <c r="G127" s="50">
        <f t="shared" si="53"/>
        <v>1.3</v>
      </c>
      <c r="H127" s="59">
        <v>1990.1</v>
      </c>
      <c r="I127" s="59">
        <v>1130</v>
      </c>
      <c r="J127" s="51">
        <f t="shared" si="54"/>
        <v>36.900000000000091</v>
      </c>
      <c r="K127" s="59">
        <v>82</v>
      </c>
      <c r="L127" s="59">
        <v>59</v>
      </c>
      <c r="M127" s="59">
        <v>25</v>
      </c>
      <c r="N127" s="60">
        <v>15000</v>
      </c>
      <c r="O127" s="61">
        <v>13000</v>
      </c>
      <c r="P127" s="105">
        <f t="shared" si="55"/>
        <v>2000</v>
      </c>
      <c r="Q127" s="106">
        <f t="shared" si="56"/>
        <v>0.8666666666666667</v>
      </c>
      <c r="R127" s="61">
        <v>16000</v>
      </c>
      <c r="S127" s="107">
        <v>13000</v>
      </c>
      <c r="T127" s="119" t="s">
        <v>186</v>
      </c>
      <c r="U127" s="59">
        <v>2</v>
      </c>
      <c r="V127" s="59">
        <v>1</v>
      </c>
      <c r="W127" s="59">
        <v>324</v>
      </c>
      <c r="X127" s="31"/>
      <c r="Y127" s="31"/>
      <c r="Z127" s="53">
        <f t="shared" si="57"/>
        <v>25</v>
      </c>
      <c r="AA127" s="54"/>
      <c r="AB127" s="54"/>
      <c r="AC127" s="55" t="e">
        <f t="shared" si="58"/>
        <v>#DIV/0!</v>
      </c>
      <c r="AD127" s="56">
        <f t="shared" si="59"/>
        <v>0</v>
      </c>
      <c r="AF127" s="41"/>
      <c r="AG127" s="41"/>
      <c r="AI127" s="40"/>
      <c r="AJ127" s="34"/>
    </row>
    <row r="128" spans="1:36" ht="16" thickBot="1">
      <c r="A128" s="90" t="s">
        <v>200</v>
      </c>
      <c r="B128" s="39" t="str">
        <f t="shared" si="63"/>
        <v>중</v>
      </c>
      <c r="C128" s="13" t="str">
        <f t="shared" si="66"/>
        <v>하</v>
      </c>
      <c r="D128" s="130" t="str">
        <f>D127</f>
        <v>주공2차</v>
      </c>
      <c r="E128" s="50">
        <f t="shared" si="51"/>
        <v>32</v>
      </c>
      <c r="F128" s="50">
        <f t="shared" si="52"/>
        <v>2.15</v>
      </c>
      <c r="G128" s="50">
        <f t="shared" si="53"/>
        <v>1.5</v>
      </c>
      <c r="H128" s="65">
        <v>1990.1</v>
      </c>
      <c r="I128" s="65">
        <v>1130</v>
      </c>
      <c r="J128" s="51">
        <f t="shared" si="54"/>
        <v>36.900000000000091</v>
      </c>
      <c r="K128" s="65">
        <v>105</v>
      </c>
      <c r="L128" s="65">
        <v>79</v>
      </c>
      <c r="M128" s="65">
        <v>32</v>
      </c>
      <c r="N128" s="66">
        <v>21500</v>
      </c>
      <c r="O128" s="67">
        <v>15000</v>
      </c>
      <c r="P128" s="105">
        <f t="shared" si="55"/>
        <v>6500</v>
      </c>
      <c r="Q128" s="106">
        <f t="shared" si="56"/>
        <v>0.69767441860465118</v>
      </c>
      <c r="R128" s="67">
        <v>17000</v>
      </c>
      <c r="S128" s="109">
        <v>14000</v>
      </c>
      <c r="T128" s="121" t="s">
        <v>186</v>
      </c>
      <c r="U128" s="65">
        <v>3</v>
      </c>
      <c r="V128" s="65">
        <v>1</v>
      </c>
      <c r="W128" s="65">
        <v>240</v>
      </c>
      <c r="X128" s="31"/>
      <c r="Y128" s="31"/>
      <c r="Z128" s="53">
        <f t="shared" si="57"/>
        <v>32</v>
      </c>
      <c r="AA128" s="54"/>
      <c r="AB128" s="54"/>
      <c r="AC128" s="55" t="e">
        <f t="shared" si="58"/>
        <v>#DIV/0!</v>
      </c>
      <c r="AD128" s="56">
        <f t="shared" si="59"/>
        <v>0</v>
      </c>
      <c r="AF128" s="41"/>
      <c r="AG128" s="41"/>
      <c r="AI128" s="40"/>
      <c r="AJ128" s="34"/>
    </row>
    <row r="129" spans="1:45" ht="15.5">
      <c r="A129" s="90" t="s">
        <v>200</v>
      </c>
      <c r="B129" s="20" t="str">
        <f t="shared" si="63"/>
        <v>중</v>
      </c>
      <c r="C129" s="20" t="str">
        <f t="shared" si="66"/>
        <v>하</v>
      </c>
      <c r="D129" s="130" t="s">
        <v>178</v>
      </c>
      <c r="E129" s="50">
        <f t="shared" si="51"/>
        <v>15</v>
      </c>
      <c r="F129" s="50">
        <f t="shared" si="52"/>
        <v>0.75</v>
      </c>
      <c r="G129" s="50">
        <f t="shared" si="53"/>
        <v>0.7</v>
      </c>
      <c r="H129" s="59">
        <v>1992.08</v>
      </c>
      <c r="I129" s="59">
        <v>1436</v>
      </c>
      <c r="J129" s="51">
        <f t="shared" si="54"/>
        <v>34.920000000000073</v>
      </c>
      <c r="K129" s="59">
        <v>50</v>
      </c>
      <c r="L129" s="59">
        <v>38</v>
      </c>
      <c r="M129" s="59">
        <v>15</v>
      </c>
      <c r="N129" s="60">
        <v>7500</v>
      </c>
      <c r="O129" s="61">
        <v>7000</v>
      </c>
      <c r="P129" s="105">
        <f t="shared" si="55"/>
        <v>500</v>
      </c>
      <c r="Q129" s="106">
        <f t="shared" si="56"/>
        <v>0.93333333333333335</v>
      </c>
      <c r="R129" s="61">
        <v>10200</v>
      </c>
      <c r="S129" s="107">
        <v>7500</v>
      </c>
      <c r="T129" s="119" t="s">
        <v>186</v>
      </c>
      <c r="U129" s="59">
        <v>2</v>
      </c>
      <c r="V129" s="59">
        <v>1</v>
      </c>
      <c r="W129" s="59">
        <v>480</v>
      </c>
      <c r="X129" s="31"/>
      <c r="Y129" s="31"/>
      <c r="Z129" s="53">
        <f t="shared" si="57"/>
        <v>15</v>
      </c>
      <c r="AA129" s="54"/>
      <c r="AB129" s="54"/>
      <c r="AC129" s="55" t="e">
        <f t="shared" si="58"/>
        <v>#DIV/0!</v>
      </c>
      <c r="AD129" s="56">
        <f t="shared" si="59"/>
        <v>0</v>
      </c>
      <c r="AF129" s="41"/>
      <c r="AG129" s="41"/>
      <c r="AI129" s="40"/>
      <c r="AJ129" s="34"/>
    </row>
    <row r="130" spans="1:45" ht="15.5">
      <c r="A130" s="90" t="s">
        <v>200</v>
      </c>
      <c r="B130" s="39" t="str">
        <f t="shared" si="63"/>
        <v>중</v>
      </c>
      <c r="C130" s="13" t="str">
        <f t="shared" si="66"/>
        <v>하</v>
      </c>
      <c r="D130" s="130" t="str">
        <f t="shared" ref="D130:D135" si="67">D129</f>
        <v>주공5차</v>
      </c>
      <c r="E130" s="50">
        <f t="shared" si="51"/>
        <v>17</v>
      </c>
      <c r="F130" s="50">
        <f t="shared" si="52"/>
        <v>1</v>
      </c>
      <c r="G130" s="50">
        <f t="shared" si="53"/>
        <v>0.7</v>
      </c>
      <c r="H130" s="62">
        <v>1992.08</v>
      </c>
      <c r="I130" s="62">
        <v>1436</v>
      </c>
      <c r="J130" s="51">
        <f t="shared" si="54"/>
        <v>34.920000000000073</v>
      </c>
      <c r="K130" s="62">
        <v>55</v>
      </c>
      <c r="L130" s="62">
        <v>43</v>
      </c>
      <c r="M130" s="62">
        <v>17</v>
      </c>
      <c r="N130" s="63">
        <v>10000</v>
      </c>
      <c r="O130" s="64">
        <v>7000</v>
      </c>
      <c r="P130" s="105">
        <f t="shared" si="55"/>
        <v>3000</v>
      </c>
      <c r="Q130" s="106">
        <f t="shared" si="56"/>
        <v>0.7</v>
      </c>
      <c r="R130" s="64">
        <v>10200</v>
      </c>
      <c r="S130" s="108">
        <v>8500</v>
      </c>
      <c r="T130" s="120" t="s">
        <v>186</v>
      </c>
      <c r="U130" s="62">
        <v>2</v>
      </c>
      <c r="V130" s="62">
        <v>1</v>
      </c>
      <c r="W130" s="62">
        <v>6</v>
      </c>
      <c r="X130" s="31"/>
      <c r="Y130" s="31"/>
      <c r="Z130" s="53">
        <f t="shared" si="57"/>
        <v>17</v>
      </c>
      <c r="AA130" s="54"/>
      <c r="AB130" s="54"/>
      <c r="AC130" s="55" t="e">
        <f t="shared" si="58"/>
        <v>#DIV/0!</v>
      </c>
      <c r="AD130" s="56">
        <f t="shared" si="59"/>
        <v>0</v>
      </c>
      <c r="AF130" s="41"/>
      <c r="AG130" s="41"/>
      <c r="AI130" s="40"/>
      <c r="AJ130" s="34"/>
    </row>
    <row r="131" spans="1:45" ht="15.5">
      <c r="A131" s="90" t="s">
        <v>200</v>
      </c>
      <c r="B131" s="39" t="str">
        <f t="shared" si="63"/>
        <v>중</v>
      </c>
      <c r="C131" s="13" t="str">
        <f t="shared" si="66"/>
        <v>하</v>
      </c>
      <c r="D131" s="130" t="str">
        <f t="shared" si="67"/>
        <v>주공5차</v>
      </c>
      <c r="E131" s="50">
        <f t="shared" si="51"/>
        <v>17</v>
      </c>
      <c r="F131" s="50">
        <f t="shared" si="52"/>
        <v>0.8</v>
      </c>
      <c r="G131" s="50">
        <f t="shared" si="53"/>
        <v>0.7</v>
      </c>
      <c r="H131" s="62">
        <v>1992.08</v>
      </c>
      <c r="I131" s="62">
        <v>1436</v>
      </c>
      <c r="J131" s="51">
        <f t="shared" si="54"/>
        <v>34.920000000000073</v>
      </c>
      <c r="K131" s="62" t="s">
        <v>123</v>
      </c>
      <c r="L131" s="62">
        <v>45</v>
      </c>
      <c r="M131" s="62">
        <v>17</v>
      </c>
      <c r="N131" s="63">
        <v>8000</v>
      </c>
      <c r="O131" s="64">
        <v>7000</v>
      </c>
      <c r="P131" s="105">
        <f t="shared" si="55"/>
        <v>1000</v>
      </c>
      <c r="Q131" s="106">
        <f t="shared" si="56"/>
        <v>0.875</v>
      </c>
      <c r="R131" s="64">
        <v>10900</v>
      </c>
      <c r="S131" s="108">
        <v>9500</v>
      </c>
      <c r="T131" s="120" t="s">
        <v>185</v>
      </c>
      <c r="U131" s="62">
        <v>2</v>
      </c>
      <c r="V131" s="62">
        <v>1</v>
      </c>
      <c r="W131" s="62">
        <v>180</v>
      </c>
      <c r="X131" s="31"/>
      <c r="Y131" s="31"/>
      <c r="Z131" s="53">
        <f t="shared" si="57"/>
        <v>17</v>
      </c>
      <c r="AA131" s="54"/>
      <c r="AB131" s="54"/>
      <c r="AC131" s="55" t="e">
        <f t="shared" si="58"/>
        <v>#DIV/0!</v>
      </c>
      <c r="AD131" s="56">
        <f t="shared" si="59"/>
        <v>0</v>
      </c>
      <c r="AF131" s="41"/>
      <c r="AG131" s="41"/>
      <c r="AI131" s="40"/>
      <c r="AJ131" s="34"/>
    </row>
    <row r="132" spans="1:45" ht="16" thickBot="1">
      <c r="A132" s="90" t="s">
        <v>200</v>
      </c>
      <c r="B132" s="39" t="str">
        <f t="shared" si="63"/>
        <v>중</v>
      </c>
      <c r="C132" s="13" t="str">
        <f t="shared" si="66"/>
        <v>하</v>
      </c>
      <c r="D132" s="130" t="str">
        <f t="shared" si="67"/>
        <v>주공5차</v>
      </c>
      <c r="E132" s="50">
        <f t="shared" si="51"/>
        <v>18</v>
      </c>
      <c r="F132" s="50">
        <f t="shared" si="52"/>
        <v>0.85</v>
      </c>
      <c r="G132" s="50">
        <f t="shared" si="53"/>
        <v>0.83</v>
      </c>
      <c r="H132" s="71">
        <v>1992.08</v>
      </c>
      <c r="I132" s="71">
        <v>1436</v>
      </c>
      <c r="J132" s="51">
        <f t="shared" si="54"/>
        <v>34.920000000000073</v>
      </c>
      <c r="K132" s="71" t="s">
        <v>124</v>
      </c>
      <c r="L132" s="71">
        <v>44</v>
      </c>
      <c r="M132" s="71">
        <v>18</v>
      </c>
      <c r="N132" s="72">
        <v>8500</v>
      </c>
      <c r="O132" s="73">
        <v>8300</v>
      </c>
      <c r="P132" s="105">
        <f t="shared" si="55"/>
        <v>200</v>
      </c>
      <c r="Q132" s="106">
        <f t="shared" si="56"/>
        <v>0.97647058823529409</v>
      </c>
      <c r="R132" s="73">
        <v>11500</v>
      </c>
      <c r="S132" s="111">
        <v>10500</v>
      </c>
      <c r="T132" s="123" t="s">
        <v>186</v>
      </c>
      <c r="U132" s="71">
        <v>2</v>
      </c>
      <c r="V132" s="71">
        <v>1</v>
      </c>
      <c r="W132" s="71">
        <v>240</v>
      </c>
      <c r="X132" s="31"/>
      <c r="Y132" s="31"/>
      <c r="Z132" s="53">
        <f t="shared" si="57"/>
        <v>18</v>
      </c>
      <c r="AA132" s="54"/>
      <c r="AB132" s="54"/>
      <c r="AC132" s="55" t="e">
        <f t="shared" si="58"/>
        <v>#DIV/0!</v>
      </c>
      <c r="AD132" s="56">
        <f t="shared" si="59"/>
        <v>0</v>
      </c>
      <c r="AF132" s="41"/>
      <c r="AG132" s="41"/>
      <c r="AI132" s="40"/>
      <c r="AJ132" s="34"/>
    </row>
    <row r="133" spans="1:45" ht="15.5">
      <c r="A133" s="90" t="s">
        <v>200</v>
      </c>
      <c r="B133" s="39" t="str">
        <f t="shared" si="63"/>
        <v>중</v>
      </c>
      <c r="C133" s="20" t="str">
        <f t="shared" si="66"/>
        <v>하</v>
      </c>
      <c r="D133" s="130" t="str">
        <f t="shared" si="67"/>
        <v>주공5차</v>
      </c>
      <c r="E133" s="50">
        <f t="shared" ref="E133:E146" si="68">M133</f>
        <v>20</v>
      </c>
      <c r="F133" s="50">
        <f t="shared" ref="F133:F146" si="69">N133/10000</f>
        <v>1.1499999999999999</v>
      </c>
      <c r="G133" s="50">
        <f t="shared" ref="G133:G146" si="70">O133/10000</f>
        <v>1</v>
      </c>
      <c r="H133" s="59">
        <v>1992.08</v>
      </c>
      <c r="I133" s="59">
        <v>1436</v>
      </c>
      <c r="J133" s="51">
        <f t="shared" ref="J133:J164" si="71">2026-H133+1</f>
        <v>34.920000000000073</v>
      </c>
      <c r="K133" s="59" t="s">
        <v>125</v>
      </c>
      <c r="L133" s="59">
        <v>52</v>
      </c>
      <c r="M133" s="59">
        <v>20</v>
      </c>
      <c r="N133" s="60">
        <v>11500</v>
      </c>
      <c r="O133" s="61">
        <v>10000</v>
      </c>
      <c r="P133" s="105">
        <f t="shared" ref="P133:P164" si="72">N133-O133</f>
        <v>1500</v>
      </c>
      <c r="Q133" s="106">
        <f t="shared" ref="Q133:Q164" si="73">O133/N133</f>
        <v>0.86956521739130432</v>
      </c>
      <c r="R133" s="61">
        <v>15000</v>
      </c>
      <c r="S133" s="107">
        <v>11000</v>
      </c>
      <c r="T133" s="119" t="s">
        <v>186</v>
      </c>
      <c r="U133" s="59">
        <v>2</v>
      </c>
      <c r="V133" s="59">
        <v>1</v>
      </c>
      <c r="W133" s="59">
        <v>353</v>
      </c>
      <c r="X133" s="31"/>
      <c r="Y133" s="31"/>
      <c r="Z133" s="53">
        <f t="shared" ref="Z133:Z164" si="74">M133</f>
        <v>20</v>
      </c>
      <c r="AA133" s="54"/>
      <c r="AB133" s="54"/>
      <c r="AC133" s="55" t="e">
        <f t="shared" ref="AC133:AC164" si="75">AB133/AA133</f>
        <v>#DIV/0!</v>
      </c>
      <c r="AD133" s="56">
        <f t="shared" ref="AD133:AD164" si="76">AA133-AB133</f>
        <v>0</v>
      </c>
      <c r="AF133" s="41"/>
      <c r="AG133" s="41"/>
      <c r="AI133" s="40"/>
      <c r="AJ133" s="34"/>
    </row>
    <row r="134" spans="1:45" ht="15.5">
      <c r="A134" s="90" t="s">
        <v>200</v>
      </c>
      <c r="B134" s="39" t="str">
        <f t="shared" si="63"/>
        <v>중</v>
      </c>
      <c r="C134" s="13" t="str">
        <f t="shared" si="66"/>
        <v>하</v>
      </c>
      <c r="D134" s="130" t="str">
        <f t="shared" si="67"/>
        <v>주공5차</v>
      </c>
      <c r="E134" s="50">
        <f t="shared" si="68"/>
        <v>20</v>
      </c>
      <c r="F134" s="50">
        <f t="shared" si="69"/>
        <v>1.05</v>
      </c>
      <c r="G134" s="50">
        <f t="shared" si="70"/>
        <v>0.9</v>
      </c>
      <c r="H134" s="62">
        <v>1992.08</v>
      </c>
      <c r="I134" s="62">
        <v>1436</v>
      </c>
      <c r="J134" s="51">
        <f t="shared" si="71"/>
        <v>34.920000000000073</v>
      </c>
      <c r="K134" s="62" t="s">
        <v>126</v>
      </c>
      <c r="L134" s="62">
        <v>52</v>
      </c>
      <c r="M134" s="62">
        <v>20</v>
      </c>
      <c r="N134" s="63">
        <v>10500</v>
      </c>
      <c r="O134" s="64">
        <v>9000</v>
      </c>
      <c r="P134" s="105">
        <f t="shared" si="72"/>
        <v>1500</v>
      </c>
      <c r="Q134" s="106">
        <f t="shared" si="73"/>
        <v>0.8571428571428571</v>
      </c>
      <c r="R134" s="64">
        <v>14800</v>
      </c>
      <c r="S134" s="108">
        <v>14000</v>
      </c>
      <c r="T134" s="120" t="s">
        <v>185</v>
      </c>
      <c r="U134" s="62">
        <v>2</v>
      </c>
      <c r="V134" s="62">
        <v>1</v>
      </c>
      <c r="W134" s="62">
        <v>1</v>
      </c>
      <c r="X134" s="31"/>
      <c r="Y134" s="31"/>
      <c r="Z134" s="53">
        <f t="shared" si="74"/>
        <v>20</v>
      </c>
      <c r="AA134" s="54"/>
      <c r="AB134" s="54"/>
      <c r="AC134" s="55" t="e">
        <f t="shared" si="75"/>
        <v>#DIV/0!</v>
      </c>
      <c r="AD134" s="56">
        <f t="shared" si="76"/>
        <v>0</v>
      </c>
      <c r="AF134" s="41"/>
      <c r="AG134" s="41"/>
      <c r="AI134" s="40"/>
      <c r="AJ134" s="34"/>
    </row>
    <row r="135" spans="1:45" ht="15.5">
      <c r="A135" s="90" t="s">
        <v>200</v>
      </c>
      <c r="B135" s="39" t="str">
        <f t="shared" si="63"/>
        <v>중</v>
      </c>
      <c r="C135" s="13" t="str">
        <f t="shared" si="66"/>
        <v>하</v>
      </c>
      <c r="D135" s="130" t="str">
        <f t="shared" si="67"/>
        <v>주공5차</v>
      </c>
      <c r="E135" s="50">
        <f t="shared" si="68"/>
        <v>24</v>
      </c>
      <c r="F135" s="50">
        <f t="shared" si="69"/>
        <v>1.4</v>
      </c>
      <c r="G135" s="50">
        <f t="shared" si="70"/>
        <v>1.3</v>
      </c>
      <c r="H135" s="62">
        <v>1992.08</v>
      </c>
      <c r="I135" s="62">
        <v>1436</v>
      </c>
      <c r="J135" s="51">
        <f t="shared" si="71"/>
        <v>34.920000000000073</v>
      </c>
      <c r="K135" s="62">
        <v>78</v>
      </c>
      <c r="L135" s="62">
        <v>58</v>
      </c>
      <c r="M135" s="62">
        <v>24</v>
      </c>
      <c r="N135" s="63">
        <v>14000</v>
      </c>
      <c r="O135" s="64">
        <v>13000</v>
      </c>
      <c r="P135" s="105">
        <f t="shared" si="72"/>
        <v>1000</v>
      </c>
      <c r="Q135" s="106">
        <f t="shared" si="73"/>
        <v>0.9285714285714286</v>
      </c>
      <c r="R135" s="64">
        <v>19000</v>
      </c>
      <c r="S135" s="108">
        <v>15000</v>
      </c>
      <c r="T135" s="120" t="s">
        <v>186</v>
      </c>
      <c r="U135" s="62">
        <v>2</v>
      </c>
      <c r="V135" s="62">
        <v>1</v>
      </c>
      <c r="W135" s="62">
        <v>176</v>
      </c>
      <c r="X135" s="31"/>
      <c r="Y135" s="31"/>
      <c r="Z135" s="53">
        <f t="shared" si="74"/>
        <v>24</v>
      </c>
      <c r="AA135" s="54"/>
      <c r="AB135" s="54"/>
      <c r="AC135" s="55" t="e">
        <f t="shared" si="75"/>
        <v>#DIV/0!</v>
      </c>
      <c r="AD135" s="56">
        <f t="shared" si="76"/>
        <v>0</v>
      </c>
      <c r="AF135" s="41"/>
      <c r="AG135" s="41"/>
      <c r="AI135" s="40"/>
      <c r="AJ135" s="34"/>
    </row>
    <row r="136" spans="1:45" ht="16" thickBot="1">
      <c r="A136" s="90" t="s">
        <v>200</v>
      </c>
      <c r="B136" s="39" t="str">
        <f t="shared" si="63"/>
        <v>중</v>
      </c>
      <c r="C136" s="13" t="str">
        <f t="shared" si="66"/>
        <v>하</v>
      </c>
      <c r="D136" s="130" t="s">
        <v>179</v>
      </c>
      <c r="E136" s="50">
        <f t="shared" si="68"/>
        <v>15</v>
      </c>
      <c r="F136" s="50">
        <f t="shared" si="69"/>
        <v>0.7</v>
      </c>
      <c r="G136" s="50">
        <f t="shared" si="70"/>
        <v>0.55000000000000004</v>
      </c>
      <c r="H136" s="65">
        <v>1992.08</v>
      </c>
      <c r="I136" s="65">
        <v>720</v>
      </c>
      <c r="J136" s="51">
        <f t="shared" si="71"/>
        <v>34.920000000000073</v>
      </c>
      <c r="K136" s="65">
        <v>50</v>
      </c>
      <c r="L136" s="65">
        <v>38</v>
      </c>
      <c r="M136" s="65">
        <v>15</v>
      </c>
      <c r="N136" s="66">
        <v>7000</v>
      </c>
      <c r="O136" s="67">
        <v>5500</v>
      </c>
      <c r="P136" s="105">
        <f t="shared" si="72"/>
        <v>1500</v>
      </c>
      <c r="Q136" s="106">
        <f t="shared" si="73"/>
        <v>0.7857142857142857</v>
      </c>
      <c r="R136" s="64">
        <v>10000</v>
      </c>
      <c r="S136" s="109">
        <v>7000</v>
      </c>
      <c r="T136" s="121" t="s">
        <v>186</v>
      </c>
      <c r="U136" s="65">
        <v>2</v>
      </c>
      <c r="V136" s="65">
        <v>1</v>
      </c>
      <c r="W136" s="65">
        <v>480</v>
      </c>
      <c r="X136" s="31"/>
      <c r="Y136" s="31"/>
      <c r="Z136" s="53">
        <f t="shared" si="74"/>
        <v>15</v>
      </c>
      <c r="AA136" s="54"/>
      <c r="AB136" s="54"/>
      <c r="AC136" s="55" t="e">
        <f t="shared" si="75"/>
        <v>#DIV/0!</v>
      </c>
      <c r="AD136" s="56">
        <f t="shared" si="76"/>
        <v>0</v>
      </c>
      <c r="AF136" s="41"/>
      <c r="AG136" s="41"/>
      <c r="AI136" s="40"/>
      <c r="AJ136" s="34"/>
    </row>
    <row r="137" spans="1:45" ht="15.5">
      <c r="A137" s="90" t="s">
        <v>200</v>
      </c>
      <c r="B137" s="39" t="str">
        <f t="shared" si="63"/>
        <v>중</v>
      </c>
      <c r="C137" s="20" t="str">
        <f t="shared" si="66"/>
        <v>하</v>
      </c>
      <c r="D137" s="130" t="str">
        <f>D136</f>
        <v>주공6차</v>
      </c>
      <c r="E137" s="50">
        <f t="shared" si="68"/>
        <v>18</v>
      </c>
      <c r="F137" s="50">
        <f t="shared" si="69"/>
        <v>0.83</v>
      </c>
      <c r="G137" s="50">
        <f t="shared" si="70"/>
        <v>0.7</v>
      </c>
      <c r="H137" s="59">
        <v>1992.08</v>
      </c>
      <c r="I137" s="59">
        <v>720</v>
      </c>
      <c r="J137" s="51">
        <f t="shared" si="71"/>
        <v>34.920000000000073</v>
      </c>
      <c r="K137" s="59">
        <v>58</v>
      </c>
      <c r="L137" s="59">
        <v>44</v>
      </c>
      <c r="M137" s="59">
        <v>18</v>
      </c>
      <c r="N137" s="60">
        <v>8300</v>
      </c>
      <c r="O137" s="61">
        <v>7000</v>
      </c>
      <c r="P137" s="105">
        <f t="shared" si="72"/>
        <v>1300</v>
      </c>
      <c r="Q137" s="106">
        <f t="shared" si="73"/>
        <v>0.84337349397590367</v>
      </c>
      <c r="R137" s="61">
        <v>12200</v>
      </c>
      <c r="S137" s="107">
        <v>8400</v>
      </c>
      <c r="T137" s="119" t="s">
        <v>186</v>
      </c>
      <c r="U137" s="59">
        <v>2</v>
      </c>
      <c r="V137" s="59">
        <v>1</v>
      </c>
      <c r="W137" s="59">
        <v>240</v>
      </c>
      <c r="X137" s="31"/>
      <c r="Y137" s="31"/>
      <c r="Z137" s="53">
        <f t="shared" si="74"/>
        <v>18</v>
      </c>
      <c r="AA137" s="54"/>
      <c r="AB137" s="54"/>
      <c r="AC137" s="55" t="e">
        <f t="shared" si="75"/>
        <v>#DIV/0!</v>
      </c>
      <c r="AD137" s="56">
        <f t="shared" si="76"/>
        <v>0</v>
      </c>
      <c r="AF137" s="41"/>
      <c r="AG137" s="41"/>
      <c r="AI137" s="40"/>
      <c r="AJ137" s="34"/>
    </row>
    <row r="138" spans="1:45" ht="15.5">
      <c r="A138" s="90" t="s">
        <v>192</v>
      </c>
      <c r="B138" s="39" t="s">
        <v>18</v>
      </c>
      <c r="C138" s="13" t="s">
        <v>18</v>
      </c>
      <c r="D138" s="130" t="s">
        <v>154</v>
      </c>
      <c r="E138" s="50">
        <f t="shared" si="68"/>
        <v>24</v>
      </c>
      <c r="F138" s="50">
        <f t="shared" si="69"/>
        <v>2.4</v>
      </c>
      <c r="G138" s="50">
        <f t="shared" si="70"/>
        <v>2</v>
      </c>
      <c r="H138" s="62">
        <v>2007.09</v>
      </c>
      <c r="I138" s="62">
        <v>613</v>
      </c>
      <c r="J138" s="51">
        <f t="shared" si="71"/>
        <v>19.910000000000082</v>
      </c>
      <c r="K138" s="62">
        <v>79</v>
      </c>
      <c r="L138" s="62">
        <v>59</v>
      </c>
      <c r="M138" s="62">
        <v>24</v>
      </c>
      <c r="N138" s="63">
        <v>24000</v>
      </c>
      <c r="O138" s="64">
        <v>20000</v>
      </c>
      <c r="P138" s="105">
        <f t="shared" si="72"/>
        <v>4000</v>
      </c>
      <c r="Q138" s="106">
        <f t="shared" si="73"/>
        <v>0.83333333333333337</v>
      </c>
      <c r="R138" s="64">
        <v>30000</v>
      </c>
      <c r="S138" s="108">
        <v>27000</v>
      </c>
      <c r="T138" s="120" t="s">
        <v>185</v>
      </c>
      <c r="U138" s="62">
        <v>3</v>
      </c>
      <c r="V138" s="62">
        <v>2</v>
      </c>
      <c r="W138" s="62">
        <v>87</v>
      </c>
      <c r="X138" s="31"/>
      <c r="Y138" s="31"/>
      <c r="Z138" s="53">
        <f t="shared" si="74"/>
        <v>24</v>
      </c>
      <c r="AA138" s="54"/>
      <c r="AB138" s="54"/>
      <c r="AC138" s="55" t="e">
        <f t="shared" si="75"/>
        <v>#DIV/0!</v>
      </c>
      <c r="AD138" s="56">
        <f t="shared" si="76"/>
        <v>0</v>
      </c>
      <c r="AF138" s="41"/>
      <c r="AG138" s="41"/>
      <c r="AI138" s="40"/>
      <c r="AJ138" s="34"/>
      <c r="AS138" t="e" cm="1">
        <f t="array" ref="AS138">- 호갱노노 그래프</f>
        <v>#NAME?</v>
      </c>
    </row>
    <row r="139" spans="1:45" ht="16" thickBot="1">
      <c r="A139" s="90" t="s">
        <v>192</v>
      </c>
      <c r="B139" s="39" t="str">
        <f>B138</f>
        <v>하</v>
      </c>
      <c r="C139" s="13" t="str">
        <f>C138</f>
        <v>하</v>
      </c>
      <c r="D139" s="130" t="str">
        <f>D138</f>
        <v>주공삼성타운</v>
      </c>
      <c r="E139" s="50">
        <f t="shared" si="68"/>
        <v>35</v>
      </c>
      <c r="F139" s="50">
        <f t="shared" si="69"/>
        <v>3</v>
      </c>
      <c r="G139" s="50">
        <f t="shared" si="70"/>
        <v>1.95</v>
      </c>
      <c r="H139" s="65">
        <v>2007.09</v>
      </c>
      <c r="I139" s="65">
        <v>613</v>
      </c>
      <c r="J139" s="51">
        <f t="shared" si="71"/>
        <v>19.910000000000082</v>
      </c>
      <c r="K139" s="65">
        <v>114</v>
      </c>
      <c r="L139" s="65">
        <v>84</v>
      </c>
      <c r="M139" s="65">
        <v>35</v>
      </c>
      <c r="N139" s="66">
        <v>30000</v>
      </c>
      <c r="O139" s="67">
        <v>19500</v>
      </c>
      <c r="P139" s="105">
        <f t="shared" si="72"/>
        <v>10500</v>
      </c>
      <c r="Q139" s="106">
        <f t="shared" si="73"/>
        <v>0.65</v>
      </c>
      <c r="R139" s="67">
        <v>34500</v>
      </c>
      <c r="S139" s="109">
        <v>27000</v>
      </c>
      <c r="T139" s="121" t="s">
        <v>185</v>
      </c>
      <c r="U139" s="65">
        <v>3</v>
      </c>
      <c r="V139" s="65">
        <v>2</v>
      </c>
      <c r="W139" s="65">
        <v>99</v>
      </c>
      <c r="X139" s="31"/>
      <c r="Y139" s="31"/>
      <c r="Z139" s="53">
        <f t="shared" si="74"/>
        <v>35</v>
      </c>
      <c r="AA139" s="54"/>
      <c r="AB139" s="54"/>
      <c r="AC139" s="55" t="e">
        <f t="shared" si="75"/>
        <v>#DIV/0!</v>
      </c>
      <c r="AD139" s="56">
        <f t="shared" si="76"/>
        <v>0</v>
      </c>
      <c r="AF139" s="41"/>
      <c r="AG139" s="41"/>
      <c r="AI139" s="40"/>
      <c r="AJ139" s="34"/>
    </row>
    <row r="140" spans="1:45" ht="15.5">
      <c r="A140" s="90" t="s">
        <v>201</v>
      </c>
      <c r="B140" s="39" t="str">
        <f t="shared" ref="B140:B146" si="77">B139</f>
        <v>하</v>
      </c>
      <c r="C140" s="20" t="s">
        <v>18</v>
      </c>
      <c r="D140" s="130" t="s">
        <v>181</v>
      </c>
      <c r="E140" s="50">
        <f t="shared" si="68"/>
        <v>17</v>
      </c>
      <c r="F140" s="50">
        <f t="shared" si="69"/>
        <v>0.98</v>
      </c>
      <c r="G140" s="50">
        <f t="shared" si="70"/>
        <v>0.8</v>
      </c>
      <c r="H140" s="59">
        <v>1979.04</v>
      </c>
      <c r="I140" s="59">
        <v>425</v>
      </c>
      <c r="J140" s="51">
        <f t="shared" si="71"/>
        <v>47.960000000000036</v>
      </c>
      <c r="K140" s="59" t="s">
        <v>128</v>
      </c>
      <c r="L140" s="59">
        <v>55</v>
      </c>
      <c r="M140" s="59">
        <v>17</v>
      </c>
      <c r="N140" s="60">
        <v>9800</v>
      </c>
      <c r="O140" s="61">
        <v>8000</v>
      </c>
      <c r="P140" s="105">
        <f t="shared" si="72"/>
        <v>1800</v>
      </c>
      <c r="Q140" s="106">
        <f t="shared" si="73"/>
        <v>0.81632653061224492</v>
      </c>
      <c r="R140" s="61">
        <v>15700</v>
      </c>
      <c r="S140" s="107">
        <v>8950</v>
      </c>
      <c r="T140" s="119" t="s">
        <v>185</v>
      </c>
      <c r="U140" s="59">
        <v>2</v>
      </c>
      <c r="V140" s="59">
        <v>1</v>
      </c>
      <c r="W140" s="59">
        <v>160</v>
      </c>
      <c r="X140" s="31"/>
      <c r="Y140" s="31"/>
      <c r="Z140" s="53">
        <f t="shared" si="74"/>
        <v>17</v>
      </c>
      <c r="AA140" s="54"/>
      <c r="AB140" s="54"/>
      <c r="AC140" s="55" t="e">
        <f t="shared" si="75"/>
        <v>#DIV/0!</v>
      </c>
      <c r="AD140" s="56">
        <f t="shared" si="76"/>
        <v>0</v>
      </c>
      <c r="AF140" s="41"/>
      <c r="AG140" s="41"/>
      <c r="AI140" s="40"/>
      <c r="AJ140" s="34"/>
    </row>
    <row r="141" spans="1:45" ht="15.5">
      <c r="A141" s="90" t="s">
        <v>201</v>
      </c>
      <c r="B141" s="39" t="str">
        <f t="shared" si="77"/>
        <v>하</v>
      </c>
      <c r="C141" s="13" t="str">
        <f t="shared" ref="C141:D146" si="78">C140</f>
        <v>하</v>
      </c>
      <c r="D141" s="130" t="str">
        <f t="shared" si="78"/>
        <v>청룡</v>
      </c>
      <c r="E141" s="50">
        <f t="shared" si="68"/>
        <v>17</v>
      </c>
      <c r="F141" s="50">
        <f t="shared" si="69"/>
        <v>1.1000000000000001</v>
      </c>
      <c r="G141" s="50">
        <f t="shared" si="70"/>
        <v>0.8</v>
      </c>
      <c r="H141" s="62">
        <v>1979.04</v>
      </c>
      <c r="I141" s="62">
        <v>425</v>
      </c>
      <c r="J141" s="51">
        <f t="shared" si="71"/>
        <v>47.960000000000036</v>
      </c>
      <c r="K141" s="62" t="s">
        <v>129</v>
      </c>
      <c r="L141" s="62">
        <v>54</v>
      </c>
      <c r="M141" s="62">
        <v>17</v>
      </c>
      <c r="N141" s="63">
        <v>11000</v>
      </c>
      <c r="O141" s="64">
        <v>8000</v>
      </c>
      <c r="P141" s="105">
        <f t="shared" si="72"/>
        <v>3000</v>
      </c>
      <c r="Q141" s="106">
        <f t="shared" si="73"/>
        <v>0.72727272727272729</v>
      </c>
      <c r="R141" s="64">
        <v>16500</v>
      </c>
      <c r="S141" s="108">
        <v>10000</v>
      </c>
      <c r="T141" s="120" t="s">
        <v>185</v>
      </c>
      <c r="U141" s="62">
        <v>2</v>
      </c>
      <c r="V141" s="62">
        <v>1</v>
      </c>
      <c r="W141" s="62">
        <v>60</v>
      </c>
      <c r="X141" s="31"/>
      <c r="Y141" s="31"/>
      <c r="Z141" s="53">
        <f t="shared" si="74"/>
        <v>17</v>
      </c>
      <c r="AA141" s="54"/>
      <c r="AB141" s="54"/>
      <c r="AC141" s="55" t="e">
        <f t="shared" si="75"/>
        <v>#DIV/0!</v>
      </c>
      <c r="AD141" s="56">
        <f t="shared" si="76"/>
        <v>0</v>
      </c>
      <c r="AF141" s="41"/>
      <c r="AG141" s="41"/>
      <c r="AI141" s="40"/>
      <c r="AJ141" s="34"/>
    </row>
    <row r="142" spans="1:45" ht="16" thickBot="1">
      <c r="A142" s="90" t="s">
        <v>201</v>
      </c>
      <c r="B142" s="39" t="str">
        <f t="shared" si="77"/>
        <v>하</v>
      </c>
      <c r="C142" s="13" t="str">
        <f t="shared" si="78"/>
        <v>하</v>
      </c>
      <c r="D142" s="130" t="str">
        <f t="shared" si="78"/>
        <v>청룡</v>
      </c>
      <c r="E142" s="50">
        <f t="shared" si="68"/>
        <v>18</v>
      </c>
      <c r="F142" s="50">
        <f t="shared" si="69"/>
        <v>1</v>
      </c>
      <c r="G142" s="50">
        <f t="shared" si="70"/>
        <v>0.6</v>
      </c>
      <c r="H142" s="65">
        <v>1979.04</v>
      </c>
      <c r="I142" s="65">
        <v>425</v>
      </c>
      <c r="J142" s="51">
        <f t="shared" si="71"/>
        <v>47.960000000000036</v>
      </c>
      <c r="K142" s="65" t="s">
        <v>130</v>
      </c>
      <c r="L142" s="65">
        <v>61</v>
      </c>
      <c r="M142" s="65">
        <v>18</v>
      </c>
      <c r="N142" s="66">
        <v>10000</v>
      </c>
      <c r="O142" s="67">
        <v>6000</v>
      </c>
      <c r="P142" s="105">
        <f t="shared" si="72"/>
        <v>4000</v>
      </c>
      <c r="Q142" s="106">
        <f t="shared" si="73"/>
        <v>0.6</v>
      </c>
      <c r="R142" s="67">
        <v>10000</v>
      </c>
      <c r="S142" s="109">
        <v>10000</v>
      </c>
      <c r="T142" s="121" t="s">
        <v>185</v>
      </c>
      <c r="U142" s="65">
        <v>3</v>
      </c>
      <c r="V142" s="65">
        <v>1</v>
      </c>
      <c r="W142" s="65">
        <v>5</v>
      </c>
      <c r="X142" s="31"/>
      <c r="Y142" s="31"/>
      <c r="Z142" s="53">
        <f t="shared" si="74"/>
        <v>18</v>
      </c>
      <c r="AA142" s="54"/>
      <c r="AB142" s="54"/>
      <c r="AC142" s="55" t="e">
        <f t="shared" si="75"/>
        <v>#DIV/0!</v>
      </c>
      <c r="AD142" s="56">
        <f t="shared" si="76"/>
        <v>0</v>
      </c>
      <c r="AF142" s="41"/>
      <c r="AG142" s="41"/>
      <c r="AI142" s="40"/>
      <c r="AJ142" s="34"/>
    </row>
    <row r="143" spans="1:45" ht="15.5">
      <c r="A143" s="90" t="s">
        <v>201</v>
      </c>
      <c r="B143" s="20" t="str">
        <f t="shared" si="77"/>
        <v>하</v>
      </c>
      <c r="C143" s="20" t="str">
        <f t="shared" si="78"/>
        <v>하</v>
      </c>
      <c r="D143" s="130" t="str">
        <f t="shared" si="78"/>
        <v>청룡</v>
      </c>
      <c r="E143" s="50">
        <f t="shared" si="68"/>
        <v>19</v>
      </c>
      <c r="F143" s="50">
        <f t="shared" si="69"/>
        <v>1.23</v>
      </c>
      <c r="G143" s="50">
        <f t="shared" si="70"/>
        <v>0.6</v>
      </c>
      <c r="H143" s="59">
        <v>1979.04</v>
      </c>
      <c r="I143" s="59">
        <v>425</v>
      </c>
      <c r="J143" s="51">
        <f t="shared" si="71"/>
        <v>47.960000000000036</v>
      </c>
      <c r="K143" s="59" t="s">
        <v>131</v>
      </c>
      <c r="L143" s="59">
        <v>60</v>
      </c>
      <c r="M143" s="59">
        <v>19</v>
      </c>
      <c r="N143" s="60">
        <v>12300</v>
      </c>
      <c r="O143" s="61">
        <v>6000</v>
      </c>
      <c r="P143" s="105">
        <f t="shared" si="72"/>
        <v>6300</v>
      </c>
      <c r="Q143" s="106">
        <f t="shared" si="73"/>
        <v>0.48780487804878048</v>
      </c>
      <c r="R143" s="61">
        <v>16000</v>
      </c>
      <c r="S143" s="107">
        <v>10500</v>
      </c>
      <c r="T143" s="119" t="s">
        <v>185</v>
      </c>
      <c r="U143" s="59">
        <v>3</v>
      </c>
      <c r="V143" s="59">
        <v>1</v>
      </c>
      <c r="W143" s="59">
        <v>5</v>
      </c>
      <c r="X143" s="31"/>
      <c r="Y143" s="31"/>
      <c r="Z143" s="53">
        <f t="shared" si="74"/>
        <v>19</v>
      </c>
      <c r="AA143" s="54"/>
      <c r="AB143" s="54"/>
      <c r="AC143" s="55" t="e">
        <f t="shared" si="75"/>
        <v>#DIV/0!</v>
      </c>
      <c r="AD143" s="56">
        <f t="shared" si="76"/>
        <v>0</v>
      </c>
      <c r="AF143" s="41"/>
      <c r="AG143" s="41"/>
      <c r="AI143" s="40"/>
      <c r="AJ143" s="34"/>
    </row>
    <row r="144" spans="1:45" ht="15.5">
      <c r="A144" s="90" t="s">
        <v>201</v>
      </c>
      <c r="B144" s="39" t="str">
        <f t="shared" si="77"/>
        <v>하</v>
      </c>
      <c r="C144" s="13" t="str">
        <f t="shared" si="78"/>
        <v>하</v>
      </c>
      <c r="D144" s="130" t="str">
        <f t="shared" si="78"/>
        <v>청룡</v>
      </c>
      <c r="E144" s="50">
        <f t="shared" si="68"/>
        <v>20</v>
      </c>
      <c r="F144" s="50">
        <f t="shared" si="69"/>
        <v>1.3</v>
      </c>
      <c r="G144" s="50">
        <f t="shared" si="70"/>
        <v>0.45</v>
      </c>
      <c r="H144" s="62">
        <v>1979.04</v>
      </c>
      <c r="I144" s="62">
        <v>425</v>
      </c>
      <c r="J144" s="51">
        <f t="shared" si="71"/>
        <v>47.960000000000036</v>
      </c>
      <c r="K144" s="62">
        <v>67</v>
      </c>
      <c r="L144" s="62">
        <v>65</v>
      </c>
      <c r="M144" s="62">
        <v>20</v>
      </c>
      <c r="N144" s="63">
        <v>13000</v>
      </c>
      <c r="O144" s="64">
        <v>4500</v>
      </c>
      <c r="P144" s="105">
        <f t="shared" si="72"/>
        <v>8500</v>
      </c>
      <c r="Q144" s="106">
        <f t="shared" si="73"/>
        <v>0.34615384615384615</v>
      </c>
      <c r="R144" s="64">
        <v>17500</v>
      </c>
      <c r="S144" s="108">
        <v>14500</v>
      </c>
      <c r="T144" s="120" t="s">
        <v>185</v>
      </c>
      <c r="U144" s="62">
        <v>3</v>
      </c>
      <c r="V144" s="62">
        <v>1</v>
      </c>
      <c r="W144" s="62">
        <v>90</v>
      </c>
      <c r="X144" s="31"/>
      <c r="Y144" s="31"/>
      <c r="Z144" s="53">
        <f t="shared" si="74"/>
        <v>20</v>
      </c>
      <c r="AA144" s="54"/>
      <c r="AB144" s="54"/>
      <c r="AC144" s="55" t="e">
        <f t="shared" si="75"/>
        <v>#DIV/0!</v>
      </c>
      <c r="AD144" s="56">
        <f t="shared" si="76"/>
        <v>0</v>
      </c>
      <c r="AF144" s="41"/>
      <c r="AG144" s="41"/>
      <c r="AI144" s="40"/>
      <c r="AJ144" s="34"/>
    </row>
    <row r="145" spans="1:45" ht="15.5">
      <c r="A145" s="90" t="s">
        <v>201</v>
      </c>
      <c r="B145" s="39" t="str">
        <f t="shared" si="77"/>
        <v>하</v>
      </c>
      <c r="C145" s="13" t="str">
        <f t="shared" si="78"/>
        <v>하</v>
      </c>
      <c r="D145" s="130" t="str">
        <f t="shared" si="78"/>
        <v>청룡</v>
      </c>
      <c r="E145" s="50">
        <f t="shared" si="68"/>
        <v>21</v>
      </c>
      <c r="F145" s="50">
        <f t="shared" si="69"/>
        <v>1.4</v>
      </c>
      <c r="G145" s="50">
        <f t="shared" si="70"/>
        <v>0.5</v>
      </c>
      <c r="H145" s="62">
        <v>1979.04</v>
      </c>
      <c r="I145" s="62">
        <v>425</v>
      </c>
      <c r="J145" s="51">
        <f t="shared" si="71"/>
        <v>47.960000000000036</v>
      </c>
      <c r="K145" s="62">
        <v>68</v>
      </c>
      <c r="L145" s="62">
        <v>68</v>
      </c>
      <c r="M145" s="62">
        <v>21</v>
      </c>
      <c r="N145" s="63">
        <v>14000</v>
      </c>
      <c r="O145" s="64">
        <v>5000</v>
      </c>
      <c r="P145" s="105">
        <f t="shared" si="72"/>
        <v>9000</v>
      </c>
      <c r="Q145" s="106">
        <f t="shared" si="73"/>
        <v>0.35714285714285715</v>
      </c>
      <c r="R145" s="64">
        <v>15100</v>
      </c>
      <c r="S145" s="108">
        <v>12500</v>
      </c>
      <c r="T145" s="120" t="s">
        <v>185</v>
      </c>
      <c r="U145" s="62">
        <v>3</v>
      </c>
      <c r="V145" s="62">
        <v>1</v>
      </c>
      <c r="W145" s="62">
        <v>100</v>
      </c>
      <c r="X145" s="31"/>
      <c r="Y145" s="31"/>
      <c r="Z145" s="53">
        <f t="shared" si="74"/>
        <v>21</v>
      </c>
      <c r="AA145" s="54"/>
      <c r="AB145" s="54"/>
      <c r="AC145" s="55" t="e">
        <f t="shared" si="75"/>
        <v>#DIV/0!</v>
      </c>
      <c r="AD145" s="56">
        <f t="shared" si="76"/>
        <v>0</v>
      </c>
      <c r="AF145" s="41"/>
      <c r="AG145" s="41"/>
      <c r="AI145" s="40"/>
      <c r="AJ145" s="34"/>
    </row>
    <row r="146" spans="1:45" ht="15.5">
      <c r="A146" s="90" t="s">
        <v>201</v>
      </c>
      <c r="B146" s="39" t="str">
        <f t="shared" si="77"/>
        <v>하</v>
      </c>
      <c r="C146" s="13" t="str">
        <f t="shared" si="78"/>
        <v>하</v>
      </c>
      <c r="D146" s="130" t="str">
        <f t="shared" si="78"/>
        <v>청룡</v>
      </c>
      <c r="E146" s="50">
        <f t="shared" si="68"/>
        <v>22</v>
      </c>
      <c r="F146" s="50">
        <f t="shared" si="69"/>
        <v>1.9</v>
      </c>
      <c r="G146" s="50">
        <f t="shared" si="70"/>
        <v>1</v>
      </c>
      <c r="H146" s="62">
        <v>1979.04</v>
      </c>
      <c r="I146" s="62">
        <v>425</v>
      </c>
      <c r="J146" s="51">
        <f t="shared" si="71"/>
        <v>47.960000000000036</v>
      </c>
      <c r="K146" s="62">
        <v>74</v>
      </c>
      <c r="L146" s="62">
        <v>72</v>
      </c>
      <c r="M146" s="62">
        <v>22</v>
      </c>
      <c r="N146" s="63">
        <v>19000</v>
      </c>
      <c r="O146" s="64">
        <v>10000</v>
      </c>
      <c r="P146" s="105">
        <f t="shared" si="72"/>
        <v>9000</v>
      </c>
      <c r="Q146" s="106">
        <f t="shared" si="73"/>
        <v>0.52631578947368418</v>
      </c>
      <c r="R146" s="64">
        <v>18000</v>
      </c>
      <c r="S146" s="108">
        <v>14000</v>
      </c>
      <c r="T146" s="120" t="s">
        <v>185</v>
      </c>
      <c r="U146" s="62">
        <v>3</v>
      </c>
      <c r="V146" s="62">
        <v>1</v>
      </c>
      <c r="W146" s="62">
        <v>5</v>
      </c>
      <c r="Z146" s="53">
        <f t="shared" si="74"/>
        <v>22</v>
      </c>
      <c r="AA146" s="54"/>
      <c r="AB146" s="54"/>
      <c r="AC146" s="55" t="e">
        <f t="shared" si="75"/>
        <v>#DIV/0!</v>
      </c>
      <c r="AD146" s="56">
        <f t="shared" si="76"/>
        <v>0</v>
      </c>
      <c r="AI146" s="40"/>
      <c r="AJ146" s="34"/>
    </row>
    <row r="147" spans="1:45" ht="47" thickBot="1">
      <c r="A147" s="90" t="s">
        <v>190</v>
      </c>
      <c r="B147" s="39" t="s">
        <v>16</v>
      </c>
      <c r="C147" s="13" t="s">
        <v>18</v>
      </c>
      <c r="D147" s="130" t="s">
        <v>149</v>
      </c>
      <c r="E147" s="50">
        <v>25</v>
      </c>
      <c r="F147" s="50">
        <v>3.2</v>
      </c>
      <c r="G147" s="50">
        <v>2.2000000000000002</v>
      </c>
      <c r="H147" s="65">
        <v>2011.1</v>
      </c>
      <c r="I147" s="65">
        <v>767</v>
      </c>
      <c r="J147" s="51">
        <f t="shared" si="71"/>
        <v>15.900000000000091</v>
      </c>
      <c r="K147" s="65" t="s">
        <v>73</v>
      </c>
      <c r="L147" s="65">
        <v>59</v>
      </c>
      <c r="M147" s="65">
        <v>25</v>
      </c>
      <c r="N147" s="66">
        <v>32000</v>
      </c>
      <c r="O147" s="67">
        <v>22000</v>
      </c>
      <c r="P147" s="105">
        <f t="shared" si="72"/>
        <v>10000</v>
      </c>
      <c r="Q147" s="106">
        <f t="shared" si="73"/>
        <v>0.6875</v>
      </c>
      <c r="R147" s="67">
        <v>39000</v>
      </c>
      <c r="S147" s="109">
        <v>29000</v>
      </c>
      <c r="T147" s="121" t="s">
        <v>185</v>
      </c>
      <c r="U147" s="65">
        <v>3</v>
      </c>
      <c r="V147" s="65">
        <v>2</v>
      </c>
      <c r="W147" s="65">
        <v>126</v>
      </c>
      <c r="X147" s="141"/>
      <c r="Y147" s="31"/>
      <c r="Z147" s="53">
        <f t="shared" si="74"/>
        <v>25</v>
      </c>
      <c r="AA147" s="54"/>
      <c r="AB147" s="54"/>
      <c r="AC147" s="55" t="e">
        <f t="shared" si="75"/>
        <v>#DIV/0!</v>
      </c>
      <c r="AD147" s="56">
        <f t="shared" si="76"/>
        <v>0</v>
      </c>
      <c r="AF147" s="18"/>
      <c r="AG147" s="18">
        <f>AF147-AA147</f>
        <v>0</v>
      </c>
      <c r="AH147" s="19" t="e">
        <f>1+(AF147-AA147)/AA147</f>
        <v>#DIV/0!</v>
      </c>
      <c r="AI147" s="40" t="e">
        <f>AG147/AD147</f>
        <v>#DIV/0!</v>
      </c>
      <c r="AJ147" s="34"/>
    </row>
    <row r="148" spans="1:45" ht="279">
      <c r="A148" s="90" t="s">
        <v>190</v>
      </c>
      <c r="B148" s="39" t="str">
        <f t="shared" ref="B148:D150" si="79">B147</f>
        <v>상</v>
      </c>
      <c r="C148" s="20" t="str">
        <f t="shared" si="79"/>
        <v>하</v>
      </c>
      <c r="D148" s="130" t="str">
        <f t="shared" si="79"/>
        <v>펜타뷰</v>
      </c>
      <c r="E148" s="50">
        <v>34</v>
      </c>
      <c r="F148" s="50">
        <v>4</v>
      </c>
      <c r="G148" s="50">
        <v>2.6</v>
      </c>
      <c r="H148" s="59">
        <v>2011.1</v>
      </c>
      <c r="I148" s="59">
        <v>767</v>
      </c>
      <c r="J148" s="51">
        <f t="shared" si="71"/>
        <v>15.900000000000091</v>
      </c>
      <c r="K148" s="59" t="s">
        <v>74</v>
      </c>
      <c r="L148" s="59">
        <v>84</v>
      </c>
      <c r="M148" s="59">
        <v>34</v>
      </c>
      <c r="N148" s="60">
        <v>40000</v>
      </c>
      <c r="O148" s="61">
        <v>26000</v>
      </c>
      <c r="P148" s="105">
        <f t="shared" si="72"/>
        <v>14000</v>
      </c>
      <c r="Q148" s="106">
        <f t="shared" si="73"/>
        <v>0.65</v>
      </c>
      <c r="R148" s="61">
        <v>54700</v>
      </c>
      <c r="S148" s="107">
        <v>3400</v>
      </c>
      <c r="T148" s="119" t="s">
        <v>185</v>
      </c>
      <c r="U148" s="59">
        <v>3</v>
      </c>
      <c r="V148" s="59">
        <v>2</v>
      </c>
      <c r="W148" s="59">
        <v>565</v>
      </c>
      <c r="X148" s="141"/>
      <c r="Y148" s="31"/>
      <c r="Z148" s="53">
        <f t="shared" si="74"/>
        <v>34</v>
      </c>
      <c r="AA148" s="54"/>
      <c r="AB148" s="54"/>
      <c r="AC148" s="55" t="e">
        <f t="shared" si="75"/>
        <v>#DIV/0!</v>
      </c>
      <c r="AD148" s="56">
        <f t="shared" si="76"/>
        <v>0</v>
      </c>
      <c r="AF148" s="18"/>
      <c r="AG148" s="18">
        <f>AF148-AA148</f>
        <v>0</v>
      </c>
      <c r="AH148" s="19" t="e">
        <f>1+(AF148-AA148)/AA148</f>
        <v>#DIV/0!</v>
      </c>
      <c r="AI148" s="40" t="e">
        <f>AG148/AD148</f>
        <v>#DIV/0!</v>
      </c>
      <c r="AJ148" s="34"/>
    </row>
    <row r="149" spans="1:45" ht="62">
      <c r="A149" s="90" t="s">
        <v>190</v>
      </c>
      <c r="B149" s="39" t="str">
        <f t="shared" si="79"/>
        <v>상</v>
      </c>
      <c r="C149" s="13" t="str">
        <f t="shared" si="79"/>
        <v>하</v>
      </c>
      <c r="D149" s="130" t="str">
        <f t="shared" si="79"/>
        <v>펜타뷰</v>
      </c>
      <c r="E149" s="50">
        <v>46</v>
      </c>
      <c r="F149" s="50">
        <v>0</v>
      </c>
      <c r="G149" s="50">
        <v>0</v>
      </c>
      <c r="H149" s="62">
        <v>2011.1</v>
      </c>
      <c r="I149" s="62">
        <v>767</v>
      </c>
      <c r="J149" s="51">
        <f t="shared" si="71"/>
        <v>15.900000000000091</v>
      </c>
      <c r="K149" s="62" t="s">
        <v>75</v>
      </c>
      <c r="L149" s="62">
        <v>118</v>
      </c>
      <c r="M149" s="62">
        <v>46</v>
      </c>
      <c r="N149" s="63">
        <v>0</v>
      </c>
      <c r="O149" s="64">
        <v>0</v>
      </c>
      <c r="P149" s="105">
        <f t="shared" si="72"/>
        <v>0</v>
      </c>
      <c r="Q149" s="106" t="e">
        <f t="shared" si="73"/>
        <v>#DIV/0!</v>
      </c>
      <c r="R149" s="64">
        <v>0</v>
      </c>
      <c r="S149" s="108">
        <v>0</v>
      </c>
      <c r="T149" s="120" t="s">
        <v>185</v>
      </c>
      <c r="U149" s="62">
        <v>4</v>
      </c>
      <c r="V149" s="62">
        <v>2</v>
      </c>
      <c r="W149" s="62">
        <v>68</v>
      </c>
      <c r="X149" s="31"/>
      <c r="Y149" s="31"/>
      <c r="Z149" s="53">
        <f t="shared" si="74"/>
        <v>46</v>
      </c>
      <c r="AA149" s="54"/>
      <c r="AB149" s="54"/>
      <c r="AC149" s="55" t="e">
        <f t="shared" si="75"/>
        <v>#DIV/0!</v>
      </c>
      <c r="AD149" s="56">
        <f t="shared" si="76"/>
        <v>0</v>
      </c>
      <c r="AF149" s="41"/>
      <c r="AG149" s="41"/>
      <c r="AI149" s="40"/>
      <c r="AJ149" s="34"/>
    </row>
    <row r="150" spans="1:45" ht="31">
      <c r="A150" s="90" t="s">
        <v>190</v>
      </c>
      <c r="B150" s="39" t="str">
        <f t="shared" si="79"/>
        <v>상</v>
      </c>
      <c r="C150" s="13" t="str">
        <f t="shared" si="79"/>
        <v>하</v>
      </c>
      <c r="D150" s="130" t="str">
        <f t="shared" si="79"/>
        <v>펜타뷰</v>
      </c>
      <c r="E150" s="50">
        <v>46</v>
      </c>
      <c r="F150" s="50">
        <v>0</v>
      </c>
      <c r="G150" s="50">
        <v>0</v>
      </c>
      <c r="H150" s="62">
        <v>2011.1</v>
      </c>
      <c r="I150" s="62">
        <v>767</v>
      </c>
      <c r="J150" s="51">
        <f t="shared" si="71"/>
        <v>15.900000000000091</v>
      </c>
      <c r="K150" s="62" t="s">
        <v>76</v>
      </c>
      <c r="L150" s="62">
        <v>118</v>
      </c>
      <c r="M150" s="62">
        <v>46</v>
      </c>
      <c r="N150" s="63">
        <v>0</v>
      </c>
      <c r="O150" s="64">
        <v>0</v>
      </c>
      <c r="P150" s="105">
        <f t="shared" si="72"/>
        <v>0</v>
      </c>
      <c r="Q150" s="106" t="e">
        <f t="shared" si="73"/>
        <v>#DIV/0!</v>
      </c>
      <c r="R150" s="64">
        <v>0</v>
      </c>
      <c r="S150" s="108">
        <v>0</v>
      </c>
      <c r="T150" s="120" t="s">
        <v>185</v>
      </c>
      <c r="U150" s="62">
        <v>4</v>
      </c>
      <c r="V150" s="62">
        <v>3</v>
      </c>
      <c r="W150" s="62">
        <v>8</v>
      </c>
      <c r="X150" s="31"/>
      <c r="Y150" s="31"/>
      <c r="Z150" s="53">
        <f t="shared" si="74"/>
        <v>46</v>
      </c>
      <c r="AA150" s="54"/>
      <c r="AB150" s="54"/>
      <c r="AC150" s="55" t="e">
        <f t="shared" si="75"/>
        <v>#DIV/0!</v>
      </c>
      <c r="AD150" s="56">
        <f t="shared" si="76"/>
        <v>0</v>
      </c>
      <c r="AF150" s="41"/>
      <c r="AG150" s="41"/>
      <c r="AI150" s="40"/>
      <c r="AJ150" s="34"/>
    </row>
    <row r="151" spans="1:45" ht="16" thickBot="1">
      <c r="A151" s="90" t="s">
        <v>192</v>
      </c>
      <c r="B151" s="39" t="s">
        <v>18</v>
      </c>
      <c r="C151" s="13" t="s">
        <v>16</v>
      </c>
      <c r="D151" s="130" t="s">
        <v>155</v>
      </c>
      <c r="E151" s="50">
        <f t="shared" ref="E151:E190" si="80">M151</f>
        <v>27</v>
      </c>
      <c r="F151" s="50">
        <f t="shared" ref="F151:F190" si="81">N151/10000</f>
        <v>2.9</v>
      </c>
      <c r="G151" s="50">
        <f t="shared" ref="G151:G190" si="82">O151/10000</f>
        <v>2.5</v>
      </c>
      <c r="H151" s="65">
        <v>2006.08</v>
      </c>
      <c r="I151" s="65">
        <v>1063</v>
      </c>
      <c r="J151" s="51">
        <f t="shared" si="71"/>
        <v>20.920000000000073</v>
      </c>
      <c r="K151" s="65">
        <v>88</v>
      </c>
      <c r="L151" s="65">
        <v>59</v>
      </c>
      <c r="M151" s="65">
        <v>27</v>
      </c>
      <c r="N151" s="66">
        <v>29000</v>
      </c>
      <c r="O151" s="67">
        <v>25000</v>
      </c>
      <c r="P151" s="105">
        <f t="shared" si="72"/>
        <v>4000</v>
      </c>
      <c r="Q151" s="106">
        <f t="shared" si="73"/>
        <v>0.86206896551724133</v>
      </c>
      <c r="R151" s="67">
        <v>38000</v>
      </c>
      <c r="S151" s="109">
        <v>31500</v>
      </c>
      <c r="T151" s="121" t="s">
        <v>185</v>
      </c>
      <c r="U151" s="65">
        <v>3</v>
      </c>
      <c r="V151" s="65">
        <v>2</v>
      </c>
      <c r="W151" s="65">
        <v>204</v>
      </c>
      <c r="X151" s="31"/>
      <c r="Y151" s="31"/>
      <c r="Z151" s="53">
        <f t="shared" si="74"/>
        <v>27</v>
      </c>
      <c r="AA151" s="54"/>
      <c r="AB151" s="54"/>
      <c r="AC151" s="55" t="e">
        <f t="shared" si="75"/>
        <v>#DIV/0!</v>
      </c>
      <c r="AD151" s="56">
        <f t="shared" si="76"/>
        <v>0</v>
      </c>
      <c r="AF151" s="41"/>
      <c r="AG151" s="41"/>
      <c r="AI151" s="40"/>
      <c r="AJ151" s="34"/>
      <c r="AS151" t="e" cm="1">
        <f t="array" ref="AS151">- 단지 선택 : 생활권별 상중하 (or 모르겠으면 전부다)</f>
        <v>#NAME?</v>
      </c>
    </row>
    <row r="152" spans="1:45" ht="31">
      <c r="A152" s="90" t="s">
        <v>192</v>
      </c>
      <c r="B152" s="39" t="str">
        <f t="shared" ref="B152:D153" si="83">B151</f>
        <v>하</v>
      </c>
      <c r="C152" s="20" t="str">
        <f t="shared" si="83"/>
        <v>상</v>
      </c>
      <c r="D152" s="130" t="str">
        <f t="shared" si="83"/>
        <v>한밭자이</v>
      </c>
      <c r="E152" s="50">
        <f t="shared" si="80"/>
        <v>35</v>
      </c>
      <c r="F152" s="50">
        <f t="shared" si="81"/>
        <v>3.5</v>
      </c>
      <c r="G152" s="50">
        <f t="shared" si="82"/>
        <v>3.2</v>
      </c>
      <c r="H152" s="59">
        <v>2006.08</v>
      </c>
      <c r="I152" s="59">
        <v>1063</v>
      </c>
      <c r="J152" s="51">
        <f t="shared" si="71"/>
        <v>20.920000000000073</v>
      </c>
      <c r="K152" s="59" t="s">
        <v>83</v>
      </c>
      <c r="L152" s="59">
        <v>84</v>
      </c>
      <c r="M152" s="59">
        <v>35</v>
      </c>
      <c r="N152" s="60">
        <v>35000</v>
      </c>
      <c r="O152" s="61">
        <v>32000</v>
      </c>
      <c r="P152" s="105">
        <f t="shared" si="72"/>
        <v>3000</v>
      </c>
      <c r="Q152" s="106">
        <f t="shared" si="73"/>
        <v>0.91428571428571426</v>
      </c>
      <c r="R152" s="61">
        <v>48000</v>
      </c>
      <c r="S152" s="107">
        <v>39000</v>
      </c>
      <c r="T152" s="119" t="s">
        <v>185</v>
      </c>
      <c r="U152" s="59">
        <v>3</v>
      </c>
      <c r="V152" s="59">
        <v>2</v>
      </c>
      <c r="W152" s="59">
        <v>739</v>
      </c>
      <c r="X152" s="31"/>
      <c r="Y152" s="31"/>
      <c r="Z152" s="53">
        <f t="shared" si="74"/>
        <v>35</v>
      </c>
      <c r="AA152" s="54"/>
      <c r="AB152" s="54"/>
      <c r="AC152" s="55" t="e">
        <f t="shared" si="75"/>
        <v>#DIV/0!</v>
      </c>
      <c r="AD152" s="56">
        <f t="shared" si="76"/>
        <v>0</v>
      </c>
      <c r="AF152" s="41"/>
      <c r="AG152" s="41"/>
      <c r="AI152" s="40"/>
      <c r="AJ152" s="34"/>
      <c r="AS152" t="s">
        <v>31</v>
      </c>
    </row>
    <row r="153" spans="1:45" ht="15.5">
      <c r="A153" s="90" t="s">
        <v>192</v>
      </c>
      <c r="B153" s="39" t="str">
        <f t="shared" si="83"/>
        <v>하</v>
      </c>
      <c r="C153" s="13" t="str">
        <f t="shared" si="83"/>
        <v>상</v>
      </c>
      <c r="D153" s="130" t="str">
        <f t="shared" si="83"/>
        <v>한밭자이</v>
      </c>
      <c r="E153" s="50">
        <f t="shared" si="80"/>
        <v>50</v>
      </c>
      <c r="F153" s="50">
        <f t="shared" si="81"/>
        <v>0</v>
      </c>
      <c r="G153" s="50">
        <f t="shared" si="82"/>
        <v>0</v>
      </c>
      <c r="H153" s="62">
        <v>2006.08</v>
      </c>
      <c r="I153" s="62">
        <v>1063</v>
      </c>
      <c r="J153" s="51">
        <f t="shared" si="71"/>
        <v>20.920000000000073</v>
      </c>
      <c r="K153" s="62">
        <v>164</v>
      </c>
      <c r="L153" s="62">
        <v>134</v>
      </c>
      <c r="M153" s="62">
        <v>50</v>
      </c>
      <c r="N153" s="63">
        <v>0</v>
      </c>
      <c r="O153" s="64">
        <v>0</v>
      </c>
      <c r="P153" s="105">
        <f t="shared" si="72"/>
        <v>0</v>
      </c>
      <c r="Q153" s="106" t="e">
        <f t="shared" si="73"/>
        <v>#DIV/0!</v>
      </c>
      <c r="R153" s="64">
        <v>0</v>
      </c>
      <c r="S153" s="108">
        <v>0</v>
      </c>
      <c r="T153" s="120" t="s">
        <v>185</v>
      </c>
      <c r="U153" s="62">
        <v>4</v>
      </c>
      <c r="V153" s="62">
        <v>2</v>
      </c>
      <c r="W153" s="62">
        <v>120</v>
      </c>
      <c r="X153" s="31"/>
      <c r="Y153" s="31"/>
      <c r="Z153" s="53">
        <f t="shared" si="74"/>
        <v>50</v>
      </c>
      <c r="AA153" s="54"/>
      <c r="AB153" s="54"/>
      <c r="AC153" s="55" t="e">
        <f t="shared" si="75"/>
        <v>#DIV/0!</v>
      </c>
      <c r="AD153" s="56">
        <f t="shared" si="76"/>
        <v>0</v>
      </c>
      <c r="AF153" s="41"/>
      <c r="AG153" s="41"/>
      <c r="AI153" s="40"/>
      <c r="AJ153" s="34"/>
    </row>
    <row r="154" spans="1:45" ht="31">
      <c r="A154" s="90" t="s">
        <v>196</v>
      </c>
      <c r="B154" s="39" t="str">
        <f t="shared" ref="B154:B161" si="84">B153</f>
        <v>하</v>
      </c>
      <c r="C154" s="13" t="s">
        <v>18</v>
      </c>
      <c r="D154" s="130" t="s">
        <v>168</v>
      </c>
      <c r="E154" s="50">
        <f t="shared" si="80"/>
        <v>24</v>
      </c>
      <c r="F154" s="50">
        <f t="shared" si="81"/>
        <v>2.4</v>
      </c>
      <c r="G154" s="50">
        <f t="shared" si="82"/>
        <v>2.1</v>
      </c>
      <c r="H154" s="62">
        <v>1999.08</v>
      </c>
      <c r="I154" s="62">
        <v>1036</v>
      </c>
      <c r="J154" s="51">
        <f t="shared" si="71"/>
        <v>27.920000000000073</v>
      </c>
      <c r="K154" s="62" t="s">
        <v>102</v>
      </c>
      <c r="L154" s="62">
        <v>59</v>
      </c>
      <c r="M154" s="62">
        <v>24</v>
      </c>
      <c r="N154" s="63">
        <v>24000</v>
      </c>
      <c r="O154" s="64">
        <v>21000</v>
      </c>
      <c r="P154" s="105">
        <f t="shared" si="72"/>
        <v>3000</v>
      </c>
      <c r="Q154" s="106">
        <f t="shared" si="73"/>
        <v>0.875</v>
      </c>
      <c r="R154" s="64">
        <v>28500</v>
      </c>
      <c r="S154" s="108">
        <v>21500</v>
      </c>
      <c r="T154" s="120" t="s">
        <v>185</v>
      </c>
      <c r="U154" s="62">
        <v>3</v>
      </c>
      <c r="V154" s="62">
        <v>1</v>
      </c>
      <c r="W154" s="62">
        <v>276</v>
      </c>
      <c r="X154" s="31"/>
      <c r="Y154" s="31"/>
      <c r="Z154" s="53">
        <f t="shared" si="74"/>
        <v>24</v>
      </c>
      <c r="AA154" s="54"/>
      <c r="AB154" s="54"/>
      <c r="AC154" s="55" t="e">
        <f t="shared" si="75"/>
        <v>#DIV/0!</v>
      </c>
      <c r="AD154" s="56">
        <f t="shared" si="76"/>
        <v>0</v>
      </c>
      <c r="AF154" s="41"/>
      <c r="AG154" s="41"/>
      <c r="AI154" s="40"/>
      <c r="AJ154" s="34"/>
    </row>
    <row r="155" spans="1:45" ht="31.5" thickBot="1">
      <c r="A155" s="90" t="s">
        <v>196</v>
      </c>
      <c r="B155" s="39" t="str">
        <f t="shared" si="84"/>
        <v>하</v>
      </c>
      <c r="C155" s="13" t="str">
        <f t="shared" ref="C155:D157" si="85">C154</f>
        <v>하</v>
      </c>
      <c r="D155" s="130" t="str">
        <f t="shared" si="85"/>
        <v>한숲</v>
      </c>
      <c r="E155" s="50">
        <f t="shared" si="80"/>
        <v>32</v>
      </c>
      <c r="F155" s="50">
        <f t="shared" si="81"/>
        <v>2.8</v>
      </c>
      <c r="G155" s="50">
        <f t="shared" si="82"/>
        <v>2.2000000000000002</v>
      </c>
      <c r="H155" s="71">
        <v>1999.08</v>
      </c>
      <c r="I155" s="71">
        <v>1036</v>
      </c>
      <c r="J155" s="51">
        <f t="shared" si="71"/>
        <v>27.920000000000073</v>
      </c>
      <c r="K155" s="71" t="s">
        <v>103</v>
      </c>
      <c r="L155" s="71">
        <v>84</v>
      </c>
      <c r="M155" s="71">
        <v>32</v>
      </c>
      <c r="N155" s="72">
        <v>28000</v>
      </c>
      <c r="O155" s="73">
        <v>22000</v>
      </c>
      <c r="P155" s="105">
        <f t="shared" si="72"/>
        <v>6000</v>
      </c>
      <c r="Q155" s="106">
        <f t="shared" si="73"/>
        <v>0.7857142857142857</v>
      </c>
      <c r="R155" s="73">
        <v>36000</v>
      </c>
      <c r="S155" s="111">
        <v>27500</v>
      </c>
      <c r="T155" s="123" t="s">
        <v>185</v>
      </c>
      <c r="U155" s="71">
        <v>3</v>
      </c>
      <c r="V155" s="71">
        <v>2</v>
      </c>
      <c r="W155" s="71">
        <v>528</v>
      </c>
      <c r="X155" s="31"/>
      <c r="Y155" s="31"/>
      <c r="Z155" s="53">
        <f t="shared" si="74"/>
        <v>32</v>
      </c>
      <c r="AA155" s="54"/>
      <c r="AB155" s="54"/>
      <c r="AC155" s="55" t="e">
        <f t="shared" si="75"/>
        <v>#DIV/0!</v>
      </c>
      <c r="AD155" s="56">
        <f t="shared" si="76"/>
        <v>0</v>
      </c>
      <c r="AF155" s="41"/>
      <c r="AG155" s="41"/>
      <c r="AI155" s="40"/>
      <c r="AJ155" s="34"/>
    </row>
    <row r="156" spans="1:45" ht="15.5">
      <c r="A156" s="90" t="s">
        <v>196</v>
      </c>
      <c r="B156" s="39" t="str">
        <f t="shared" si="84"/>
        <v>하</v>
      </c>
      <c r="C156" s="13" t="str">
        <f t="shared" si="85"/>
        <v>하</v>
      </c>
      <c r="D156" s="130" t="str">
        <f t="shared" si="85"/>
        <v>한숲</v>
      </c>
      <c r="E156" s="50">
        <f t="shared" si="80"/>
        <v>37</v>
      </c>
      <c r="F156" s="50">
        <f t="shared" si="81"/>
        <v>0</v>
      </c>
      <c r="G156" s="50">
        <f t="shared" si="82"/>
        <v>0</v>
      </c>
      <c r="H156" s="59">
        <v>1999.08</v>
      </c>
      <c r="I156" s="59">
        <v>1036</v>
      </c>
      <c r="J156" s="51">
        <f t="shared" si="71"/>
        <v>27.920000000000073</v>
      </c>
      <c r="K156" s="59">
        <v>123</v>
      </c>
      <c r="L156" s="59">
        <v>99</v>
      </c>
      <c r="M156" s="59">
        <v>37</v>
      </c>
      <c r="N156" s="60">
        <v>0</v>
      </c>
      <c r="O156" s="61">
        <v>0</v>
      </c>
      <c r="P156" s="105">
        <f t="shared" si="72"/>
        <v>0</v>
      </c>
      <c r="Q156" s="106" t="e">
        <f t="shared" si="73"/>
        <v>#DIV/0!</v>
      </c>
      <c r="R156" s="61">
        <v>0</v>
      </c>
      <c r="S156" s="107">
        <v>0</v>
      </c>
      <c r="T156" s="119" t="s">
        <v>185</v>
      </c>
      <c r="U156" s="59">
        <v>3</v>
      </c>
      <c r="V156" s="59">
        <v>2</v>
      </c>
      <c r="W156" s="59">
        <v>72</v>
      </c>
      <c r="X156" s="31"/>
      <c r="Y156" s="31"/>
      <c r="Z156" s="53">
        <f t="shared" si="74"/>
        <v>37</v>
      </c>
      <c r="AA156" s="54"/>
      <c r="AB156" s="54"/>
      <c r="AC156" s="55" t="e">
        <f t="shared" si="75"/>
        <v>#DIV/0!</v>
      </c>
      <c r="AD156" s="56">
        <f t="shared" si="76"/>
        <v>0</v>
      </c>
      <c r="AF156" s="41"/>
      <c r="AG156" s="41"/>
      <c r="AI156" s="40"/>
      <c r="AJ156" s="34"/>
    </row>
    <row r="157" spans="1:45" ht="15.5">
      <c r="A157" s="90" t="s">
        <v>196</v>
      </c>
      <c r="B157" s="39" t="str">
        <f t="shared" si="84"/>
        <v>하</v>
      </c>
      <c r="C157" s="13" t="str">
        <f t="shared" si="85"/>
        <v>하</v>
      </c>
      <c r="D157" s="130" t="str">
        <f t="shared" si="85"/>
        <v>한숲</v>
      </c>
      <c r="E157" s="50">
        <f t="shared" si="80"/>
        <v>42</v>
      </c>
      <c r="F157" s="50">
        <f t="shared" si="81"/>
        <v>0</v>
      </c>
      <c r="G157" s="50">
        <f t="shared" si="82"/>
        <v>0</v>
      </c>
      <c r="H157" s="62">
        <v>1999.08</v>
      </c>
      <c r="I157" s="62">
        <v>1036</v>
      </c>
      <c r="J157" s="51">
        <f t="shared" si="71"/>
        <v>27.920000000000073</v>
      </c>
      <c r="K157" s="62">
        <v>139</v>
      </c>
      <c r="L157" s="62">
        <v>114</v>
      </c>
      <c r="M157" s="62">
        <v>42</v>
      </c>
      <c r="N157" s="63">
        <v>0</v>
      </c>
      <c r="O157" s="64">
        <v>0</v>
      </c>
      <c r="P157" s="105">
        <f t="shared" si="72"/>
        <v>0</v>
      </c>
      <c r="Q157" s="106" t="e">
        <f t="shared" si="73"/>
        <v>#DIV/0!</v>
      </c>
      <c r="R157" s="64">
        <v>0</v>
      </c>
      <c r="S157" s="108">
        <v>0</v>
      </c>
      <c r="T157" s="120" t="s">
        <v>185</v>
      </c>
      <c r="U157" s="62">
        <v>4</v>
      </c>
      <c r="V157" s="62">
        <v>2</v>
      </c>
      <c r="W157" s="62">
        <v>160</v>
      </c>
      <c r="X157" s="31"/>
      <c r="Y157" s="31"/>
      <c r="Z157" s="53">
        <f t="shared" si="74"/>
        <v>42</v>
      </c>
      <c r="AA157" s="54"/>
      <c r="AB157" s="54"/>
      <c r="AC157" s="55" t="e">
        <f t="shared" si="75"/>
        <v>#DIV/0!</v>
      </c>
      <c r="AD157" s="56">
        <f t="shared" si="76"/>
        <v>0</v>
      </c>
      <c r="AF157" s="41"/>
      <c r="AG157" s="41"/>
      <c r="AI157" s="40"/>
      <c r="AJ157" s="34"/>
    </row>
    <row r="158" spans="1:45" ht="15.5">
      <c r="A158" s="90" t="s">
        <v>195</v>
      </c>
      <c r="B158" s="39" t="str">
        <f t="shared" si="84"/>
        <v>하</v>
      </c>
      <c r="C158" s="135" t="s">
        <v>17</v>
      </c>
      <c r="D158" s="130" t="s">
        <v>166</v>
      </c>
      <c r="E158" s="50">
        <f t="shared" si="80"/>
        <v>34</v>
      </c>
      <c r="F158" s="50">
        <f t="shared" si="81"/>
        <v>2.8</v>
      </c>
      <c r="G158" s="50">
        <f t="shared" si="82"/>
        <v>2.1</v>
      </c>
      <c r="H158" s="62">
        <v>2006.01</v>
      </c>
      <c r="I158" s="62">
        <v>641</v>
      </c>
      <c r="J158" s="51">
        <f t="shared" si="71"/>
        <v>20.990000000000009</v>
      </c>
      <c r="K158" s="62">
        <v>112</v>
      </c>
      <c r="L158" s="62">
        <v>84</v>
      </c>
      <c r="M158" s="62">
        <v>34</v>
      </c>
      <c r="N158" s="63">
        <v>28000</v>
      </c>
      <c r="O158" s="64">
        <v>21000</v>
      </c>
      <c r="P158" s="105">
        <f t="shared" si="72"/>
        <v>7000</v>
      </c>
      <c r="Q158" s="106">
        <f t="shared" si="73"/>
        <v>0.75</v>
      </c>
      <c r="R158" s="64">
        <v>34000</v>
      </c>
      <c r="S158" s="108">
        <v>26000</v>
      </c>
      <c r="T158" s="120" t="s">
        <v>185</v>
      </c>
      <c r="U158" s="62">
        <v>3</v>
      </c>
      <c r="V158" s="62">
        <v>2</v>
      </c>
      <c r="W158" s="62">
        <v>435</v>
      </c>
      <c r="X158" s="31"/>
      <c r="Y158" s="31"/>
      <c r="Z158" s="53">
        <f t="shared" si="74"/>
        <v>34</v>
      </c>
      <c r="AA158" s="54"/>
      <c r="AB158" s="54"/>
      <c r="AC158" s="55" t="e">
        <f t="shared" si="75"/>
        <v>#DIV/0!</v>
      </c>
      <c r="AD158" s="56">
        <f t="shared" si="76"/>
        <v>0</v>
      </c>
      <c r="AF158" s="41"/>
      <c r="AG158" s="41"/>
      <c r="AI158" s="40"/>
      <c r="AJ158" s="34"/>
    </row>
    <row r="159" spans="1:45" ht="16" thickBot="1">
      <c r="A159" s="90" t="s">
        <v>195</v>
      </c>
      <c r="B159" s="39" t="str">
        <f t="shared" si="84"/>
        <v>하</v>
      </c>
      <c r="C159" s="13" t="str">
        <f t="shared" ref="C159:D161" si="86">C158</f>
        <v>중</v>
      </c>
      <c r="D159" s="130" t="str">
        <f t="shared" si="86"/>
        <v>한화꿈에그린</v>
      </c>
      <c r="E159" s="50">
        <f t="shared" si="80"/>
        <v>37</v>
      </c>
      <c r="F159" s="50">
        <f t="shared" si="81"/>
        <v>0</v>
      </c>
      <c r="G159" s="50">
        <f t="shared" si="82"/>
        <v>0</v>
      </c>
      <c r="H159" s="65">
        <v>2006.01</v>
      </c>
      <c r="I159" s="65">
        <v>641</v>
      </c>
      <c r="J159" s="51">
        <f t="shared" si="71"/>
        <v>20.990000000000009</v>
      </c>
      <c r="K159" s="65">
        <v>123</v>
      </c>
      <c r="L159" s="65">
        <v>93</v>
      </c>
      <c r="M159" s="65">
        <v>37</v>
      </c>
      <c r="N159" s="66">
        <v>0</v>
      </c>
      <c r="O159" s="67">
        <v>0</v>
      </c>
      <c r="P159" s="105">
        <f t="shared" si="72"/>
        <v>0</v>
      </c>
      <c r="Q159" s="106" t="e">
        <f t="shared" si="73"/>
        <v>#DIV/0!</v>
      </c>
      <c r="R159" s="67">
        <v>0</v>
      </c>
      <c r="S159" s="109">
        <v>0</v>
      </c>
      <c r="T159" s="121" t="s">
        <v>185</v>
      </c>
      <c r="U159" s="65">
        <v>3</v>
      </c>
      <c r="V159" s="65">
        <v>2</v>
      </c>
      <c r="W159" s="65">
        <v>30</v>
      </c>
      <c r="X159" s="31"/>
      <c r="Y159" s="31"/>
      <c r="Z159" s="53">
        <f t="shared" si="74"/>
        <v>37</v>
      </c>
      <c r="AA159" s="54"/>
      <c r="AB159" s="54"/>
      <c r="AC159" s="55" t="e">
        <f t="shared" si="75"/>
        <v>#DIV/0!</v>
      </c>
      <c r="AD159" s="56">
        <f t="shared" si="76"/>
        <v>0</v>
      </c>
      <c r="AF159" s="41"/>
      <c r="AG159" s="41"/>
      <c r="AI159" s="40"/>
      <c r="AJ159" s="34"/>
    </row>
    <row r="160" spans="1:45" ht="15.5">
      <c r="A160" s="90" t="s">
        <v>195</v>
      </c>
      <c r="B160" s="39" t="str">
        <f t="shared" si="84"/>
        <v>하</v>
      </c>
      <c r="C160" s="13" t="str">
        <f t="shared" si="86"/>
        <v>중</v>
      </c>
      <c r="D160" s="130" t="str">
        <f t="shared" si="86"/>
        <v>한화꿈에그린</v>
      </c>
      <c r="E160" s="50">
        <f t="shared" si="80"/>
        <v>46</v>
      </c>
      <c r="F160" s="50">
        <f t="shared" si="81"/>
        <v>0</v>
      </c>
      <c r="G160" s="50">
        <f t="shared" si="82"/>
        <v>0</v>
      </c>
      <c r="H160" s="59">
        <v>2006.01</v>
      </c>
      <c r="I160" s="59">
        <v>641</v>
      </c>
      <c r="J160" s="51">
        <f t="shared" si="71"/>
        <v>20.990000000000009</v>
      </c>
      <c r="K160" s="59">
        <v>151</v>
      </c>
      <c r="L160" s="59">
        <v>122</v>
      </c>
      <c r="M160" s="59">
        <v>46</v>
      </c>
      <c r="N160" s="60">
        <v>0</v>
      </c>
      <c r="O160" s="61">
        <v>0</v>
      </c>
      <c r="P160" s="105">
        <f t="shared" si="72"/>
        <v>0</v>
      </c>
      <c r="Q160" s="106" t="e">
        <f t="shared" si="73"/>
        <v>#DIV/0!</v>
      </c>
      <c r="R160" s="61">
        <v>0</v>
      </c>
      <c r="S160" s="107">
        <v>0</v>
      </c>
      <c r="T160" s="119" t="s">
        <v>185</v>
      </c>
      <c r="U160" s="59">
        <v>4</v>
      </c>
      <c r="V160" s="59">
        <v>2</v>
      </c>
      <c r="W160" s="59">
        <v>120</v>
      </c>
      <c r="X160" s="31"/>
      <c r="Y160" s="31"/>
      <c r="Z160" s="53">
        <f t="shared" si="74"/>
        <v>46</v>
      </c>
      <c r="AA160" s="54"/>
      <c r="AB160" s="54"/>
      <c r="AC160" s="55" t="e">
        <f t="shared" si="75"/>
        <v>#DIV/0!</v>
      </c>
      <c r="AD160" s="56">
        <f t="shared" si="76"/>
        <v>0</v>
      </c>
      <c r="AF160" s="41"/>
      <c r="AG160" s="41"/>
      <c r="AI160" s="40"/>
      <c r="AJ160" s="34"/>
    </row>
    <row r="161" spans="1:36" ht="15.5">
      <c r="A161" s="90" t="s">
        <v>195</v>
      </c>
      <c r="B161" s="39" t="str">
        <f t="shared" si="84"/>
        <v>하</v>
      </c>
      <c r="C161" s="13" t="str">
        <f t="shared" si="86"/>
        <v>중</v>
      </c>
      <c r="D161" s="130" t="str">
        <f t="shared" si="86"/>
        <v>한화꿈에그린</v>
      </c>
      <c r="E161" s="50">
        <f t="shared" si="80"/>
        <v>52</v>
      </c>
      <c r="F161" s="50">
        <f t="shared" si="81"/>
        <v>0</v>
      </c>
      <c r="G161" s="50">
        <f t="shared" si="82"/>
        <v>0</v>
      </c>
      <c r="H161" s="62">
        <v>2006.01</v>
      </c>
      <c r="I161" s="62">
        <v>641</v>
      </c>
      <c r="J161" s="51">
        <f t="shared" si="71"/>
        <v>20.990000000000009</v>
      </c>
      <c r="K161" s="62">
        <v>173</v>
      </c>
      <c r="L161" s="62">
        <v>140</v>
      </c>
      <c r="M161" s="62">
        <v>52</v>
      </c>
      <c r="N161" s="63">
        <v>0</v>
      </c>
      <c r="O161" s="64">
        <v>0</v>
      </c>
      <c r="P161" s="105">
        <f t="shared" si="72"/>
        <v>0</v>
      </c>
      <c r="Q161" s="106" t="e">
        <f t="shared" si="73"/>
        <v>#DIV/0!</v>
      </c>
      <c r="R161" s="64">
        <v>0</v>
      </c>
      <c r="S161" s="108">
        <v>0</v>
      </c>
      <c r="T161" s="120" t="s">
        <v>185</v>
      </c>
      <c r="U161" s="62">
        <v>4</v>
      </c>
      <c r="V161" s="62">
        <v>2</v>
      </c>
      <c r="W161" s="62">
        <v>56</v>
      </c>
      <c r="X161" s="31"/>
      <c r="Y161" s="31"/>
      <c r="Z161" s="53">
        <f t="shared" si="74"/>
        <v>52</v>
      </c>
      <c r="AA161" s="54"/>
      <c r="AB161" s="54"/>
      <c r="AC161" s="55" t="e">
        <f t="shared" si="75"/>
        <v>#DIV/0!</v>
      </c>
      <c r="AD161" s="56">
        <f t="shared" si="76"/>
        <v>0</v>
      </c>
      <c r="AF161" s="41"/>
      <c r="AG161" s="41"/>
      <c r="AI161" s="40"/>
      <c r="AJ161" s="34"/>
    </row>
    <row r="162" spans="1:36" ht="15.5">
      <c r="A162" s="90" t="s">
        <v>197</v>
      </c>
      <c r="B162" s="134" t="s">
        <v>17</v>
      </c>
      <c r="C162" s="13" t="s">
        <v>18</v>
      </c>
      <c r="D162" s="130" t="s">
        <v>170</v>
      </c>
      <c r="E162" s="50">
        <f t="shared" si="80"/>
        <v>21</v>
      </c>
      <c r="F162" s="50">
        <f t="shared" si="81"/>
        <v>1.35</v>
      </c>
      <c r="G162" s="50">
        <f t="shared" si="82"/>
        <v>1.4</v>
      </c>
      <c r="H162" s="62">
        <v>1987.06</v>
      </c>
      <c r="I162" s="62">
        <v>728</v>
      </c>
      <c r="J162" s="51">
        <f t="shared" si="71"/>
        <v>39.940000000000055</v>
      </c>
      <c r="K162" s="62">
        <v>70</v>
      </c>
      <c r="L162" s="62">
        <v>52</v>
      </c>
      <c r="M162" s="62">
        <v>21</v>
      </c>
      <c r="N162" s="63">
        <v>13500</v>
      </c>
      <c r="O162" s="64">
        <v>14000</v>
      </c>
      <c r="P162" s="105">
        <f t="shared" si="72"/>
        <v>-500</v>
      </c>
      <c r="Q162" s="106">
        <f t="shared" si="73"/>
        <v>1.037037037037037</v>
      </c>
      <c r="R162" s="64">
        <v>20500</v>
      </c>
      <c r="S162" s="108">
        <v>14500</v>
      </c>
      <c r="T162" s="120" t="s">
        <v>185</v>
      </c>
      <c r="U162" s="62">
        <v>3</v>
      </c>
      <c r="V162" s="62">
        <v>1</v>
      </c>
      <c r="W162" s="62">
        <v>52</v>
      </c>
      <c r="X162" s="31"/>
      <c r="Y162" s="31"/>
      <c r="Z162" s="53">
        <f t="shared" si="74"/>
        <v>21</v>
      </c>
      <c r="AA162" s="54"/>
      <c r="AB162" s="54"/>
      <c r="AC162" s="55" t="e">
        <f t="shared" si="75"/>
        <v>#DIV/0!</v>
      </c>
      <c r="AD162" s="56">
        <f t="shared" si="76"/>
        <v>0</v>
      </c>
      <c r="AF162" s="41"/>
      <c r="AG162" s="41"/>
      <c r="AI162" s="40"/>
      <c r="AJ162" s="34"/>
    </row>
    <row r="163" spans="1:36" ht="15.5">
      <c r="A163" s="90" t="s">
        <v>197</v>
      </c>
      <c r="B163" s="39" t="str">
        <f t="shared" ref="B163:D166" si="87">B162</f>
        <v>중</v>
      </c>
      <c r="C163" s="13" t="str">
        <f t="shared" si="87"/>
        <v>하</v>
      </c>
      <c r="D163" s="130" t="str">
        <f t="shared" si="87"/>
        <v>현대</v>
      </c>
      <c r="E163" s="50">
        <f t="shared" si="80"/>
        <v>25</v>
      </c>
      <c r="F163" s="50">
        <f t="shared" si="81"/>
        <v>1.8</v>
      </c>
      <c r="G163" s="50">
        <f t="shared" si="82"/>
        <v>1.5</v>
      </c>
      <c r="H163" s="62">
        <v>1987.06</v>
      </c>
      <c r="I163" s="62">
        <v>728</v>
      </c>
      <c r="J163" s="51">
        <f t="shared" si="71"/>
        <v>39.940000000000055</v>
      </c>
      <c r="K163" s="62">
        <v>81</v>
      </c>
      <c r="L163" s="62">
        <v>63</v>
      </c>
      <c r="M163" s="62">
        <v>25</v>
      </c>
      <c r="N163" s="63">
        <v>18000</v>
      </c>
      <c r="O163" s="64">
        <v>15000</v>
      </c>
      <c r="P163" s="105">
        <f t="shared" si="72"/>
        <v>3000</v>
      </c>
      <c r="Q163" s="106">
        <f t="shared" si="73"/>
        <v>0.83333333333333337</v>
      </c>
      <c r="R163" s="64">
        <v>23900</v>
      </c>
      <c r="S163" s="108">
        <v>16500</v>
      </c>
      <c r="T163" s="120" t="s">
        <v>185</v>
      </c>
      <c r="U163" s="62">
        <v>3</v>
      </c>
      <c r="V163" s="62">
        <v>1</v>
      </c>
      <c r="W163" s="62">
        <v>130</v>
      </c>
      <c r="X163" s="31"/>
      <c r="Y163" s="31"/>
      <c r="Z163" s="53">
        <f t="shared" si="74"/>
        <v>25</v>
      </c>
      <c r="AA163" s="54"/>
      <c r="AB163" s="54"/>
      <c r="AC163" s="55" t="e">
        <f t="shared" si="75"/>
        <v>#DIV/0!</v>
      </c>
      <c r="AD163" s="56">
        <f t="shared" si="76"/>
        <v>0</v>
      </c>
      <c r="AF163" s="41"/>
      <c r="AG163" s="41"/>
      <c r="AI163" s="40"/>
      <c r="AJ163" s="34"/>
    </row>
    <row r="164" spans="1:36" ht="15.5">
      <c r="A164" s="90" t="s">
        <v>197</v>
      </c>
      <c r="B164" s="39" t="str">
        <f t="shared" si="87"/>
        <v>중</v>
      </c>
      <c r="C164" s="13" t="str">
        <f t="shared" si="87"/>
        <v>하</v>
      </c>
      <c r="D164" s="130" t="str">
        <f t="shared" si="87"/>
        <v>현대</v>
      </c>
      <c r="E164" s="50">
        <f t="shared" si="80"/>
        <v>26</v>
      </c>
      <c r="F164" s="50">
        <f t="shared" si="81"/>
        <v>2.1</v>
      </c>
      <c r="G164" s="50">
        <f t="shared" si="82"/>
        <v>1.6</v>
      </c>
      <c r="H164" s="62">
        <v>1987.06</v>
      </c>
      <c r="I164" s="62">
        <v>728</v>
      </c>
      <c r="J164" s="51">
        <f t="shared" si="71"/>
        <v>39.940000000000055</v>
      </c>
      <c r="K164" s="62">
        <v>86</v>
      </c>
      <c r="L164" s="62">
        <v>70</v>
      </c>
      <c r="M164" s="62">
        <v>26</v>
      </c>
      <c r="N164" s="63">
        <v>21000</v>
      </c>
      <c r="O164" s="64">
        <v>16000</v>
      </c>
      <c r="P164" s="105">
        <f t="shared" si="72"/>
        <v>5000</v>
      </c>
      <c r="Q164" s="106">
        <f t="shared" si="73"/>
        <v>0.76190476190476186</v>
      </c>
      <c r="R164" s="64">
        <v>25000</v>
      </c>
      <c r="S164" s="108">
        <v>17000</v>
      </c>
      <c r="T164" s="120" t="s">
        <v>185</v>
      </c>
      <c r="U164" s="62">
        <v>3</v>
      </c>
      <c r="V164" s="62">
        <v>1</v>
      </c>
      <c r="W164" s="62">
        <v>182</v>
      </c>
      <c r="X164" s="31"/>
      <c r="Y164" s="31"/>
      <c r="Z164" s="53">
        <f t="shared" si="74"/>
        <v>26</v>
      </c>
      <c r="AA164" s="54"/>
      <c r="AB164" s="54"/>
      <c r="AC164" s="55" t="e">
        <f t="shared" si="75"/>
        <v>#DIV/0!</v>
      </c>
      <c r="AD164" s="56">
        <f t="shared" si="76"/>
        <v>0</v>
      </c>
      <c r="AF164" s="41"/>
      <c r="AG164" s="41"/>
      <c r="AI164" s="40"/>
      <c r="AJ164" s="34"/>
    </row>
    <row r="165" spans="1:36" ht="15.5">
      <c r="A165" s="90" t="s">
        <v>197</v>
      </c>
      <c r="B165" s="39" t="str">
        <f t="shared" si="87"/>
        <v>중</v>
      </c>
      <c r="C165" s="13" t="str">
        <f t="shared" si="87"/>
        <v>하</v>
      </c>
      <c r="D165" s="130" t="str">
        <f t="shared" si="87"/>
        <v>현대</v>
      </c>
      <c r="E165" s="50">
        <f t="shared" si="80"/>
        <v>29</v>
      </c>
      <c r="F165" s="50">
        <f t="shared" si="81"/>
        <v>2.2000000000000002</v>
      </c>
      <c r="G165" s="50">
        <f t="shared" si="82"/>
        <v>1.3</v>
      </c>
      <c r="H165" s="62">
        <v>1987.06</v>
      </c>
      <c r="I165" s="62">
        <v>728</v>
      </c>
      <c r="J165" s="51">
        <f t="shared" ref="J165:J190" si="88">2026-H165+1</f>
        <v>39.940000000000055</v>
      </c>
      <c r="K165" s="62">
        <v>97</v>
      </c>
      <c r="L165" s="62">
        <v>79</v>
      </c>
      <c r="M165" s="62">
        <v>29</v>
      </c>
      <c r="N165" s="63">
        <v>22000</v>
      </c>
      <c r="O165" s="64">
        <v>13000</v>
      </c>
      <c r="P165" s="105">
        <f t="shared" ref="P165:P190" si="89">N165-O165</f>
        <v>9000</v>
      </c>
      <c r="Q165" s="106">
        <f t="shared" ref="Q165:Q190" si="90">O165/N165</f>
        <v>0.59090909090909094</v>
      </c>
      <c r="R165" s="64">
        <v>25500</v>
      </c>
      <c r="S165" s="108">
        <v>19000</v>
      </c>
      <c r="T165" s="120" t="s">
        <v>185</v>
      </c>
      <c r="U165" s="62">
        <v>3</v>
      </c>
      <c r="V165" s="62">
        <v>1</v>
      </c>
      <c r="W165" s="62">
        <v>52</v>
      </c>
      <c r="X165" s="31"/>
      <c r="Y165" s="31"/>
      <c r="Z165" s="53">
        <f t="shared" ref="Z165:Z190" si="91">M165</f>
        <v>29</v>
      </c>
      <c r="AA165" s="54"/>
      <c r="AB165" s="54"/>
      <c r="AC165" s="55" t="e">
        <f t="shared" ref="AC165:AC190" si="92">AB165/AA165</f>
        <v>#DIV/0!</v>
      </c>
      <c r="AD165" s="56">
        <f t="shared" ref="AD165:AD190" si="93">AA165-AB165</f>
        <v>0</v>
      </c>
      <c r="AF165" s="41"/>
      <c r="AG165" s="41"/>
      <c r="AI165" s="40"/>
      <c r="AJ165" s="34"/>
    </row>
    <row r="166" spans="1:36" ht="16" thickBot="1">
      <c r="A166" s="90" t="s">
        <v>197</v>
      </c>
      <c r="B166" s="39" t="str">
        <f t="shared" si="87"/>
        <v>중</v>
      </c>
      <c r="C166" s="13" t="str">
        <f t="shared" si="87"/>
        <v>하</v>
      </c>
      <c r="D166" s="130" t="str">
        <f t="shared" si="87"/>
        <v>현대</v>
      </c>
      <c r="E166" s="50">
        <f t="shared" si="80"/>
        <v>32</v>
      </c>
      <c r="F166" s="50">
        <f t="shared" si="81"/>
        <v>2.2000000000000002</v>
      </c>
      <c r="G166" s="50">
        <f t="shared" si="82"/>
        <v>1.8</v>
      </c>
      <c r="H166" s="65">
        <v>1987.06</v>
      </c>
      <c r="I166" s="65">
        <v>728</v>
      </c>
      <c r="J166" s="51">
        <f t="shared" si="88"/>
        <v>39.940000000000055</v>
      </c>
      <c r="K166" s="65">
        <v>104</v>
      </c>
      <c r="L166" s="65">
        <v>84</v>
      </c>
      <c r="M166" s="65">
        <v>32</v>
      </c>
      <c r="N166" s="66">
        <v>22000</v>
      </c>
      <c r="O166" s="67">
        <v>18000</v>
      </c>
      <c r="P166" s="105">
        <f t="shared" si="89"/>
        <v>4000</v>
      </c>
      <c r="Q166" s="106">
        <f t="shared" si="90"/>
        <v>0.81818181818181823</v>
      </c>
      <c r="R166" s="67">
        <v>27800</v>
      </c>
      <c r="S166" s="109">
        <v>19000</v>
      </c>
      <c r="T166" s="121" t="s">
        <v>185</v>
      </c>
      <c r="U166" s="65">
        <v>3</v>
      </c>
      <c r="V166" s="65">
        <v>1</v>
      </c>
      <c r="W166" s="65">
        <v>312</v>
      </c>
      <c r="X166" s="31"/>
      <c r="Y166" s="31"/>
      <c r="Z166" s="53">
        <f t="shared" si="91"/>
        <v>32</v>
      </c>
      <c r="AA166" s="54"/>
      <c r="AB166" s="54"/>
      <c r="AC166" s="55" t="e">
        <f t="shared" si="92"/>
        <v>#DIV/0!</v>
      </c>
      <c r="AD166" s="56">
        <f t="shared" si="93"/>
        <v>0</v>
      </c>
      <c r="AF166" s="41"/>
      <c r="AG166" s="41"/>
      <c r="AI166" s="40"/>
      <c r="AJ166" s="34"/>
    </row>
    <row r="167" spans="1:36" ht="46.5">
      <c r="A167" s="90" t="s">
        <v>201</v>
      </c>
      <c r="B167" s="39" t="str">
        <f t="shared" ref="B167:B173" si="94">B166</f>
        <v>중</v>
      </c>
      <c r="C167" s="13" t="s">
        <v>16</v>
      </c>
      <c r="D167" s="130" t="s">
        <v>182</v>
      </c>
      <c r="E167" s="50">
        <f t="shared" si="80"/>
        <v>22</v>
      </c>
      <c r="F167" s="50">
        <f t="shared" si="81"/>
        <v>2.5</v>
      </c>
      <c r="G167" s="50">
        <f t="shared" si="82"/>
        <v>2</v>
      </c>
      <c r="H167" s="59">
        <v>2023.02</v>
      </c>
      <c r="I167" s="59">
        <v>419</v>
      </c>
      <c r="J167" s="51">
        <f t="shared" si="88"/>
        <v>3.9800000000000182</v>
      </c>
      <c r="K167" s="59" t="s">
        <v>132</v>
      </c>
      <c r="L167" s="59">
        <v>49</v>
      </c>
      <c r="M167" s="59">
        <v>22</v>
      </c>
      <c r="N167" s="60">
        <v>25000</v>
      </c>
      <c r="O167" s="61">
        <v>20000</v>
      </c>
      <c r="P167" s="105">
        <f t="shared" si="89"/>
        <v>5000</v>
      </c>
      <c r="Q167" s="106">
        <f t="shared" si="90"/>
        <v>0.8</v>
      </c>
      <c r="R167" s="61">
        <v>26800</v>
      </c>
      <c r="S167" s="107">
        <v>24500</v>
      </c>
      <c r="T167" s="119" t="s">
        <v>185</v>
      </c>
      <c r="U167" s="59">
        <v>2</v>
      </c>
      <c r="V167" s="59">
        <v>2</v>
      </c>
      <c r="W167" s="59">
        <v>128</v>
      </c>
      <c r="Z167" s="53">
        <f t="shared" si="91"/>
        <v>22</v>
      </c>
      <c r="AA167" s="54"/>
      <c r="AB167" s="54"/>
      <c r="AC167" s="55" t="e">
        <f t="shared" si="92"/>
        <v>#DIV/0!</v>
      </c>
      <c r="AD167" s="56">
        <f t="shared" si="93"/>
        <v>0</v>
      </c>
      <c r="AI167" s="40"/>
      <c r="AJ167" s="34"/>
    </row>
    <row r="168" spans="1:36" ht="47" thickBot="1">
      <c r="A168" s="90" t="s">
        <v>201</v>
      </c>
      <c r="B168" s="39" t="str">
        <f t="shared" si="94"/>
        <v>중</v>
      </c>
      <c r="C168" s="13" t="str">
        <f>C167</f>
        <v>상</v>
      </c>
      <c r="D168" s="130" t="str">
        <f>D167</f>
        <v>홍도갤러리휴리움</v>
      </c>
      <c r="E168" s="50">
        <f t="shared" si="80"/>
        <v>24</v>
      </c>
      <c r="F168" s="50">
        <f t="shared" si="81"/>
        <v>2.9</v>
      </c>
      <c r="G168" s="50">
        <f t="shared" si="82"/>
        <v>2.35</v>
      </c>
      <c r="H168" s="65">
        <v>2023.02</v>
      </c>
      <c r="I168" s="65">
        <v>419</v>
      </c>
      <c r="J168" s="51">
        <f t="shared" si="88"/>
        <v>3.9800000000000182</v>
      </c>
      <c r="K168" s="65" t="s">
        <v>133</v>
      </c>
      <c r="L168" s="65">
        <v>59</v>
      </c>
      <c r="M168" s="65">
        <v>24</v>
      </c>
      <c r="N168" s="66">
        <v>29000</v>
      </c>
      <c r="O168" s="67">
        <v>23500</v>
      </c>
      <c r="P168" s="105">
        <f t="shared" si="89"/>
        <v>5500</v>
      </c>
      <c r="Q168" s="106">
        <f t="shared" si="90"/>
        <v>0.81034482758620685</v>
      </c>
      <c r="R168" s="67">
        <v>30000</v>
      </c>
      <c r="S168" s="109">
        <v>26500</v>
      </c>
      <c r="T168" s="121" t="s">
        <v>185</v>
      </c>
      <c r="U168" s="65">
        <v>3</v>
      </c>
      <c r="V168" s="65">
        <v>2</v>
      </c>
      <c r="W168" s="65">
        <v>206</v>
      </c>
      <c r="Z168" s="53">
        <f t="shared" si="91"/>
        <v>24</v>
      </c>
      <c r="AA168" s="54"/>
      <c r="AB168" s="54"/>
      <c r="AC168" s="55" t="e">
        <f t="shared" si="92"/>
        <v>#DIV/0!</v>
      </c>
      <c r="AD168" s="56">
        <f t="shared" si="93"/>
        <v>0</v>
      </c>
      <c r="AI168" s="40"/>
      <c r="AJ168" s="34"/>
    </row>
    <row r="169" spans="1:36" ht="15.5">
      <c r="A169" s="90" t="s">
        <v>201</v>
      </c>
      <c r="B169" s="20" t="str">
        <f t="shared" si="94"/>
        <v>중</v>
      </c>
      <c r="C169" s="20" t="str">
        <f>C168</f>
        <v>상</v>
      </c>
      <c r="D169" s="130" t="str">
        <f>D168</f>
        <v>홍도갤러리휴리움</v>
      </c>
      <c r="E169" s="50">
        <f t="shared" si="80"/>
        <v>30</v>
      </c>
      <c r="F169" s="50">
        <f t="shared" si="81"/>
        <v>3.5</v>
      </c>
      <c r="G169" s="50">
        <f t="shared" si="82"/>
        <v>2.4</v>
      </c>
      <c r="H169" s="59">
        <v>2023.02</v>
      </c>
      <c r="I169" s="59">
        <v>419</v>
      </c>
      <c r="J169" s="51">
        <f t="shared" si="88"/>
        <v>3.9800000000000182</v>
      </c>
      <c r="K169" s="59">
        <v>98</v>
      </c>
      <c r="L169" s="59">
        <v>74</v>
      </c>
      <c r="M169" s="59">
        <v>30</v>
      </c>
      <c r="N169" s="60">
        <v>35000</v>
      </c>
      <c r="O169" s="61">
        <v>24000</v>
      </c>
      <c r="P169" s="105">
        <f t="shared" si="89"/>
        <v>11000</v>
      </c>
      <c r="Q169" s="106">
        <f t="shared" si="90"/>
        <v>0.68571428571428572</v>
      </c>
      <c r="R169" s="61">
        <v>36000</v>
      </c>
      <c r="S169" s="107">
        <v>32500</v>
      </c>
      <c r="T169" s="119" t="s">
        <v>185</v>
      </c>
      <c r="U169" s="59">
        <v>3</v>
      </c>
      <c r="V169" s="59">
        <v>2</v>
      </c>
      <c r="W169" s="59">
        <v>85</v>
      </c>
      <c r="Z169" s="53">
        <f t="shared" si="91"/>
        <v>30</v>
      </c>
      <c r="AA169" s="54"/>
      <c r="AB169" s="54"/>
      <c r="AC169" s="55" t="e">
        <f t="shared" si="92"/>
        <v>#DIV/0!</v>
      </c>
      <c r="AD169" s="56">
        <f t="shared" si="93"/>
        <v>0</v>
      </c>
      <c r="AI169" s="40"/>
      <c r="AJ169" s="34"/>
    </row>
    <row r="170" spans="1:36" ht="16" thickBot="1">
      <c r="A170" s="90" t="s">
        <v>201</v>
      </c>
      <c r="B170" s="39" t="str">
        <f t="shared" si="94"/>
        <v>중</v>
      </c>
      <c r="C170" s="13" t="s">
        <v>18</v>
      </c>
      <c r="D170" s="130" t="s">
        <v>183</v>
      </c>
      <c r="E170" s="50">
        <f t="shared" si="80"/>
        <v>17</v>
      </c>
      <c r="F170" s="50">
        <f t="shared" si="81"/>
        <v>0.92</v>
      </c>
      <c r="G170" s="50">
        <f t="shared" si="82"/>
        <v>0.72</v>
      </c>
      <c r="H170" s="65">
        <v>1996.1</v>
      </c>
      <c r="I170" s="65">
        <v>571</v>
      </c>
      <c r="J170" s="51">
        <f t="shared" si="88"/>
        <v>30.900000000000091</v>
      </c>
      <c r="K170" s="65">
        <v>56</v>
      </c>
      <c r="L170" s="65">
        <v>42</v>
      </c>
      <c r="M170" s="65">
        <v>17</v>
      </c>
      <c r="N170" s="66">
        <v>9200</v>
      </c>
      <c r="O170" s="67">
        <v>7200</v>
      </c>
      <c r="P170" s="105">
        <f t="shared" si="89"/>
        <v>2000</v>
      </c>
      <c r="Q170" s="106">
        <f t="shared" si="90"/>
        <v>0.78260869565217395</v>
      </c>
      <c r="R170" s="67">
        <v>12300</v>
      </c>
      <c r="S170" s="109">
        <v>9000</v>
      </c>
      <c r="T170" s="121" t="s">
        <v>186</v>
      </c>
      <c r="U170" s="65">
        <v>2</v>
      </c>
      <c r="V170" s="65">
        <v>1</v>
      </c>
      <c r="W170" s="65">
        <v>275</v>
      </c>
      <c r="Z170" s="53">
        <f t="shared" si="91"/>
        <v>17</v>
      </c>
      <c r="AA170" s="54"/>
      <c r="AB170" s="54"/>
      <c r="AC170" s="55" t="e">
        <f t="shared" si="92"/>
        <v>#DIV/0!</v>
      </c>
      <c r="AD170" s="56">
        <f t="shared" si="93"/>
        <v>0</v>
      </c>
      <c r="AI170" s="40"/>
      <c r="AJ170" s="34"/>
    </row>
    <row r="171" spans="1:36" ht="16" thickBot="1">
      <c r="A171" s="90" t="s">
        <v>201</v>
      </c>
      <c r="B171" s="39" t="str">
        <f t="shared" si="94"/>
        <v>중</v>
      </c>
      <c r="C171" s="20" t="str">
        <f t="shared" ref="C171:D173" si="95">C170</f>
        <v>하</v>
      </c>
      <c r="D171" s="130" t="str">
        <f t="shared" si="95"/>
        <v>홍도서우</v>
      </c>
      <c r="E171" s="50">
        <f t="shared" si="80"/>
        <v>18</v>
      </c>
      <c r="F171" s="50">
        <f t="shared" si="81"/>
        <v>0.9</v>
      </c>
      <c r="G171" s="50">
        <f t="shared" si="82"/>
        <v>0.85</v>
      </c>
      <c r="H171" s="59">
        <v>1996.1</v>
      </c>
      <c r="I171" s="59">
        <v>571</v>
      </c>
      <c r="J171" s="51">
        <f t="shared" si="88"/>
        <v>30.900000000000091</v>
      </c>
      <c r="K171" s="59">
        <v>61</v>
      </c>
      <c r="L171" s="59">
        <v>45</v>
      </c>
      <c r="M171" s="59">
        <v>18</v>
      </c>
      <c r="N171" s="60">
        <v>9000</v>
      </c>
      <c r="O171" s="61">
        <v>8500</v>
      </c>
      <c r="P171" s="105">
        <f t="shared" si="89"/>
        <v>500</v>
      </c>
      <c r="Q171" s="106">
        <f t="shared" si="90"/>
        <v>0.94444444444444442</v>
      </c>
      <c r="R171" s="61">
        <v>13500</v>
      </c>
      <c r="S171" s="107">
        <v>12000</v>
      </c>
      <c r="T171" s="119" t="s">
        <v>186</v>
      </c>
      <c r="U171" s="59">
        <v>2</v>
      </c>
      <c r="V171" s="59">
        <v>1</v>
      </c>
      <c r="W171" s="59">
        <v>124</v>
      </c>
      <c r="Z171" s="53">
        <f t="shared" si="91"/>
        <v>18</v>
      </c>
      <c r="AA171" s="54"/>
      <c r="AB171" s="54"/>
      <c r="AC171" s="55" t="e">
        <f t="shared" si="92"/>
        <v>#DIV/0!</v>
      </c>
      <c r="AD171" s="56">
        <f t="shared" si="93"/>
        <v>0</v>
      </c>
      <c r="AI171" s="40"/>
      <c r="AJ171" s="34"/>
    </row>
    <row r="172" spans="1:36" ht="15.5">
      <c r="A172" s="90" t="s">
        <v>201</v>
      </c>
      <c r="B172" s="39" t="str">
        <f t="shared" si="94"/>
        <v>중</v>
      </c>
      <c r="C172" s="13" t="str">
        <f t="shared" si="95"/>
        <v>하</v>
      </c>
      <c r="D172" s="130" t="str">
        <f t="shared" si="95"/>
        <v>홍도서우</v>
      </c>
      <c r="E172" s="50">
        <f t="shared" si="80"/>
        <v>24</v>
      </c>
      <c r="F172" s="50">
        <f t="shared" si="81"/>
        <v>1.49</v>
      </c>
      <c r="G172" s="50">
        <f t="shared" si="82"/>
        <v>1.3</v>
      </c>
      <c r="H172" s="62">
        <v>1996.1</v>
      </c>
      <c r="I172" s="62">
        <v>571</v>
      </c>
      <c r="J172" s="51">
        <f t="shared" si="88"/>
        <v>30.900000000000091</v>
      </c>
      <c r="K172" s="62">
        <v>80</v>
      </c>
      <c r="L172" s="62">
        <v>59</v>
      </c>
      <c r="M172" s="62">
        <v>24</v>
      </c>
      <c r="N172" s="63">
        <v>14900</v>
      </c>
      <c r="O172" s="61">
        <v>13000</v>
      </c>
      <c r="P172" s="105">
        <f t="shared" si="89"/>
        <v>1900</v>
      </c>
      <c r="Q172" s="106">
        <f t="shared" si="90"/>
        <v>0.87248322147651003</v>
      </c>
      <c r="R172" s="64">
        <v>16500</v>
      </c>
      <c r="S172" s="108">
        <v>13800</v>
      </c>
      <c r="T172" s="120" t="s">
        <v>186</v>
      </c>
      <c r="U172" s="62">
        <v>3</v>
      </c>
      <c r="V172" s="62">
        <v>1</v>
      </c>
      <c r="W172" s="62">
        <v>139</v>
      </c>
      <c r="Z172" s="53">
        <f t="shared" si="91"/>
        <v>24</v>
      </c>
      <c r="AA172" s="54"/>
      <c r="AB172" s="54"/>
      <c r="AC172" s="55" t="e">
        <f t="shared" si="92"/>
        <v>#DIV/0!</v>
      </c>
      <c r="AD172" s="56">
        <f t="shared" si="93"/>
        <v>0</v>
      </c>
      <c r="AI172" s="40"/>
      <c r="AJ172" s="34"/>
    </row>
    <row r="173" spans="1:36" ht="15.5">
      <c r="A173" s="90" t="s">
        <v>201</v>
      </c>
      <c r="B173" s="39" t="str">
        <f t="shared" si="94"/>
        <v>중</v>
      </c>
      <c r="C173" s="13" t="str">
        <f t="shared" si="95"/>
        <v>하</v>
      </c>
      <c r="D173" s="130" t="str">
        <f t="shared" si="95"/>
        <v>홍도서우</v>
      </c>
      <c r="E173" s="50">
        <f t="shared" si="80"/>
        <v>35</v>
      </c>
      <c r="F173" s="50">
        <f t="shared" si="81"/>
        <v>2.4</v>
      </c>
      <c r="G173" s="50">
        <f t="shared" si="82"/>
        <v>1.2</v>
      </c>
      <c r="H173" s="62">
        <v>1996.1</v>
      </c>
      <c r="I173" s="62">
        <v>571</v>
      </c>
      <c r="J173" s="51">
        <f t="shared" si="88"/>
        <v>30.900000000000091</v>
      </c>
      <c r="K173" s="62">
        <v>114</v>
      </c>
      <c r="L173" s="62">
        <v>84</v>
      </c>
      <c r="M173" s="62">
        <v>35</v>
      </c>
      <c r="N173" s="63">
        <v>24000</v>
      </c>
      <c r="O173" s="64">
        <v>12000</v>
      </c>
      <c r="P173" s="105">
        <f t="shared" si="89"/>
        <v>12000</v>
      </c>
      <c r="Q173" s="106">
        <f t="shared" si="90"/>
        <v>0.5</v>
      </c>
      <c r="R173" s="64">
        <v>18000</v>
      </c>
      <c r="S173" s="108">
        <v>19000</v>
      </c>
      <c r="T173" s="120" t="s">
        <v>186</v>
      </c>
      <c r="U173" s="62">
        <v>3</v>
      </c>
      <c r="V173" s="62">
        <v>2</v>
      </c>
      <c r="W173" s="62">
        <v>33</v>
      </c>
      <c r="Z173" s="53">
        <f t="shared" si="91"/>
        <v>35</v>
      </c>
      <c r="AA173" s="54"/>
      <c r="AB173" s="54"/>
      <c r="AC173" s="55" t="e">
        <f t="shared" si="92"/>
        <v>#DIV/0!</v>
      </c>
      <c r="AD173" s="56">
        <f t="shared" si="93"/>
        <v>0</v>
      </c>
      <c r="AI173" s="40"/>
      <c r="AJ173" s="34"/>
    </row>
    <row r="174" spans="1:36" ht="31">
      <c r="A174" s="90" t="s">
        <v>202</v>
      </c>
      <c r="B174" s="39" t="s">
        <v>16</v>
      </c>
      <c r="C174" s="13" t="s">
        <v>18</v>
      </c>
      <c r="D174" s="130" t="s">
        <v>184</v>
      </c>
      <c r="E174" s="50">
        <f t="shared" si="80"/>
        <v>23</v>
      </c>
      <c r="F174" s="50">
        <f t="shared" si="81"/>
        <v>2.2000000000000002</v>
      </c>
      <c r="G174" s="50">
        <f t="shared" si="82"/>
        <v>1.3</v>
      </c>
      <c r="H174" s="62">
        <v>1998.09</v>
      </c>
      <c r="I174" s="62">
        <v>1056</v>
      </c>
      <c r="J174" s="51">
        <f t="shared" si="88"/>
        <v>28.910000000000082</v>
      </c>
      <c r="K174" s="62" t="s">
        <v>134</v>
      </c>
      <c r="L174" s="62">
        <v>59</v>
      </c>
      <c r="M174" s="62">
        <v>23</v>
      </c>
      <c r="N174" s="63">
        <v>22000</v>
      </c>
      <c r="O174" s="64">
        <v>13000</v>
      </c>
      <c r="P174" s="105">
        <f t="shared" si="89"/>
        <v>9000</v>
      </c>
      <c r="Q174" s="106">
        <f t="shared" si="90"/>
        <v>0.59090909090909094</v>
      </c>
      <c r="R174" s="64">
        <v>25500</v>
      </c>
      <c r="S174" s="108">
        <v>18500</v>
      </c>
      <c r="T174" s="120" t="s">
        <v>185</v>
      </c>
      <c r="U174" s="62">
        <v>3</v>
      </c>
      <c r="V174" s="62">
        <v>1</v>
      </c>
      <c r="W174" s="62">
        <v>231</v>
      </c>
      <c r="Z174" s="53">
        <f t="shared" si="91"/>
        <v>23</v>
      </c>
      <c r="AA174" s="54"/>
      <c r="AB174" s="54"/>
      <c r="AC174" s="55" t="e">
        <f t="shared" si="92"/>
        <v>#DIV/0!</v>
      </c>
      <c r="AD174" s="56">
        <f t="shared" si="93"/>
        <v>0</v>
      </c>
      <c r="AI174" s="40"/>
      <c r="AJ174" s="34"/>
    </row>
    <row r="175" spans="1:36" ht="15.5">
      <c r="A175" s="90" t="s">
        <v>202</v>
      </c>
      <c r="B175" s="39" t="str">
        <f t="shared" ref="B175:D179" si="96">B174</f>
        <v>상</v>
      </c>
      <c r="C175" s="13" t="str">
        <f t="shared" si="96"/>
        <v>하</v>
      </c>
      <c r="D175" s="130" t="str">
        <f t="shared" si="96"/>
        <v>효동현대</v>
      </c>
      <c r="E175" s="50">
        <f t="shared" si="80"/>
        <v>30</v>
      </c>
      <c r="F175" s="50">
        <f t="shared" si="81"/>
        <v>2.35</v>
      </c>
      <c r="G175" s="50">
        <f t="shared" si="82"/>
        <v>1.8</v>
      </c>
      <c r="H175" s="62">
        <v>1998.09</v>
      </c>
      <c r="I175" s="62">
        <v>1056</v>
      </c>
      <c r="J175" s="51">
        <f t="shared" si="88"/>
        <v>28.910000000000082</v>
      </c>
      <c r="K175" s="62">
        <v>99</v>
      </c>
      <c r="L175" s="62">
        <v>76</v>
      </c>
      <c r="M175" s="62">
        <v>30</v>
      </c>
      <c r="N175" s="63">
        <v>23500</v>
      </c>
      <c r="O175" s="64">
        <v>18000</v>
      </c>
      <c r="P175" s="105">
        <f t="shared" si="89"/>
        <v>5500</v>
      </c>
      <c r="Q175" s="106">
        <f t="shared" si="90"/>
        <v>0.76595744680851063</v>
      </c>
      <c r="R175" s="64">
        <v>28500</v>
      </c>
      <c r="S175" s="108">
        <v>22000</v>
      </c>
      <c r="T175" s="120" t="s">
        <v>185</v>
      </c>
      <c r="U175" s="62">
        <v>3</v>
      </c>
      <c r="V175" s="62">
        <v>2</v>
      </c>
      <c r="W175" s="62">
        <v>102</v>
      </c>
      <c r="Z175" s="53">
        <f t="shared" si="91"/>
        <v>30</v>
      </c>
      <c r="AA175" s="54"/>
      <c r="AB175" s="54"/>
      <c r="AC175" s="55" t="e">
        <f t="shared" si="92"/>
        <v>#DIV/0!</v>
      </c>
      <c r="AD175" s="56">
        <f t="shared" si="93"/>
        <v>0</v>
      </c>
      <c r="AI175" s="40"/>
      <c r="AJ175" s="34"/>
    </row>
    <row r="176" spans="1:36" ht="62">
      <c r="A176" s="90" t="s">
        <v>202</v>
      </c>
      <c r="B176" s="42" t="str">
        <f t="shared" si="96"/>
        <v>상</v>
      </c>
      <c r="C176" s="43" t="str">
        <f t="shared" si="96"/>
        <v>하</v>
      </c>
      <c r="D176" s="130" t="str">
        <f t="shared" si="96"/>
        <v>효동현대</v>
      </c>
      <c r="E176" s="50">
        <f t="shared" si="80"/>
        <v>31</v>
      </c>
      <c r="F176" s="50">
        <f t="shared" si="81"/>
        <v>2.6</v>
      </c>
      <c r="G176" s="50">
        <f t="shared" si="82"/>
        <v>2</v>
      </c>
      <c r="H176" s="62">
        <v>1998.09</v>
      </c>
      <c r="I176" s="62">
        <v>1056</v>
      </c>
      <c r="J176" s="51">
        <f t="shared" si="88"/>
        <v>28.910000000000082</v>
      </c>
      <c r="K176" s="62" t="s">
        <v>135</v>
      </c>
      <c r="L176" s="62">
        <v>84</v>
      </c>
      <c r="M176" s="62">
        <v>31</v>
      </c>
      <c r="N176" s="63">
        <v>26000</v>
      </c>
      <c r="O176" s="64">
        <v>20000</v>
      </c>
      <c r="P176" s="105">
        <f t="shared" si="89"/>
        <v>6000</v>
      </c>
      <c r="Q176" s="106">
        <f t="shared" si="90"/>
        <v>0.76923076923076927</v>
      </c>
      <c r="R176" s="64">
        <v>32500</v>
      </c>
      <c r="S176" s="108">
        <v>23500</v>
      </c>
      <c r="T176" s="120" t="s">
        <v>185</v>
      </c>
      <c r="U176" s="62">
        <v>3</v>
      </c>
      <c r="V176" s="62">
        <v>2</v>
      </c>
      <c r="W176" s="62">
        <v>561</v>
      </c>
      <c r="X176" s="44"/>
      <c r="Y176" s="44"/>
      <c r="Z176" s="53">
        <f t="shared" si="91"/>
        <v>31</v>
      </c>
      <c r="AA176" s="54"/>
      <c r="AB176" s="54"/>
      <c r="AC176" s="55" t="e">
        <f t="shared" si="92"/>
        <v>#DIV/0!</v>
      </c>
      <c r="AD176" s="56">
        <f t="shared" si="93"/>
        <v>0</v>
      </c>
      <c r="AE176" s="46"/>
      <c r="AF176" s="45"/>
      <c r="AG176" s="45"/>
      <c r="AH176" s="47"/>
      <c r="AI176" s="48"/>
      <c r="AJ176" s="34"/>
    </row>
    <row r="177" spans="1:37" ht="31.5" thickBot="1">
      <c r="A177" s="90" t="s">
        <v>202</v>
      </c>
      <c r="B177" s="12" t="str">
        <f t="shared" si="96"/>
        <v>상</v>
      </c>
      <c r="C177" s="13" t="str">
        <f t="shared" si="96"/>
        <v>하</v>
      </c>
      <c r="D177" s="130" t="str">
        <f t="shared" si="96"/>
        <v>효동현대</v>
      </c>
      <c r="E177" s="50">
        <f t="shared" si="80"/>
        <v>32</v>
      </c>
      <c r="F177" s="50">
        <f t="shared" si="81"/>
        <v>2.7</v>
      </c>
      <c r="G177" s="50">
        <f t="shared" si="82"/>
        <v>2</v>
      </c>
      <c r="H177" s="65">
        <v>1998.09</v>
      </c>
      <c r="I177" s="65">
        <v>1056</v>
      </c>
      <c r="J177" s="51">
        <f t="shared" si="88"/>
        <v>28.910000000000082</v>
      </c>
      <c r="K177" s="65" t="s">
        <v>136</v>
      </c>
      <c r="L177" s="65">
        <v>86</v>
      </c>
      <c r="M177" s="65">
        <v>32</v>
      </c>
      <c r="N177" s="66">
        <v>27000</v>
      </c>
      <c r="O177" s="67">
        <v>20000</v>
      </c>
      <c r="P177" s="105">
        <f t="shared" si="89"/>
        <v>7000</v>
      </c>
      <c r="Q177" s="106">
        <f t="shared" si="90"/>
        <v>0.7407407407407407</v>
      </c>
      <c r="R177" s="67">
        <v>34000</v>
      </c>
      <c r="S177" s="109">
        <v>23000</v>
      </c>
      <c r="T177" s="121" t="s">
        <v>185</v>
      </c>
      <c r="U177" s="65">
        <v>3</v>
      </c>
      <c r="V177" s="65">
        <v>2</v>
      </c>
      <c r="W177" s="65">
        <v>6</v>
      </c>
      <c r="Z177" s="53">
        <f t="shared" si="91"/>
        <v>32</v>
      </c>
      <c r="AA177" s="54"/>
      <c r="AB177" s="54"/>
      <c r="AC177" s="55" t="e">
        <f t="shared" si="92"/>
        <v>#DIV/0!</v>
      </c>
      <c r="AD177" s="56">
        <f t="shared" si="93"/>
        <v>0</v>
      </c>
    </row>
    <row r="178" spans="1:37" ht="46.5">
      <c r="A178" s="90" t="s">
        <v>202</v>
      </c>
      <c r="B178" s="12" t="str">
        <f t="shared" si="96"/>
        <v>상</v>
      </c>
      <c r="C178" s="20" t="str">
        <f t="shared" si="96"/>
        <v>하</v>
      </c>
      <c r="D178" s="130" t="str">
        <f t="shared" si="96"/>
        <v>효동현대</v>
      </c>
      <c r="E178" s="50">
        <f t="shared" si="80"/>
        <v>37</v>
      </c>
      <c r="F178" s="50">
        <f t="shared" si="81"/>
        <v>3.35</v>
      </c>
      <c r="G178" s="50">
        <f t="shared" si="82"/>
        <v>2</v>
      </c>
      <c r="H178" s="59">
        <v>1998.09</v>
      </c>
      <c r="I178" s="59">
        <v>1056</v>
      </c>
      <c r="J178" s="51">
        <f t="shared" si="88"/>
        <v>28.910000000000082</v>
      </c>
      <c r="K178" s="59" t="s">
        <v>137</v>
      </c>
      <c r="L178" s="59">
        <v>99</v>
      </c>
      <c r="M178" s="59">
        <v>37</v>
      </c>
      <c r="N178" s="60">
        <v>33500</v>
      </c>
      <c r="O178" s="61">
        <v>20000</v>
      </c>
      <c r="P178" s="105">
        <f t="shared" si="89"/>
        <v>13500</v>
      </c>
      <c r="Q178" s="106">
        <f t="shared" si="90"/>
        <v>0.59701492537313428</v>
      </c>
      <c r="R178" s="61">
        <v>35000</v>
      </c>
      <c r="S178" s="107">
        <v>28000</v>
      </c>
      <c r="T178" s="119" t="s">
        <v>185</v>
      </c>
      <c r="U178" s="59">
        <v>3</v>
      </c>
      <c r="V178" s="59">
        <v>2</v>
      </c>
      <c r="W178" s="59">
        <v>126</v>
      </c>
      <c r="Z178" s="53">
        <f t="shared" si="91"/>
        <v>37</v>
      </c>
      <c r="AA178" s="54"/>
      <c r="AB178" s="54"/>
      <c r="AC178" s="55" t="e">
        <f t="shared" si="92"/>
        <v>#DIV/0!</v>
      </c>
      <c r="AD178" s="56">
        <f t="shared" si="93"/>
        <v>0</v>
      </c>
    </row>
    <row r="179" spans="1:37" ht="15.5">
      <c r="A179" s="90" t="s">
        <v>202</v>
      </c>
      <c r="B179" s="12" t="str">
        <f t="shared" si="96"/>
        <v>상</v>
      </c>
      <c r="C179" s="13" t="str">
        <f t="shared" si="96"/>
        <v>하</v>
      </c>
      <c r="D179" s="130" t="str">
        <f t="shared" si="96"/>
        <v>효동현대</v>
      </c>
      <c r="E179" s="50">
        <f t="shared" si="80"/>
        <v>49</v>
      </c>
      <c r="F179" s="50">
        <f t="shared" si="81"/>
        <v>4</v>
      </c>
      <c r="G179" s="50">
        <f t="shared" si="82"/>
        <v>1.8</v>
      </c>
      <c r="H179" s="62">
        <v>1998.09</v>
      </c>
      <c r="I179" s="62">
        <v>1056</v>
      </c>
      <c r="J179" s="51">
        <f t="shared" si="88"/>
        <v>28.910000000000082</v>
      </c>
      <c r="K179" s="62">
        <v>161</v>
      </c>
      <c r="L179" s="62">
        <v>134</v>
      </c>
      <c r="M179" s="62">
        <v>49</v>
      </c>
      <c r="N179" s="63">
        <v>40000</v>
      </c>
      <c r="O179" s="64">
        <v>18000</v>
      </c>
      <c r="P179" s="105">
        <f t="shared" si="89"/>
        <v>22000</v>
      </c>
      <c r="Q179" s="106">
        <f t="shared" si="90"/>
        <v>0.45</v>
      </c>
      <c r="R179" s="64">
        <v>40000</v>
      </c>
      <c r="S179" s="108">
        <v>35000</v>
      </c>
      <c r="T179" s="120" t="s">
        <v>185</v>
      </c>
      <c r="U179" s="62">
        <v>4</v>
      </c>
      <c r="V179" s="62">
        <v>2</v>
      </c>
      <c r="W179" s="62">
        <v>30</v>
      </c>
      <c r="Z179" s="53">
        <f t="shared" si="91"/>
        <v>49</v>
      </c>
      <c r="AA179" s="54"/>
      <c r="AB179" s="54"/>
      <c r="AC179" s="55" t="e">
        <f t="shared" si="92"/>
        <v>#DIV/0!</v>
      </c>
      <c r="AD179" s="56">
        <f t="shared" si="93"/>
        <v>0</v>
      </c>
    </row>
    <row r="180" spans="1:37" ht="16" thickBot="1">
      <c r="A180" s="90" t="s">
        <v>193</v>
      </c>
      <c r="B180" s="12" t="str">
        <f t="shared" ref="B180:B186" si="97">B179</f>
        <v>상</v>
      </c>
      <c r="C180" s="13" t="s">
        <v>18</v>
      </c>
      <c r="D180" s="130" t="s">
        <v>158</v>
      </c>
      <c r="E180" s="50">
        <f t="shared" si="80"/>
        <v>21</v>
      </c>
      <c r="F180" s="50">
        <f t="shared" si="81"/>
        <v>1.9</v>
      </c>
      <c r="G180" s="50">
        <f t="shared" si="82"/>
        <v>1.5</v>
      </c>
      <c r="H180" s="65">
        <v>2003.04</v>
      </c>
      <c r="I180" s="65">
        <v>818</v>
      </c>
      <c r="J180" s="51">
        <f t="shared" si="88"/>
        <v>23.960000000000036</v>
      </c>
      <c r="K180" s="65">
        <v>69</v>
      </c>
      <c r="L180" s="65">
        <v>46</v>
      </c>
      <c r="M180" s="65">
        <v>21</v>
      </c>
      <c r="N180" s="66">
        <v>19000</v>
      </c>
      <c r="O180" s="67">
        <v>15000</v>
      </c>
      <c r="P180" s="105">
        <f t="shared" si="89"/>
        <v>4000</v>
      </c>
      <c r="Q180" s="106">
        <f t="shared" si="90"/>
        <v>0.78947368421052633</v>
      </c>
      <c r="R180" s="67">
        <v>25000</v>
      </c>
      <c r="S180" s="109">
        <v>18000</v>
      </c>
      <c r="T180" s="121" t="s">
        <v>186</v>
      </c>
      <c r="U180" s="65">
        <v>2</v>
      </c>
      <c r="V180" s="65">
        <v>1</v>
      </c>
      <c r="W180" s="65">
        <v>119</v>
      </c>
      <c r="X180" s="31"/>
      <c r="Y180" s="31"/>
      <c r="Z180" s="53">
        <f t="shared" si="91"/>
        <v>21</v>
      </c>
      <c r="AA180" s="54"/>
      <c r="AB180" s="54"/>
      <c r="AC180" s="55" t="e">
        <f t="shared" si="92"/>
        <v>#DIV/0!</v>
      </c>
      <c r="AD180" s="56">
        <f t="shared" si="93"/>
        <v>0</v>
      </c>
      <c r="AF180" s="41"/>
      <c r="AG180" s="41"/>
    </row>
    <row r="181" spans="1:37" ht="31">
      <c r="A181" s="90" t="s">
        <v>193</v>
      </c>
      <c r="B181" s="12" t="str">
        <f t="shared" si="97"/>
        <v>상</v>
      </c>
      <c r="C181" s="20" t="str">
        <f t="shared" ref="C181:D183" si="98">C180</f>
        <v>하</v>
      </c>
      <c r="D181" s="130" t="str">
        <f t="shared" si="98"/>
        <v>효촌마을</v>
      </c>
      <c r="E181" s="50">
        <f t="shared" si="80"/>
        <v>24</v>
      </c>
      <c r="F181" s="50">
        <f t="shared" si="81"/>
        <v>2.2999999999999998</v>
      </c>
      <c r="G181" s="50">
        <f t="shared" si="82"/>
        <v>2</v>
      </c>
      <c r="H181" s="59">
        <v>2003.04</v>
      </c>
      <c r="I181" s="59">
        <v>818</v>
      </c>
      <c r="J181" s="51">
        <f t="shared" si="88"/>
        <v>23.960000000000036</v>
      </c>
      <c r="K181" s="59" t="s">
        <v>88</v>
      </c>
      <c r="L181" s="59">
        <v>59</v>
      </c>
      <c r="M181" s="59">
        <v>24</v>
      </c>
      <c r="N181" s="60">
        <v>23000</v>
      </c>
      <c r="O181" s="61">
        <v>20000</v>
      </c>
      <c r="P181" s="105">
        <f t="shared" si="89"/>
        <v>3000</v>
      </c>
      <c r="Q181" s="106">
        <f t="shared" si="90"/>
        <v>0.86956521739130432</v>
      </c>
      <c r="R181" s="61">
        <v>31000</v>
      </c>
      <c r="S181" s="107">
        <v>22000</v>
      </c>
      <c r="T181" s="119" t="s">
        <v>185</v>
      </c>
      <c r="U181" s="59">
        <v>3</v>
      </c>
      <c r="V181" s="59">
        <v>1</v>
      </c>
      <c r="W181" s="59">
        <v>327</v>
      </c>
      <c r="X181" s="31"/>
      <c r="Y181" s="31"/>
      <c r="Z181" s="53">
        <f t="shared" si="91"/>
        <v>24</v>
      </c>
      <c r="AA181" s="54"/>
      <c r="AB181" s="54"/>
      <c r="AC181" s="55" t="e">
        <f t="shared" si="92"/>
        <v>#DIV/0!</v>
      </c>
      <c r="AD181" s="56">
        <f t="shared" si="93"/>
        <v>0</v>
      </c>
      <c r="AF181" s="41"/>
      <c r="AG181" s="41"/>
    </row>
    <row r="182" spans="1:37" ht="15.5">
      <c r="A182" s="90" t="s">
        <v>193</v>
      </c>
      <c r="B182" s="12" t="str">
        <f t="shared" si="97"/>
        <v>상</v>
      </c>
      <c r="C182" s="13" t="str">
        <f t="shared" si="98"/>
        <v>하</v>
      </c>
      <c r="D182" s="130" t="str">
        <f t="shared" si="98"/>
        <v>효촌마을</v>
      </c>
      <c r="E182" s="50">
        <f t="shared" si="80"/>
        <v>33</v>
      </c>
      <c r="F182" s="50">
        <f t="shared" si="81"/>
        <v>3.15</v>
      </c>
      <c r="G182" s="50">
        <f t="shared" si="82"/>
        <v>2.5</v>
      </c>
      <c r="H182" s="62">
        <v>2003.04</v>
      </c>
      <c r="I182" s="62">
        <v>818</v>
      </c>
      <c r="J182" s="51">
        <f t="shared" si="88"/>
        <v>23.960000000000036</v>
      </c>
      <c r="K182" s="62" t="s">
        <v>89</v>
      </c>
      <c r="L182" s="62">
        <v>84</v>
      </c>
      <c r="M182" s="62">
        <v>33</v>
      </c>
      <c r="N182" s="63">
        <v>31500</v>
      </c>
      <c r="O182" s="64">
        <v>25000</v>
      </c>
      <c r="P182" s="105">
        <f t="shared" si="89"/>
        <v>6500</v>
      </c>
      <c r="Q182" s="106">
        <f t="shared" si="90"/>
        <v>0.79365079365079361</v>
      </c>
      <c r="R182" s="64">
        <v>40500</v>
      </c>
      <c r="S182" s="108">
        <v>29000</v>
      </c>
      <c r="T182" s="120" t="s">
        <v>185</v>
      </c>
      <c r="U182" s="62">
        <v>3</v>
      </c>
      <c r="V182" s="62">
        <v>2</v>
      </c>
      <c r="W182" s="62">
        <v>272</v>
      </c>
      <c r="X182" s="31"/>
      <c r="Y182" s="31"/>
      <c r="Z182" s="53">
        <f t="shared" si="91"/>
        <v>33</v>
      </c>
      <c r="AA182" s="54"/>
      <c r="AB182" s="54"/>
      <c r="AC182" s="55" t="e">
        <f t="shared" si="92"/>
        <v>#DIV/0!</v>
      </c>
      <c r="AD182" s="56">
        <f t="shared" si="93"/>
        <v>0</v>
      </c>
      <c r="AF182" s="41"/>
      <c r="AG182" s="41"/>
    </row>
    <row r="183" spans="1:37" ht="15.5">
      <c r="A183" s="90" t="s">
        <v>193</v>
      </c>
      <c r="B183" s="12" t="str">
        <f t="shared" si="97"/>
        <v>상</v>
      </c>
      <c r="C183" s="13" t="str">
        <f t="shared" si="98"/>
        <v>하</v>
      </c>
      <c r="D183" s="130" t="str">
        <f t="shared" si="98"/>
        <v>효촌마을</v>
      </c>
      <c r="E183" s="50">
        <f t="shared" si="80"/>
        <v>33</v>
      </c>
      <c r="F183" s="50">
        <f t="shared" si="81"/>
        <v>2.8</v>
      </c>
      <c r="G183" s="50">
        <f t="shared" si="82"/>
        <v>2.6</v>
      </c>
      <c r="H183" s="62">
        <v>2003.04</v>
      </c>
      <c r="I183" s="62">
        <v>818</v>
      </c>
      <c r="J183" s="51">
        <f t="shared" si="88"/>
        <v>23.960000000000036</v>
      </c>
      <c r="K183" s="62" t="s">
        <v>90</v>
      </c>
      <c r="L183" s="62">
        <v>84</v>
      </c>
      <c r="M183" s="62">
        <v>33</v>
      </c>
      <c r="N183" s="63">
        <v>28000</v>
      </c>
      <c r="O183" s="64">
        <v>26000</v>
      </c>
      <c r="P183" s="105">
        <f t="shared" si="89"/>
        <v>2000</v>
      </c>
      <c r="Q183" s="106">
        <f t="shared" si="90"/>
        <v>0.9285714285714286</v>
      </c>
      <c r="R183" s="64">
        <v>40500</v>
      </c>
      <c r="S183" s="108">
        <v>30000</v>
      </c>
      <c r="T183" s="120" t="s">
        <v>185</v>
      </c>
      <c r="U183" s="62">
        <v>4</v>
      </c>
      <c r="V183" s="62">
        <v>2</v>
      </c>
      <c r="W183" s="62">
        <v>100</v>
      </c>
      <c r="X183" s="31"/>
      <c r="Y183" s="31"/>
      <c r="Z183" s="53">
        <f t="shared" si="91"/>
        <v>33</v>
      </c>
      <c r="AA183" s="54"/>
      <c r="AB183" s="54"/>
      <c r="AC183" s="55" t="e">
        <f t="shared" si="92"/>
        <v>#DIV/0!</v>
      </c>
      <c r="AD183" s="56">
        <f t="shared" si="93"/>
        <v>0</v>
      </c>
      <c r="AF183" s="41"/>
      <c r="AG183" s="41"/>
    </row>
    <row r="184" spans="1:37" ht="16" thickBot="1">
      <c r="A184" s="90" t="s">
        <v>199</v>
      </c>
      <c r="B184" s="12" t="str">
        <f t="shared" si="97"/>
        <v>상</v>
      </c>
      <c r="C184" s="13" t="s">
        <v>18</v>
      </c>
      <c r="D184" s="130" t="s">
        <v>175</v>
      </c>
      <c r="E184" s="50">
        <f t="shared" si="80"/>
        <v>30</v>
      </c>
      <c r="F184" s="50">
        <f t="shared" si="81"/>
        <v>2.4</v>
      </c>
      <c r="G184" s="50">
        <f t="shared" si="82"/>
        <v>2</v>
      </c>
      <c r="H184" s="65">
        <v>2008.11</v>
      </c>
      <c r="I184" s="65">
        <v>763</v>
      </c>
      <c r="J184" s="51">
        <f t="shared" si="88"/>
        <v>18.8900000000001</v>
      </c>
      <c r="K184" s="65">
        <v>99</v>
      </c>
      <c r="L184" s="65">
        <v>75</v>
      </c>
      <c r="M184" s="65">
        <v>30</v>
      </c>
      <c r="N184" s="66">
        <v>24000</v>
      </c>
      <c r="O184" s="67">
        <v>20000</v>
      </c>
      <c r="P184" s="105">
        <f t="shared" si="89"/>
        <v>4000</v>
      </c>
      <c r="Q184" s="106">
        <f t="shared" si="90"/>
        <v>0.83333333333333337</v>
      </c>
      <c r="R184" s="67">
        <v>31000</v>
      </c>
      <c r="S184" s="109">
        <v>23000</v>
      </c>
      <c r="T184" s="121" t="s">
        <v>185</v>
      </c>
      <c r="U184" s="65">
        <v>3</v>
      </c>
      <c r="V184" s="65">
        <v>2</v>
      </c>
      <c r="W184" s="65">
        <v>72</v>
      </c>
      <c r="X184" s="31"/>
      <c r="Y184" s="31"/>
      <c r="Z184" s="53">
        <f t="shared" si="91"/>
        <v>30</v>
      </c>
      <c r="AA184" s="54"/>
      <c r="AB184" s="54"/>
      <c r="AC184" s="55" t="e">
        <f t="shared" si="92"/>
        <v>#DIV/0!</v>
      </c>
      <c r="AD184" s="56">
        <f t="shared" si="93"/>
        <v>0</v>
      </c>
      <c r="AF184" s="41"/>
      <c r="AG184" s="41"/>
    </row>
    <row r="185" spans="1:37" ht="46.5">
      <c r="A185" s="90" t="s">
        <v>199</v>
      </c>
      <c r="B185" s="20" t="str">
        <f t="shared" si="97"/>
        <v>상</v>
      </c>
      <c r="C185" s="20" t="str">
        <f>C184</f>
        <v>하</v>
      </c>
      <c r="D185" s="130" t="str">
        <f>D184</f>
        <v>휴먼시아2단지</v>
      </c>
      <c r="E185" s="50">
        <f t="shared" si="80"/>
        <v>34</v>
      </c>
      <c r="F185" s="50">
        <f t="shared" si="81"/>
        <v>2.5</v>
      </c>
      <c r="G185" s="50">
        <f t="shared" si="82"/>
        <v>2.2999999999999998</v>
      </c>
      <c r="H185" s="59">
        <v>2008.11</v>
      </c>
      <c r="I185" s="59">
        <v>763</v>
      </c>
      <c r="J185" s="51">
        <f t="shared" si="88"/>
        <v>18.8900000000001</v>
      </c>
      <c r="K185" s="59" t="s">
        <v>118</v>
      </c>
      <c r="L185" s="59">
        <v>84</v>
      </c>
      <c r="M185" s="59">
        <v>34</v>
      </c>
      <c r="N185" s="60">
        <v>25000</v>
      </c>
      <c r="O185" s="61">
        <v>23000</v>
      </c>
      <c r="P185" s="105">
        <f t="shared" si="89"/>
        <v>2000</v>
      </c>
      <c r="Q185" s="106">
        <f t="shared" si="90"/>
        <v>0.92</v>
      </c>
      <c r="R185" s="61">
        <v>39000</v>
      </c>
      <c r="S185" s="107">
        <v>25300</v>
      </c>
      <c r="T185" s="119" t="s">
        <v>185</v>
      </c>
      <c r="U185" s="59">
        <v>3</v>
      </c>
      <c r="V185" s="59">
        <v>2</v>
      </c>
      <c r="W185" s="59">
        <v>597</v>
      </c>
      <c r="X185" s="31"/>
      <c r="Y185" s="31"/>
      <c r="Z185" s="53">
        <f t="shared" si="91"/>
        <v>34</v>
      </c>
      <c r="AA185" s="54"/>
      <c r="AB185" s="54"/>
      <c r="AC185" s="55" t="e">
        <f t="shared" si="92"/>
        <v>#DIV/0!</v>
      </c>
      <c r="AD185" s="56">
        <f t="shared" si="93"/>
        <v>0</v>
      </c>
      <c r="AF185" s="41"/>
      <c r="AG185" s="41"/>
    </row>
    <row r="186" spans="1:37" ht="15.5">
      <c r="A186" s="90" t="s">
        <v>199</v>
      </c>
      <c r="B186" s="12" t="str">
        <f t="shared" si="97"/>
        <v>상</v>
      </c>
      <c r="C186" s="13" t="str">
        <f>C185</f>
        <v>하</v>
      </c>
      <c r="D186" s="130" t="str">
        <f>D185</f>
        <v>휴먼시아2단지</v>
      </c>
      <c r="E186" s="50">
        <f t="shared" si="80"/>
        <v>43</v>
      </c>
      <c r="F186" s="50">
        <f t="shared" si="81"/>
        <v>0</v>
      </c>
      <c r="G186" s="50">
        <f t="shared" si="82"/>
        <v>0</v>
      </c>
      <c r="H186" s="62">
        <v>2008.11</v>
      </c>
      <c r="I186" s="62">
        <v>763</v>
      </c>
      <c r="J186" s="51">
        <f t="shared" si="88"/>
        <v>18.8900000000001</v>
      </c>
      <c r="K186" s="62">
        <v>142</v>
      </c>
      <c r="L186" s="62">
        <v>108</v>
      </c>
      <c r="M186" s="62">
        <v>43</v>
      </c>
      <c r="N186" s="63">
        <v>0</v>
      </c>
      <c r="O186" s="64">
        <v>0</v>
      </c>
      <c r="P186" s="105">
        <f t="shared" si="89"/>
        <v>0</v>
      </c>
      <c r="Q186" s="106" t="e">
        <f t="shared" si="90"/>
        <v>#DIV/0!</v>
      </c>
      <c r="R186" s="64">
        <v>0</v>
      </c>
      <c r="S186" s="108">
        <v>0</v>
      </c>
      <c r="T186" s="120" t="s">
        <v>185</v>
      </c>
      <c r="U186" s="62">
        <v>4</v>
      </c>
      <c r="V186" s="62">
        <v>2</v>
      </c>
      <c r="W186" s="62">
        <v>94</v>
      </c>
      <c r="X186" s="31"/>
      <c r="Y186" s="31"/>
      <c r="Z186" s="53">
        <f t="shared" si="91"/>
        <v>43</v>
      </c>
      <c r="AA186" s="54"/>
      <c r="AB186" s="54"/>
      <c r="AC186" s="55" t="e">
        <f t="shared" si="92"/>
        <v>#DIV/0!</v>
      </c>
      <c r="AD186" s="56">
        <f t="shared" si="93"/>
        <v>0</v>
      </c>
      <c r="AF186" s="41"/>
      <c r="AG186" s="41"/>
    </row>
    <row r="187" spans="1:37" ht="31">
      <c r="A187" s="90" t="s">
        <v>187</v>
      </c>
      <c r="B187" s="12" t="s">
        <v>18</v>
      </c>
      <c r="C187" s="13" t="s">
        <v>16</v>
      </c>
      <c r="D187" s="132" t="s">
        <v>203</v>
      </c>
      <c r="E187" s="50">
        <f t="shared" si="80"/>
        <v>34</v>
      </c>
      <c r="F187" s="50">
        <f t="shared" si="81"/>
        <v>4.9000000000000004</v>
      </c>
      <c r="G187" s="50">
        <f t="shared" si="82"/>
        <v>3.5</v>
      </c>
      <c r="H187" s="102">
        <v>2024.09</v>
      </c>
      <c r="I187" s="102">
        <v>358</v>
      </c>
      <c r="J187" s="51">
        <f t="shared" si="88"/>
        <v>2.9100000000000819</v>
      </c>
      <c r="K187" s="62" t="s">
        <v>58</v>
      </c>
      <c r="L187" s="62">
        <v>84</v>
      </c>
      <c r="M187" s="62">
        <v>34</v>
      </c>
      <c r="N187" s="63">
        <v>49000</v>
      </c>
      <c r="O187" s="64">
        <v>35000</v>
      </c>
      <c r="P187" s="105">
        <f t="shared" si="89"/>
        <v>14000</v>
      </c>
      <c r="Q187" s="106">
        <f t="shared" si="90"/>
        <v>0.7142857142857143</v>
      </c>
      <c r="R187" s="64">
        <v>57600</v>
      </c>
      <c r="S187" s="108">
        <v>52000</v>
      </c>
      <c r="T187" s="120" t="s">
        <v>185</v>
      </c>
      <c r="U187" s="62">
        <v>3</v>
      </c>
      <c r="V187" s="62">
        <v>2</v>
      </c>
      <c r="W187" s="62">
        <v>156</v>
      </c>
      <c r="X187" s="141"/>
      <c r="Y187" s="31"/>
      <c r="Z187" s="53">
        <f t="shared" si="91"/>
        <v>34</v>
      </c>
      <c r="AA187" s="54"/>
      <c r="AB187" s="54"/>
      <c r="AC187" s="55" t="e">
        <f t="shared" si="92"/>
        <v>#DIV/0!</v>
      </c>
      <c r="AD187" s="56">
        <f t="shared" si="93"/>
        <v>0</v>
      </c>
      <c r="AF187" s="18"/>
      <c r="AG187" s="18">
        <f>AF187-AA187</f>
        <v>0</v>
      </c>
      <c r="AH187" s="19" t="e">
        <f>1+(AF187-AA187)/AA187</f>
        <v>#DIV/0!</v>
      </c>
      <c r="AI187" s="19" t="e">
        <f>AG187/AD187</f>
        <v>#DIV/0!</v>
      </c>
      <c r="AK187" s="24"/>
    </row>
    <row r="188" spans="1:37" ht="31">
      <c r="A188" s="90" t="s">
        <v>187</v>
      </c>
      <c r="B188" s="12" t="str">
        <f t="shared" ref="B188:D190" si="99">B187</f>
        <v>하</v>
      </c>
      <c r="C188" s="13" t="str">
        <f t="shared" si="99"/>
        <v>상</v>
      </c>
      <c r="D188" s="130" t="str">
        <f t="shared" si="99"/>
        <v>힐스테가양더와이즈(주복)</v>
      </c>
      <c r="E188" s="50">
        <f t="shared" si="80"/>
        <v>43</v>
      </c>
      <c r="F188" s="50">
        <f t="shared" si="81"/>
        <v>0</v>
      </c>
      <c r="G188" s="50">
        <f t="shared" si="82"/>
        <v>0</v>
      </c>
      <c r="H188" s="102">
        <f t="shared" ref="H188:I190" si="100">H187</f>
        <v>2024.09</v>
      </c>
      <c r="I188" s="102">
        <f t="shared" si="100"/>
        <v>358</v>
      </c>
      <c r="J188" s="51">
        <f t="shared" si="88"/>
        <v>2.9100000000000819</v>
      </c>
      <c r="K188" s="62" t="s">
        <v>59</v>
      </c>
      <c r="L188" s="62">
        <v>105</v>
      </c>
      <c r="M188" s="62">
        <v>43</v>
      </c>
      <c r="N188" s="63">
        <v>0</v>
      </c>
      <c r="O188" s="64">
        <v>0</v>
      </c>
      <c r="P188" s="105">
        <f t="shared" si="89"/>
        <v>0</v>
      </c>
      <c r="Q188" s="106" t="e">
        <f t="shared" si="90"/>
        <v>#DIV/0!</v>
      </c>
      <c r="R188" s="64">
        <v>0</v>
      </c>
      <c r="S188" s="108">
        <v>0</v>
      </c>
      <c r="T188" s="120" t="s">
        <v>185</v>
      </c>
      <c r="U188" s="62">
        <v>3</v>
      </c>
      <c r="V188" s="62">
        <v>2</v>
      </c>
      <c r="W188" s="62">
        <v>115</v>
      </c>
      <c r="X188" s="141"/>
      <c r="Y188" s="31"/>
      <c r="Z188" s="53">
        <f t="shared" si="91"/>
        <v>43</v>
      </c>
      <c r="AA188" s="54"/>
      <c r="AB188" s="54"/>
      <c r="AC188" s="55" t="e">
        <f t="shared" si="92"/>
        <v>#DIV/0!</v>
      </c>
      <c r="AD188" s="56">
        <f t="shared" si="93"/>
        <v>0</v>
      </c>
      <c r="AF188" s="18"/>
      <c r="AG188" s="18">
        <f>AF188-AA188</f>
        <v>0</v>
      </c>
      <c r="AH188" s="19" t="e">
        <f>1+(AF188-AA188)/AA188</f>
        <v>#DIV/0!</v>
      </c>
      <c r="AI188" s="19" t="e">
        <f>AG188/AD188</f>
        <v>#DIV/0!</v>
      </c>
      <c r="AK188" s="24"/>
    </row>
    <row r="189" spans="1:37" ht="15.5">
      <c r="A189" s="90" t="s">
        <v>187</v>
      </c>
      <c r="B189" s="12" t="str">
        <f t="shared" si="99"/>
        <v>하</v>
      </c>
      <c r="C189" s="13" t="str">
        <f t="shared" si="99"/>
        <v>상</v>
      </c>
      <c r="D189" s="130" t="str">
        <f t="shared" si="99"/>
        <v>힐스테가양더와이즈(주복)</v>
      </c>
      <c r="E189" s="50">
        <f t="shared" si="80"/>
        <v>44</v>
      </c>
      <c r="F189" s="50">
        <f t="shared" si="81"/>
        <v>0</v>
      </c>
      <c r="G189" s="50">
        <f t="shared" si="82"/>
        <v>0</v>
      </c>
      <c r="H189" s="102">
        <f t="shared" si="100"/>
        <v>2024.09</v>
      </c>
      <c r="I189" s="102">
        <f t="shared" si="100"/>
        <v>358</v>
      </c>
      <c r="J189" s="51">
        <f t="shared" si="88"/>
        <v>2.9100000000000819</v>
      </c>
      <c r="K189" s="62">
        <v>146</v>
      </c>
      <c r="L189" s="62">
        <v>108</v>
      </c>
      <c r="M189" s="62">
        <v>44</v>
      </c>
      <c r="N189" s="63">
        <v>0</v>
      </c>
      <c r="O189" s="64">
        <v>0</v>
      </c>
      <c r="P189" s="105">
        <f t="shared" si="89"/>
        <v>0</v>
      </c>
      <c r="Q189" s="106" t="e">
        <f t="shared" si="90"/>
        <v>#DIV/0!</v>
      </c>
      <c r="R189" s="64">
        <v>0</v>
      </c>
      <c r="S189" s="108">
        <v>0</v>
      </c>
      <c r="T189" s="120" t="s">
        <v>185</v>
      </c>
      <c r="U189" s="62">
        <v>4</v>
      </c>
      <c r="V189" s="62">
        <v>2</v>
      </c>
      <c r="W189" s="62">
        <v>85</v>
      </c>
      <c r="X189" s="141"/>
      <c r="Y189" s="31"/>
      <c r="Z189" s="53">
        <f t="shared" si="91"/>
        <v>44</v>
      </c>
      <c r="AA189" s="54"/>
      <c r="AB189" s="54"/>
      <c r="AC189" s="55" t="e">
        <f t="shared" si="92"/>
        <v>#DIV/0!</v>
      </c>
      <c r="AD189" s="56">
        <f t="shared" si="93"/>
        <v>0</v>
      </c>
      <c r="AF189" s="18"/>
      <c r="AG189" s="18">
        <f>AF189-AA189</f>
        <v>0</v>
      </c>
      <c r="AH189" s="19" t="e">
        <f>1+(AF189-AA189)/AA189</f>
        <v>#DIV/0!</v>
      </c>
      <c r="AI189" s="19" t="e">
        <f>AG189/AD189</f>
        <v>#DIV/0!</v>
      </c>
      <c r="AK189" s="24"/>
    </row>
    <row r="190" spans="1:37" ht="16" thickBot="1">
      <c r="A190" s="90" t="s">
        <v>187</v>
      </c>
      <c r="B190" s="12" t="str">
        <f t="shared" si="99"/>
        <v>하</v>
      </c>
      <c r="C190" s="13" t="str">
        <f t="shared" si="99"/>
        <v>상</v>
      </c>
      <c r="D190" s="130" t="str">
        <f t="shared" si="99"/>
        <v>힐스테가양더와이즈(주복)</v>
      </c>
      <c r="E190" s="50">
        <f t="shared" si="80"/>
        <v>64</v>
      </c>
      <c r="F190" s="50">
        <f t="shared" si="81"/>
        <v>0</v>
      </c>
      <c r="G190" s="50">
        <f t="shared" si="82"/>
        <v>0</v>
      </c>
      <c r="H190" s="138">
        <f t="shared" si="100"/>
        <v>2024.09</v>
      </c>
      <c r="I190" s="138">
        <f t="shared" si="100"/>
        <v>358</v>
      </c>
      <c r="J190" s="51">
        <f t="shared" si="88"/>
        <v>2.9100000000000819</v>
      </c>
      <c r="K190" s="65">
        <v>210</v>
      </c>
      <c r="L190" s="65">
        <v>155</v>
      </c>
      <c r="M190" s="65">
        <v>64</v>
      </c>
      <c r="N190" s="66">
        <v>0</v>
      </c>
      <c r="O190" s="67">
        <v>0</v>
      </c>
      <c r="P190" s="105">
        <f t="shared" si="89"/>
        <v>0</v>
      </c>
      <c r="Q190" s="106" t="e">
        <f t="shared" si="90"/>
        <v>#DIV/0!</v>
      </c>
      <c r="R190" s="67">
        <v>0</v>
      </c>
      <c r="S190" s="109">
        <v>0</v>
      </c>
      <c r="T190" s="121" t="s">
        <v>185</v>
      </c>
      <c r="U190" s="65">
        <v>3</v>
      </c>
      <c r="V190" s="65">
        <v>3</v>
      </c>
      <c r="W190" s="65">
        <v>2</v>
      </c>
      <c r="X190" s="141"/>
      <c r="Y190" s="31"/>
      <c r="Z190" s="53">
        <f t="shared" si="91"/>
        <v>64</v>
      </c>
      <c r="AA190" s="54"/>
      <c r="AB190" s="54"/>
      <c r="AC190" s="55" t="e">
        <f t="shared" si="92"/>
        <v>#DIV/0!</v>
      </c>
      <c r="AD190" s="56">
        <f t="shared" si="93"/>
        <v>0</v>
      </c>
      <c r="AF190" s="18"/>
      <c r="AG190" s="18">
        <f>AF190-AA190</f>
        <v>0</v>
      </c>
      <c r="AH190" s="19" t="e">
        <f>1+(AF190-AA190)/AA190</f>
        <v>#DIV/0!</v>
      </c>
      <c r="AI190" s="19" t="e">
        <f>AG190/AD190</f>
        <v>#DIV/0!</v>
      </c>
      <c r="AK190" s="23" t="s">
        <v>20</v>
      </c>
    </row>
  </sheetData>
  <mergeCells count="3">
    <mergeCell ref="B3:C3"/>
    <mergeCell ref="D3:AD3"/>
    <mergeCell ref="AE3:AI3"/>
  </mergeCells>
  <phoneticPr fontId="2" type="noConversion"/>
  <conditionalFormatting sqref="B6:C9 B11:C12 B14:C15 B17:C19 B22:C23">
    <cfRule type="cellIs" dxfId="347" priority="179" operator="equal">
      <formula>"중"</formula>
    </cfRule>
    <cfRule type="cellIs" dxfId="346" priority="180" operator="equal">
      <formula>"상"</formula>
    </cfRule>
  </conditionalFormatting>
  <conditionalFormatting sqref="AI1:AI1048576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{0E27B784-2173-4E51-A8A4-4D79331AC508}</x14:id>
        </ext>
      </extLst>
    </cfRule>
  </conditionalFormatting>
  <conditionalFormatting sqref="B1">
    <cfRule type="cellIs" dxfId="345" priority="177" operator="equal">
      <formula>"중"</formula>
    </cfRule>
    <cfRule type="cellIs" dxfId="344" priority="178" operator="equal">
      <formula>"상"</formula>
    </cfRule>
  </conditionalFormatting>
  <conditionalFormatting sqref="C1">
    <cfRule type="cellIs" dxfId="343" priority="175" operator="equal">
      <formula>"중"</formula>
    </cfRule>
    <cfRule type="cellIs" dxfId="342" priority="176" operator="equal">
      <formula>"상"</formula>
    </cfRule>
  </conditionalFormatting>
  <conditionalFormatting sqref="B2">
    <cfRule type="cellIs" dxfId="341" priority="173" operator="equal">
      <formula>"중"</formula>
    </cfRule>
    <cfRule type="cellIs" dxfId="340" priority="174" operator="equal">
      <formula>"상"</formula>
    </cfRule>
  </conditionalFormatting>
  <conditionalFormatting sqref="B27:C29 B37:C38 B40:C41 B43:C43 B31:C33 B35:C35">
    <cfRule type="cellIs" dxfId="339" priority="171" operator="equal">
      <formula>"중"</formula>
    </cfRule>
    <cfRule type="cellIs" dxfId="338" priority="172" operator="equal">
      <formula>"상"</formula>
    </cfRule>
  </conditionalFormatting>
  <conditionalFormatting sqref="B5">
    <cfRule type="cellIs" dxfId="337" priority="169" operator="equal">
      <formula>"중"</formula>
    </cfRule>
    <cfRule type="cellIs" dxfId="336" priority="170" operator="equal">
      <formula>"상"</formula>
    </cfRule>
  </conditionalFormatting>
  <conditionalFormatting sqref="C5">
    <cfRule type="cellIs" dxfId="335" priority="167" operator="equal">
      <formula>"중"</formula>
    </cfRule>
    <cfRule type="cellIs" dxfId="334" priority="168" operator="equal">
      <formula>"상"</formula>
    </cfRule>
  </conditionalFormatting>
  <conditionalFormatting sqref="B10">
    <cfRule type="cellIs" dxfId="333" priority="165" operator="equal">
      <formula>"중"</formula>
    </cfRule>
    <cfRule type="cellIs" dxfId="332" priority="166" operator="equal">
      <formula>"상"</formula>
    </cfRule>
  </conditionalFormatting>
  <conditionalFormatting sqref="C10">
    <cfRule type="cellIs" dxfId="331" priority="163" operator="equal">
      <formula>"중"</formula>
    </cfRule>
    <cfRule type="cellIs" dxfId="330" priority="164" operator="equal">
      <formula>"상"</formula>
    </cfRule>
  </conditionalFormatting>
  <conditionalFormatting sqref="B13">
    <cfRule type="cellIs" dxfId="329" priority="161" operator="equal">
      <formula>"중"</formula>
    </cfRule>
    <cfRule type="cellIs" dxfId="328" priority="162" operator="equal">
      <formula>"상"</formula>
    </cfRule>
  </conditionalFormatting>
  <conditionalFormatting sqref="C13">
    <cfRule type="cellIs" dxfId="327" priority="159" operator="equal">
      <formula>"중"</formula>
    </cfRule>
    <cfRule type="cellIs" dxfId="326" priority="160" operator="equal">
      <formula>"상"</formula>
    </cfRule>
  </conditionalFormatting>
  <conditionalFormatting sqref="B16">
    <cfRule type="cellIs" dxfId="325" priority="157" operator="equal">
      <formula>"중"</formula>
    </cfRule>
    <cfRule type="cellIs" dxfId="324" priority="158" operator="equal">
      <formula>"상"</formula>
    </cfRule>
  </conditionalFormatting>
  <conditionalFormatting sqref="C16">
    <cfRule type="cellIs" dxfId="323" priority="155" operator="equal">
      <formula>"중"</formula>
    </cfRule>
    <cfRule type="cellIs" dxfId="322" priority="156" operator="equal">
      <formula>"상"</formula>
    </cfRule>
  </conditionalFormatting>
  <conditionalFormatting sqref="B36">
    <cfRule type="cellIs" dxfId="321" priority="153" operator="equal">
      <formula>"중"</formula>
    </cfRule>
    <cfRule type="cellIs" dxfId="320" priority="154" operator="equal">
      <formula>"상"</formula>
    </cfRule>
  </conditionalFormatting>
  <conditionalFormatting sqref="B39">
    <cfRule type="cellIs" dxfId="319" priority="151" operator="equal">
      <formula>"중"</formula>
    </cfRule>
    <cfRule type="cellIs" dxfId="318" priority="152" operator="equal">
      <formula>"상"</formula>
    </cfRule>
  </conditionalFormatting>
  <conditionalFormatting sqref="B42">
    <cfRule type="cellIs" dxfId="317" priority="149" operator="equal">
      <formula>"중"</formula>
    </cfRule>
    <cfRule type="cellIs" dxfId="316" priority="150" operator="equal">
      <formula>"상"</formula>
    </cfRule>
  </conditionalFormatting>
  <conditionalFormatting sqref="B75">
    <cfRule type="cellIs" dxfId="315" priority="147" operator="equal">
      <formula>"중"</formula>
    </cfRule>
    <cfRule type="cellIs" dxfId="314" priority="148" operator="equal">
      <formula>"상"</formula>
    </cfRule>
  </conditionalFormatting>
  <conditionalFormatting sqref="B83">
    <cfRule type="cellIs" dxfId="313" priority="145" operator="equal">
      <formula>"중"</formula>
    </cfRule>
    <cfRule type="cellIs" dxfId="312" priority="146" operator="equal">
      <formula>"상"</formula>
    </cfRule>
  </conditionalFormatting>
  <conditionalFormatting sqref="C36">
    <cfRule type="cellIs" dxfId="311" priority="143" operator="equal">
      <formula>"중"</formula>
    </cfRule>
    <cfRule type="cellIs" dxfId="310" priority="144" operator="equal">
      <formula>"상"</formula>
    </cfRule>
  </conditionalFormatting>
  <conditionalFormatting sqref="C42">
    <cfRule type="cellIs" dxfId="309" priority="141" operator="equal">
      <formula>"중"</formula>
    </cfRule>
    <cfRule type="cellIs" dxfId="308" priority="142" operator="equal">
      <formula>"상"</formula>
    </cfRule>
  </conditionalFormatting>
  <conditionalFormatting sqref="C39">
    <cfRule type="cellIs" dxfId="307" priority="139" operator="equal">
      <formula>"중"</formula>
    </cfRule>
    <cfRule type="cellIs" dxfId="306" priority="140" operator="equal">
      <formula>"상"</formula>
    </cfRule>
  </conditionalFormatting>
  <conditionalFormatting sqref="C75">
    <cfRule type="cellIs" dxfId="305" priority="137" operator="equal">
      <formula>"중"</formula>
    </cfRule>
    <cfRule type="cellIs" dxfId="304" priority="138" operator="equal">
      <formula>"상"</formula>
    </cfRule>
  </conditionalFormatting>
  <conditionalFormatting sqref="B20">
    <cfRule type="cellIs" dxfId="303" priority="135" operator="equal">
      <formula>"중"</formula>
    </cfRule>
    <cfRule type="cellIs" dxfId="302" priority="136" operator="equal">
      <formula>"상"</formula>
    </cfRule>
  </conditionalFormatting>
  <conditionalFormatting sqref="C20">
    <cfRule type="cellIs" dxfId="301" priority="133" operator="equal">
      <formula>"중"</formula>
    </cfRule>
    <cfRule type="cellIs" dxfId="300" priority="134" operator="equal">
      <formula>"상"</formula>
    </cfRule>
  </conditionalFormatting>
  <conditionalFormatting sqref="B21">
    <cfRule type="cellIs" dxfId="299" priority="131" operator="equal">
      <formula>"중"</formula>
    </cfRule>
    <cfRule type="cellIs" dxfId="298" priority="132" operator="equal">
      <formula>"상"</formula>
    </cfRule>
  </conditionalFormatting>
  <conditionalFormatting sqref="C21">
    <cfRule type="cellIs" dxfId="297" priority="129" operator="equal">
      <formula>"중"</formula>
    </cfRule>
    <cfRule type="cellIs" dxfId="296" priority="130" operator="equal">
      <formula>"상"</formula>
    </cfRule>
  </conditionalFormatting>
  <conditionalFormatting sqref="C24">
    <cfRule type="cellIs" dxfId="295" priority="127" operator="equal">
      <formula>"중"</formula>
    </cfRule>
    <cfRule type="cellIs" dxfId="294" priority="128" operator="equal">
      <formula>"상"</formula>
    </cfRule>
  </conditionalFormatting>
  <conditionalFormatting sqref="C25">
    <cfRule type="cellIs" dxfId="293" priority="125" operator="equal">
      <formula>"중"</formula>
    </cfRule>
    <cfRule type="cellIs" dxfId="292" priority="126" operator="equal">
      <formula>"상"</formula>
    </cfRule>
  </conditionalFormatting>
  <conditionalFormatting sqref="C26">
    <cfRule type="cellIs" dxfId="291" priority="123" operator="equal">
      <formula>"중"</formula>
    </cfRule>
    <cfRule type="cellIs" dxfId="290" priority="124" operator="equal">
      <formula>"상"</formula>
    </cfRule>
  </conditionalFormatting>
  <conditionalFormatting sqref="B30">
    <cfRule type="cellIs" dxfId="289" priority="121" operator="equal">
      <formula>"중"</formula>
    </cfRule>
    <cfRule type="cellIs" dxfId="288" priority="122" operator="equal">
      <formula>"상"</formula>
    </cfRule>
  </conditionalFormatting>
  <conditionalFormatting sqref="B24">
    <cfRule type="cellIs" dxfId="287" priority="119" operator="equal">
      <formula>"중"</formula>
    </cfRule>
    <cfRule type="cellIs" dxfId="286" priority="120" operator="equal">
      <formula>"상"</formula>
    </cfRule>
  </conditionalFormatting>
  <conditionalFormatting sqref="B25">
    <cfRule type="cellIs" dxfId="285" priority="117" operator="equal">
      <formula>"중"</formula>
    </cfRule>
    <cfRule type="cellIs" dxfId="284" priority="118" operator="equal">
      <formula>"상"</formula>
    </cfRule>
  </conditionalFormatting>
  <conditionalFormatting sqref="B26">
    <cfRule type="cellIs" dxfId="283" priority="115" operator="equal">
      <formula>"중"</formula>
    </cfRule>
    <cfRule type="cellIs" dxfId="282" priority="116" operator="equal">
      <formula>"상"</formula>
    </cfRule>
  </conditionalFormatting>
  <conditionalFormatting sqref="C30">
    <cfRule type="cellIs" dxfId="281" priority="113" operator="equal">
      <formula>"중"</formula>
    </cfRule>
    <cfRule type="cellIs" dxfId="280" priority="114" operator="equal">
      <formula>"상"</formula>
    </cfRule>
  </conditionalFormatting>
  <conditionalFormatting sqref="B34">
    <cfRule type="cellIs" dxfId="279" priority="111" operator="equal">
      <formula>"중"</formula>
    </cfRule>
    <cfRule type="cellIs" dxfId="278" priority="112" operator="equal">
      <formula>"상"</formula>
    </cfRule>
  </conditionalFormatting>
  <conditionalFormatting sqref="C34">
    <cfRule type="cellIs" dxfId="277" priority="109" operator="equal">
      <formula>"중"</formula>
    </cfRule>
    <cfRule type="cellIs" dxfId="276" priority="110" operator="equal">
      <formula>"상"</formula>
    </cfRule>
  </conditionalFormatting>
  <conditionalFormatting sqref="C46">
    <cfRule type="cellIs" dxfId="275" priority="107" operator="equal">
      <formula>"중"</formula>
    </cfRule>
    <cfRule type="cellIs" dxfId="274" priority="108" operator="equal">
      <formula>"상"</formula>
    </cfRule>
  </conditionalFormatting>
  <conditionalFormatting sqref="B46">
    <cfRule type="cellIs" dxfId="273" priority="105" operator="equal">
      <formula>"중"</formula>
    </cfRule>
    <cfRule type="cellIs" dxfId="272" priority="106" operator="equal">
      <formula>"상"</formula>
    </cfRule>
  </conditionalFormatting>
  <conditionalFormatting sqref="B48">
    <cfRule type="cellIs" dxfId="271" priority="103" operator="equal">
      <formula>"중"</formula>
    </cfRule>
    <cfRule type="cellIs" dxfId="270" priority="104" operator="equal">
      <formula>"상"</formula>
    </cfRule>
  </conditionalFormatting>
  <conditionalFormatting sqref="C48">
    <cfRule type="cellIs" dxfId="269" priority="101" operator="equal">
      <formula>"중"</formula>
    </cfRule>
    <cfRule type="cellIs" dxfId="268" priority="102" operator="equal">
      <formula>"상"</formula>
    </cfRule>
  </conditionalFormatting>
  <conditionalFormatting sqref="C51">
    <cfRule type="cellIs" dxfId="267" priority="99" operator="equal">
      <formula>"중"</formula>
    </cfRule>
    <cfRule type="cellIs" dxfId="266" priority="100" operator="equal">
      <formula>"상"</formula>
    </cfRule>
  </conditionalFormatting>
  <conditionalFormatting sqref="C55">
    <cfRule type="cellIs" dxfId="265" priority="97" operator="equal">
      <formula>"중"</formula>
    </cfRule>
    <cfRule type="cellIs" dxfId="264" priority="98" operator="equal">
      <formula>"상"</formula>
    </cfRule>
  </conditionalFormatting>
  <conditionalFormatting sqref="B51">
    <cfRule type="cellIs" dxfId="263" priority="95" operator="equal">
      <formula>"중"</formula>
    </cfRule>
    <cfRule type="cellIs" dxfId="262" priority="96" operator="equal">
      <formula>"상"</formula>
    </cfRule>
  </conditionalFormatting>
  <conditionalFormatting sqref="B56">
    <cfRule type="cellIs" dxfId="261" priority="93" operator="equal">
      <formula>"중"</formula>
    </cfRule>
    <cfRule type="cellIs" dxfId="260" priority="94" operator="equal">
      <formula>"상"</formula>
    </cfRule>
  </conditionalFormatting>
  <conditionalFormatting sqref="B55">
    <cfRule type="cellIs" dxfId="259" priority="91" operator="equal">
      <formula>"중"</formula>
    </cfRule>
    <cfRule type="cellIs" dxfId="258" priority="92" operator="equal">
      <formula>"상"</formula>
    </cfRule>
  </conditionalFormatting>
  <conditionalFormatting sqref="B60">
    <cfRule type="cellIs" dxfId="257" priority="89" operator="equal">
      <formula>"중"</formula>
    </cfRule>
    <cfRule type="cellIs" dxfId="256" priority="90" operator="equal">
      <formula>"상"</formula>
    </cfRule>
  </conditionalFormatting>
  <conditionalFormatting sqref="C60">
    <cfRule type="cellIs" dxfId="255" priority="87" operator="equal">
      <formula>"중"</formula>
    </cfRule>
    <cfRule type="cellIs" dxfId="254" priority="88" operator="equal">
      <formula>"상"</formula>
    </cfRule>
  </conditionalFormatting>
  <conditionalFormatting sqref="B58">
    <cfRule type="cellIs" dxfId="253" priority="85" operator="equal">
      <formula>"중"</formula>
    </cfRule>
    <cfRule type="cellIs" dxfId="252" priority="86" operator="equal">
      <formula>"상"</formula>
    </cfRule>
  </conditionalFormatting>
  <conditionalFormatting sqref="C58">
    <cfRule type="cellIs" dxfId="251" priority="83" operator="equal">
      <formula>"중"</formula>
    </cfRule>
    <cfRule type="cellIs" dxfId="250" priority="84" operator="equal">
      <formula>"상"</formula>
    </cfRule>
  </conditionalFormatting>
  <conditionalFormatting sqref="C63">
    <cfRule type="cellIs" dxfId="249" priority="81" operator="equal">
      <formula>"중"</formula>
    </cfRule>
    <cfRule type="cellIs" dxfId="248" priority="82" operator="equal">
      <formula>"상"</formula>
    </cfRule>
  </conditionalFormatting>
  <conditionalFormatting sqref="C68">
    <cfRule type="cellIs" dxfId="247" priority="79" operator="equal">
      <formula>"중"</formula>
    </cfRule>
    <cfRule type="cellIs" dxfId="246" priority="80" operator="equal">
      <formula>"상"</formula>
    </cfRule>
  </conditionalFormatting>
  <conditionalFormatting sqref="C71">
    <cfRule type="cellIs" dxfId="245" priority="77" operator="equal">
      <formula>"중"</formula>
    </cfRule>
    <cfRule type="cellIs" dxfId="244" priority="78" operator="equal">
      <formula>"상"</formula>
    </cfRule>
  </conditionalFormatting>
  <conditionalFormatting sqref="C80">
    <cfRule type="cellIs" dxfId="243" priority="75" operator="equal">
      <formula>"중"</formula>
    </cfRule>
    <cfRule type="cellIs" dxfId="242" priority="76" operator="equal">
      <formula>"상"</formula>
    </cfRule>
  </conditionalFormatting>
  <conditionalFormatting sqref="B80">
    <cfRule type="cellIs" dxfId="241" priority="73" operator="equal">
      <formula>"중"</formula>
    </cfRule>
    <cfRule type="cellIs" dxfId="240" priority="74" operator="equal">
      <formula>"상"</formula>
    </cfRule>
  </conditionalFormatting>
  <conditionalFormatting sqref="C83">
    <cfRule type="cellIs" dxfId="239" priority="71" operator="equal">
      <formula>"중"</formula>
    </cfRule>
    <cfRule type="cellIs" dxfId="238" priority="72" operator="equal">
      <formula>"상"</formula>
    </cfRule>
  </conditionalFormatting>
  <conditionalFormatting sqref="C133">
    <cfRule type="cellIs" dxfId="237" priority="27" operator="equal">
      <formula>"중"</formula>
    </cfRule>
    <cfRule type="cellIs" dxfId="236" priority="28" operator="equal">
      <formula>"상"</formula>
    </cfRule>
  </conditionalFormatting>
  <conditionalFormatting sqref="C87">
    <cfRule type="cellIs" dxfId="235" priority="67" operator="equal">
      <formula>"중"</formula>
    </cfRule>
    <cfRule type="cellIs" dxfId="234" priority="68" operator="equal">
      <formula>"상"</formula>
    </cfRule>
  </conditionalFormatting>
  <conditionalFormatting sqref="C143">
    <cfRule type="cellIs" dxfId="233" priority="21" operator="equal">
      <formula>"중"</formula>
    </cfRule>
    <cfRule type="cellIs" dxfId="232" priority="22" operator="equal">
      <formula>"상"</formula>
    </cfRule>
  </conditionalFormatting>
  <conditionalFormatting sqref="C92">
    <cfRule type="cellIs" dxfId="231" priority="63" operator="equal">
      <formula>"중"</formula>
    </cfRule>
    <cfRule type="cellIs" dxfId="230" priority="64" operator="equal">
      <formula>"상"</formula>
    </cfRule>
  </conditionalFormatting>
  <conditionalFormatting sqref="C95">
    <cfRule type="cellIs" dxfId="229" priority="61" operator="equal">
      <formula>"중"</formula>
    </cfRule>
    <cfRule type="cellIs" dxfId="228" priority="62" operator="equal">
      <formula>"상"</formula>
    </cfRule>
  </conditionalFormatting>
  <conditionalFormatting sqref="B169">
    <cfRule type="cellIs" dxfId="227" priority="13" operator="equal">
      <formula>"중"</formula>
    </cfRule>
    <cfRule type="cellIs" dxfId="226" priority="14" operator="equal">
      <formula>"상"</formula>
    </cfRule>
  </conditionalFormatting>
  <conditionalFormatting sqref="C100">
    <cfRule type="cellIs" dxfId="225" priority="57" operator="equal">
      <formula>"중"</formula>
    </cfRule>
    <cfRule type="cellIs" dxfId="224" priority="58" operator="equal">
      <formula>"상"</formula>
    </cfRule>
  </conditionalFormatting>
  <conditionalFormatting sqref="C106">
    <cfRule type="cellIs" dxfId="223" priority="55" operator="equal">
      <formula>"중"</formula>
    </cfRule>
    <cfRule type="cellIs" dxfId="222" priority="56" operator="equal">
      <formula>"상"</formula>
    </cfRule>
  </conditionalFormatting>
  <conditionalFormatting sqref="C110">
    <cfRule type="cellIs" dxfId="221" priority="53" operator="equal">
      <formula>"중"</formula>
    </cfRule>
    <cfRule type="cellIs" dxfId="220" priority="54" operator="equal">
      <formula>"상"</formula>
    </cfRule>
  </conditionalFormatting>
  <conditionalFormatting sqref="C114">
    <cfRule type="cellIs" dxfId="219" priority="51" operator="equal">
      <formula>"중"</formula>
    </cfRule>
    <cfRule type="cellIs" dxfId="218" priority="52" operator="equal">
      <formula>"상"</formula>
    </cfRule>
  </conditionalFormatting>
  <conditionalFormatting sqref="C118">
    <cfRule type="cellIs" dxfId="217" priority="49" operator="equal">
      <formula>"중"</formula>
    </cfRule>
    <cfRule type="cellIs" dxfId="216" priority="50" operator="equal">
      <formula>"상"</formula>
    </cfRule>
  </conditionalFormatting>
  <conditionalFormatting sqref="B118">
    <cfRule type="cellIs" dxfId="215" priority="47" operator="equal">
      <formula>"중"</formula>
    </cfRule>
    <cfRule type="cellIs" dxfId="214" priority="48" operator="equal">
      <formula>"상"</formula>
    </cfRule>
  </conditionalFormatting>
  <conditionalFormatting sqref="B95">
    <cfRule type="cellIs" dxfId="213" priority="45" operator="equal">
      <formula>"중"</formula>
    </cfRule>
    <cfRule type="cellIs" dxfId="212" priority="46" operator="equal">
      <formula>"상"</formula>
    </cfRule>
  </conditionalFormatting>
  <conditionalFormatting sqref="B92">
    <cfRule type="cellIs" dxfId="211" priority="43" operator="equal">
      <formula>"중"</formula>
    </cfRule>
    <cfRule type="cellIs" dxfId="210" priority="44" operator="equal">
      <formula>"상"</formula>
    </cfRule>
  </conditionalFormatting>
  <conditionalFormatting sqref="B87">
    <cfRule type="cellIs" dxfId="209" priority="41" operator="equal">
      <formula>"중"</formula>
    </cfRule>
    <cfRule type="cellIs" dxfId="208" priority="42" operator="equal">
      <formula>"상"</formula>
    </cfRule>
  </conditionalFormatting>
  <conditionalFormatting sqref="B122">
    <cfRule type="cellIs" dxfId="207" priority="39" operator="equal">
      <formula>"중"</formula>
    </cfRule>
    <cfRule type="cellIs" dxfId="206" priority="40" operator="equal">
      <formula>"상"</formula>
    </cfRule>
  </conditionalFormatting>
  <conditionalFormatting sqref="C122">
    <cfRule type="cellIs" dxfId="205" priority="37" operator="equal">
      <formula>"중"</formula>
    </cfRule>
    <cfRule type="cellIs" dxfId="204" priority="38" operator="equal">
      <formula>"상"</formula>
    </cfRule>
  </conditionalFormatting>
  <conditionalFormatting sqref="C127">
    <cfRule type="cellIs" dxfId="203" priority="35" operator="equal">
      <formula>"중"</formula>
    </cfRule>
    <cfRule type="cellIs" dxfId="202" priority="36" operator="equal">
      <formula>"상"</formula>
    </cfRule>
  </conditionalFormatting>
  <conditionalFormatting sqref="B127">
    <cfRule type="cellIs" dxfId="201" priority="33" operator="equal">
      <formula>"중"</formula>
    </cfRule>
    <cfRule type="cellIs" dxfId="200" priority="34" operator="equal">
      <formula>"상"</formula>
    </cfRule>
  </conditionalFormatting>
  <conditionalFormatting sqref="B129">
    <cfRule type="cellIs" dxfId="199" priority="31" operator="equal">
      <formula>"중"</formula>
    </cfRule>
    <cfRule type="cellIs" dxfId="198" priority="32" operator="equal">
      <formula>"상"</formula>
    </cfRule>
  </conditionalFormatting>
  <conditionalFormatting sqref="C129">
    <cfRule type="cellIs" dxfId="197" priority="29" operator="equal">
      <formula>"중"</formula>
    </cfRule>
    <cfRule type="cellIs" dxfId="196" priority="30" operator="equal">
      <formula>"상"</formula>
    </cfRule>
  </conditionalFormatting>
  <conditionalFormatting sqref="C137">
    <cfRule type="cellIs" dxfId="195" priority="25" operator="equal">
      <formula>"중"</formula>
    </cfRule>
    <cfRule type="cellIs" dxfId="194" priority="26" operator="equal">
      <formula>"상"</formula>
    </cfRule>
  </conditionalFormatting>
  <conditionalFormatting sqref="C140">
    <cfRule type="cellIs" dxfId="193" priority="23" operator="equal">
      <formula>"중"</formula>
    </cfRule>
    <cfRule type="cellIs" dxfId="192" priority="24" operator="equal">
      <formula>"상"</formula>
    </cfRule>
  </conditionalFormatting>
  <conditionalFormatting sqref="B143">
    <cfRule type="cellIs" dxfId="191" priority="19" operator="equal">
      <formula>"중"</formula>
    </cfRule>
    <cfRule type="cellIs" dxfId="190" priority="20" operator="equal">
      <formula>"상"</formula>
    </cfRule>
  </conditionalFormatting>
  <conditionalFormatting sqref="C148">
    <cfRule type="cellIs" dxfId="189" priority="17" operator="equal">
      <formula>"중"</formula>
    </cfRule>
    <cfRule type="cellIs" dxfId="188" priority="18" operator="equal">
      <formula>"상"</formula>
    </cfRule>
  </conditionalFormatting>
  <conditionalFormatting sqref="C152">
    <cfRule type="cellIs" dxfId="187" priority="15" operator="equal">
      <formula>"중"</formula>
    </cfRule>
    <cfRule type="cellIs" dxfId="186" priority="16" operator="equal">
      <formula>"상"</formula>
    </cfRule>
  </conditionalFormatting>
  <conditionalFormatting sqref="C169">
    <cfRule type="cellIs" dxfId="185" priority="11" operator="equal">
      <formula>"중"</formula>
    </cfRule>
    <cfRule type="cellIs" dxfId="184" priority="12" operator="equal">
      <formula>"상"</formula>
    </cfRule>
  </conditionalFormatting>
  <conditionalFormatting sqref="C171">
    <cfRule type="cellIs" dxfId="183" priority="9" operator="equal">
      <formula>"중"</formula>
    </cfRule>
    <cfRule type="cellIs" dxfId="182" priority="10" operator="equal">
      <formula>"상"</formula>
    </cfRule>
  </conditionalFormatting>
  <conditionalFormatting sqref="C178">
    <cfRule type="cellIs" dxfId="181" priority="7" operator="equal">
      <formula>"중"</formula>
    </cfRule>
    <cfRule type="cellIs" dxfId="180" priority="8" operator="equal">
      <formula>"상"</formula>
    </cfRule>
  </conditionalFormatting>
  <conditionalFormatting sqref="C181">
    <cfRule type="cellIs" dxfId="179" priority="5" operator="equal">
      <formula>"중"</formula>
    </cfRule>
    <cfRule type="cellIs" dxfId="178" priority="6" operator="equal">
      <formula>"상"</formula>
    </cfRule>
  </conditionalFormatting>
  <conditionalFormatting sqref="C185">
    <cfRule type="cellIs" dxfId="177" priority="3" operator="equal">
      <formula>"중"</formula>
    </cfRule>
    <cfRule type="cellIs" dxfId="176" priority="4" operator="equal">
      <formula>"상"</formula>
    </cfRule>
  </conditionalFormatting>
  <conditionalFormatting sqref="B185">
    <cfRule type="cellIs" dxfId="175" priority="1" operator="equal">
      <formula>"중"</formula>
    </cfRule>
    <cfRule type="cellIs" dxfId="174" priority="2" operator="equal">
      <formula>"상"</formula>
    </cfRule>
  </conditionalFormatting>
  <pageMargins left="0.25" right="0.25" top="0.75" bottom="0.75" header="0.3" footer="0.3"/>
  <pageSetup paperSize="9" scale="49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27B784-2173-4E51-A8A4-4D79331AC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AI1:AI1048576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E9A2-ECF4-4311-A24B-92B31A5FCA0B}">
  <sheetPr>
    <pageSetUpPr fitToPage="1"/>
  </sheetPr>
  <dimension ref="A1:AY255"/>
  <sheetViews>
    <sheetView tabSelected="1" zoomScale="70" zoomScaleNormal="70" workbookViewId="0">
      <pane ySplit="4" topLeftCell="A5" activePane="bottomLeft" state="frozen"/>
      <selection pane="bottomLeft" activeCell="D9" sqref="D9"/>
    </sheetView>
  </sheetViews>
  <sheetFormatPr defaultRowHeight="14"/>
  <cols>
    <col min="1" max="1" width="8.7265625" style="142"/>
    <col min="2" max="2" width="7.81640625" style="12" bestFit="1" customWidth="1"/>
    <col min="3" max="3" width="9.453125" style="13" customWidth="1"/>
    <col min="4" max="4" width="9.453125" style="31" customWidth="1"/>
    <col min="5" max="5" width="33.453125" style="25" bestFit="1" customWidth="1"/>
    <col min="6" max="6" width="9.54296875" style="29" customWidth="1"/>
    <col min="7" max="7" width="7.81640625" style="29" customWidth="1"/>
    <col min="8" max="8" width="5.90625" style="29" customWidth="1"/>
    <col min="9" max="10" width="6.7265625" style="57" customWidth="1"/>
    <col min="11" max="11" width="5.453125" style="57" customWidth="1"/>
    <col min="12" max="12" width="6.6328125" style="57" customWidth="1"/>
    <col min="13" max="13" width="5.08984375" style="57" customWidth="1"/>
    <col min="14" max="14" width="7.08984375" style="57" customWidth="1"/>
    <col min="15" max="15" width="6.6328125" style="57" customWidth="1"/>
    <col min="16" max="16" width="5" style="57" customWidth="1"/>
    <col min="17" max="18" width="9.6328125" style="57" bestFit="1" customWidth="1"/>
    <col min="19" max="19" width="9.81640625" style="57" customWidth="1"/>
    <col min="20" max="20" width="9.81640625" style="57" bestFit="1" customWidth="1"/>
    <col min="21" max="22" width="9.6328125" style="57" bestFit="1" customWidth="1"/>
    <col min="23" max="23" width="6.90625" style="117" bestFit="1" customWidth="1"/>
    <col min="24" max="25" width="3.90625" style="57" bestFit="1" customWidth="1"/>
    <col min="26" max="26" width="12" style="57" bestFit="1" customWidth="1"/>
    <col min="27" max="27" width="9.81640625" style="142" bestFit="1" customWidth="1"/>
    <col min="28" max="28" width="10.26953125" style="142" customWidth="1"/>
    <col min="29" max="29" width="5.90625" style="142" bestFit="1" customWidth="1"/>
    <col min="30" max="32" width="9.81640625" bestFit="1" customWidth="1"/>
    <col min="33" max="33" width="7.81640625" bestFit="1" customWidth="1"/>
    <col min="34" max="34" width="9.81640625" style="17" bestFit="1" customWidth="1"/>
    <col min="35" max="36" width="9.81640625" bestFit="1" customWidth="1"/>
    <col min="37" max="38" width="7.81640625" style="19" bestFit="1" customWidth="1"/>
    <col min="39" max="39" width="8.7265625" style="5"/>
    <col min="40" max="40" width="11.1796875" style="4" customWidth="1"/>
    <col min="48" max="48" width="8.453125" bestFit="1" customWidth="1"/>
  </cols>
  <sheetData>
    <row r="1" spans="1:48">
      <c r="B1" s="20" t="s">
        <v>16</v>
      </c>
      <c r="C1" s="21" t="s">
        <v>17</v>
      </c>
      <c r="D1" s="136"/>
      <c r="AH1"/>
      <c r="AK1" s="2"/>
      <c r="AL1" s="2"/>
      <c r="AM1" s="3"/>
    </row>
    <row r="2" spans="1:48">
      <c r="B2" s="20" t="s">
        <v>18</v>
      </c>
      <c r="C2" s="20"/>
      <c r="AH2"/>
      <c r="AK2" s="2"/>
      <c r="AL2" s="2"/>
      <c r="AM2" s="3"/>
    </row>
    <row r="3" spans="1:48" ht="20" customHeight="1">
      <c r="A3" s="142">
        <v>84</v>
      </c>
      <c r="B3" s="147" t="s">
        <v>0</v>
      </c>
      <c r="C3" s="148"/>
      <c r="D3" s="171"/>
      <c r="E3" s="149" t="s">
        <v>1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50" t="s">
        <v>2</v>
      </c>
      <c r="AI3" s="151"/>
      <c r="AJ3" s="151"/>
      <c r="AK3" s="151"/>
      <c r="AL3" s="152"/>
    </row>
    <row r="4" spans="1:48" ht="17.5" thickBot="1">
      <c r="B4" s="12" t="s">
        <v>3</v>
      </c>
      <c r="C4" s="13" t="s">
        <v>4</v>
      </c>
      <c r="D4" s="145" t="s">
        <v>472</v>
      </c>
      <c r="E4" s="145" t="s">
        <v>473</v>
      </c>
      <c r="F4" s="145" t="s">
        <v>474</v>
      </c>
      <c r="G4" s="145" t="s">
        <v>475</v>
      </c>
      <c r="H4" s="30" t="s">
        <v>40</v>
      </c>
      <c r="I4" s="146" t="s">
        <v>374</v>
      </c>
      <c r="J4" s="146" t="s">
        <v>41</v>
      </c>
      <c r="K4" s="58" t="s">
        <v>42</v>
      </c>
      <c r="L4" s="58" t="s">
        <v>8</v>
      </c>
      <c r="M4" s="145" t="s">
        <v>476</v>
      </c>
      <c r="N4" s="145" t="s">
        <v>477</v>
      </c>
      <c r="O4" s="145" t="s">
        <v>478</v>
      </c>
      <c r="P4" s="145" t="s">
        <v>479</v>
      </c>
      <c r="Q4" s="58" t="s">
        <v>36</v>
      </c>
      <c r="R4" s="58" t="s">
        <v>37</v>
      </c>
      <c r="S4" s="58" t="s">
        <v>43</v>
      </c>
      <c r="T4" s="58" t="s">
        <v>11</v>
      </c>
      <c r="U4" s="58" t="s">
        <v>44</v>
      </c>
      <c r="V4" s="58" t="s">
        <v>45</v>
      </c>
      <c r="W4" s="118" t="s">
        <v>46</v>
      </c>
      <c r="X4" s="58" t="s">
        <v>47</v>
      </c>
      <c r="Y4" s="58" t="s">
        <v>48</v>
      </c>
      <c r="Z4" s="58" t="s">
        <v>49</v>
      </c>
      <c r="AA4" s="31" t="s">
        <v>6</v>
      </c>
      <c r="AB4" s="34" t="s">
        <v>206</v>
      </c>
      <c r="AC4" s="31" t="s">
        <v>8</v>
      </c>
      <c r="AD4" s="31" t="s">
        <v>9</v>
      </c>
      <c r="AE4" s="31" t="s">
        <v>10</v>
      </c>
      <c r="AF4" s="31" t="s">
        <v>11</v>
      </c>
      <c r="AG4" s="33" t="s">
        <v>12</v>
      </c>
      <c r="AH4" s="12" t="s">
        <v>6</v>
      </c>
      <c r="AI4" s="12" t="s">
        <v>9</v>
      </c>
      <c r="AJ4" s="12" t="s">
        <v>13</v>
      </c>
      <c r="AK4" s="35" t="s">
        <v>14</v>
      </c>
      <c r="AL4" s="36" t="s">
        <v>15</v>
      </c>
      <c r="AN4" s="22"/>
    </row>
    <row r="5" spans="1:48" ht="18" customHeight="1">
      <c r="A5" s="90"/>
      <c r="B5" s="20" t="s">
        <v>18</v>
      </c>
      <c r="C5" s="20" t="s">
        <v>16</v>
      </c>
      <c r="E5" s="130"/>
      <c r="F5" s="68">
        <v>2020.11</v>
      </c>
      <c r="G5" s="68">
        <v>2267</v>
      </c>
      <c r="H5" s="51">
        <f t="shared" ref="H5" si="0">2026-F5+1</f>
        <v>6.8900000000001</v>
      </c>
      <c r="I5" s="59">
        <v>64</v>
      </c>
      <c r="J5" s="59"/>
      <c r="K5" s="59">
        <v>43</v>
      </c>
      <c r="L5" s="68">
        <v>19</v>
      </c>
      <c r="M5" s="68"/>
      <c r="N5" s="68"/>
      <c r="O5" s="68"/>
      <c r="P5" s="68"/>
      <c r="Q5" s="69">
        <v>23500</v>
      </c>
      <c r="R5" s="70">
        <v>20000</v>
      </c>
      <c r="S5" s="163">
        <f t="shared" ref="S5" si="1">Q5-R5</f>
        <v>3500</v>
      </c>
      <c r="T5" s="164">
        <f t="shared" ref="T5" si="2">R5/Q5</f>
        <v>0.85106382978723405</v>
      </c>
      <c r="U5" s="70">
        <v>30000</v>
      </c>
      <c r="V5" s="110">
        <v>23000</v>
      </c>
      <c r="W5" s="122" t="s">
        <v>185</v>
      </c>
      <c r="X5" s="68">
        <v>2</v>
      </c>
      <c r="Y5" s="68">
        <v>1</v>
      </c>
      <c r="Z5" s="68">
        <v>100</v>
      </c>
      <c r="AA5" s="53"/>
      <c r="AB5" s="53"/>
      <c r="AC5" s="53">
        <f t="shared" ref="AC5" si="3">L5</f>
        <v>19</v>
      </c>
      <c r="AD5" s="54"/>
      <c r="AE5" s="54"/>
      <c r="AF5" s="55" t="e">
        <f t="shared" ref="AF5" si="4">AE5/AD5</f>
        <v>#DIV/0!</v>
      </c>
      <c r="AG5" s="56">
        <f t="shared" ref="AG5" si="5">AD5-AE5</f>
        <v>0</v>
      </c>
      <c r="AH5" s="49"/>
      <c r="AI5" s="49"/>
      <c r="AJ5" s="49"/>
      <c r="AK5" s="37"/>
      <c r="AL5" s="38"/>
      <c r="AM5" s="34"/>
    </row>
    <row r="6" spans="1:48" ht="18" customHeight="1">
      <c r="A6" s="145" t="s">
        <v>207</v>
      </c>
      <c r="B6" s="145"/>
      <c r="C6" s="145"/>
      <c r="D6" s="145">
        <v>17369</v>
      </c>
      <c r="E6" s="172" t="s">
        <v>222</v>
      </c>
      <c r="F6" s="145">
        <v>2006.05</v>
      </c>
      <c r="G6" s="145">
        <v>1029</v>
      </c>
      <c r="H6" s="145">
        <f>2026-F6+1</f>
        <v>20.950000000000045</v>
      </c>
      <c r="I6" s="145" t="s">
        <v>111</v>
      </c>
      <c r="J6" s="145"/>
      <c r="K6" s="145">
        <v>59</v>
      </c>
      <c r="L6" s="145"/>
      <c r="M6" s="145" t="s">
        <v>185</v>
      </c>
      <c r="N6" s="145">
        <v>3</v>
      </c>
      <c r="O6" s="145">
        <v>2</v>
      </c>
      <c r="P6" s="145">
        <v>355</v>
      </c>
      <c r="Q6" s="165"/>
      <c r="R6" s="166"/>
      <c r="S6" s="167"/>
      <c r="T6" s="168"/>
      <c r="U6" s="166"/>
      <c r="V6" s="166"/>
      <c r="W6" s="169"/>
      <c r="X6" s="170"/>
      <c r="Y6" s="170"/>
      <c r="Z6" s="170"/>
      <c r="AA6" s="161"/>
      <c r="AB6" s="53"/>
      <c r="AC6" s="53"/>
      <c r="AD6" s="54"/>
      <c r="AE6" s="54"/>
      <c r="AF6" s="55"/>
      <c r="AG6" s="56"/>
      <c r="AH6" s="41"/>
      <c r="AI6" s="41"/>
      <c r="AJ6" s="41"/>
      <c r="AL6" s="40"/>
      <c r="AM6" s="34"/>
    </row>
    <row r="7" spans="1:48" ht="18" customHeight="1">
      <c r="A7" s="145" t="s">
        <v>207</v>
      </c>
      <c r="B7" s="145"/>
      <c r="C7" s="145"/>
      <c r="D7" s="145">
        <v>17369</v>
      </c>
      <c r="E7" s="172" t="s">
        <v>222</v>
      </c>
      <c r="F7" s="145">
        <v>2006.05</v>
      </c>
      <c r="G7" s="145">
        <v>1029</v>
      </c>
      <c r="H7" s="145">
        <f t="shared" ref="H7:H70" si="6">2026-F7+1</f>
        <v>20.950000000000045</v>
      </c>
      <c r="I7" s="145" t="s">
        <v>288</v>
      </c>
      <c r="J7" s="145"/>
      <c r="K7" s="145">
        <v>84</v>
      </c>
      <c r="L7" s="145"/>
      <c r="M7" s="145" t="s">
        <v>185</v>
      </c>
      <c r="N7" s="145">
        <v>3</v>
      </c>
      <c r="O7" s="145">
        <v>2</v>
      </c>
      <c r="P7" s="145">
        <v>614</v>
      </c>
      <c r="Q7" s="165"/>
      <c r="R7" s="166"/>
      <c r="S7" s="167"/>
      <c r="T7" s="168"/>
      <c r="U7" s="166"/>
      <c r="V7" s="166"/>
      <c r="W7" s="169"/>
      <c r="X7" s="170"/>
      <c r="Y7" s="170"/>
      <c r="Z7" s="170"/>
      <c r="AA7" s="161"/>
      <c r="AB7" s="53"/>
      <c r="AC7" s="53"/>
      <c r="AD7" s="54"/>
      <c r="AE7" s="54"/>
      <c r="AF7" s="55"/>
      <c r="AG7" s="56"/>
      <c r="AH7" s="41"/>
      <c r="AI7" s="41"/>
      <c r="AJ7" s="41"/>
      <c r="AL7" s="40"/>
      <c r="AM7" s="34"/>
    </row>
    <row r="8" spans="1:48" ht="18" customHeight="1">
      <c r="A8" s="145" t="s">
        <v>207</v>
      </c>
      <c r="B8" s="145"/>
      <c r="C8" s="145"/>
      <c r="D8" s="145">
        <v>17369</v>
      </c>
      <c r="E8" s="172" t="s">
        <v>222</v>
      </c>
      <c r="F8" s="145">
        <v>2006.05</v>
      </c>
      <c r="G8" s="145">
        <v>1029</v>
      </c>
      <c r="H8" s="145">
        <f t="shared" si="6"/>
        <v>20.950000000000045</v>
      </c>
      <c r="I8" s="145" t="s">
        <v>375</v>
      </c>
      <c r="J8" s="145"/>
      <c r="K8" s="145">
        <v>115</v>
      </c>
      <c r="L8" s="145"/>
      <c r="M8" s="145" t="s">
        <v>185</v>
      </c>
      <c r="N8" s="145">
        <v>4</v>
      </c>
      <c r="O8" s="145">
        <v>2</v>
      </c>
      <c r="P8" s="145">
        <v>60</v>
      </c>
      <c r="Q8" s="165"/>
      <c r="R8" s="166"/>
      <c r="S8" s="167"/>
      <c r="T8" s="168"/>
      <c r="U8" s="166"/>
      <c r="V8" s="166"/>
      <c r="W8" s="169"/>
      <c r="X8" s="170"/>
      <c r="Y8" s="170"/>
      <c r="Z8" s="170"/>
      <c r="AA8" s="161"/>
      <c r="AB8" s="53"/>
      <c r="AC8" s="53"/>
      <c r="AD8" s="54"/>
      <c r="AE8" s="54"/>
      <c r="AF8" s="55"/>
      <c r="AG8" s="56"/>
      <c r="AH8" s="41"/>
      <c r="AI8" s="41"/>
      <c r="AJ8" s="41"/>
      <c r="AL8" s="40"/>
      <c r="AM8" s="34"/>
    </row>
    <row r="9" spans="1:48" ht="18" customHeight="1">
      <c r="A9" s="145" t="s">
        <v>207</v>
      </c>
      <c r="B9" s="145"/>
      <c r="C9" s="145"/>
      <c r="D9" s="145">
        <v>26577</v>
      </c>
      <c r="E9" s="145" t="s">
        <v>223</v>
      </c>
      <c r="F9" s="145">
        <v>2010.07</v>
      </c>
      <c r="G9" s="145">
        <v>473</v>
      </c>
      <c r="H9" s="145">
        <f t="shared" si="6"/>
        <v>16.930000000000064</v>
      </c>
      <c r="I9" s="145" t="s">
        <v>301</v>
      </c>
      <c r="J9" s="145"/>
      <c r="K9" s="145">
        <v>51</v>
      </c>
      <c r="L9" s="145"/>
      <c r="M9" s="145" t="s">
        <v>185</v>
      </c>
      <c r="N9" s="145">
        <v>2</v>
      </c>
      <c r="O9" s="145">
        <v>1</v>
      </c>
      <c r="P9" s="145">
        <v>34</v>
      </c>
      <c r="Q9" s="165"/>
      <c r="R9" s="166"/>
      <c r="S9" s="167"/>
      <c r="T9" s="168"/>
      <c r="U9" s="166"/>
      <c r="V9" s="166"/>
      <c r="W9" s="169"/>
      <c r="X9" s="170"/>
      <c r="Y9" s="170"/>
      <c r="Z9" s="170"/>
      <c r="AA9" s="161"/>
      <c r="AB9" s="53"/>
      <c r="AC9" s="53"/>
      <c r="AD9" s="54"/>
      <c r="AE9" s="54"/>
      <c r="AF9" s="55"/>
      <c r="AG9" s="56"/>
      <c r="AH9" s="41"/>
      <c r="AI9" s="41"/>
      <c r="AJ9" s="41"/>
      <c r="AL9" s="40"/>
      <c r="AM9" s="34"/>
    </row>
    <row r="10" spans="1:48" ht="18" customHeight="1">
      <c r="A10" s="145" t="s">
        <v>207</v>
      </c>
      <c r="B10" s="145"/>
      <c r="C10" s="145"/>
      <c r="D10" s="145">
        <v>26577</v>
      </c>
      <c r="E10" s="145" t="s">
        <v>223</v>
      </c>
      <c r="F10" s="145">
        <v>2010.07</v>
      </c>
      <c r="G10" s="145">
        <v>473</v>
      </c>
      <c r="H10" s="145">
        <f t="shared" si="6"/>
        <v>16.930000000000064</v>
      </c>
      <c r="I10" s="145" t="s">
        <v>289</v>
      </c>
      <c r="J10" s="145"/>
      <c r="K10" s="145">
        <v>59</v>
      </c>
      <c r="L10" s="145"/>
      <c r="M10" s="145" t="s">
        <v>185</v>
      </c>
      <c r="N10" s="145">
        <v>3</v>
      </c>
      <c r="O10" s="145">
        <v>1</v>
      </c>
      <c r="P10" s="145">
        <v>103</v>
      </c>
      <c r="Q10" s="165"/>
      <c r="R10" s="166"/>
      <c r="S10" s="167"/>
      <c r="T10" s="168"/>
      <c r="U10" s="166"/>
      <c r="V10" s="166"/>
      <c r="W10" s="169"/>
      <c r="X10" s="170"/>
      <c r="Y10" s="170"/>
      <c r="Z10" s="170"/>
      <c r="AA10" s="162"/>
      <c r="AB10" s="53"/>
      <c r="AC10" s="53"/>
      <c r="AD10" s="54"/>
      <c r="AE10" s="54"/>
      <c r="AF10" s="55"/>
      <c r="AG10" s="56"/>
      <c r="AH10" s="41"/>
      <c r="AI10" s="18"/>
      <c r="AJ10" s="18"/>
      <c r="AK10" s="19" t="e">
        <f t="shared" ref="AK10:AK21" si="7">1+(AI10-AD10)/AD10</f>
        <v>#DIV/0!</v>
      </c>
      <c r="AL10" s="40" t="e">
        <f t="shared" ref="AL10:AL21" si="8">AJ10/AG10</f>
        <v>#DIV/0!</v>
      </c>
      <c r="AM10" s="34"/>
      <c r="AN10" s="23" t="s">
        <v>22</v>
      </c>
      <c r="AV10" t="s">
        <v>23</v>
      </c>
    </row>
    <row r="11" spans="1:48" ht="18" customHeight="1">
      <c r="A11" s="145" t="s">
        <v>207</v>
      </c>
      <c r="B11" s="145"/>
      <c r="C11" s="145"/>
      <c r="D11" s="145">
        <v>26577</v>
      </c>
      <c r="E11" s="145" t="s">
        <v>223</v>
      </c>
      <c r="F11" s="145">
        <v>2010.07</v>
      </c>
      <c r="G11" s="145">
        <v>473</v>
      </c>
      <c r="H11" s="145">
        <f t="shared" si="6"/>
        <v>16.930000000000064</v>
      </c>
      <c r="I11" s="145" t="s">
        <v>113</v>
      </c>
      <c r="J11" s="145"/>
      <c r="K11" s="145">
        <v>84</v>
      </c>
      <c r="L11" s="145"/>
      <c r="M11" s="145" t="s">
        <v>376</v>
      </c>
      <c r="N11" s="145">
        <v>3</v>
      </c>
      <c r="O11" s="145">
        <v>2</v>
      </c>
      <c r="P11" s="145">
        <v>214</v>
      </c>
      <c r="Q11" s="165"/>
      <c r="R11" s="166"/>
      <c r="S11" s="167"/>
      <c r="T11" s="168"/>
      <c r="U11" s="166"/>
      <c r="V11" s="166"/>
      <c r="W11" s="169"/>
      <c r="X11" s="170"/>
      <c r="Y11" s="170"/>
      <c r="Z11" s="170"/>
      <c r="AA11" s="162"/>
      <c r="AB11" s="53"/>
      <c r="AC11" s="53"/>
      <c r="AD11" s="54"/>
      <c r="AE11" s="54"/>
      <c r="AF11" s="55"/>
      <c r="AG11" s="56"/>
      <c r="AH11" s="41"/>
      <c r="AI11" s="18"/>
      <c r="AJ11" s="18"/>
      <c r="AK11" s="19" t="e">
        <f t="shared" si="7"/>
        <v>#DIV/0!</v>
      </c>
      <c r="AL11" s="40" t="e">
        <f t="shared" si="8"/>
        <v>#DIV/0!</v>
      </c>
      <c r="AM11" s="34"/>
      <c r="AN11" s="24"/>
      <c r="AV11" t="s">
        <v>24</v>
      </c>
    </row>
    <row r="12" spans="1:48" ht="18" customHeight="1">
      <c r="A12" s="145" t="s">
        <v>207</v>
      </c>
      <c r="B12" s="145"/>
      <c r="C12" s="145"/>
      <c r="D12" s="145">
        <v>26577</v>
      </c>
      <c r="E12" s="145" t="s">
        <v>223</v>
      </c>
      <c r="F12" s="145">
        <v>2010.07</v>
      </c>
      <c r="G12" s="145">
        <v>473</v>
      </c>
      <c r="H12" s="145">
        <f t="shared" si="6"/>
        <v>16.930000000000064</v>
      </c>
      <c r="I12" s="145" t="s">
        <v>114</v>
      </c>
      <c r="J12" s="145"/>
      <c r="K12" s="145">
        <v>84</v>
      </c>
      <c r="L12" s="145"/>
      <c r="M12" s="145" t="s">
        <v>185</v>
      </c>
      <c r="N12" s="145">
        <v>3</v>
      </c>
      <c r="O12" s="145">
        <v>2</v>
      </c>
      <c r="P12" s="145">
        <v>122</v>
      </c>
      <c r="Q12" s="165"/>
      <c r="R12" s="166"/>
      <c r="S12" s="167"/>
      <c r="T12" s="168"/>
      <c r="U12" s="166"/>
      <c r="V12" s="166"/>
      <c r="W12" s="169"/>
      <c r="X12" s="170"/>
      <c r="Y12" s="170"/>
      <c r="Z12" s="170"/>
      <c r="AA12" s="162"/>
      <c r="AB12" s="53"/>
      <c r="AC12" s="53"/>
      <c r="AD12" s="54"/>
      <c r="AE12" s="54"/>
      <c r="AF12" s="55"/>
      <c r="AG12" s="56"/>
      <c r="AH12" s="41"/>
      <c r="AI12" s="18"/>
      <c r="AJ12" s="18"/>
      <c r="AK12" s="19" t="e">
        <f t="shared" si="7"/>
        <v>#DIV/0!</v>
      </c>
      <c r="AL12" s="40" t="e">
        <f t="shared" si="8"/>
        <v>#DIV/0!</v>
      </c>
      <c r="AM12" s="34"/>
      <c r="AN12" s="24"/>
      <c r="AV12" t="s">
        <v>25</v>
      </c>
    </row>
    <row r="13" spans="1:48" ht="18" customHeight="1">
      <c r="A13" s="145" t="s">
        <v>208</v>
      </c>
      <c r="B13" s="145"/>
      <c r="C13" s="145"/>
      <c r="D13" s="145">
        <v>7271</v>
      </c>
      <c r="E13" s="145" t="s">
        <v>224</v>
      </c>
      <c r="F13" s="145">
        <v>1990.12</v>
      </c>
      <c r="G13" s="145">
        <v>364</v>
      </c>
      <c r="H13" s="145">
        <f t="shared" si="6"/>
        <v>36.880000000000109</v>
      </c>
      <c r="I13" s="145" t="s">
        <v>290</v>
      </c>
      <c r="J13" s="145"/>
      <c r="K13" s="145">
        <v>75</v>
      </c>
      <c r="L13" s="145"/>
      <c r="M13" s="145" t="s">
        <v>185</v>
      </c>
      <c r="N13" s="145">
        <v>3</v>
      </c>
      <c r="O13" s="145">
        <v>1</v>
      </c>
      <c r="P13" s="145">
        <v>168</v>
      </c>
      <c r="Q13" s="165"/>
      <c r="R13" s="166"/>
      <c r="S13" s="167"/>
      <c r="T13" s="168"/>
      <c r="U13" s="166"/>
      <c r="V13" s="166"/>
      <c r="W13" s="169"/>
      <c r="X13" s="170"/>
      <c r="Y13" s="170"/>
      <c r="Z13" s="170"/>
      <c r="AA13" s="162"/>
      <c r="AB13" s="53"/>
      <c r="AC13" s="53"/>
      <c r="AD13" s="54"/>
      <c r="AE13" s="54"/>
      <c r="AF13" s="55"/>
      <c r="AG13" s="56"/>
      <c r="AH13" s="41"/>
      <c r="AI13" s="18"/>
      <c r="AJ13" s="18"/>
      <c r="AK13" s="19" t="e">
        <f t="shared" si="7"/>
        <v>#DIV/0!</v>
      </c>
      <c r="AL13" s="40" t="e">
        <f t="shared" si="8"/>
        <v>#DIV/0!</v>
      </c>
      <c r="AM13" s="34"/>
      <c r="AN13" s="24"/>
      <c r="AV13" t="s">
        <v>26</v>
      </c>
    </row>
    <row r="14" spans="1:48" ht="18" customHeight="1">
      <c r="A14" s="145" t="s">
        <v>208</v>
      </c>
      <c r="B14" s="145"/>
      <c r="C14" s="145"/>
      <c r="D14" s="145">
        <v>7271</v>
      </c>
      <c r="E14" s="145" t="s">
        <v>224</v>
      </c>
      <c r="F14" s="145">
        <v>1990.12</v>
      </c>
      <c r="G14" s="145">
        <v>364</v>
      </c>
      <c r="H14" s="145">
        <f t="shared" si="6"/>
        <v>36.880000000000109</v>
      </c>
      <c r="I14" s="145" t="s">
        <v>291</v>
      </c>
      <c r="J14" s="145"/>
      <c r="K14" s="145">
        <v>84</v>
      </c>
      <c r="L14" s="145"/>
      <c r="M14" s="145" t="s">
        <v>185</v>
      </c>
      <c r="N14" s="145">
        <v>3</v>
      </c>
      <c r="O14" s="145">
        <v>2</v>
      </c>
      <c r="P14" s="145">
        <v>196</v>
      </c>
      <c r="Q14" s="165"/>
      <c r="R14" s="166"/>
      <c r="S14" s="167"/>
      <c r="T14" s="168"/>
      <c r="U14" s="166"/>
      <c r="V14" s="166"/>
      <c r="W14" s="169"/>
      <c r="X14" s="170"/>
      <c r="Y14" s="170"/>
      <c r="Z14" s="170"/>
      <c r="AA14" s="162"/>
      <c r="AB14" s="53"/>
      <c r="AC14" s="53"/>
      <c r="AD14" s="54"/>
      <c r="AE14" s="54"/>
      <c r="AF14" s="55"/>
      <c r="AG14" s="56"/>
      <c r="AH14" s="41"/>
      <c r="AI14" s="18"/>
      <c r="AJ14" s="18"/>
      <c r="AK14" s="19" t="e">
        <f t="shared" si="7"/>
        <v>#DIV/0!</v>
      </c>
      <c r="AL14" s="40" t="e">
        <f t="shared" si="8"/>
        <v>#DIV/0!</v>
      </c>
      <c r="AM14" s="34"/>
      <c r="AN14" s="24"/>
      <c r="AV14" t="s">
        <v>27</v>
      </c>
    </row>
    <row r="15" spans="1:48" ht="18" customHeight="1">
      <c r="A15" s="145" t="s">
        <v>208</v>
      </c>
      <c r="B15" s="145"/>
      <c r="C15" s="145"/>
      <c r="D15" s="145">
        <v>110996</v>
      </c>
      <c r="E15" s="145" t="s">
        <v>225</v>
      </c>
      <c r="F15" s="145">
        <v>2017.12</v>
      </c>
      <c r="G15" s="145">
        <v>546</v>
      </c>
      <c r="H15" s="145">
        <f t="shared" si="6"/>
        <v>9.8800000000001091</v>
      </c>
      <c r="I15" s="145" t="s">
        <v>377</v>
      </c>
      <c r="J15" s="145"/>
      <c r="K15" s="145">
        <v>84</v>
      </c>
      <c r="L15" s="145"/>
      <c r="M15" s="145" t="s">
        <v>185</v>
      </c>
      <c r="N15" s="145">
        <v>3</v>
      </c>
      <c r="O15" s="145">
        <v>2</v>
      </c>
      <c r="P15" s="145">
        <v>546</v>
      </c>
      <c r="Q15" s="165"/>
      <c r="R15" s="165"/>
      <c r="S15" s="167"/>
      <c r="T15" s="168"/>
      <c r="U15" s="165"/>
      <c r="V15" s="165"/>
      <c r="W15" s="169"/>
      <c r="X15" s="170"/>
      <c r="Y15" s="170"/>
      <c r="Z15" s="170"/>
      <c r="AA15" s="162"/>
      <c r="AB15" s="53"/>
      <c r="AC15" s="53"/>
      <c r="AD15" s="54"/>
      <c r="AE15" s="54"/>
      <c r="AF15" s="55"/>
      <c r="AG15" s="56"/>
      <c r="AH15" s="41"/>
      <c r="AI15" s="18"/>
      <c r="AJ15" s="18"/>
      <c r="AK15" s="19" t="e">
        <f t="shared" si="7"/>
        <v>#DIV/0!</v>
      </c>
      <c r="AL15" s="40" t="e">
        <f t="shared" si="8"/>
        <v>#DIV/0!</v>
      </c>
      <c r="AM15" s="34"/>
    </row>
    <row r="16" spans="1:48" ht="15.5">
      <c r="A16" s="145" t="s">
        <v>208</v>
      </c>
      <c r="B16" s="145"/>
      <c r="C16" s="145"/>
      <c r="D16" s="145">
        <v>145699</v>
      </c>
      <c r="E16" s="145" t="s">
        <v>226</v>
      </c>
      <c r="F16" s="145">
        <v>2025.01</v>
      </c>
      <c r="G16" s="145">
        <v>1225</v>
      </c>
      <c r="H16" s="145">
        <f t="shared" si="6"/>
        <v>1.9900000000000091</v>
      </c>
      <c r="I16" s="145" t="s">
        <v>91</v>
      </c>
      <c r="J16" s="145"/>
      <c r="K16" s="145">
        <v>59</v>
      </c>
      <c r="L16" s="145"/>
      <c r="M16" s="145" t="s">
        <v>185</v>
      </c>
      <c r="N16" s="145">
        <v>3</v>
      </c>
      <c r="O16" s="145">
        <v>2</v>
      </c>
      <c r="P16" s="145">
        <v>664</v>
      </c>
      <c r="Q16" s="165"/>
      <c r="R16" s="166"/>
      <c r="S16" s="167"/>
      <c r="T16" s="168"/>
      <c r="U16" s="166"/>
      <c r="V16" s="166"/>
      <c r="W16" s="169"/>
      <c r="X16" s="170"/>
      <c r="Y16" s="170"/>
      <c r="Z16" s="170"/>
      <c r="AA16" s="162"/>
      <c r="AB16" s="53"/>
      <c r="AC16" s="53"/>
      <c r="AD16" s="54"/>
      <c r="AE16" s="54"/>
      <c r="AF16" s="55"/>
      <c r="AG16" s="56"/>
      <c r="AH16" s="41"/>
      <c r="AI16" s="18"/>
      <c r="AJ16" s="18"/>
      <c r="AK16" s="19" t="e">
        <f t="shared" si="7"/>
        <v>#DIV/0!</v>
      </c>
      <c r="AL16" s="40" t="e">
        <f t="shared" si="8"/>
        <v>#DIV/0!</v>
      </c>
      <c r="AM16" s="34"/>
    </row>
    <row r="17" spans="1:51" ht="18" customHeight="1">
      <c r="A17" s="145" t="s">
        <v>208</v>
      </c>
      <c r="B17" s="145"/>
      <c r="C17" s="145"/>
      <c r="D17" s="145">
        <v>145699</v>
      </c>
      <c r="E17" s="145" t="s">
        <v>226</v>
      </c>
      <c r="F17" s="145">
        <v>2025.01</v>
      </c>
      <c r="G17" s="145">
        <v>1225</v>
      </c>
      <c r="H17" s="145">
        <f t="shared" si="6"/>
        <v>1.9900000000000091</v>
      </c>
      <c r="I17" s="145" t="s">
        <v>292</v>
      </c>
      <c r="J17" s="145"/>
      <c r="K17" s="145">
        <v>74</v>
      </c>
      <c r="L17" s="145"/>
      <c r="M17" s="145" t="s">
        <v>185</v>
      </c>
      <c r="N17" s="145">
        <v>3</v>
      </c>
      <c r="O17" s="145">
        <v>2</v>
      </c>
      <c r="P17" s="145">
        <v>438</v>
      </c>
      <c r="Q17" s="165"/>
      <c r="R17" s="166"/>
      <c r="S17" s="167"/>
      <c r="T17" s="168"/>
      <c r="U17" s="166"/>
      <c r="V17" s="166"/>
      <c r="W17" s="169"/>
      <c r="X17" s="170"/>
      <c r="Y17" s="170"/>
      <c r="Z17" s="170"/>
      <c r="AA17" s="162"/>
      <c r="AB17" s="53"/>
      <c r="AC17" s="53"/>
      <c r="AD17" s="54"/>
      <c r="AE17" s="54"/>
      <c r="AF17" s="55"/>
      <c r="AG17" s="56"/>
      <c r="AH17" s="41"/>
      <c r="AI17" s="18"/>
      <c r="AJ17" s="18"/>
      <c r="AK17" s="19" t="e">
        <f t="shared" si="7"/>
        <v>#DIV/0!</v>
      </c>
      <c r="AL17" s="40" t="e">
        <f t="shared" si="8"/>
        <v>#DIV/0!</v>
      </c>
      <c r="AM17" s="34"/>
    </row>
    <row r="18" spans="1:51" ht="18" customHeight="1">
      <c r="A18" s="145" t="s">
        <v>208</v>
      </c>
      <c r="B18" s="145"/>
      <c r="C18" s="145"/>
      <c r="D18" s="145">
        <v>145699</v>
      </c>
      <c r="E18" s="145" t="s">
        <v>226</v>
      </c>
      <c r="F18" s="145">
        <v>2025.01</v>
      </c>
      <c r="G18" s="145">
        <v>1225</v>
      </c>
      <c r="H18" s="145">
        <f t="shared" si="6"/>
        <v>1.9900000000000091</v>
      </c>
      <c r="I18" s="145" t="s">
        <v>293</v>
      </c>
      <c r="J18" s="145"/>
      <c r="K18" s="145">
        <v>84</v>
      </c>
      <c r="L18" s="145"/>
      <c r="M18" s="145" t="s">
        <v>185</v>
      </c>
      <c r="N18" s="145">
        <v>3</v>
      </c>
      <c r="O18" s="145">
        <v>2</v>
      </c>
      <c r="P18" s="145">
        <v>123</v>
      </c>
      <c r="Q18" s="165"/>
      <c r="R18" s="166"/>
      <c r="S18" s="167"/>
      <c r="T18" s="168"/>
      <c r="U18" s="166"/>
      <c r="V18" s="166"/>
      <c r="W18" s="169"/>
      <c r="X18" s="170"/>
      <c r="Y18" s="170"/>
      <c r="Z18" s="170"/>
      <c r="AA18" s="162"/>
      <c r="AB18" s="53"/>
      <c r="AC18" s="53"/>
      <c r="AD18" s="54"/>
      <c r="AE18" s="54"/>
      <c r="AF18" s="55"/>
      <c r="AG18" s="56"/>
      <c r="AH18" s="41"/>
      <c r="AI18" s="18"/>
      <c r="AJ18" s="18"/>
      <c r="AK18" s="19" t="e">
        <f t="shared" si="7"/>
        <v>#DIV/0!</v>
      </c>
      <c r="AL18" s="40" t="e">
        <f t="shared" si="8"/>
        <v>#DIV/0!</v>
      </c>
      <c r="AM18" s="34"/>
    </row>
    <row r="19" spans="1:51" ht="18" customHeight="1">
      <c r="A19" s="145" t="s">
        <v>209</v>
      </c>
      <c r="B19" s="145"/>
      <c r="C19" s="145"/>
      <c r="D19" s="145">
        <v>12895</v>
      </c>
      <c r="E19" s="145" t="s">
        <v>227</v>
      </c>
      <c r="F19" s="145">
        <v>2004.12</v>
      </c>
      <c r="G19" s="145">
        <v>540</v>
      </c>
      <c r="H19" s="145">
        <f t="shared" si="6"/>
        <v>22.880000000000109</v>
      </c>
      <c r="I19" s="145" t="s">
        <v>294</v>
      </c>
      <c r="J19" s="145"/>
      <c r="K19" s="145">
        <v>59</v>
      </c>
      <c r="L19" s="145"/>
      <c r="M19" s="145" t="s">
        <v>185</v>
      </c>
      <c r="N19" s="145">
        <v>3</v>
      </c>
      <c r="O19" s="145">
        <v>2</v>
      </c>
      <c r="P19" s="145">
        <v>160</v>
      </c>
      <c r="Q19" s="165"/>
      <c r="R19" s="166"/>
      <c r="S19" s="167"/>
      <c r="T19" s="168"/>
      <c r="U19" s="166"/>
      <c r="V19" s="166"/>
      <c r="W19" s="169"/>
      <c r="X19" s="170"/>
      <c r="Y19" s="170"/>
      <c r="Z19" s="170"/>
      <c r="AA19" s="162"/>
      <c r="AB19" s="53"/>
      <c r="AC19" s="53"/>
      <c r="AD19" s="54"/>
      <c r="AE19" s="54"/>
      <c r="AF19" s="55"/>
      <c r="AG19" s="56"/>
      <c r="AH19" s="41"/>
      <c r="AI19" s="18"/>
      <c r="AJ19" s="18"/>
      <c r="AK19" s="19" t="e">
        <f t="shared" si="7"/>
        <v>#DIV/0!</v>
      </c>
      <c r="AL19" s="40" t="e">
        <f t="shared" si="8"/>
        <v>#DIV/0!</v>
      </c>
      <c r="AM19" s="34"/>
      <c r="AN19" s="24"/>
    </row>
    <row r="20" spans="1:51" ht="18" customHeight="1">
      <c r="A20" s="145" t="s">
        <v>209</v>
      </c>
      <c r="B20" s="145"/>
      <c r="C20" s="145"/>
      <c r="D20" s="145">
        <v>12895</v>
      </c>
      <c r="E20" s="145" t="s">
        <v>227</v>
      </c>
      <c r="F20" s="145">
        <v>2004.12</v>
      </c>
      <c r="G20" s="145">
        <v>540</v>
      </c>
      <c r="H20" s="145">
        <f t="shared" si="6"/>
        <v>22.880000000000109</v>
      </c>
      <c r="I20" s="145" t="s">
        <v>295</v>
      </c>
      <c r="J20" s="145"/>
      <c r="K20" s="145">
        <v>84</v>
      </c>
      <c r="L20" s="145"/>
      <c r="M20" s="145" t="s">
        <v>185</v>
      </c>
      <c r="N20" s="145">
        <v>3</v>
      </c>
      <c r="O20" s="145">
        <v>2</v>
      </c>
      <c r="P20" s="145">
        <v>380</v>
      </c>
      <c r="Q20" s="165"/>
      <c r="R20" s="166"/>
      <c r="S20" s="167"/>
      <c r="T20" s="168"/>
      <c r="U20" s="166"/>
      <c r="V20" s="166"/>
      <c r="W20" s="169"/>
      <c r="X20" s="170"/>
      <c r="Y20" s="170"/>
      <c r="Z20" s="170"/>
      <c r="AA20" s="162"/>
      <c r="AB20" s="53"/>
      <c r="AC20" s="53"/>
      <c r="AD20" s="54"/>
      <c r="AE20" s="54"/>
      <c r="AF20" s="55"/>
      <c r="AG20" s="56"/>
      <c r="AH20" s="41"/>
      <c r="AI20" s="18"/>
      <c r="AJ20" s="18"/>
      <c r="AK20" s="19" t="e">
        <f t="shared" si="7"/>
        <v>#DIV/0!</v>
      </c>
      <c r="AL20" s="40" t="e">
        <f t="shared" si="8"/>
        <v>#DIV/0!</v>
      </c>
      <c r="AM20" s="34"/>
      <c r="AN20" s="24"/>
      <c r="AV20" s="27" t="s">
        <v>29</v>
      </c>
      <c r="AW20" s="26"/>
      <c r="AX20" s="26"/>
      <c r="AY20" s="26"/>
    </row>
    <row r="21" spans="1:51" ht="18" customHeight="1">
      <c r="A21" s="145" t="s">
        <v>209</v>
      </c>
      <c r="B21" s="145"/>
      <c r="C21" s="145"/>
      <c r="D21" s="145">
        <v>13468</v>
      </c>
      <c r="E21" s="145" t="s">
        <v>228</v>
      </c>
      <c r="F21" s="145">
        <v>2005.06</v>
      </c>
      <c r="G21" s="145">
        <v>957</v>
      </c>
      <c r="H21" s="145">
        <f t="shared" si="6"/>
        <v>21.940000000000055</v>
      </c>
      <c r="I21" s="145" t="s">
        <v>296</v>
      </c>
      <c r="J21" s="145"/>
      <c r="K21" s="145">
        <v>59</v>
      </c>
      <c r="L21" s="145"/>
      <c r="M21" s="145" t="s">
        <v>185</v>
      </c>
      <c r="N21" s="145">
        <v>3</v>
      </c>
      <c r="O21" s="145">
        <v>2</v>
      </c>
      <c r="P21" s="145">
        <v>299</v>
      </c>
      <c r="Q21" s="165"/>
      <c r="R21" s="166"/>
      <c r="S21" s="167"/>
      <c r="T21" s="168"/>
      <c r="U21" s="166"/>
      <c r="V21" s="166"/>
      <c r="W21" s="169"/>
      <c r="X21" s="170"/>
      <c r="Y21" s="170"/>
      <c r="Z21" s="170"/>
      <c r="AA21" s="162"/>
      <c r="AB21" s="53"/>
      <c r="AC21" s="53"/>
      <c r="AD21" s="54"/>
      <c r="AE21" s="54"/>
      <c r="AF21" s="55"/>
      <c r="AG21" s="56"/>
      <c r="AH21" s="41"/>
      <c r="AI21" s="18"/>
      <c r="AJ21" s="18"/>
      <c r="AK21" s="19" t="e">
        <f t="shared" si="7"/>
        <v>#DIV/0!</v>
      </c>
      <c r="AL21" s="40" t="e">
        <f t="shared" si="8"/>
        <v>#DIV/0!</v>
      </c>
      <c r="AM21" s="34"/>
      <c r="AN21" s="23" t="s">
        <v>19</v>
      </c>
      <c r="AV21" t="s">
        <v>28</v>
      </c>
    </row>
    <row r="22" spans="1:51" ht="18" customHeight="1">
      <c r="A22" s="145" t="s">
        <v>209</v>
      </c>
      <c r="B22" s="145"/>
      <c r="C22" s="145"/>
      <c r="D22" s="145">
        <v>13468</v>
      </c>
      <c r="E22" s="145" t="s">
        <v>228</v>
      </c>
      <c r="F22" s="145">
        <v>2005.06</v>
      </c>
      <c r="G22" s="145">
        <v>957</v>
      </c>
      <c r="H22" s="145">
        <f t="shared" si="6"/>
        <v>21.940000000000055</v>
      </c>
      <c r="I22" s="145" t="s">
        <v>297</v>
      </c>
      <c r="J22" s="145"/>
      <c r="K22" s="145">
        <v>74</v>
      </c>
      <c r="L22" s="145"/>
      <c r="M22" s="145" t="s">
        <v>185</v>
      </c>
      <c r="N22" s="145">
        <v>3</v>
      </c>
      <c r="O22" s="145">
        <v>2</v>
      </c>
      <c r="P22" s="145">
        <v>90</v>
      </c>
      <c r="Q22" s="165"/>
      <c r="R22" s="166"/>
      <c r="S22" s="167"/>
      <c r="T22" s="168"/>
      <c r="U22" s="166"/>
      <c r="V22" s="166"/>
      <c r="W22" s="169"/>
      <c r="X22" s="170"/>
      <c r="Y22" s="170"/>
      <c r="Z22" s="170"/>
      <c r="AA22" s="161"/>
      <c r="AB22" s="53"/>
      <c r="AC22" s="53"/>
      <c r="AD22" s="54"/>
      <c r="AE22" s="54"/>
      <c r="AF22" s="55"/>
      <c r="AG22" s="56"/>
      <c r="AH22" s="41"/>
      <c r="AI22" s="41"/>
      <c r="AJ22" s="41"/>
      <c r="AL22" s="40"/>
      <c r="AM22" s="34"/>
    </row>
    <row r="23" spans="1:51" ht="18" customHeight="1">
      <c r="A23" s="145" t="s">
        <v>209</v>
      </c>
      <c r="B23" s="145"/>
      <c r="C23" s="145"/>
      <c r="D23" s="145">
        <v>13468</v>
      </c>
      <c r="E23" s="145" t="s">
        <v>228</v>
      </c>
      <c r="F23" s="145">
        <v>2005.06</v>
      </c>
      <c r="G23" s="145">
        <v>957</v>
      </c>
      <c r="H23" s="145">
        <f t="shared" si="6"/>
        <v>21.940000000000055</v>
      </c>
      <c r="I23" s="145" t="s">
        <v>298</v>
      </c>
      <c r="J23" s="145"/>
      <c r="K23" s="145">
        <v>84</v>
      </c>
      <c r="L23" s="145"/>
      <c r="M23" s="145" t="s">
        <v>185</v>
      </c>
      <c r="N23" s="145">
        <v>3</v>
      </c>
      <c r="O23" s="145">
        <v>2</v>
      </c>
      <c r="P23" s="145">
        <v>568</v>
      </c>
      <c r="Q23" s="165"/>
      <c r="R23" s="166"/>
      <c r="S23" s="167"/>
      <c r="T23" s="168"/>
      <c r="U23" s="166"/>
      <c r="V23" s="166"/>
      <c r="W23" s="169"/>
      <c r="X23" s="170"/>
      <c r="Y23" s="170"/>
      <c r="Z23" s="170"/>
      <c r="AA23" s="161"/>
      <c r="AB23" s="53"/>
      <c r="AC23" s="53"/>
      <c r="AD23" s="54"/>
      <c r="AE23" s="54"/>
      <c r="AF23" s="55"/>
      <c r="AG23" s="56"/>
      <c r="AH23" s="41"/>
      <c r="AI23" s="41"/>
      <c r="AJ23" s="41"/>
      <c r="AL23" s="40"/>
      <c r="AM23" s="34"/>
    </row>
    <row r="24" spans="1:51" ht="18" customHeight="1">
      <c r="A24" s="145" t="s">
        <v>209</v>
      </c>
      <c r="B24" s="145"/>
      <c r="C24" s="145"/>
      <c r="D24" s="145">
        <v>22847</v>
      </c>
      <c r="E24" s="145" t="s">
        <v>378</v>
      </c>
      <c r="F24" s="145">
        <v>2000.01</v>
      </c>
      <c r="G24" s="145">
        <v>899</v>
      </c>
      <c r="H24" s="145">
        <f t="shared" si="6"/>
        <v>26.990000000000009</v>
      </c>
      <c r="I24" s="145" t="s">
        <v>379</v>
      </c>
      <c r="J24" s="145"/>
      <c r="K24" s="145">
        <v>39</v>
      </c>
      <c r="L24" s="145"/>
      <c r="M24" s="145" t="s">
        <v>186</v>
      </c>
      <c r="N24" s="145">
        <v>2</v>
      </c>
      <c r="O24" s="145">
        <v>1</v>
      </c>
      <c r="P24" s="145">
        <v>575</v>
      </c>
      <c r="Q24" s="165"/>
      <c r="R24" s="166"/>
      <c r="S24" s="167"/>
      <c r="T24" s="168"/>
      <c r="U24" s="166"/>
      <c r="V24" s="166"/>
      <c r="W24" s="169"/>
      <c r="X24" s="170"/>
      <c r="Y24" s="170"/>
      <c r="Z24" s="170"/>
      <c r="AA24" s="161"/>
      <c r="AB24" s="53"/>
      <c r="AC24" s="53"/>
      <c r="AD24" s="54"/>
      <c r="AE24" s="54"/>
      <c r="AF24" s="55"/>
      <c r="AG24" s="56"/>
      <c r="AH24" s="41"/>
      <c r="AI24" s="41"/>
      <c r="AJ24" s="41"/>
      <c r="AL24" s="40"/>
      <c r="AM24" s="34"/>
    </row>
    <row r="25" spans="1:51" ht="18" customHeight="1">
      <c r="A25" s="145" t="s">
        <v>209</v>
      </c>
      <c r="B25" s="145"/>
      <c r="C25" s="145"/>
      <c r="D25" s="145">
        <v>22847</v>
      </c>
      <c r="E25" s="145" t="s">
        <v>378</v>
      </c>
      <c r="F25" s="145">
        <v>2000.01</v>
      </c>
      <c r="G25" s="145">
        <v>899</v>
      </c>
      <c r="H25" s="145">
        <f t="shared" si="6"/>
        <v>26.990000000000009</v>
      </c>
      <c r="I25" s="145" t="s">
        <v>301</v>
      </c>
      <c r="J25" s="145"/>
      <c r="K25" s="145">
        <v>55</v>
      </c>
      <c r="L25" s="145"/>
      <c r="M25" s="145" t="s">
        <v>186</v>
      </c>
      <c r="N25" s="145">
        <v>2</v>
      </c>
      <c r="O25" s="145">
        <v>1</v>
      </c>
      <c r="P25" s="145">
        <v>324</v>
      </c>
      <c r="Q25" s="165"/>
      <c r="R25" s="166"/>
      <c r="S25" s="167"/>
      <c r="T25" s="168"/>
      <c r="U25" s="166"/>
      <c r="V25" s="166"/>
      <c r="W25" s="169"/>
      <c r="X25" s="170"/>
      <c r="Y25" s="170"/>
      <c r="Z25" s="170"/>
      <c r="AA25" s="161"/>
      <c r="AB25" s="53"/>
      <c r="AC25" s="53"/>
      <c r="AD25" s="54"/>
      <c r="AE25" s="54"/>
      <c r="AF25" s="55"/>
      <c r="AG25" s="56"/>
      <c r="AH25" s="41"/>
      <c r="AI25" s="41"/>
      <c r="AJ25" s="41"/>
      <c r="AL25" s="40"/>
      <c r="AM25" s="34"/>
    </row>
    <row r="26" spans="1:51" ht="18" customHeight="1">
      <c r="A26" s="145" t="s">
        <v>209</v>
      </c>
      <c r="B26" s="145"/>
      <c r="C26" s="145"/>
      <c r="D26" s="145">
        <v>109730</v>
      </c>
      <c r="E26" s="145" t="s">
        <v>229</v>
      </c>
      <c r="F26" s="145">
        <v>1999.12</v>
      </c>
      <c r="G26" s="145">
        <v>1833</v>
      </c>
      <c r="H26" s="145">
        <f t="shared" si="6"/>
        <v>27.880000000000109</v>
      </c>
      <c r="I26" s="145" t="s">
        <v>380</v>
      </c>
      <c r="J26" s="145"/>
      <c r="K26" s="145">
        <v>49</v>
      </c>
      <c r="L26" s="145"/>
      <c r="M26" s="145" t="s">
        <v>185</v>
      </c>
      <c r="N26" s="145">
        <v>2</v>
      </c>
      <c r="O26" s="145">
        <v>1</v>
      </c>
      <c r="P26" s="145">
        <v>1019</v>
      </c>
      <c r="Q26" s="165"/>
      <c r="R26" s="166"/>
      <c r="S26" s="167"/>
      <c r="T26" s="168"/>
      <c r="U26" s="166"/>
      <c r="V26" s="166"/>
      <c r="W26" s="169"/>
      <c r="X26" s="170"/>
      <c r="Y26" s="170"/>
      <c r="Z26" s="170"/>
      <c r="AA26" s="161"/>
      <c r="AB26" s="53"/>
      <c r="AC26" s="53"/>
      <c r="AD26" s="54"/>
      <c r="AE26" s="54"/>
      <c r="AF26" s="55"/>
      <c r="AG26" s="56"/>
      <c r="AH26" s="41"/>
      <c r="AI26" s="41"/>
      <c r="AJ26" s="41"/>
      <c r="AL26" s="40"/>
      <c r="AM26" s="34"/>
    </row>
    <row r="27" spans="1:51" ht="18" customHeight="1">
      <c r="A27" s="145" t="s">
        <v>209</v>
      </c>
      <c r="B27" s="145"/>
      <c r="C27" s="145"/>
      <c r="D27" s="145">
        <v>109730</v>
      </c>
      <c r="E27" s="145" t="s">
        <v>229</v>
      </c>
      <c r="F27" s="145">
        <v>1999.12</v>
      </c>
      <c r="G27" s="145">
        <v>1833</v>
      </c>
      <c r="H27" s="145">
        <f t="shared" si="6"/>
        <v>27.880000000000109</v>
      </c>
      <c r="I27" s="145" t="s">
        <v>299</v>
      </c>
      <c r="J27" s="145"/>
      <c r="K27" s="145">
        <v>59</v>
      </c>
      <c r="L27" s="145"/>
      <c r="M27" s="145" t="s">
        <v>185</v>
      </c>
      <c r="N27" s="145">
        <v>3</v>
      </c>
      <c r="O27" s="145">
        <v>1</v>
      </c>
      <c r="P27" s="145">
        <v>814</v>
      </c>
      <c r="Q27" s="165"/>
      <c r="R27" s="166"/>
      <c r="S27" s="167"/>
      <c r="T27" s="168"/>
      <c r="U27" s="166"/>
      <c r="V27" s="166"/>
      <c r="W27" s="169"/>
      <c r="X27" s="170"/>
      <c r="Y27" s="170"/>
      <c r="Z27" s="170"/>
      <c r="AA27" s="161"/>
      <c r="AB27" s="53"/>
      <c r="AC27" s="53"/>
      <c r="AD27" s="54"/>
      <c r="AE27" s="54"/>
      <c r="AF27" s="55"/>
      <c r="AG27" s="56"/>
      <c r="AH27" s="41"/>
      <c r="AI27" s="41"/>
      <c r="AJ27" s="41"/>
      <c r="AL27" s="40"/>
      <c r="AM27" s="34"/>
    </row>
    <row r="28" spans="1:51" ht="18" customHeight="1">
      <c r="A28" s="145" t="s">
        <v>209</v>
      </c>
      <c r="B28" s="145"/>
      <c r="C28" s="145"/>
      <c r="D28" s="145">
        <v>109731</v>
      </c>
      <c r="E28" s="145" t="s">
        <v>230</v>
      </c>
      <c r="F28" s="145">
        <v>1999.12</v>
      </c>
      <c r="G28" s="145">
        <v>847</v>
      </c>
      <c r="H28" s="145">
        <f t="shared" si="6"/>
        <v>27.880000000000109</v>
      </c>
      <c r="I28" s="145" t="s">
        <v>381</v>
      </c>
      <c r="J28" s="145"/>
      <c r="K28" s="145">
        <v>49</v>
      </c>
      <c r="L28" s="145"/>
      <c r="M28" s="145" t="s">
        <v>185</v>
      </c>
      <c r="N28" s="145">
        <v>2</v>
      </c>
      <c r="O28" s="145">
        <v>1</v>
      </c>
      <c r="P28" s="145">
        <v>520</v>
      </c>
      <c r="Q28" s="165"/>
      <c r="R28" s="166"/>
      <c r="S28" s="167"/>
      <c r="T28" s="168"/>
      <c r="U28" s="166"/>
      <c r="V28" s="166"/>
      <c r="W28" s="169"/>
      <c r="X28" s="170"/>
      <c r="Y28" s="170"/>
      <c r="Z28" s="170"/>
      <c r="AA28" s="161"/>
      <c r="AB28" s="53"/>
      <c r="AC28" s="53"/>
      <c r="AD28" s="54"/>
      <c r="AE28" s="54"/>
      <c r="AF28" s="55"/>
      <c r="AG28" s="56"/>
      <c r="AH28" s="41"/>
      <c r="AI28" s="41"/>
      <c r="AJ28" s="41"/>
      <c r="AL28" s="40"/>
      <c r="AM28" s="34"/>
    </row>
    <row r="29" spans="1:51" ht="18" customHeight="1">
      <c r="A29" s="145" t="s">
        <v>209</v>
      </c>
      <c r="B29" s="145"/>
      <c r="C29" s="145"/>
      <c r="D29" s="145">
        <v>109731</v>
      </c>
      <c r="E29" s="145" t="s">
        <v>230</v>
      </c>
      <c r="F29" s="145">
        <v>1999.12</v>
      </c>
      <c r="G29" s="145">
        <v>847</v>
      </c>
      <c r="H29" s="145">
        <f t="shared" si="6"/>
        <v>27.880000000000109</v>
      </c>
      <c r="I29" s="145" t="s">
        <v>300</v>
      </c>
      <c r="J29" s="145"/>
      <c r="K29" s="145">
        <v>59</v>
      </c>
      <c r="L29" s="145"/>
      <c r="M29" s="145" t="s">
        <v>185</v>
      </c>
      <c r="N29" s="145">
        <v>3</v>
      </c>
      <c r="O29" s="145">
        <v>1</v>
      </c>
      <c r="P29" s="145">
        <v>327</v>
      </c>
      <c r="Q29" s="165"/>
      <c r="R29" s="166"/>
      <c r="S29" s="167"/>
      <c r="T29" s="168"/>
      <c r="U29" s="166"/>
      <c r="V29" s="166"/>
      <c r="W29" s="169"/>
      <c r="X29" s="170"/>
      <c r="Y29" s="170"/>
      <c r="Z29" s="170"/>
      <c r="AA29" s="161"/>
      <c r="AB29" s="53"/>
      <c r="AC29" s="53"/>
      <c r="AD29" s="54"/>
      <c r="AE29" s="54"/>
      <c r="AF29" s="55"/>
      <c r="AG29" s="56"/>
      <c r="AH29" s="41"/>
      <c r="AI29" s="41"/>
      <c r="AJ29" s="41"/>
      <c r="AL29" s="40"/>
      <c r="AM29" s="34"/>
    </row>
    <row r="30" spans="1:51" ht="18" customHeight="1">
      <c r="A30" s="145" t="s">
        <v>209</v>
      </c>
      <c r="B30" s="145"/>
      <c r="C30" s="145"/>
      <c r="D30" s="145">
        <v>14265</v>
      </c>
      <c r="E30" s="145" t="s">
        <v>231</v>
      </c>
      <c r="F30" s="145">
        <v>1997.08</v>
      </c>
      <c r="G30" s="145">
        <v>1922</v>
      </c>
      <c r="H30" s="145">
        <f t="shared" si="6"/>
        <v>29.920000000000073</v>
      </c>
      <c r="I30" s="145" t="s">
        <v>379</v>
      </c>
      <c r="J30" s="145"/>
      <c r="K30" s="145">
        <v>39</v>
      </c>
      <c r="L30" s="145"/>
      <c r="M30" s="145" t="s">
        <v>186</v>
      </c>
      <c r="N30" s="145">
        <v>2</v>
      </c>
      <c r="O30" s="145">
        <v>1</v>
      </c>
      <c r="P30" s="145">
        <v>1548</v>
      </c>
      <c r="Q30" s="165"/>
      <c r="R30" s="166"/>
      <c r="S30" s="167"/>
      <c r="T30" s="168"/>
      <c r="U30" s="166"/>
      <c r="V30" s="166"/>
      <c r="W30" s="169"/>
      <c r="X30" s="170"/>
      <c r="Y30" s="170"/>
      <c r="Z30" s="170"/>
      <c r="AA30" s="161"/>
      <c r="AB30" s="53"/>
      <c r="AC30" s="53"/>
      <c r="AD30" s="54"/>
      <c r="AE30" s="54"/>
      <c r="AF30" s="55"/>
      <c r="AG30" s="56"/>
      <c r="AH30" s="41"/>
      <c r="AI30" s="41"/>
      <c r="AJ30" s="41"/>
      <c r="AL30" s="40"/>
      <c r="AM30" s="34"/>
    </row>
    <row r="31" spans="1:51" s="5" customFormat="1" ht="18" customHeight="1">
      <c r="A31" s="145" t="s">
        <v>209</v>
      </c>
      <c r="B31" s="145"/>
      <c r="C31" s="145"/>
      <c r="D31" s="145">
        <v>14265</v>
      </c>
      <c r="E31" s="145" t="s">
        <v>231</v>
      </c>
      <c r="F31" s="145">
        <v>1997.08</v>
      </c>
      <c r="G31" s="145">
        <v>1922</v>
      </c>
      <c r="H31" s="145">
        <f t="shared" si="6"/>
        <v>29.920000000000073</v>
      </c>
      <c r="I31" s="145" t="s">
        <v>301</v>
      </c>
      <c r="J31" s="145"/>
      <c r="K31" s="145">
        <v>59</v>
      </c>
      <c r="L31" s="145"/>
      <c r="M31" s="145" t="s">
        <v>185</v>
      </c>
      <c r="N31" s="145">
        <v>3</v>
      </c>
      <c r="O31" s="145">
        <v>1</v>
      </c>
      <c r="P31" s="145">
        <v>178</v>
      </c>
      <c r="Q31" s="165"/>
      <c r="R31" s="166"/>
      <c r="S31" s="167"/>
      <c r="T31" s="168"/>
      <c r="U31" s="166"/>
      <c r="V31" s="166"/>
      <c r="W31" s="169"/>
      <c r="X31" s="170"/>
      <c r="Y31" s="170"/>
      <c r="Z31" s="170"/>
      <c r="AA31" s="161"/>
      <c r="AB31" s="53"/>
      <c r="AC31" s="53"/>
      <c r="AD31" s="54"/>
      <c r="AE31" s="54"/>
      <c r="AF31" s="55"/>
      <c r="AG31" s="56"/>
      <c r="AH31" s="41"/>
      <c r="AI31" s="41"/>
      <c r="AJ31" s="41"/>
      <c r="AK31" s="19"/>
      <c r="AL31" s="40"/>
      <c r="AM31" s="34"/>
      <c r="AN31" s="4"/>
      <c r="AO31"/>
      <c r="AP31"/>
      <c r="AQ31"/>
      <c r="AR31"/>
      <c r="AS31"/>
      <c r="AT31"/>
      <c r="AU31"/>
      <c r="AV31"/>
      <c r="AW31"/>
      <c r="AX31"/>
      <c r="AY31"/>
    </row>
    <row r="32" spans="1:51" s="5" customFormat="1" ht="18" customHeight="1">
      <c r="A32" s="145" t="s">
        <v>209</v>
      </c>
      <c r="B32" s="145"/>
      <c r="C32" s="145"/>
      <c r="D32" s="145">
        <v>14265</v>
      </c>
      <c r="E32" s="145" t="s">
        <v>231</v>
      </c>
      <c r="F32" s="145">
        <v>1997.08</v>
      </c>
      <c r="G32" s="145">
        <v>1922</v>
      </c>
      <c r="H32" s="145">
        <f t="shared" si="6"/>
        <v>29.920000000000073</v>
      </c>
      <c r="I32" s="145" t="s">
        <v>302</v>
      </c>
      <c r="J32" s="145"/>
      <c r="K32" s="145">
        <v>84</v>
      </c>
      <c r="L32" s="145"/>
      <c r="M32" s="145" t="s">
        <v>185</v>
      </c>
      <c r="N32" s="145">
        <v>3</v>
      </c>
      <c r="O32" s="145">
        <v>2</v>
      </c>
      <c r="P32" s="145">
        <v>196</v>
      </c>
      <c r="Q32" s="165"/>
      <c r="R32" s="166"/>
      <c r="S32" s="167"/>
      <c r="T32" s="168"/>
      <c r="U32" s="166"/>
      <c r="V32" s="166"/>
      <c r="W32" s="169"/>
      <c r="X32" s="170"/>
      <c r="Y32" s="170"/>
      <c r="Z32" s="170"/>
      <c r="AA32" s="161"/>
      <c r="AB32" s="53"/>
      <c r="AC32" s="53"/>
      <c r="AD32" s="54"/>
      <c r="AE32" s="54"/>
      <c r="AF32" s="55"/>
      <c r="AG32" s="56"/>
      <c r="AH32" s="41"/>
      <c r="AI32" s="41"/>
      <c r="AJ32" s="41"/>
      <c r="AK32" s="19"/>
      <c r="AL32" s="40"/>
      <c r="AM32" s="34"/>
      <c r="AN32" s="4"/>
      <c r="AO32"/>
      <c r="AP32"/>
      <c r="AQ32"/>
      <c r="AR32"/>
      <c r="AS32"/>
      <c r="AT32"/>
      <c r="AU32"/>
      <c r="AV32"/>
      <c r="AW32"/>
      <c r="AX32"/>
      <c r="AY32"/>
    </row>
    <row r="33" spans="1:51" s="5" customFormat="1" ht="18" customHeight="1">
      <c r="A33" s="145" t="s">
        <v>209</v>
      </c>
      <c r="B33" s="145"/>
      <c r="C33" s="145"/>
      <c r="D33" s="145">
        <v>106860</v>
      </c>
      <c r="E33" s="145" t="s">
        <v>382</v>
      </c>
      <c r="F33" s="145">
        <v>2013.1</v>
      </c>
      <c r="G33" s="145">
        <v>552</v>
      </c>
      <c r="H33" s="145">
        <f t="shared" si="6"/>
        <v>13.900000000000091</v>
      </c>
      <c r="I33" s="145" t="s">
        <v>383</v>
      </c>
      <c r="J33" s="145"/>
      <c r="K33" s="145">
        <v>39</v>
      </c>
      <c r="L33" s="145"/>
      <c r="M33" s="145" t="s">
        <v>186</v>
      </c>
      <c r="N33" s="145">
        <v>2</v>
      </c>
      <c r="O33" s="145">
        <v>1</v>
      </c>
      <c r="P33" s="145">
        <v>552</v>
      </c>
      <c r="Q33" s="165"/>
      <c r="R33" s="166"/>
      <c r="S33" s="167"/>
      <c r="T33" s="168"/>
      <c r="U33" s="166"/>
      <c r="V33" s="166"/>
      <c r="W33" s="169"/>
      <c r="X33" s="170"/>
      <c r="Y33" s="170"/>
      <c r="Z33" s="170"/>
      <c r="AA33" s="161"/>
      <c r="AB33" s="53"/>
      <c r="AC33" s="53"/>
      <c r="AD33" s="54"/>
      <c r="AE33" s="54"/>
      <c r="AF33" s="55"/>
      <c r="AG33" s="56"/>
      <c r="AH33" s="41"/>
      <c r="AI33" s="41"/>
      <c r="AJ33" s="41"/>
      <c r="AK33" s="19"/>
      <c r="AL33" s="40"/>
      <c r="AM33" s="34"/>
      <c r="AN33" s="4"/>
      <c r="AO33"/>
      <c r="AP33"/>
      <c r="AQ33"/>
      <c r="AR33"/>
      <c r="AS33"/>
      <c r="AT33"/>
      <c r="AU33"/>
      <c r="AV33"/>
      <c r="AW33"/>
      <c r="AX33"/>
      <c r="AY33"/>
    </row>
    <row r="34" spans="1:51" s="5" customFormat="1" ht="18" customHeight="1">
      <c r="A34" s="145" t="s">
        <v>210</v>
      </c>
      <c r="B34" s="145"/>
      <c r="C34" s="145"/>
      <c r="D34" s="145">
        <v>126749</v>
      </c>
      <c r="E34" s="145" t="s">
        <v>232</v>
      </c>
      <c r="F34" s="145">
        <v>2022.04</v>
      </c>
      <c r="G34" s="145">
        <v>1532</v>
      </c>
      <c r="H34" s="145">
        <f t="shared" si="6"/>
        <v>4.9600000000000364</v>
      </c>
      <c r="I34" s="145" t="s">
        <v>303</v>
      </c>
      <c r="J34" s="145"/>
      <c r="K34" s="145">
        <v>59</v>
      </c>
      <c r="L34" s="145"/>
      <c r="M34" s="145" t="s">
        <v>185</v>
      </c>
      <c r="N34" s="145">
        <v>3</v>
      </c>
      <c r="O34" s="145">
        <v>2</v>
      </c>
      <c r="P34" s="145">
        <v>144</v>
      </c>
      <c r="Q34" s="165"/>
      <c r="R34" s="166"/>
      <c r="S34" s="167"/>
      <c r="T34" s="168"/>
      <c r="U34" s="166"/>
      <c r="V34" s="166"/>
      <c r="W34" s="169"/>
      <c r="X34" s="170"/>
      <c r="Y34" s="170"/>
      <c r="Z34" s="170"/>
      <c r="AA34" s="161"/>
      <c r="AB34" s="53"/>
      <c r="AC34" s="53"/>
      <c r="AD34" s="54"/>
      <c r="AE34" s="54"/>
      <c r="AF34" s="55"/>
      <c r="AG34" s="56"/>
      <c r="AH34" s="41"/>
      <c r="AI34" s="41"/>
      <c r="AJ34" s="41"/>
      <c r="AK34" s="19"/>
      <c r="AL34" s="40"/>
      <c r="AM34" s="34"/>
      <c r="AN34" s="4"/>
      <c r="AO34"/>
      <c r="AP34"/>
      <c r="AQ34"/>
      <c r="AR34"/>
      <c r="AS34"/>
      <c r="AT34"/>
      <c r="AU34"/>
      <c r="AV34"/>
      <c r="AW34"/>
      <c r="AX34"/>
      <c r="AY34"/>
    </row>
    <row r="35" spans="1:51" s="5" customFormat="1" ht="18" customHeight="1">
      <c r="A35" s="145" t="s">
        <v>210</v>
      </c>
      <c r="B35" s="145"/>
      <c r="C35" s="145"/>
      <c r="D35" s="145">
        <v>126749</v>
      </c>
      <c r="E35" s="145" t="s">
        <v>232</v>
      </c>
      <c r="F35" s="145">
        <v>2022.04</v>
      </c>
      <c r="G35" s="145">
        <v>1532</v>
      </c>
      <c r="H35" s="145">
        <f t="shared" si="6"/>
        <v>4.9600000000000364</v>
      </c>
      <c r="I35" s="145" t="s">
        <v>304</v>
      </c>
      <c r="J35" s="145"/>
      <c r="K35" s="145">
        <v>73</v>
      </c>
      <c r="L35" s="145"/>
      <c r="M35" s="145" t="s">
        <v>185</v>
      </c>
      <c r="N35" s="145">
        <v>3</v>
      </c>
      <c r="O35" s="145">
        <v>2</v>
      </c>
      <c r="P35" s="145">
        <v>401</v>
      </c>
      <c r="Q35" s="165"/>
      <c r="R35" s="166"/>
      <c r="S35" s="167"/>
      <c r="T35" s="168"/>
      <c r="U35" s="166"/>
      <c r="V35" s="166"/>
      <c r="W35" s="169"/>
      <c r="X35" s="170"/>
      <c r="Y35" s="170"/>
      <c r="Z35" s="170"/>
      <c r="AA35" s="161"/>
      <c r="AB35" s="53"/>
      <c r="AC35" s="53"/>
      <c r="AD35" s="54"/>
      <c r="AE35" s="54"/>
      <c r="AF35" s="55"/>
      <c r="AG35" s="56"/>
      <c r="AH35" s="41"/>
      <c r="AI35" s="41"/>
      <c r="AJ35" s="41"/>
      <c r="AK35" s="19"/>
      <c r="AL35" s="40"/>
      <c r="AM35" s="34"/>
      <c r="AN35" s="4"/>
      <c r="AO35"/>
      <c r="AP35"/>
      <c r="AQ35"/>
      <c r="AR35"/>
      <c r="AS35"/>
      <c r="AT35"/>
      <c r="AU35"/>
      <c r="AV35"/>
      <c r="AW35"/>
      <c r="AX35"/>
      <c r="AY35"/>
    </row>
    <row r="36" spans="1:51" s="5" customFormat="1" ht="18" customHeight="1">
      <c r="A36" s="145" t="s">
        <v>210</v>
      </c>
      <c r="B36" s="145"/>
      <c r="C36" s="145"/>
      <c r="D36" s="145">
        <v>126749</v>
      </c>
      <c r="E36" s="145" t="s">
        <v>232</v>
      </c>
      <c r="F36" s="145">
        <v>2022.04</v>
      </c>
      <c r="G36" s="145">
        <v>1532</v>
      </c>
      <c r="H36" s="145">
        <f t="shared" si="6"/>
        <v>4.9600000000000364</v>
      </c>
      <c r="I36" s="145" t="s">
        <v>305</v>
      </c>
      <c r="J36" s="145"/>
      <c r="K36" s="145">
        <v>84</v>
      </c>
      <c r="L36" s="145"/>
      <c r="M36" s="145" t="s">
        <v>185</v>
      </c>
      <c r="N36" s="145">
        <v>3</v>
      </c>
      <c r="O36" s="145">
        <v>2</v>
      </c>
      <c r="P36" s="145">
        <v>913</v>
      </c>
      <c r="Q36" s="165"/>
      <c r="R36" s="166"/>
      <c r="S36" s="167"/>
      <c r="T36" s="168"/>
      <c r="U36" s="166"/>
      <c r="V36" s="166"/>
      <c r="W36" s="169"/>
      <c r="X36" s="170"/>
      <c r="Y36" s="170"/>
      <c r="Z36" s="170"/>
      <c r="AA36" s="161"/>
      <c r="AB36" s="53"/>
      <c r="AC36" s="53"/>
      <c r="AD36" s="54"/>
      <c r="AE36" s="54"/>
      <c r="AF36" s="55"/>
      <c r="AG36" s="56"/>
      <c r="AH36" s="41"/>
      <c r="AI36" s="41"/>
      <c r="AJ36" s="41"/>
      <c r="AK36" s="19"/>
      <c r="AL36" s="40"/>
      <c r="AM36" s="34"/>
      <c r="AN36" s="4"/>
      <c r="AO36"/>
      <c r="AP36"/>
      <c r="AQ36"/>
      <c r="AR36"/>
      <c r="AS36"/>
      <c r="AT36"/>
      <c r="AU36"/>
      <c r="AV36"/>
      <c r="AW36"/>
      <c r="AX36"/>
      <c r="AY36"/>
    </row>
    <row r="37" spans="1:51" s="5" customFormat="1" ht="18" customHeight="1">
      <c r="A37" s="145" t="s">
        <v>210</v>
      </c>
      <c r="B37" s="145"/>
      <c r="C37" s="145"/>
      <c r="D37" s="145">
        <v>126749</v>
      </c>
      <c r="E37" s="145" t="s">
        <v>232</v>
      </c>
      <c r="F37" s="145">
        <v>2022.04</v>
      </c>
      <c r="G37" s="145">
        <v>1532</v>
      </c>
      <c r="H37" s="145">
        <f t="shared" si="6"/>
        <v>4.9600000000000364</v>
      </c>
      <c r="I37" s="145" t="s">
        <v>384</v>
      </c>
      <c r="J37" s="145"/>
      <c r="K37" s="145">
        <v>114</v>
      </c>
      <c r="L37" s="145"/>
      <c r="M37" s="145" t="s">
        <v>185</v>
      </c>
      <c r="N37" s="145">
        <v>4</v>
      </c>
      <c r="O37" s="145">
        <v>2</v>
      </c>
      <c r="P37" s="145">
        <v>74</v>
      </c>
      <c r="Q37" s="165"/>
      <c r="R37" s="166"/>
      <c r="S37" s="167"/>
      <c r="T37" s="168"/>
      <c r="U37" s="166"/>
      <c r="V37" s="166"/>
      <c r="W37" s="169"/>
      <c r="X37" s="170"/>
      <c r="Y37" s="170"/>
      <c r="Z37" s="170"/>
      <c r="AA37" s="161"/>
      <c r="AB37" s="53"/>
      <c r="AC37" s="53"/>
      <c r="AD37" s="54"/>
      <c r="AE37" s="54"/>
      <c r="AF37" s="55"/>
      <c r="AG37" s="56"/>
      <c r="AH37" s="41"/>
      <c r="AI37" s="41"/>
      <c r="AJ37" s="41"/>
      <c r="AK37" s="19"/>
      <c r="AL37" s="40"/>
      <c r="AM37" s="34"/>
      <c r="AN37" s="4"/>
      <c r="AO37"/>
      <c r="AP37"/>
      <c r="AQ37"/>
      <c r="AR37"/>
      <c r="AS37"/>
      <c r="AT37"/>
      <c r="AU37"/>
      <c r="AV37"/>
      <c r="AW37"/>
      <c r="AX37"/>
      <c r="AY37"/>
    </row>
    <row r="38" spans="1:51" s="5" customFormat="1" ht="18" customHeight="1">
      <c r="A38" s="145" t="s">
        <v>210</v>
      </c>
      <c r="B38" s="145"/>
      <c r="C38" s="145"/>
      <c r="D38" s="145">
        <v>121930</v>
      </c>
      <c r="E38" s="145" t="s">
        <v>233</v>
      </c>
      <c r="F38" s="145">
        <v>2021.03</v>
      </c>
      <c r="G38" s="145">
        <v>451</v>
      </c>
      <c r="H38" s="145">
        <f t="shared" si="6"/>
        <v>5.9700000000000273</v>
      </c>
      <c r="I38" s="145" t="s">
        <v>294</v>
      </c>
      <c r="J38" s="145"/>
      <c r="K38" s="145">
        <v>59</v>
      </c>
      <c r="L38" s="145"/>
      <c r="M38" s="145" t="s">
        <v>185</v>
      </c>
      <c r="N38" s="145">
        <v>3</v>
      </c>
      <c r="O38" s="145">
        <v>2</v>
      </c>
      <c r="P38" s="145">
        <v>164</v>
      </c>
      <c r="Q38" s="165"/>
      <c r="R38" s="166"/>
      <c r="S38" s="167"/>
      <c r="T38" s="168"/>
      <c r="U38" s="166"/>
      <c r="V38" s="166"/>
      <c r="W38" s="169"/>
      <c r="X38" s="170"/>
      <c r="Y38" s="170"/>
      <c r="Z38" s="170"/>
      <c r="AA38" s="161"/>
      <c r="AB38" s="53"/>
      <c r="AC38" s="53"/>
      <c r="AD38" s="54"/>
      <c r="AE38" s="54"/>
      <c r="AF38" s="55"/>
      <c r="AG38" s="56"/>
      <c r="AH38" s="41"/>
      <c r="AI38" s="41"/>
      <c r="AJ38" s="41"/>
      <c r="AK38" s="19"/>
      <c r="AL38" s="40"/>
      <c r="AM38" s="34"/>
      <c r="AN38" s="4"/>
      <c r="AO38"/>
      <c r="AP38"/>
      <c r="AQ38"/>
      <c r="AR38"/>
      <c r="AS38"/>
      <c r="AT38"/>
      <c r="AU38"/>
      <c r="AV38"/>
      <c r="AW38"/>
      <c r="AX38"/>
      <c r="AY38"/>
    </row>
    <row r="39" spans="1:51" s="5" customFormat="1" ht="18" customHeight="1">
      <c r="A39" s="145" t="s">
        <v>210</v>
      </c>
      <c r="B39" s="145"/>
      <c r="C39" s="145"/>
      <c r="D39" s="145">
        <v>121930</v>
      </c>
      <c r="E39" s="145" t="s">
        <v>233</v>
      </c>
      <c r="F39" s="145">
        <v>2021.03</v>
      </c>
      <c r="G39" s="145">
        <v>451</v>
      </c>
      <c r="H39" s="145">
        <f t="shared" si="6"/>
        <v>5.9700000000000273</v>
      </c>
      <c r="I39" s="145" t="s">
        <v>291</v>
      </c>
      <c r="J39" s="145"/>
      <c r="K39" s="145">
        <v>74</v>
      </c>
      <c r="L39" s="145"/>
      <c r="M39" s="145" t="s">
        <v>185</v>
      </c>
      <c r="N39" s="145">
        <v>3</v>
      </c>
      <c r="O39" s="145">
        <v>2</v>
      </c>
      <c r="P39" s="145">
        <v>123</v>
      </c>
      <c r="Q39" s="165"/>
      <c r="R39" s="166"/>
      <c r="S39" s="167"/>
      <c r="T39" s="168"/>
      <c r="U39" s="166"/>
      <c r="V39" s="166"/>
      <c r="W39" s="169"/>
      <c r="X39" s="170"/>
      <c r="Y39" s="170"/>
      <c r="Z39" s="170"/>
      <c r="AA39" s="161"/>
      <c r="AB39" s="53"/>
      <c r="AC39" s="53"/>
      <c r="AD39" s="54"/>
      <c r="AE39" s="54"/>
      <c r="AF39" s="55"/>
      <c r="AG39" s="56"/>
      <c r="AH39" s="41"/>
      <c r="AI39" s="41"/>
      <c r="AJ39" s="41"/>
      <c r="AK39" s="19"/>
      <c r="AL39" s="40"/>
      <c r="AM39" s="34"/>
      <c r="AN39" s="4"/>
      <c r="AO39"/>
      <c r="AP39"/>
      <c r="AQ39"/>
      <c r="AR39"/>
      <c r="AS39"/>
      <c r="AT39"/>
      <c r="AU39"/>
      <c r="AV39"/>
      <c r="AW39"/>
      <c r="AX39"/>
      <c r="AY39"/>
    </row>
    <row r="40" spans="1:51" s="5" customFormat="1" ht="18" customHeight="1">
      <c r="A40" s="145" t="s">
        <v>210</v>
      </c>
      <c r="B40" s="145"/>
      <c r="C40" s="145"/>
      <c r="D40" s="145">
        <v>121930</v>
      </c>
      <c r="E40" s="145" t="s">
        <v>233</v>
      </c>
      <c r="F40" s="145">
        <v>2021.03</v>
      </c>
      <c r="G40" s="145">
        <v>451</v>
      </c>
      <c r="H40" s="145">
        <f t="shared" si="6"/>
        <v>5.9700000000000273</v>
      </c>
      <c r="I40" s="145" t="s">
        <v>306</v>
      </c>
      <c r="J40" s="145"/>
      <c r="K40" s="145">
        <v>84</v>
      </c>
      <c r="L40" s="145"/>
      <c r="M40" s="145" t="s">
        <v>185</v>
      </c>
      <c r="N40" s="145">
        <v>3</v>
      </c>
      <c r="O40" s="145">
        <v>2</v>
      </c>
      <c r="P40" s="145">
        <v>164</v>
      </c>
      <c r="Q40" s="165"/>
      <c r="R40" s="166"/>
      <c r="S40" s="167"/>
      <c r="T40" s="168"/>
      <c r="U40" s="166"/>
      <c r="V40" s="166"/>
      <c r="W40" s="169"/>
      <c r="X40" s="170"/>
      <c r="Y40" s="170"/>
      <c r="Z40" s="170"/>
      <c r="AA40" s="161"/>
      <c r="AB40" s="53"/>
      <c r="AC40" s="53"/>
      <c r="AD40" s="54"/>
      <c r="AE40" s="54"/>
      <c r="AF40" s="55"/>
      <c r="AG40" s="56"/>
      <c r="AH40" s="41"/>
      <c r="AI40" s="41"/>
      <c r="AJ40" s="41"/>
      <c r="AK40" s="19"/>
      <c r="AL40" s="40"/>
      <c r="AM40" s="34"/>
      <c r="AN40" s="4"/>
      <c r="AO40"/>
      <c r="AP40"/>
      <c r="AQ40"/>
      <c r="AR40"/>
      <c r="AS40"/>
      <c r="AT40"/>
      <c r="AU40"/>
      <c r="AV40"/>
      <c r="AW40"/>
      <c r="AX40"/>
      <c r="AY40"/>
    </row>
    <row r="41" spans="1:51" s="5" customFormat="1" ht="15.5">
      <c r="A41" s="145" t="s">
        <v>211</v>
      </c>
      <c r="B41" s="145"/>
      <c r="C41" s="145"/>
      <c r="D41" s="145">
        <v>104607</v>
      </c>
      <c r="E41" s="145" t="s">
        <v>234</v>
      </c>
      <c r="F41" s="145">
        <v>2010.05</v>
      </c>
      <c r="G41" s="145">
        <v>346</v>
      </c>
      <c r="H41" s="145">
        <f t="shared" si="6"/>
        <v>16.950000000000045</v>
      </c>
      <c r="I41" s="145" t="s">
        <v>385</v>
      </c>
      <c r="J41" s="145"/>
      <c r="K41" s="145">
        <v>28</v>
      </c>
      <c r="L41" s="145"/>
      <c r="M41" s="145" t="s">
        <v>185</v>
      </c>
      <c r="N41" s="145">
        <v>1</v>
      </c>
      <c r="O41" s="145">
        <v>1</v>
      </c>
      <c r="P41" s="145">
        <v>72</v>
      </c>
      <c r="Q41" s="165"/>
      <c r="R41" s="166"/>
      <c r="S41" s="167"/>
      <c r="T41" s="168"/>
      <c r="U41" s="166"/>
      <c r="V41" s="166"/>
      <c r="W41" s="169"/>
      <c r="X41" s="170"/>
      <c r="Y41" s="170"/>
      <c r="Z41" s="170"/>
      <c r="AA41" s="161"/>
      <c r="AB41" s="53"/>
      <c r="AC41" s="53"/>
      <c r="AD41" s="54"/>
      <c r="AE41" s="54"/>
      <c r="AF41" s="55"/>
      <c r="AG41" s="56"/>
      <c r="AH41" s="41"/>
      <c r="AI41" s="41"/>
      <c r="AJ41" s="41"/>
      <c r="AK41" s="19"/>
      <c r="AL41" s="40"/>
      <c r="AM41" s="34"/>
      <c r="AN41" s="4"/>
      <c r="AO41"/>
      <c r="AP41"/>
      <c r="AQ41"/>
      <c r="AR41"/>
      <c r="AS41"/>
      <c r="AT41"/>
      <c r="AU41"/>
      <c r="AV41"/>
      <c r="AW41"/>
      <c r="AX41"/>
      <c r="AY41"/>
    </row>
    <row r="42" spans="1:51" s="5" customFormat="1" ht="15.5">
      <c r="A42" s="145" t="s">
        <v>211</v>
      </c>
      <c r="B42" s="145"/>
      <c r="C42" s="145"/>
      <c r="D42" s="145">
        <v>104607</v>
      </c>
      <c r="E42" s="145" t="s">
        <v>234</v>
      </c>
      <c r="F42" s="145">
        <v>2010.05</v>
      </c>
      <c r="G42" s="145">
        <v>346</v>
      </c>
      <c r="H42" s="145">
        <f t="shared" si="6"/>
        <v>16.950000000000045</v>
      </c>
      <c r="I42" s="145" t="s">
        <v>386</v>
      </c>
      <c r="J42" s="145"/>
      <c r="K42" s="145">
        <v>39</v>
      </c>
      <c r="L42" s="145"/>
      <c r="M42" s="145" t="s">
        <v>185</v>
      </c>
      <c r="N42" s="145">
        <v>2</v>
      </c>
      <c r="O42" s="145">
        <v>1</v>
      </c>
      <c r="P42" s="145">
        <v>120</v>
      </c>
      <c r="Q42" s="165"/>
      <c r="R42" s="166"/>
      <c r="S42" s="167"/>
      <c r="T42" s="168"/>
      <c r="U42" s="166"/>
      <c r="V42" s="166"/>
      <c r="W42" s="169"/>
      <c r="X42" s="170"/>
      <c r="Y42" s="170"/>
      <c r="Z42" s="170"/>
      <c r="AA42" s="161"/>
      <c r="AB42" s="53"/>
      <c r="AC42" s="53"/>
      <c r="AD42" s="54"/>
      <c r="AE42" s="54"/>
      <c r="AF42" s="55"/>
      <c r="AG42" s="56"/>
      <c r="AH42" s="41"/>
      <c r="AI42" s="41"/>
      <c r="AJ42" s="41"/>
      <c r="AK42" s="19"/>
      <c r="AL42" s="40"/>
      <c r="AM42" s="34"/>
      <c r="AN42" s="4"/>
      <c r="AO42"/>
      <c r="AP42"/>
      <c r="AQ42"/>
      <c r="AR42"/>
      <c r="AS42"/>
      <c r="AT42"/>
      <c r="AU42"/>
      <c r="AV42"/>
      <c r="AW42"/>
      <c r="AX42"/>
      <c r="AY42"/>
    </row>
    <row r="43" spans="1:51" s="5" customFormat="1" ht="15.5">
      <c r="A43" s="145" t="s">
        <v>211</v>
      </c>
      <c r="B43" s="145"/>
      <c r="C43" s="145"/>
      <c r="D43" s="145">
        <v>104607</v>
      </c>
      <c r="E43" s="145" t="s">
        <v>234</v>
      </c>
      <c r="F43" s="145">
        <v>2010.05</v>
      </c>
      <c r="G43" s="145">
        <v>346</v>
      </c>
      <c r="H43" s="145">
        <f t="shared" si="6"/>
        <v>16.950000000000045</v>
      </c>
      <c r="I43" s="145" t="s">
        <v>294</v>
      </c>
      <c r="J43" s="145"/>
      <c r="K43" s="145">
        <v>49</v>
      </c>
      <c r="L43" s="145"/>
      <c r="M43" s="145" t="s">
        <v>185</v>
      </c>
      <c r="N43" s="145">
        <v>3</v>
      </c>
      <c r="O43" s="145">
        <v>1</v>
      </c>
      <c r="P43" s="145">
        <v>106</v>
      </c>
      <c r="Q43" s="165"/>
      <c r="R43" s="166"/>
      <c r="S43" s="167"/>
      <c r="T43" s="168"/>
      <c r="U43" s="166"/>
      <c r="V43" s="166"/>
      <c r="W43" s="169"/>
      <c r="X43" s="170"/>
      <c r="Y43" s="170"/>
      <c r="Z43" s="170"/>
      <c r="AA43" s="161"/>
      <c r="AB43" s="53"/>
      <c r="AC43" s="53"/>
      <c r="AD43" s="54"/>
      <c r="AE43" s="54"/>
      <c r="AF43" s="55"/>
      <c r="AG43" s="56"/>
      <c r="AH43" s="41"/>
      <c r="AI43" s="41"/>
      <c r="AJ43" s="41"/>
      <c r="AK43" s="19"/>
      <c r="AL43" s="40"/>
      <c r="AM43" s="34"/>
      <c r="AN43" s="4"/>
      <c r="AO43"/>
      <c r="AP43"/>
      <c r="AQ43"/>
      <c r="AR43"/>
      <c r="AS43"/>
      <c r="AT43"/>
      <c r="AU43"/>
      <c r="AV43"/>
      <c r="AW43"/>
      <c r="AX43"/>
      <c r="AY43"/>
    </row>
    <row r="44" spans="1:51" ht="15.5">
      <c r="A44" s="145" t="s">
        <v>211</v>
      </c>
      <c r="B44" s="145"/>
      <c r="C44" s="145"/>
      <c r="D44" s="145">
        <v>104607</v>
      </c>
      <c r="E44" s="145" t="s">
        <v>234</v>
      </c>
      <c r="F44" s="145">
        <v>2010.05</v>
      </c>
      <c r="G44" s="145">
        <v>346</v>
      </c>
      <c r="H44" s="145">
        <f t="shared" si="6"/>
        <v>16.950000000000045</v>
      </c>
      <c r="I44" s="145" t="s">
        <v>307</v>
      </c>
      <c r="J44" s="145"/>
      <c r="K44" s="145">
        <v>59</v>
      </c>
      <c r="L44" s="145"/>
      <c r="M44" s="145" t="s">
        <v>185</v>
      </c>
      <c r="N44" s="145">
        <v>3</v>
      </c>
      <c r="O44" s="145">
        <v>1</v>
      </c>
      <c r="P44" s="145">
        <v>48</v>
      </c>
      <c r="Q44" s="165"/>
      <c r="R44" s="166"/>
      <c r="S44" s="167"/>
      <c r="T44" s="168"/>
      <c r="U44" s="166"/>
      <c r="V44" s="166"/>
      <c r="W44" s="169"/>
      <c r="X44" s="170"/>
      <c r="Y44" s="170"/>
      <c r="Z44" s="170"/>
      <c r="AA44" s="161"/>
      <c r="AB44" s="53"/>
      <c r="AC44" s="53"/>
      <c r="AD44" s="54"/>
      <c r="AE44" s="54"/>
      <c r="AF44" s="55"/>
      <c r="AG44" s="56"/>
      <c r="AH44" s="41"/>
      <c r="AI44" s="41"/>
      <c r="AJ44" s="41"/>
      <c r="AL44" s="40"/>
      <c r="AM44" s="34"/>
    </row>
    <row r="45" spans="1:51" ht="15.5">
      <c r="A45" s="145" t="s">
        <v>211</v>
      </c>
      <c r="B45" s="145"/>
      <c r="C45" s="145"/>
      <c r="D45" s="145">
        <v>130948</v>
      </c>
      <c r="E45" s="145" t="s">
        <v>387</v>
      </c>
      <c r="F45" s="145">
        <v>2018.07</v>
      </c>
      <c r="G45" s="145">
        <v>496</v>
      </c>
      <c r="H45" s="145">
        <f t="shared" si="6"/>
        <v>8.9300000000000637</v>
      </c>
      <c r="I45" s="145" t="s">
        <v>388</v>
      </c>
      <c r="J45" s="145"/>
      <c r="K45" s="145">
        <v>39</v>
      </c>
      <c r="L45" s="145"/>
      <c r="M45" s="145" t="s">
        <v>185</v>
      </c>
      <c r="N45" s="145">
        <v>2</v>
      </c>
      <c r="O45" s="145">
        <v>1</v>
      </c>
      <c r="P45" s="145">
        <v>432</v>
      </c>
      <c r="Q45" s="165"/>
      <c r="R45" s="166"/>
      <c r="S45" s="167"/>
      <c r="T45" s="168"/>
      <c r="U45" s="166"/>
      <c r="V45" s="166"/>
      <c r="W45" s="169"/>
      <c r="X45" s="170"/>
      <c r="Y45" s="170"/>
      <c r="Z45" s="170"/>
      <c r="AA45" s="161"/>
      <c r="AB45" s="53"/>
      <c r="AC45" s="53"/>
      <c r="AD45" s="54"/>
      <c r="AE45" s="54"/>
      <c r="AF45" s="55"/>
      <c r="AG45" s="56"/>
      <c r="AH45" s="41"/>
      <c r="AI45" s="41"/>
      <c r="AJ45" s="41"/>
      <c r="AL45" s="40"/>
      <c r="AM45" s="34"/>
    </row>
    <row r="46" spans="1:51" ht="15.5">
      <c r="A46" s="145" t="s">
        <v>211</v>
      </c>
      <c r="B46" s="145"/>
      <c r="C46" s="145"/>
      <c r="D46" s="145">
        <v>130948</v>
      </c>
      <c r="E46" s="145" t="s">
        <v>387</v>
      </c>
      <c r="F46" s="145">
        <v>2018.07</v>
      </c>
      <c r="G46" s="145">
        <v>496</v>
      </c>
      <c r="H46" s="145">
        <f t="shared" si="6"/>
        <v>8.9300000000000637</v>
      </c>
      <c r="I46" s="145" t="s">
        <v>389</v>
      </c>
      <c r="J46" s="145"/>
      <c r="K46" s="145">
        <v>55</v>
      </c>
      <c r="L46" s="145"/>
      <c r="M46" s="145" t="s">
        <v>185</v>
      </c>
      <c r="N46" s="145">
        <v>2</v>
      </c>
      <c r="O46" s="145">
        <v>2</v>
      </c>
      <c r="P46" s="145">
        <v>64</v>
      </c>
      <c r="Q46" s="165"/>
      <c r="R46" s="166"/>
      <c r="S46" s="167"/>
      <c r="T46" s="168"/>
      <c r="U46" s="166"/>
      <c r="V46" s="166"/>
      <c r="W46" s="169"/>
      <c r="X46" s="170"/>
      <c r="Y46" s="170"/>
      <c r="Z46" s="170"/>
      <c r="AA46" s="162"/>
      <c r="AB46" s="53"/>
      <c r="AC46" s="53"/>
      <c r="AD46" s="54"/>
      <c r="AE46" s="54"/>
      <c r="AF46" s="55"/>
      <c r="AG46" s="56"/>
      <c r="AH46" s="41"/>
      <c r="AI46" s="18"/>
      <c r="AJ46" s="18"/>
      <c r="AK46" s="19" t="e">
        <f>1+(AI46-AD46)/AD46</f>
        <v>#DIV/0!</v>
      </c>
      <c r="AL46" s="40" t="e">
        <f>AJ46/AG46</f>
        <v>#DIV/0!</v>
      </c>
      <c r="AM46" s="34"/>
    </row>
    <row r="47" spans="1:51" ht="15.5">
      <c r="A47" s="145" t="s">
        <v>211</v>
      </c>
      <c r="B47" s="145"/>
      <c r="C47" s="145"/>
      <c r="D47" s="145">
        <v>26333</v>
      </c>
      <c r="E47" s="145" t="s">
        <v>390</v>
      </c>
      <c r="F47" s="145">
        <v>1997.02</v>
      </c>
      <c r="G47" s="145">
        <v>474</v>
      </c>
      <c r="H47" s="145">
        <f t="shared" si="6"/>
        <v>29.980000000000018</v>
      </c>
      <c r="I47" s="145" t="s">
        <v>391</v>
      </c>
      <c r="J47" s="145"/>
      <c r="K47" s="145">
        <v>38</v>
      </c>
      <c r="L47" s="145"/>
      <c r="M47" s="145" t="s">
        <v>186</v>
      </c>
      <c r="N47" s="145">
        <v>2</v>
      </c>
      <c r="O47" s="145">
        <v>1</v>
      </c>
      <c r="P47" s="145">
        <v>234</v>
      </c>
      <c r="Q47" s="165"/>
      <c r="R47" s="166"/>
      <c r="S47" s="167"/>
      <c r="T47" s="168"/>
      <c r="U47" s="166"/>
      <c r="V47" s="166"/>
      <c r="W47" s="169"/>
      <c r="X47" s="170"/>
      <c r="Y47" s="170"/>
      <c r="Z47" s="170"/>
      <c r="AA47" s="162"/>
      <c r="AB47" s="53"/>
      <c r="AC47" s="53"/>
      <c r="AD47" s="54"/>
      <c r="AE47" s="54"/>
      <c r="AF47" s="55"/>
      <c r="AG47" s="56"/>
      <c r="AH47" s="41"/>
      <c r="AI47" s="18"/>
      <c r="AJ47" s="18"/>
      <c r="AK47" s="19" t="e">
        <f>1+(AI47-AD47)/AD47</f>
        <v>#DIV/0!</v>
      </c>
      <c r="AL47" s="40" t="e">
        <f>AJ47/AG47</f>
        <v>#DIV/0!</v>
      </c>
      <c r="AM47" s="34"/>
    </row>
    <row r="48" spans="1:51" ht="15.5">
      <c r="A48" s="145" t="s">
        <v>211</v>
      </c>
      <c r="B48" s="145"/>
      <c r="C48" s="145"/>
      <c r="D48" s="145">
        <v>26333</v>
      </c>
      <c r="E48" s="145" t="s">
        <v>390</v>
      </c>
      <c r="F48" s="145">
        <v>1997.02</v>
      </c>
      <c r="G48" s="145">
        <v>474</v>
      </c>
      <c r="H48" s="145">
        <f t="shared" si="6"/>
        <v>29.980000000000018</v>
      </c>
      <c r="I48" s="145" t="s">
        <v>392</v>
      </c>
      <c r="J48" s="145"/>
      <c r="K48" s="145">
        <v>42</v>
      </c>
      <c r="L48" s="145"/>
      <c r="M48" s="145" t="s">
        <v>186</v>
      </c>
      <c r="N48" s="145">
        <v>2</v>
      </c>
      <c r="O48" s="145">
        <v>1</v>
      </c>
      <c r="P48" s="145">
        <v>180</v>
      </c>
      <c r="Q48" s="165"/>
      <c r="R48" s="166"/>
      <c r="S48" s="167"/>
      <c r="T48" s="168"/>
      <c r="U48" s="166"/>
      <c r="V48" s="166"/>
      <c r="W48" s="169"/>
      <c r="X48" s="170"/>
      <c r="Y48" s="170"/>
      <c r="Z48" s="170"/>
      <c r="AA48" s="162"/>
      <c r="AB48" s="53"/>
      <c r="AC48" s="53"/>
      <c r="AD48" s="54"/>
      <c r="AE48" s="54"/>
      <c r="AF48" s="55"/>
      <c r="AG48" s="56"/>
      <c r="AH48" s="41"/>
      <c r="AI48" s="18"/>
      <c r="AJ48" s="18"/>
      <c r="AK48" s="19" t="e">
        <f>1+(AI48-AD48)/AD48</f>
        <v>#DIV/0!</v>
      </c>
      <c r="AL48" s="40" t="e">
        <f>AJ48/AG48</f>
        <v>#DIV/0!</v>
      </c>
      <c r="AM48" s="34"/>
    </row>
    <row r="49" spans="1:48" ht="15.5">
      <c r="A49" s="145" t="s">
        <v>211</v>
      </c>
      <c r="B49" s="145"/>
      <c r="C49" s="145"/>
      <c r="D49" s="145">
        <v>26333</v>
      </c>
      <c r="E49" s="145" t="s">
        <v>390</v>
      </c>
      <c r="F49" s="145">
        <v>1997.02</v>
      </c>
      <c r="G49" s="145">
        <v>474</v>
      </c>
      <c r="H49" s="145">
        <f t="shared" si="6"/>
        <v>29.980000000000018</v>
      </c>
      <c r="I49" s="145" t="s">
        <v>393</v>
      </c>
      <c r="J49" s="145"/>
      <c r="K49" s="145">
        <v>49</v>
      </c>
      <c r="L49" s="145"/>
      <c r="M49" s="145" t="s">
        <v>185</v>
      </c>
      <c r="N49" s="145">
        <v>3</v>
      </c>
      <c r="O49" s="145">
        <v>1</v>
      </c>
      <c r="P49" s="145">
        <v>60</v>
      </c>
      <c r="Q49" s="165"/>
      <c r="R49" s="166"/>
      <c r="S49" s="167"/>
      <c r="T49" s="168"/>
      <c r="U49" s="166"/>
      <c r="V49" s="166"/>
      <c r="W49" s="169"/>
      <c r="X49" s="170"/>
      <c r="Y49" s="170"/>
      <c r="Z49" s="170"/>
      <c r="AA49" s="161"/>
      <c r="AB49" s="53"/>
      <c r="AC49" s="53"/>
      <c r="AD49" s="54"/>
      <c r="AE49" s="54"/>
      <c r="AF49" s="55"/>
      <c r="AG49" s="56"/>
      <c r="AH49" s="41"/>
      <c r="AI49" s="41"/>
      <c r="AJ49" s="41"/>
      <c r="AL49" s="40"/>
      <c r="AM49" s="34"/>
      <c r="AV49" t="e" cm="1">
        <f t="array" ref="AV49">- 그래프 캡쳐 대신 엑셀도 활용 가능</f>
        <v>#NAME?</v>
      </c>
    </row>
    <row r="50" spans="1:48" ht="15.5">
      <c r="A50" s="145" t="s">
        <v>212</v>
      </c>
      <c r="B50" s="145"/>
      <c r="C50" s="145"/>
      <c r="D50" s="145">
        <v>124679</v>
      </c>
      <c r="E50" s="145" t="s">
        <v>235</v>
      </c>
      <c r="F50" s="145">
        <v>2020.06</v>
      </c>
      <c r="G50" s="145">
        <v>459</v>
      </c>
      <c r="H50" s="145">
        <f t="shared" si="6"/>
        <v>6.9400000000000546</v>
      </c>
      <c r="I50" s="145" t="s">
        <v>308</v>
      </c>
      <c r="J50" s="145"/>
      <c r="K50" s="145">
        <v>59</v>
      </c>
      <c r="L50" s="145"/>
      <c r="M50" s="145" t="s">
        <v>185</v>
      </c>
      <c r="N50" s="145">
        <v>3</v>
      </c>
      <c r="O50" s="145">
        <v>2</v>
      </c>
      <c r="P50" s="145">
        <v>281</v>
      </c>
      <c r="Q50" s="165"/>
      <c r="R50" s="166"/>
      <c r="S50" s="167"/>
      <c r="T50" s="168"/>
      <c r="U50" s="166"/>
      <c r="V50" s="166"/>
      <c r="W50" s="169"/>
      <c r="X50" s="170"/>
      <c r="Y50" s="170"/>
      <c r="Z50" s="170"/>
      <c r="AA50" s="161"/>
      <c r="AB50" s="53"/>
      <c r="AC50" s="53"/>
      <c r="AD50" s="54"/>
      <c r="AE50" s="54"/>
      <c r="AF50" s="55"/>
      <c r="AG50" s="56"/>
      <c r="AH50" s="41"/>
      <c r="AI50" s="41"/>
      <c r="AJ50" s="41"/>
      <c r="AL50" s="40"/>
      <c r="AM50" s="34"/>
    </row>
    <row r="51" spans="1:48" ht="15.5">
      <c r="A51" s="145" t="s">
        <v>212</v>
      </c>
      <c r="B51" s="145"/>
      <c r="C51" s="145"/>
      <c r="D51" s="145">
        <v>124679</v>
      </c>
      <c r="E51" s="145" t="s">
        <v>235</v>
      </c>
      <c r="F51" s="145">
        <v>2020.06</v>
      </c>
      <c r="G51" s="145">
        <v>459</v>
      </c>
      <c r="H51" s="145">
        <f t="shared" si="6"/>
        <v>6.9400000000000546</v>
      </c>
      <c r="I51" s="145" t="s">
        <v>298</v>
      </c>
      <c r="J51" s="145"/>
      <c r="K51" s="145">
        <v>79</v>
      </c>
      <c r="L51" s="145"/>
      <c r="M51" s="145" t="s">
        <v>185</v>
      </c>
      <c r="N51" s="145">
        <v>3</v>
      </c>
      <c r="O51" s="145">
        <v>2</v>
      </c>
      <c r="P51" s="145">
        <v>80</v>
      </c>
      <c r="Q51" s="165"/>
      <c r="R51" s="166"/>
      <c r="S51" s="167"/>
      <c r="T51" s="168"/>
      <c r="U51" s="166"/>
      <c r="V51" s="166"/>
      <c r="W51" s="169"/>
      <c r="X51" s="170"/>
      <c r="Y51" s="170"/>
      <c r="Z51" s="170"/>
      <c r="AA51" s="161"/>
      <c r="AB51" s="53"/>
      <c r="AC51" s="53"/>
      <c r="AD51" s="54"/>
      <c r="AE51" s="54"/>
      <c r="AF51" s="55"/>
      <c r="AG51" s="56"/>
      <c r="AH51" s="41"/>
      <c r="AI51" s="41"/>
      <c r="AJ51" s="41"/>
      <c r="AL51" s="40"/>
      <c r="AM51" s="34"/>
      <c r="AV51" t="e" cm="1">
        <f t="array" ref="AV51">- 엑셀에 값 입력 후 생각정리</f>
        <v>#NAME?</v>
      </c>
    </row>
    <row r="52" spans="1:48" ht="15.5">
      <c r="A52" s="145" t="s">
        <v>212</v>
      </c>
      <c r="B52" s="145"/>
      <c r="C52" s="145"/>
      <c r="D52" s="145">
        <v>124679</v>
      </c>
      <c r="E52" s="145" t="s">
        <v>235</v>
      </c>
      <c r="F52" s="145">
        <v>2020.06</v>
      </c>
      <c r="G52" s="145">
        <v>459</v>
      </c>
      <c r="H52" s="145">
        <f t="shared" si="6"/>
        <v>6.9400000000000546</v>
      </c>
      <c r="I52" s="145" t="s">
        <v>309</v>
      </c>
      <c r="J52" s="145"/>
      <c r="K52" s="145">
        <v>84</v>
      </c>
      <c r="L52" s="145"/>
      <c r="M52" s="145" t="s">
        <v>185</v>
      </c>
      <c r="N52" s="145">
        <v>3</v>
      </c>
      <c r="O52" s="145">
        <v>2</v>
      </c>
      <c r="P52" s="145">
        <v>98</v>
      </c>
      <c r="Q52" s="165"/>
      <c r="R52" s="166"/>
      <c r="S52" s="167"/>
      <c r="T52" s="168"/>
      <c r="U52" s="166"/>
      <c r="V52" s="166"/>
      <c r="W52" s="169"/>
      <c r="X52" s="170"/>
      <c r="Y52" s="170"/>
      <c r="Z52" s="170"/>
      <c r="AA52" s="161"/>
      <c r="AB52" s="53"/>
      <c r="AC52" s="53"/>
      <c r="AD52" s="54"/>
      <c r="AE52" s="54"/>
      <c r="AF52" s="55"/>
      <c r="AG52" s="56"/>
      <c r="AH52" s="41"/>
      <c r="AI52" s="41"/>
      <c r="AJ52" s="41"/>
      <c r="AL52" s="40"/>
      <c r="AM52" s="34"/>
      <c r="AV52" t="s">
        <v>32</v>
      </c>
    </row>
    <row r="53" spans="1:48" ht="15.5">
      <c r="A53" s="145" t="s">
        <v>212</v>
      </c>
      <c r="B53" s="145"/>
      <c r="C53" s="145"/>
      <c r="D53" s="145">
        <v>137226</v>
      </c>
      <c r="E53" s="145" t="s">
        <v>236</v>
      </c>
      <c r="F53" s="145">
        <v>2025.01</v>
      </c>
      <c r="G53" s="145">
        <v>816</v>
      </c>
      <c r="H53" s="145">
        <f t="shared" si="6"/>
        <v>1.9900000000000091</v>
      </c>
      <c r="I53" s="145" t="s">
        <v>299</v>
      </c>
      <c r="J53" s="145"/>
      <c r="K53" s="145">
        <v>59</v>
      </c>
      <c r="L53" s="145"/>
      <c r="M53" s="145" t="s">
        <v>185</v>
      </c>
      <c r="N53" s="145">
        <v>3</v>
      </c>
      <c r="O53" s="145">
        <v>2</v>
      </c>
      <c r="P53" s="145">
        <v>210</v>
      </c>
      <c r="Q53" s="165"/>
      <c r="R53" s="166"/>
      <c r="S53" s="167"/>
      <c r="T53" s="168"/>
      <c r="U53" s="166"/>
      <c r="V53" s="166"/>
      <c r="W53" s="169"/>
      <c r="X53" s="170"/>
      <c r="Y53" s="170"/>
      <c r="Z53" s="170"/>
      <c r="AA53" s="161"/>
      <c r="AB53" s="53"/>
      <c r="AC53" s="53"/>
      <c r="AD53" s="54"/>
      <c r="AE53" s="54"/>
      <c r="AF53" s="55"/>
      <c r="AG53" s="56"/>
      <c r="AH53" s="41"/>
      <c r="AI53" s="41"/>
      <c r="AJ53" s="41"/>
      <c r="AL53" s="40"/>
      <c r="AM53" s="34"/>
      <c r="AV53" t="s">
        <v>33</v>
      </c>
    </row>
    <row r="54" spans="1:48" ht="15.5">
      <c r="A54" s="145" t="s">
        <v>212</v>
      </c>
      <c r="B54" s="145"/>
      <c r="C54" s="145"/>
      <c r="D54" s="145">
        <v>137226</v>
      </c>
      <c r="E54" s="145" t="s">
        <v>236</v>
      </c>
      <c r="F54" s="145">
        <v>2025.01</v>
      </c>
      <c r="G54" s="145">
        <v>816</v>
      </c>
      <c r="H54" s="145">
        <f t="shared" si="6"/>
        <v>1.9900000000000091</v>
      </c>
      <c r="I54" s="145" t="s">
        <v>310</v>
      </c>
      <c r="J54" s="145"/>
      <c r="K54" s="145">
        <v>64</v>
      </c>
      <c r="L54" s="145"/>
      <c r="M54" s="145" t="s">
        <v>185</v>
      </c>
      <c r="N54" s="145">
        <v>3</v>
      </c>
      <c r="O54" s="145">
        <v>2</v>
      </c>
      <c r="P54" s="145">
        <v>122</v>
      </c>
      <c r="Q54" s="165"/>
      <c r="R54" s="166"/>
      <c r="S54" s="167"/>
      <c r="T54" s="168"/>
      <c r="U54" s="166"/>
      <c r="V54" s="166"/>
      <c r="W54" s="169"/>
      <c r="X54" s="170"/>
      <c r="Y54" s="170"/>
      <c r="Z54" s="170"/>
      <c r="AA54" s="161"/>
      <c r="AB54" s="53"/>
      <c r="AC54" s="53"/>
      <c r="AD54" s="54"/>
      <c r="AE54" s="54"/>
      <c r="AF54" s="55"/>
      <c r="AG54" s="56"/>
      <c r="AH54" s="41"/>
      <c r="AI54" s="41"/>
      <c r="AJ54" s="41"/>
      <c r="AL54" s="40"/>
      <c r="AM54" s="34"/>
      <c r="AV54" t="s">
        <v>34</v>
      </c>
    </row>
    <row r="55" spans="1:48" ht="15.5">
      <c r="A55" s="145" t="s">
        <v>212</v>
      </c>
      <c r="B55" s="145"/>
      <c r="C55" s="145"/>
      <c r="D55" s="145">
        <v>137226</v>
      </c>
      <c r="E55" s="145" t="s">
        <v>236</v>
      </c>
      <c r="F55" s="145">
        <v>2025.01</v>
      </c>
      <c r="G55" s="145">
        <v>816</v>
      </c>
      <c r="H55" s="145">
        <f t="shared" si="6"/>
        <v>1.9900000000000091</v>
      </c>
      <c r="I55" s="145" t="s">
        <v>311</v>
      </c>
      <c r="J55" s="145"/>
      <c r="K55" s="145">
        <v>74</v>
      </c>
      <c r="L55" s="145"/>
      <c r="M55" s="145" t="s">
        <v>185</v>
      </c>
      <c r="N55" s="145">
        <v>3</v>
      </c>
      <c r="O55" s="145">
        <v>2</v>
      </c>
      <c r="P55" s="145">
        <v>288</v>
      </c>
      <c r="Q55" s="165"/>
      <c r="R55" s="166"/>
      <c r="S55" s="167"/>
      <c r="T55" s="168"/>
      <c r="U55" s="166"/>
      <c r="V55" s="166"/>
      <c r="W55" s="169"/>
      <c r="X55" s="170"/>
      <c r="Y55" s="170"/>
      <c r="Z55" s="170"/>
      <c r="AA55" s="161"/>
      <c r="AB55" s="53"/>
      <c r="AC55" s="53"/>
      <c r="AD55" s="54"/>
      <c r="AE55" s="54"/>
      <c r="AF55" s="55"/>
      <c r="AG55" s="56"/>
      <c r="AH55" s="41"/>
      <c r="AI55" s="41"/>
      <c r="AJ55" s="41"/>
      <c r="AL55" s="40"/>
      <c r="AM55" s="34"/>
    </row>
    <row r="56" spans="1:48" ht="15.5">
      <c r="A56" s="145" t="s">
        <v>212</v>
      </c>
      <c r="B56" s="145"/>
      <c r="C56" s="145"/>
      <c r="D56" s="145">
        <v>137226</v>
      </c>
      <c r="E56" s="145" t="s">
        <v>236</v>
      </c>
      <c r="F56" s="145">
        <v>2025.01</v>
      </c>
      <c r="G56" s="145">
        <v>816</v>
      </c>
      <c r="H56" s="145">
        <f t="shared" si="6"/>
        <v>1.9900000000000091</v>
      </c>
      <c r="I56" s="145" t="s">
        <v>312</v>
      </c>
      <c r="J56" s="145"/>
      <c r="K56" s="145">
        <v>84</v>
      </c>
      <c r="L56" s="145"/>
      <c r="M56" s="145" t="s">
        <v>185</v>
      </c>
      <c r="N56" s="145">
        <v>3</v>
      </c>
      <c r="O56" s="145">
        <v>2</v>
      </c>
      <c r="P56" s="145">
        <v>146</v>
      </c>
      <c r="Q56" s="165"/>
      <c r="R56" s="166"/>
      <c r="S56" s="167"/>
      <c r="T56" s="168"/>
      <c r="U56" s="166"/>
      <c r="V56" s="166"/>
      <c r="W56" s="169"/>
      <c r="X56" s="170"/>
      <c r="Y56" s="170"/>
      <c r="Z56" s="170"/>
      <c r="AA56" s="31"/>
      <c r="AB56" s="31"/>
      <c r="AC56" s="53"/>
      <c r="AD56" s="54"/>
      <c r="AE56" s="54"/>
      <c r="AF56" s="55"/>
      <c r="AG56" s="56"/>
      <c r="AI56" s="41"/>
      <c r="AJ56" s="41"/>
      <c r="AL56" s="40"/>
      <c r="AM56" s="34"/>
      <c r="AV56" t="s">
        <v>35</v>
      </c>
    </row>
    <row r="57" spans="1:48" ht="15.5">
      <c r="A57" s="145" t="s">
        <v>212</v>
      </c>
      <c r="B57" s="145"/>
      <c r="C57" s="145"/>
      <c r="D57" s="145">
        <v>137226</v>
      </c>
      <c r="E57" s="145" t="s">
        <v>236</v>
      </c>
      <c r="F57" s="145">
        <v>2025.01</v>
      </c>
      <c r="G57" s="145">
        <v>816</v>
      </c>
      <c r="H57" s="145">
        <f t="shared" si="6"/>
        <v>1.9900000000000091</v>
      </c>
      <c r="I57" s="145" t="s">
        <v>394</v>
      </c>
      <c r="J57" s="145"/>
      <c r="K57" s="145">
        <v>109</v>
      </c>
      <c r="L57" s="145"/>
      <c r="M57" s="145" t="s">
        <v>185</v>
      </c>
      <c r="N57" s="145">
        <v>4</v>
      </c>
      <c r="O57" s="145">
        <v>2</v>
      </c>
      <c r="P57" s="145">
        <v>5</v>
      </c>
      <c r="Q57" s="165"/>
      <c r="R57" s="166"/>
      <c r="S57" s="167"/>
      <c r="T57" s="168"/>
      <c r="U57" s="166"/>
      <c r="V57" s="166"/>
      <c r="W57" s="169"/>
      <c r="X57" s="170"/>
      <c r="Y57" s="170"/>
      <c r="Z57" s="170"/>
      <c r="AA57" s="31"/>
      <c r="AB57" s="31"/>
      <c r="AC57" s="53"/>
      <c r="AD57" s="54"/>
      <c r="AE57" s="54"/>
      <c r="AF57" s="55"/>
      <c r="AG57" s="56"/>
      <c r="AI57" s="41"/>
      <c r="AJ57" s="41"/>
      <c r="AL57" s="40"/>
      <c r="AM57" s="34"/>
    </row>
    <row r="58" spans="1:48" ht="15.5">
      <c r="A58" s="145" t="s">
        <v>212</v>
      </c>
      <c r="B58" s="145"/>
      <c r="C58" s="145"/>
      <c r="D58" s="145">
        <v>137226</v>
      </c>
      <c r="E58" s="145" t="s">
        <v>236</v>
      </c>
      <c r="F58" s="145">
        <v>2025.01</v>
      </c>
      <c r="G58" s="145">
        <v>816</v>
      </c>
      <c r="H58" s="145">
        <f t="shared" si="6"/>
        <v>1.9900000000000091</v>
      </c>
      <c r="I58" s="145" t="s">
        <v>395</v>
      </c>
      <c r="J58" s="145"/>
      <c r="K58" s="145">
        <v>126</v>
      </c>
      <c r="L58" s="145"/>
      <c r="M58" s="145" t="s">
        <v>185</v>
      </c>
      <c r="N58" s="145">
        <v>5</v>
      </c>
      <c r="O58" s="145">
        <v>3</v>
      </c>
      <c r="P58" s="145">
        <v>4</v>
      </c>
      <c r="Q58" s="165"/>
      <c r="R58" s="166"/>
      <c r="S58" s="167"/>
      <c r="T58" s="168"/>
      <c r="U58" s="166"/>
      <c r="V58" s="166"/>
      <c r="W58" s="169"/>
      <c r="X58" s="170"/>
      <c r="Y58" s="170"/>
      <c r="Z58" s="170"/>
      <c r="AA58" s="31"/>
      <c r="AB58" s="31"/>
      <c r="AC58" s="53"/>
      <c r="AD58" s="54"/>
      <c r="AE58" s="54"/>
      <c r="AF58" s="55"/>
      <c r="AG58" s="56"/>
      <c r="AI58" s="41"/>
      <c r="AJ58" s="41"/>
      <c r="AL58" s="40"/>
      <c r="AM58" s="34"/>
    </row>
    <row r="59" spans="1:48" ht="15.5">
      <c r="A59" s="145" t="s">
        <v>212</v>
      </c>
      <c r="B59" s="145"/>
      <c r="C59" s="145"/>
      <c r="D59" s="145">
        <v>13053</v>
      </c>
      <c r="E59" s="145" t="s">
        <v>396</v>
      </c>
      <c r="F59" s="145">
        <v>2001.1</v>
      </c>
      <c r="G59" s="145">
        <v>1380</v>
      </c>
      <c r="H59" s="145">
        <f t="shared" si="6"/>
        <v>25.900000000000091</v>
      </c>
      <c r="I59" s="145" t="s">
        <v>316</v>
      </c>
      <c r="J59" s="145"/>
      <c r="K59" s="145">
        <v>56</v>
      </c>
      <c r="L59" s="145"/>
      <c r="M59" s="145" t="s">
        <v>186</v>
      </c>
      <c r="N59" s="145">
        <v>3</v>
      </c>
      <c r="O59" s="145">
        <v>1</v>
      </c>
      <c r="P59" s="145">
        <v>1380</v>
      </c>
      <c r="Q59" s="165"/>
      <c r="R59" s="166"/>
      <c r="S59" s="167"/>
      <c r="T59" s="168"/>
      <c r="U59" s="166"/>
      <c r="V59" s="166"/>
      <c r="W59" s="169"/>
      <c r="X59" s="170"/>
      <c r="Y59" s="170"/>
      <c r="Z59" s="170"/>
      <c r="AA59" s="31"/>
      <c r="AB59" s="31"/>
      <c r="AC59" s="53"/>
      <c r="AD59" s="54"/>
      <c r="AE59" s="54"/>
      <c r="AF59" s="55"/>
      <c r="AG59" s="56"/>
      <c r="AI59" s="41"/>
      <c r="AJ59" s="41"/>
      <c r="AL59" s="40"/>
      <c r="AM59" s="34"/>
    </row>
    <row r="60" spans="1:48" ht="15.5">
      <c r="A60" s="145" t="s">
        <v>212</v>
      </c>
      <c r="B60" s="145"/>
      <c r="C60" s="145"/>
      <c r="D60" s="145">
        <v>113728</v>
      </c>
      <c r="E60" s="145" t="s">
        <v>237</v>
      </c>
      <c r="F60" s="145">
        <v>2018.1</v>
      </c>
      <c r="G60" s="145">
        <v>665</v>
      </c>
      <c r="H60" s="145">
        <f t="shared" si="6"/>
        <v>8.9000000000000909</v>
      </c>
      <c r="I60" s="145" t="s">
        <v>397</v>
      </c>
      <c r="J60" s="145"/>
      <c r="K60" s="145">
        <v>39</v>
      </c>
      <c r="L60" s="145"/>
      <c r="M60" s="145" t="s">
        <v>185</v>
      </c>
      <c r="N60" s="145">
        <v>1</v>
      </c>
      <c r="O60" s="145">
        <v>1</v>
      </c>
      <c r="P60" s="145">
        <v>25</v>
      </c>
      <c r="Q60" s="165"/>
      <c r="R60" s="166"/>
      <c r="S60" s="167"/>
      <c r="T60" s="168"/>
      <c r="U60" s="166"/>
      <c r="V60" s="166"/>
      <c r="W60" s="169"/>
      <c r="X60" s="170"/>
      <c r="Y60" s="170"/>
      <c r="Z60" s="170"/>
      <c r="AA60" s="31"/>
      <c r="AB60" s="31"/>
      <c r="AC60" s="53"/>
      <c r="AD60" s="54"/>
      <c r="AE60" s="54"/>
      <c r="AF60" s="55"/>
      <c r="AG60" s="56"/>
      <c r="AI60" s="41"/>
      <c r="AJ60" s="41"/>
      <c r="AL60" s="40"/>
      <c r="AM60" s="34"/>
    </row>
    <row r="61" spans="1:48" ht="15.5">
      <c r="A61" s="145" t="s">
        <v>212</v>
      </c>
      <c r="B61" s="145"/>
      <c r="C61" s="145"/>
      <c r="D61" s="145">
        <v>113728</v>
      </c>
      <c r="E61" s="145" t="s">
        <v>237</v>
      </c>
      <c r="F61" s="145">
        <v>2018.1</v>
      </c>
      <c r="G61" s="145">
        <v>665</v>
      </c>
      <c r="H61" s="145">
        <f t="shared" si="6"/>
        <v>8.9000000000000909</v>
      </c>
      <c r="I61" s="145" t="s">
        <v>393</v>
      </c>
      <c r="J61" s="145"/>
      <c r="K61" s="145">
        <v>49</v>
      </c>
      <c r="L61" s="145"/>
      <c r="M61" s="145" t="s">
        <v>185</v>
      </c>
      <c r="N61" s="145">
        <v>2</v>
      </c>
      <c r="O61" s="145">
        <v>1</v>
      </c>
      <c r="P61" s="145">
        <v>27</v>
      </c>
      <c r="Q61" s="165"/>
      <c r="R61" s="166"/>
      <c r="S61" s="167"/>
      <c r="T61" s="168"/>
      <c r="U61" s="166"/>
      <c r="V61" s="166"/>
      <c r="W61" s="169"/>
      <c r="X61" s="170"/>
      <c r="Y61" s="170"/>
      <c r="Z61" s="170"/>
      <c r="AA61" s="31"/>
      <c r="AB61" s="31"/>
      <c r="AC61" s="53"/>
      <c r="AD61" s="54"/>
      <c r="AE61" s="54"/>
      <c r="AF61" s="55"/>
      <c r="AG61" s="56"/>
      <c r="AI61" s="41"/>
      <c r="AJ61" s="41"/>
      <c r="AL61" s="40"/>
      <c r="AM61" s="34"/>
    </row>
    <row r="62" spans="1:48" ht="15.5">
      <c r="A62" s="145" t="s">
        <v>212</v>
      </c>
      <c r="B62" s="145"/>
      <c r="C62" s="145"/>
      <c r="D62" s="145">
        <v>113728</v>
      </c>
      <c r="E62" s="145" t="s">
        <v>237</v>
      </c>
      <c r="F62" s="145">
        <v>2018.1</v>
      </c>
      <c r="G62" s="145">
        <v>665</v>
      </c>
      <c r="H62" s="145">
        <f t="shared" si="6"/>
        <v>8.9000000000000909</v>
      </c>
      <c r="I62" s="145" t="s">
        <v>294</v>
      </c>
      <c r="J62" s="145"/>
      <c r="K62" s="145">
        <v>59</v>
      </c>
      <c r="L62" s="145"/>
      <c r="M62" s="145" t="s">
        <v>185</v>
      </c>
      <c r="N62" s="145">
        <v>3</v>
      </c>
      <c r="O62" s="145">
        <v>2</v>
      </c>
      <c r="P62" s="145">
        <v>110</v>
      </c>
      <c r="Q62" s="165"/>
      <c r="R62" s="166"/>
      <c r="S62" s="167"/>
      <c r="T62" s="168"/>
      <c r="U62" s="166"/>
      <c r="V62" s="166"/>
      <c r="W62" s="169"/>
      <c r="X62" s="170"/>
      <c r="Y62" s="170"/>
      <c r="Z62" s="170"/>
      <c r="AA62" s="31"/>
      <c r="AB62" s="31"/>
      <c r="AC62" s="53"/>
      <c r="AD62" s="54"/>
      <c r="AE62" s="54"/>
      <c r="AF62" s="55"/>
      <c r="AG62" s="56"/>
      <c r="AI62" s="41"/>
      <c r="AJ62" s="41"/>
      <c r="AL62" s="40"/>
      <c r="AM62" s="34"/>
    </row>
    <row r="63" spans="1:48" ht="15.5">
      <c r="A63" s="145" t="s">
        <v>212</v>
      </c>
      <c r="B63" s="145"/>
      <c r="C63" s="145"/>
      <c r="D63" s="145">
        <v>113728</v>
      </c>
      <c r="E63" s="145" t="s">
        <v>237</v>
      </c>
      <c r="F63" s="145">
        <v>2018.1</v>
      </c>
      <c r="G63" s="145">
        <v>665</v>
      </c>
      <c r="H63" s="145">
        <f t="shared" si="6"/>
        <v>8.9000000000000909</v>
      </c>
      <c r="I63" s="145" t="s">
        <v>313</v>
      </c>
      <c r="J63" s="145"/>
      <c r="K63" s="145">
        <v>84</v>
      </c>
      <c r="L63" s="145"/>
      <c r="M63" s="145" t="s">
        <v>185</v>
      </c>
      <c r="N63" s="145">
        <v>3</v>
      </c>
      <c r="O63" s="145">
        <v>2</v>
      </c>
      <c r="P63" s="145">
        <v>431</v>
      </c>
      <c r="Q63" s="165"/>
      <c r="R63" s="166"/>
      <c r="S63" s="167"/>
      <c r="T63" s="168"/>
      <c r="U63" s="166"/>
      <c r="V63" s="166"/>
      <c r="W63" s="169"/>
      <c r="X63" s="170"/>
      <c r="Y63" s="170"/>
      <c r="Z63" s="170"/>
      <c r="AA63" s="31"/>
      <c r="AB63" s="31"/>
      <c r="AC63" s="53"/>
      <c r="AD63" s="54"/>
      <c r="AE63" s="54"/>
      <c r="AF63" s="55"/>
      <c r="AG63" s="56"/>
      <c r="AI63" s="41"/>
      <c r="AJ63" s="41"/>
      <c r="AL63" s="40"/>
      <c r="AM63" s="34"/>
    </row>
    <row r="64" spans="1:48" ht="15.5">
      <c r="A64" s="145" t="s">
        <v>212</v>
      </c>
      <c r="B64" s="145"/>
      <c r="C64" s="145"/>
      <c r="D64" s="145">
        <v>113728</v>
      </c>
      <c r="E64" s="145" t="s">
        <v>237</v>
      </c>
      <c r="F64" s="145">
        <v>2018.1</v>
      </c>
      <c r="G64" s="145">
        <v>665</v>
      </c>
      <c r="H64" s="145">
        <f t="shared" si="6"/>
        <v>8.9000000000000909</v>
      </c>
      <c r="I64" s="145" t="s">
        <v>375</v>
      </c>
      <c r="J64" s="145"/>
      <c r="K64" s="145">
        <v>109</v>
      </c>
      <c r="L64" s="145"/>
      <c r="M64" s="145" t="s">
        <v>185</v>
      </c>
      <c r="N64" s="145">
        <v>4</v>
      </c>
      <c r="O64" s="145">
        <v>2</v>
      </c>
      <c r="P64" s="145">
        <v>67</v>
      </c>
      <c r="Q64" s="165"/>
      <c r="R64" s="166"/>
      <c r="S64" s="167"/>
      <c r="T64" s="168"/>
      <c r="U64" s="166"/>
      <c r="V64" s="166"/>
      <c r="W64" s="169"/>
      <c r="X64" s="170"/>
      <c r="Y64" s="170"/>
      <c r="Z64" s="170"/>
      <c r="AA64" s="31"/>
      <c r="AB64" s="31"/>
      <c r="AC64" s="53"/>
      <c r="AD64" s="54"/>
      <c r="AE64" s="54"/>
      <c r="AF64" s="55"/>
      <c r="AG64" s="56"/>
      <c r="AI64" s="41"/>
      <c r="AJ64" s="41"/>
      <c r="AL64" s="40"/>
      <c r="AM64" s="34"/>
    </row>
    <row r="65" spans="1:40" ht="15.5">
      <c r="A65" s="145" t="s">
        <v>398</v>
      </c>
      <c r="B65" s="145"/>
      <c r="C65" s="145"/>
      <c r="D65" s="145">
        <v>25001</v>
      </c>
      <c r="E65" s="145" t="s">
        <v>399</v>
      </c>
      <c r="F65" s="145">
        <v>1998.02</v>
      </c>
      <c r="G65" s="145">
        <v>924</v>
      </c>
      <c r="H65" s="145">
        <f t="shared" si="6"/>
        <v>28.980000000000018</v>
      </c>
      <c r="I65" s="145" t="s">
        <v>400</v>
      </c>
      <c r="J65" s="145"/>
      <c r="K65" s="145">
        <v>39</v>
      </c>
      <c r="L65" s="145"/>
      <c r="M65" s="145" t="s">
        <v>185</v>
      </c>
      <c r="N65" s="145">
        <v>2</v>
      </c>
      <c r="O65" s="145">
        <v>1</v>
      </c>
      <c r="P65" s="145">
        <v>280</v>
      </c>
      <c r="Q65" s="165"/>
      <c r="R65" s="166"/>
      <c r="S65" s="167"/>
      <c r="T65" s="168"/>
      <c r="U65" s="166"/>
      <c r="V65" s="166"/>
      <c r="W65" s="169"/>
      <c r="X65" s="170"/>
      <c r="Y65" s="170"/>
      <c r="Z65" s="170"/>
      <c r="AA65" s="31"/>
      <c r="AB65" s="31"/>
      <c r="AC65" s="53"/>
      <c r="AD65" s="54"/>
      <c r="AE65" s="54"/>
      <c r="AF65" s="55"/>
      <c r="AG65" s="56"/>
      <c r="AI65" s="41"/>
      <c r="AJ65" s="41"/>
      <c r="AL65" s="40"/>
      <c r="AM65" s="34"/>
    </row>
    <row r="66" spans="1:40" ht="15.5">
      <c r="A66" s="145" t="s">
        <v>398</v>
      </c>
      <c r="B66" s="145"/>
      <c r="C66" s="145"/>
      <c r="D66" s="145">
        <v>25001</v>
      </c>
      <c r="E66" s="145" t="s">
        <v>399</v>
      </c>
      <c r="F66" s="145">
        <v>1998.02</v>
      </c>
      <c r="G66" s="145">
        <v>924</v>
      </c>
      <c r="H66" s="145">
        <f t="shared" si="6"/>
        <v>28.980000000000018</v>
      </c>
      <c r="I66" s="145" t="s">
        <v>401</v>
      </c>
      <c r="J66" s="145"/>
      <c r="K66" s="145">
        <v>47</v>
      </c>
      <c r="L66" s="145"/>
      <c r="M66" s="145" t="s">
        <v>185</v>
      </c>
      <c r="N66" s="145">
        <v>3</v>
      </c>
      <c r="O66" s="145">
        <v>1</v>
      </c>
      <c r="P66" s="145">
        <v>350</v>
      </c>
      <c r="Q66" s="165"/>
      <c r="R66" s="166"/>
      <c r="S66" s="167"/>
      <c r="T66" s="168"/>
      <c r="U66" s="166"/>
      <c r="V66" s="166"/>
      <c r="W66" s="169"/>
      <c r="X66" s="170"/>
      <c r="Y66" s="170"/>
      <c r="Z66" s="170"/>
      <c r="AA66" s="31"/>
      <c r="AB66" s="31"/>
      <c r="AC66" s="53"/>
      <c r="AD66" s="54"/>
      <c r="AE66" s="54"/>
      <c r="AF66" s="55"/>
      <c r="AG66" s="56"/>
      <c r="AI66" s="41"/>
      <c r="AJ66" s="41"/>
      <c r="AL66" s="40"/>
      <c r="AM66" s="34"/>
    </row>
    <row r="67" spans="1:40" ht="15.5">
      <c r="A67" s="145" t="s">
        <v>398</v>
      </c>
      <c r="B67" s="145"/>
      <c r="C67" s="145"/>
      <c r="D67" s="145">
        <v>25001</v>
      </c>
      <c r="E67" s="145" t="s">
        <v>399</v>
      </c>
      <c r="F67" s="145">
        <v>1998.02</v>
      </c>
      <c r="G67" s="145">
        <v>924</v>
      </c>
      <c r="H67" s="145">
        <f t="shared" si="6"/>
        <v>28.980000000000018</v>
      </c>
      <c r="I67" s="145" t="s">
        <v>296</v>
      </c>
      <c r="J67" s="145"/>
      <c r="K67" s="145">
        <v>55</v>
      </c>
      <c r="L67" s="145"/>
      <c r="M67" s="145" t="s">
        <v>185</v>
      </c>
      <c r="N67" s="145">
        <v>3</v>
      </c>
      <c r="O67" s="145">
        <v>1</v>
      </c>
      <c r="P67" s="145">
        <v>294</v>
      </c>
      <c r="Q67" s="165"/>
      <c r="R67" s="166"/>
      <c r="S67" s="167"/>
      <c r="T67" s="168"/>
      <c r="U67" s="166"/>
      <c r="V67" s="166"/>
      <c r="W67" s="169"/>
      <c r="X67" s="170"/>
      <c r="Y67" s="170"/>
      <c r="Z67" s="170"/>
      <c r="AA67" s="31"/>
      <c r="AB67" s="31"/>
      <c r="AC67" s="53"/>
      <c r="AD67" s="54"/>
      <c r="AE67" s="54"/>
      <c r="AF67" s="55"/>
      <c r="AG67" s="56"/>
      <c r="AI67" s="41"/>
      <c r="AJ67" s="41"/>
      <c r="AL67" s="40"/>
      <c r="AM67" s="34"/>
    </row>
    <row r="68" spans="1:40" ht="15.5">
      <c r="A68" s="145" t="s">
        <v>213</v>
      </c>
      <c r="B68" s="145"/>
      <c r="C68" s="145"/>
      <c r="D68" s="145">
        <v>146718</v>
      </c>
      <c r="E68" s="145" t="s">
        <v>238</v>
      </c>
      <c r="F68" s="145">
        <v>2023.12</v>
      </c>
      <c r="G68" s="145">
        <v>594</v>
      </c>
      <c r="H68" s="145">
        <f t="shared" si="6"/>
        <v>3.8800000000001091</v>
      </c>
      <c r="I68" s="145" t="s">
        <v>314</v>
      </c>
      <c r="J68" s="145"/>
      <c r="K68" s="145">
        <v>76</v>
      </c>
      <c r="L68" s="145"/>
      <c r="M68" s="145" t="s">
        <v>185</v>
      </c>
      <c r="N68" s="145">
        <v>3</v>
      </c>
      <c r="O68" s="145">
        <v>2</v>
      </c>
      <c r="P68" s="145">
        <v>160</v>
      </c>
      <c r="Q68" s="165"/>
      <c r="R68" s="166"/>
      <c r="S68" s="167"/>
      <c r="T68" s="168"/>
      <c r="U68" s="166"/>
      <c r="V68" s="166"/>
      <c r="W68" s="169"/>
      <c r="X68" s="170"/>
      <c r="Y68" s="170"/>
      <c r="Z68" s="170"/>
      <c r="AA68" s="31"/>
      <c r="AB68" s="31"/>
      <c r="AC68" s="53"/>
      <c r="AD68" s="54"/>
      <c r="AE68" s="54"/>
      <c r="AF68" s="55"/>
      <c r="AG68" s="56"/>
      <c r="AI68" s="41"/>
      <c r="AJ68" s="41"/>
      <c r="AL68" s="40"/>
      <c r="AM68" s="34"/>
    </row>
    <row r="69" spans="1:40" ht="15.5">
      <c r="A69" s="145" t="s">
        <v>213</v>
      </c>
      <c r="B69" s="145"/>
      <c r="C69" s="145"/>
      <c r="D69" s="145">
        <v>146718</v>
      </c>
      <c r="E69" s="145" t="s">
        <v>238</v>
      </c>
      <c r="F69" s="145">
        <v>2023.12</v>
      </c>
      <c r="G69" s="145">
        <v>594</v>
      </c>
      <c r="H69" s="145">
        <f t="shared" si="6"/>
        <v>3.8800000000001091</v>
      </c>
      <c r="I69" s="145" t="s">
        <v>315</v>
      </c>
      <c r="J69" s="145"/>
      <c r="K69" s="145">
        <v>84</v>
      </c>
      <c r="L69" s="145"/>
      <c r="M69" s="145" t="s">
        <v>185</v>
      </c>
      <c r="N69" s="145">
        <v>3</v>
      </c>
      <c r="O69" s="145">
        <v>2</v>
      </c>
      <c r="P69" s="145">
        <v>430</v>
      </c>
      <c r="Q69" s="165"/>
      <c r="R69" s="166"/>
      <c r="S69" s="167"/>
      <c r="T69" s="168"/>
      <c r="U69" s="166"/>
      <c r="V69" s="166"/>
      <c r="W69" s="169"/>
      <c r="X69" s="170"/>
      <c r="Y69" s="170"/>
      <c r="Z69" s="170"/>
      <c r="AA69" s="31"/>
      <c r="AB69" s="31"/>
      <c r="AC69" s="53"/>
      <c r="AD69" s="54"/>
      <c r="AE69" s="54"/>
      <c r="AF69" s="55"/>
      <c r="AG69" s="56"/>
      <c r="AI69" s="41"/>
      <c r="AJ69" s="41"/>
      <c r="AL69" s="40"/>
      <c r="AM69" s="34"/>
    </row>
    <row r="70" spans="1:40" ht="15.5">
      <c r="A70" s="145" t="s">
        <v>213</v>
      </c>
      <c r="B70" s="145"/>
      <c r="C70" s="145"/>
      <c r="D70" s="145">
        <v>146718</v>
      </c>
      <c r="E70" s="145" t="s">
        <v>238</v>
      </c>
      <c r="F70" s="145">
        <v>2023.12</v>
      </c>
      <c r="G70" s="145">
        <v>594</v>
      </c>
      <c r="H70" s="145">
        <f t="shared" si="6"/>
        <v>3.8800000000001091</v>
      </c>
      <c r="I70" s="145" t="s">
        <v>402</v>
      </c>
      <c r="J70" s="145"/>
      <c r="K70" s="145">
        <v>129</v>
      </c>
      <c r="L70" s="145"/>
      <c r="M70" s="145" t="s">
        <v>185</v>
      </c>
      <c r="N70" s="145">
        <v>3</v>
      </c>
      <c r="O70" s="145">
        <v>2</v>
      </c>
      <c r="P70" s="145">
        <v>2</v>
      </c>
      <c r="Q70" s="165"/>
      <c r="R70" s="166"/>
      <c r="S70" s="167"/>
      <c r="T70" s="168"/>
      <c r="U70" s="166"/>
      <c r="V70" s="166"/>
      <c r="W70" s="169"/>
      <c r="X70" s="170"/>
      <c r="Y70" s="170"/>
      <c r="Z70" s="170"/>
      <c r="AA70" s="31"/>
      <c r="AB70" s="31"/>
      <c r="AC70" s="53"/>
      <c r="AD70" s="54"/>
      <c r="AE70" s="54"/>
      <c r="AF70" s="55"/>
      <c r="AG70" s="56"/>
      <c r="AI70" s="41"/>
      <c r="AJ70" s="41"/>
      <c r="AL70" s="40"/>
      <c r="AM70" s="34"/>
    </row>
    <row r="71" spans="1:40" ht="15.5">
      <c r="A71" s="145" t="s">
        <v>213</v>
      </c>
      <c r="B71" s="145"/>
      <c r="C71" s="145"/>
      <c r="D71" s="145">
        <v>146718</v>
      </c>
      <c r="E71" s="145" t="s">
        <v>238</v>
      </c>
      <c r="F71" s="145">
        <v>2023.12</v>
      </c>
      <c r="G71" s="145">
        <v>594</v>
      </c>
      <c r="H71" s="145">
        <f t="shared" ref="H71:H134" si="9">2026-F71+1</f>
        <v>3.8800000000001091</v>
      </c>
      <c r="I71" s="145" t="s">
        <v>403</v>
      </c>
      <c r="J71" s="145"/>
      <c r="K71" s="145">
        <v>144</v>
      </c>
      <c r="L71" s="145"/>
      <c r="M71" s="145" t="s">
        <v>185</v>
      </c>
      <c r="N71" s="145">
        <v>3</v>
      </c>
      <c r="O71" s="145">
        <v>2</v>
      </c>
      <c r="P71" s="145">
        <v>2</v>
      </c>
      <c r="Q71" s="165"/>
      <c r="R71" s="166"/>
      <c r="S71" s="167"/>
      <c r="T71" s="168"/>
      <c r="U71" s="166"/>
      <c r="V71" s="166"/>
      <c r="W71" s="169"/>
      <c r="X71" s="170"/>
      <c r="Y71" s="170"/>
      <c r="Z71" s="170"/>
      <c r="AA71" s="141"/>
      <c r="AB71" s="31"/>
      <c r="AC71" s="53"/>
      <c r="AD71" s="54"/>
      <c r="AE71" s="54"/>
      <c r="AF71" s="55"/>
      <c r="AG71" s="56"/>
      <c r="AI71" s="18"/>
      <c r="AJ71" s="18"/>
      <c r="AK71" s="19" t="e">
        <f>1+(AI71-AD71)/AD71</f>
        <v>#DIV/0!</v>
      </c>
      <c r="AL71" s="40" t="e">
        <f>AJ71/AG71</f>
        <v>#DIV/0!</v>
      </c>
      <c r="AM71" s="34"/>
      <c r="AN71" s="24"/>
    </row>
    <row r="72" spans="1:40" ht="15.5">
      <c r="A72" s="145" t="s">
        <v>214</v>
      </c>
      <c r="B72" s="145"/>
      <c r="C72" s="145"/>
      <c r="D72" s="145">
        <v>7387</v>
      </c>
      <c r="E72" s="145" t="s">
        <v>239</v>
      </c>
      <c r="F72" s="145">
        <v>1997.06</v>
      </c>
      <c r="G72" s="145">
        <v>676</v>
      </c>
      <c r="H72" s="145">
        <f t="shared" si="9"/>
        <v>29.940000000000055</v>
      </c>
      <c r="I72" s="145" t="s">
        <v>316</v>
      </c>
      <c r="J72" s="145"/>
      <c r="K72" s="145">
        <v>59</v>
      </c>
      <c r="L72" s="145"/>
      <c r="M72" s="145" t="s">
        <v>185</v>
      </c>
      <c r="N72" s="145">
        <v>3</v>
      </c>
      <c r="O72" s="145">
        <v>1</v>
      </c>
      <c r="P72" s="145">
        <v>396</v>
      </c>
      <c r="Q72" s="165"/>
      <c r="R72" s="166"/>
      <c r="S72" s="167"/>
      <c r="T72" s="168"/>
      <c r="U72" s="166"/>
      <c r="V72" s="166"/>
      <c r="W72" s="169"/>
      <c r="X72" s="170"/>
      <c r="Y72" s="170"/>
      <c r="Z72" s="170"/>
      <c r="AA72" s="141"/>
      <c r="AB72" s="31"/>
      <c r="AC72" s="53"/>
      <c r="AD72" s="54"/>
      <c r="AE72" s="54"/>
      <c r="AF72" s="55"/>
      <c r="AG72" s="56"/>
      <c r="AI72" s="18"/>
      <c r="AJ72" s="18"/>
      <c r="AK72" s="19" t="e">
        <f>1+(AI72-AD72)/AD72</f>
        <v>#DIV/0!</v>
      </c>
      <c r="AL72" s="40" t="e">
        <f>AJ72/AG72</f>
        <v>#DIV/0!</v>
      </c>
      <c r="AM72" s="34"/>
      <c r="AN72" s="24"/>
    </row>
    <row r="73" spans="1:40" ht="15.5">
      <c r="A73" s="145" t="s">
        <v>214</v>
      </c>
      <c r="B73" s="145"/>
      <c r="C73" s="145"/>
      <c r="D73" s="145">
        <v>7387</v>
      </c>
      <c r="E73" s="145" t="s">
        <v>239</v>
      </c>
      <c r="F73" s="145">
        <v>1997.06</v>
      </c>
      <c r="G73" s="145">
        <v>676</v>
      </c>
      <c r="H73" s="145">
        <f t="shared" si="9"/>
        <v>29.940000000000055</v>
      </c>
      <c r="I73" s="145" t="s">
        <v>317</v>
      </c>
      <c r="J73" s="145"/>
      <c r="K73" s="145">
        <v>71</v>
      </c>
      <c r="L73" s="145"/>
      <c r="M73" s="145" t="s">
        <v>185</v>
      </c>
      <c r="N73" s="145">
        <v>3</v>
      </c>
      <c r="O73" s="145">
        <v>1</v>
      </c>
      <c r="P73" s="145">
        <v>126</v>
      </c>
      <c r="Q73" s="165"/>
      <c r="R73" s="166"/>
      <c r="S73" s="167"/>
      <c r="T73" s="168"/>
      <c r="U73" s="166"/>
      <c r="V73" s="166"/>
      <c r="W73" s="169"/>
      <c r="X73" s="170"/>
      <c r="Y73" s="170"/>
      <c r="Z73" s="170"/>
      <c r="AA73" s="141"/>
      <c r="AB73" s="31"/>
      <c r="AC73" s="53"/>
      <c r="AD73" s="54"/>
      <c r="AE73" s="54"/>
      <c r="AF73" s="55"/>
      <c r="AG73" s="56"/>
      <c r="AI73" s="18"/>
      <c r="AJ73" s="18"/>
      <c r="AK73" s="19" t="e">
        <f>1+(AI73-AD73)/AD73</f>
        <v>#DIV/0!</v>
      </c>
      <c r="AL73" s="40" t="e">
        <f>AJ73/AG73</f>
        <v>#DIV/0!</v>
      </c>
      <c r="AM73" s="34"/>
      <c r="AN73" s="24"/>
    </row>
    <row r="74" spans="1:40" ht="15.5">
      <c r="A74" s="145" t="s">
        <v>214</v>
      </c>
      <c r="B74" s="145"/>
      <c r="C74" s="145"/>
      <c r="D74" s="145">
        <v>7387</v>
      </c>
      <c r="E74" s="145" t="s">
        <v>239</v>
      </c>
      <c r="F74" s="145">
        <v>1997.06</v>
      </c>
      <c r="G74" s="145">
        <v>676</v>
      </c>
      <c r="H74" s="145">
        <f t="shared" si="9"/>
        <v>29.940000000000055</v>
      </c>
      <c r="I74" s="145" t="s">
        <v>318</v>
      </c>
      <c r="J74" s="145"/>
      <c r="K74" s="145">
        <v>84</v>
      </c>
      <c r="L74" s="145"/>
      <c r="M74" s="145" t="s">
        <v>185</v>
      </c>
      <c r="N74" s="145">
        <v>3</v>
      </c>
      <c r="O74" s="145">
        <v>2</v>
      </c>
      <c r="P74" s="145">
        <v>154</v>
      </c>
      <c r="Q74" s="165"/>
      <c r="R74" s="166"/>
      <c r="S74" s="167"/>
      <c r="T74" s="168"/>
      <c r="U74" s="166"/>
      <c r="V74" s="166"/>
      <c r="W74" s="169"/>
      <c r="X74" s="170"/>
      <c r="Y74" s="170"/>
      <c r="Z74" s="170"/>
      <c r="AA74" s="31"/>
      <c r="AB74" s="31"/>
      <c r="AC74" s="53"/>
      <c r="AD74" s="54"/>
      <c r="AE74" s="54"/>
      <c r="AF74" s="55"/>
      <c r="AG74" s="56"/>
      <c r="AI74" s="41"/>
      <c r="AJ74" s="41"/>
      <c r="AL74" s="40"/>
      <c r="AM74" s="34"/>
    </row>
    <row r="75" spans="1:40" ht="15.5">
      <c r="A75" s="145" t="s">
        <v>214</v>
      </c>
      <c r="B75" s="145"/>
      <c r="C75" s="145"/>
      <c r="D75" s="145">
        <v>17300</v>
      </c>
      <c r="E75" s="145" t="s">
        <v>240</v>
      </c>
      <c r="F75" s="145">
        <v>1997.06</v>
      </c>
      <c r="G75" s="145">
        <v>740</v>
      </c>
      <c r="H75" s="145">
        <f t="shared" si="9"/>
        <v>29.940000000000055</v>
      </c>
      <c r="I75" s="145" t="s">
        <v>316</v>
      </c>
      <c r="J75" s="145"/>
      <c r="K75" s="145">
        <v>59</v>
      </c>
      <c r="L75" s="145"/>
      <c r="M75" s="145" t="s">
        <v>185</v>
      </c>
      <c r="N75" s="145">
        <v>3</v>
      </c>
      <c r="O75" s="145">
        <v>1</v>
      </c>
      <c r="P75" s="145">
        <v>352</v>
      </c>
      <c r="Q75" s="165"/>
      <c r="R75" s="166"/>
      <c r="S75" s="167"/>
      <c r="T75" s="168"/>
      <c r="U75" s="166"/>
      <c r="V75" s="166"/>
      <c r="W75" s="169"/>
      <c r="X75" s="170"/>
      <c r="Y75" s="170"/>
      <c r="Z75" s="170"/>
      <c r="AA75" s="31"/>
      <c r="AB75" s="31"/>
      <c r="AC75" s="53"/>
      <c r="AD75" s="54"/>
      <c r="AE75" s="54"/>
      <c r="AF75" s="55"/>
      <c r="AG75" s="56"/>
      <c r="AI75" s="41"/>
      <c r="AJ75" s="41"/>
      <c r="AL75" s="40"/>
      <c r="AM75" s="34"/>
    </row>
    <row r="76" spans="1:40" ht="15.5">
      <c r="A76" s="145" t="s">
        <v>214</v>
      </c>
      <c r="B76" s="145"/>
      <c r="C76" s="145"/>
      <c r="D76" s="145">
        <v>17300</v>
      </c>
      <c r="E76" s="145" t="s">
        <v>240</v>
      </c>
      <c r="F76" s="145">
        <v>1997.06</v>
      </c>
      <c r="G76" s="145">
        <v>740</v>
      </c>
      <c r="H76" s="145">
        <f t="shared" si="9"/>
        <v>29.940000000000055</v>
      </c>
      <c r="I76" s="145" t="s">
        <v>317</v>
      </c>
      <c r="J76" s="145"/>
      <c r="K76" s="145">
        <v>71</v>
      </c>
      <c r="L76" s="145"/>
      <c r="M76" s="145" t="s">
        <v>185</v>
      </c>
      <c r="N76" s="145">
        <v>3</v>
      </c>
      <c r="O76" s="145">
        <v>1</v>
      </c>
      <c r="P76" s="145">
        <v>128</v>
      </c>
      <c r="Q76" s="165"/>
      <c r="R76" s="166"/>
      <c r="S76" s="167"/>
      <c r="T76" s="168"/>
      <c r="U76" s="166"/>
      <c r="V76" s="166"/>
      <c r="W76" s="169"/>
      <c r="X76" s="170"/>
      <c r="Y76" s="170"/>
      <c r="Z76" s="170"/>
      <c r="AA76" s="31"/>
      <c r="AB76" s="31"/>
      <c r="AC76" s="53"/>
      <c r="AD76" s="54"/>
      <c r="AE76" s="54"/>
      <c r="AF76" s="55"/>
      <c r="AG76" s="56"/>
      <c r="AI76" s="41"/>
      <c r="AJ76" s="41"/>
      <c r="AL76" s="40"/>
      <c r="AM76" s="34"/>
    </row>
    <row r="77" spans="1:40" ht="15.5">
      <c r="A77" s="145" t="s">
        <v>214</v>
      </c>
      <c r="B77" s="145"/>
      <c r="C77" s="145"/>
      <c r="D77" s="145">
        <v>17300</v>
      </c>
      <c r="E77" s="145" t="s">
        <v>240</v>
      </c>
      <c r="F77" s="145">
        <v>1997.06</v>
      </c>
      <c r="G77" s="145">
        <v>740</v>
      </c>
      <c r="H77" s="145">
        <f t="shared" si="9"/>
        <v>29.940000000000055</v>
      </c>
      <c r="I77" s="145" t="s">
        <v>319</v>
      </c>
      <c r="J77" s="145"/>
      <c r="K77" s="145">
        <v>84</v>
      </c>
      <c r="L77" s="145"/>
      <c r="M77" s="145" t="s">
        <v>186</v>
      </c>
      <c r="N77" s="145">
        <v>3</v>
      </c>
      <c r="O77" s="145">
        <v>2</v>
      </c>
      <c r="P77" s="145">
        <v>260</v>
      </c>
      <c r="Q77" s="165"/>
      <c r="R77" s="166"/>
      <c r="S77" s="167"/>
      <c r="T77" s="168"/>
      <c r="U77" s="166"/>
      <c r="V77" s="166"/>
      <c r="W77" s="169"/>
      <c r="X77" s="170"/>
      <c r="Y77" s="170"/>
      <c r="Z77" s="170"/>
      <c r="AA77" s="31"/>
      <c r="AB77" s="31"/>
      <c r="AC77" s="53"/>
      <c r="AD77" s="54"/>
      <c r="AE77" s="54"/>
      <c r="AF77" s="55"/>
      <c r="AG77" s="56"/>
      <c r="AI77" s="41"/>
      <c r="AJ77" s="41"/>
      <c r="AL77" s="40"/>
      <c r="AM77" s="34"/>
    </row>
    <row r="78" spans="1:40" ht="15.5">
      <c r="A78" s="145" t="s">
        <v>214</v>
      </c>
      <c r="B78" s="145"/>
      <c r="C78" s="145"/>
      <c r="D78" s="145">
        <v>11266</v>
      </c>
      <c r="E78" s="145" t="s">
        <v>404</v>
      </c>
      <c r="F78" s="145">
        <v>1997.08</v>
      </c>
      <c r="G78" s="145">
        <v>401</v>
      </c>
      <c r="H78" s="145">
        <f t="shared" si="9"/>
        <v>29.920000000000073</v>
      </c>
      <c r="I78" s="145" t="s">
        <v>405</v>
      </c>
      <c r="J78" s="145"/>
      <c r="K78" s="145">
        <v>28</v>
      </c>
      <c r="L78" s="145"/>
      <c r="M78" s="145" t="s">
        <v>186</v>
      </c>
      <c r="N78" s="145">
        <v>1</v>
      </c>
      <c r="O78" s="145">
        <v>1</v>
      </c>
      <c r="P78" s="145">
        <v>284</v>
      </c>
      <c r="Q78" s="165"/>
      <c r="R78" s="166"/>
      <c r="S78" s="167"/>
      <c r="T78" s="168"/>
      <c r="U78" s="166"/>
      <c r="V78" s="166"/>
      <c r="W78" s="169"/>
      <c r="X78" s="170"/>
      <c r="Y78" s="170"/>
      <c r="Z78" s="170"/>
      <c r="AA78" s="141"/>
      <c r="AB78" s="31"/>
      <c r="AC78" s="53"/>
      <c r="AD78" s="54"/>
      <c r="AE78" s="54"/>
      <c r="AF78" s="55"/>
      <c r="AG78" s="56"/>
      <c r="AI78" s="18"/>
      <c r="AJ78" s="18"/>
      <c r="AK78" s="19" t="e">
        <f>1+(AI78-AD78)/AD78</f>
        <v>#DIV/0!</v>
      </c>
      <c r="AL78" s="40" t="e">
        <f>AJ78/AG78</f>
        <v>#DIV/0!</v>
      </c>
      <c r="AM78" s="34"/>
    </row>
    <row r="79" spans="1:40" ht="15.5">
      <c r="A79" s="145" t="s">
        <v>214</v>
      </c>
      <c r="B79" s="145"/>
      <c r="C79" s="145"/>
      <c r="D79" s="145">
        <v>11266</v>
      </c>
      <c r="E79" s="145" t="s">
        <v>404</v>
      </c>
      <c r="F79" s="145">
        <v>1997.08</v>
      </c>
      <c r="G79" s="145">
        <v>401</v>
      </c>
      <c r="H79" s="145">
        <f t="shared" si="9"/>
        <v>29.920000000000073</v>
      </c>
      <c r="I79" s="145" t="s">
        <v>406</v>
      </c>
      <c r="J79" s="145"/>
      <c r="K79" s="145">
        <v>30</v>
      </c>
      <c r="L79" s="145"/>
      <c r="M79" s="145" t="s">
        <v>186</v>
      </c>
      <c r="N79" s="145">
        <v>1</v>
      </c>
      <c r="O79" s="145">
        <v>1</v>
      </c>
      <c r="P79" s="145">
        <v>59</v>
      </c>
      <c r="Q79" s="165"/>
      <c r="R79" s="166"/>
      <c r="S79" s="167"/>
      <c r="T79" s="168"/>
      <c r="U79" s="166"/>
      <c r="V79" s="166"/>
      <c r="W79" s="169"/>
      <c r="X79" s="170"/>
      <c r="Y79" s="170"/>
      <c r="Z79" s="170"/>
      <c r="AA79" s="141"/>
      <c r="AB79" s="31"/>
      <c r="AC79" s="53"/>
      <c r="AD79" s="54"/>
      <c r="AE79" s="54"/>
      <c r="AF79" s="55"/>
      <c r="AG79" s="56"/>
      <c r="AI79" s="18"/>
      <c r="AJ79" s="18"/>
      <c r="AK79" s="19" t="e">
        <f>1+(AI79-AD79)/AD79</f>
        <v>#DIV/0!</v>
      </c>
      <c r="AL79" s="40" t="e">
        <f>AJ79/AG79</f>
        <v>#DIV/0!</v>
      </c>
      <c r="AM79" s="34"/>
    </row>
    <row r="80" spans="1:40" ht="15.5">
      <c r="A80" s="145" t="s">
        <v>214</v>
      </c>
      <c r="B80" s="145"/>
      <c r="C80" s="145"/>
      <c r="D80" s="145">
        <v>11266</v>
      </c>
      <c r="E80" s="145" t="s">
        <v>404</v>
      </c>
      <c r="F80" s="145">
        <v>1997.08</v>
      </c>
      <c r="G80" s="145">
        <v>401</v>
      </c>
      <c r="H80" s="145">
        <f t="shared" si="9"/>
        <v>29.920000000000073</v>
      </c>
      <c r="I80" s="145" t="s">
        <v>383</v>
      </c>
      <c r="J80" s="145"/>
      <c r="K80" s="145">
        <v>38</v>
      </c>
      <c r="L80" s="145"/>
      <c r="M80" s="145" t="s">
        <v>186</v>
      </c>
      <c r="N80" s="145">
        <v>2</v>
      </c>
      <c r="O80" s="145">
        <v>1</v>
      </c>
      <c r="P80" s="145">
        <v>29</v>
      </c>
      <c r="Q80" s="165"/>
      <c r="R80" s="166"/>
      <c r="S80" s="167"/>
      <c r="T80" s="168"/>
      <c r="U80" s="166"/>
      <c r="V80" s="166"/>
      <c r="W80" s="169"/>
      <c r="X80" s="170"/>
      <c r="Y80" s="170"/>
      <c r="Z80" s="170"/>
      <c r="AA80" s="31"/>
      <c r="AB80" s="31"/>
      <c r="AC80" s="53"/>
      <c r="AD80" s="54"/>
      <c r="AE80" s="54"/>
      <c r="AF80" s="55"/>
      <c r="AG80" s="56"/>
      <c r="AI80" s="41"/>
      <c r="AJ80" s="41"/>
      <c r="AL80" s="40"/>
      <c r="AM80" s="34"/>
    </row>
    <row r="81" spans="1:40" ht="15.5">
      <c r="A81" s="145" t="s">
        <v>214</v>
      </c>
      <c r="B81" s="145"/>
      <c r="C81" s="145"/>
      <c r="D81" s="145">
        <v>11266</v>
      </c>
      <c r="E81" s="145" t="s">
        <v>404</v>
      </c>
      <c r="F81" s="145">
        <v>1997.08</v>
      </c>
      <c r="G81" s="145">
        <v>401</v>
      </c>
      <c r="H81" s="145">
        <f t="shared" si="9"/>
        <v>29.920000000000073</v>
      </c>
      <c r="I81" s="145" t="s">
        <v>407</v>
      </c>
      <c r="J81" s="145"/>
      <c r="K81" s="145">
        <v>43</v>
      </c>
      <c r="L81" s="145"/>
      <c r="M81" s="145" t="s">
        <v>186</v>
      </c>
      <c r="N81" s="145">
        <v>2</v>
      </c>
      <c r="O81" s="145">
        <v>1</v>
      </c>
      <c r="P81" s="145">
        <v>29</v>
      </c>
      <c r="Q81" s="165"/>
      <c r="R81" s="166"/>
      <c r="S81" s="167"/>
      <c r="T81" s="168"/>
      <c r="U81" s="166"/>
      <c r="V81" s="166"/>
      <c r="W81" s="169"/>
      <c r="X81" s="170"/>
      <c r="Y81" s="170"/>
      <c r="Z81" s="170"/>
      <c r="AA81" s="31"/>
      <c r="AB81" s="31"/>
      <c r="AC81" s="53"/>
      <c r="AD81" s="54"/>
      <c r="AE81" s="54"/>
      <c r="AF81" s="55"/>
      <c r="AG81" s="56"/>
      <c r="AI81" s="41"/>
      <c r="AJ81" s="41"/>
      <c r="AL81" s="40"/>
      <c r="AM81" s="34"/>
    </row>
    <row r="82" spans="1:40" ht="15.5">
      <c r="A82" s="145" t="s">
        <v>214</v>
      </c>
      <c r="B82" s="145"/>
      <c r="C82" s="145"/>
      <c r="D82" s="145">
        <v>7389</v>
      </c>
      <c r="E82" s="145" t="s">
        <v>241</v>
      </c>
      <c r="F82" s="145">
        <v>1997.03</v>
      </c>
      <c r="G82" s="145">
        <v>612</v>
      </c>
      <c r="H82" s="145">
        <f t="shared" si="9"/>
        <v>29.970000000000027</v>
      </c>
      <c r="I82" s="145" t="s">
        <v>316</v>
      </c>
      <c r="J82" s="145"/>
      <c r="K82" s="145">
        <v>59</v>
      </c>
      <c r="L82" s="145"/>
      <c r="M82" s="145" t="s">
        <v>185</v>
      </c>
      <c r="N82" s="145">
        <v>3</v>
      </c>
      <c r="O82" s="145">
        <v>1</v>
      </c>
      <c r="P82" s="145">
        <v>316</v>
      </c>
      <c r="Q82" s="165"/>
      <c r="R82" s="166"/>
      <c r="S82" s="167"/>
      <c r="T82" s="168"/>
      <c r="U82" s="166"/>
      <c r="V82" s="166"/>
      <c r="W82" s="169"/>
      <c r="X82" s="170"/>
      <c r="Y82" s="170"/>
      <c r="Z82" s="170"/>
      <c r="AA82" s="31"/>
      <c r="AB82" s="31"/>
      <c r="AC82" s="53"/>
      <c r="AD82" s="54"/>
      <c r="AE82" s="54"/>
      <c r="AF82" s="55"/>
      <c r="AG82" s="56"/>
      <c r="AI82" s="41"/>
      <c r="AJ82" s="41"/>
      <c r="AL82" s="40"/>
      <c r="AM82" s="34"/>
    </row>
    <row r="83" spans="1:40" ht="15.5">
      <c r="A83" s="145" t="s">
        <v>214</v>
      </c>
      <c r="B83" s="145"/>
      <c r="C83" s="145"/>
      <c r="D83" s="145">
        <v>7389</v>
      </c>
      <c r="E83" s="145" t="s">
        <v>241</v>
      </c>
      <c r="F83" s="145">
        <v>1997.03</v>
      </c>
      <c r="G83" s="145">
        <v>612</v>
      </c>
      <c r="H83" s="145">
        <f t="shared" si="9"/>
        <v>29.970000000000027</v>
      </c>
      <c r="I83" s="145" t="s">
        <v>317</v>
      </c>
      <c r="J83" s="145"/>
      <c r="K83" s="145">
        <v>70</v>
      </c>
      <c r="L83" s="145"/>
      <c r="M83" s="145" t="s">
        <v>185</v>
      </c>
      <c r="N83" s="145">
        <v>3</v>
      </c>
      <c r="O83" s="145">
        <v>1</v>
      </c>
      <c r="P83" s="145">
        <v>124</v>
      </c>
      <c r="Q83" s="165"/>
      <c r="R83" s="166"/>
      <c r="S83" s="167"/>
      <c r="T83" s="168"/>
      <c r="U83" s="166"/>
      <c r="V83" s="166"/>
      <c r="W83" s="169"/>
      <c r="X83" s="170"/>
      <c r="Y83" s="170"/>
      <c r="Z83" s="170"/>
      <c r="AA83" s="31"/>
      <c r="AB83" s="31"/>
      <c r="AC83" s="53"/>
      <c r="AD83" s="54"/>
      <c r="AE83" s="54"/>
      <c r="AF83" s="55"/>
      <c r="AG83" s="56"/>
      <c r="AI83" s="41"/>
      <c r="AJ83" s="41"/>
      <c r="AL83" s="40"/>
      <c r="AM83" s="34"/>
    </row>
    <row r="84" spans="1:40" ht="15.5">
      <c r="A84" s="145" t="s">
        <v>214</v>
      </c>
      <c r="B84" s="145"/>
      <c r="C84" s="145"/>
      <c r="D84" s="145">
        <v>7389</v>
      </c>
      <c r="E84" s="145" t="s">
        <v>241</v>
      </c>
      <c r="F84" s="145">
        <v>1997.03</v>
      </c>
      <c r="G84" s="145">
        <v>612</v>
      </c>
      <c r="H84" s="145">
        <f t="shared" si="9"/>
        <v>29.970000000000027</v>
      </c>
      <c r="I84" s="145" t="s">
        <v>319</v>
      </c>
      <c r="J84" s="145"/>
      <c r="K84" s="145">
        <v>84</v>
      </c>
      <c r="L84" s="145"/>
      <c r="M84" s="145" t="s">
        <v>185</v>
      </c>
      <c r="N84" s="145">
        <v>3</v>
      </c>
      <c r="O84" s="145">
        <v>2</v>
      </c>
      <c r="P84" s="145">
        <v>172</v>
      </c>
      <c r="Q84" s="165"/>
      <c r="R84" s="166"/>
      <c r="S84" s="167"/>
      <c r="T84" s="168"/>
      <c r="U84" s="166"/>
      <c r="V84" s="166"/>
      <c r="W84" s="169"/>
      <c r="X84" s="170"/>
      <c r="Y84" s="170"/>
      <c r="Z84" s="170"/>
      <c r="AA84" s="31"/>
      <c r="AB84" s="31"/>
      <c r="AC84" s="53"/>
      <c r="AD84" s="54"/>
      <c r="AE84" s="54"/>
      <c r="AF84" s="55"/>
      <c r="AG84" s="56"/>
      <c r="AI84" s="41"/>
      <c r="AJ84" s="41"/>
      <c r="AL84" s="40"/>
      <c r="AM84" s="34"/>
    </row>
    <row r="85" spans="1:40" ht="15.5">
      <c r="A85" s="145" t="s">
        <v>214</v>
      </c>
      <c r="B85" s="145"/>
      <c r="C85" s="145"/>
      <c r="D85" s="145">
        <v>7392</v>
      </c>
      <c r="E85" s="145" t="s">
        <v>242</v>
      </c>
      <c r="F85" s="145">
        <v>1997.03</v>
      </c>
      <c r="G85" s="145">
        <v>840</v>
      </c>
      <c r="H85" s="145">
        <f t="shared" si="9"/>
        <v>29.970000000000027</v>
      </c>
      <c r="I85" s="145" t="s">
        <v>320</v>
      </c>
      <c r="J85" s="145"/>
      <c r="K85" s="145">
        <v>59</v>
      </c>
      <c r="L85" s="145"/>
      <c r="M85" s="145" t="s">
        <v>185</v>
      </c>
      <c r="N85" s="145">
        <v>3</v>
      </c>
      <c r="O85" s="145">
        <v>1</v>
      </c>
      <c r="P85" s="145">
        <v>556</v>
      </c>
      <c r="Q85" s="165"/>
      <c r="R85" s="166"/>
      <c r="S85" s="167"/>
      <c r="T85" s="168"/>
      <c r="U85" s="166"/>
      <c r="V85" s="166"/>
      <c r="W85" s="169"/>
      <c r="X85" s="170"/>
      <c r="Y85" s="170"/>
      <c r="Z85" s="170"/>
      <c r="AA85" s="31"/>
      <c r="AB85" s="31"/>
      <c r="AC85" s="53"/>
      <c r="AD85" s="54"/>
      <c r="AE85" s="54"/>
      <c r="AF85" s="55"/>
      <c r="AG85" s="56"/>
      <c r="AI85" s="41"/>
      <c r="AJ85" s="41"/>
      <c r="AL85" s="40"/>
      <c r="AM85" s="34"/>
    </row>
    <row r="86" spans="1:40" ht="15.5">
      <c r="A86" s="145" t="s">
        <v>214</v>
      </c>
      <c r="B86" s="145"/>
      <c r="C86" s="145"/>
      <c r="D86" s="145">
        <v>7392</v>
      </c>
      <c r="E86" s="145" t="s">
        <v>242</v>
      </c>
      <c r="F86" s="145">
        <v>1997.03</v>
      </c>
      <c r="G86" s="145">
        <v>840</v>
      </c>
      <c r="H86" s="145">
        <f t="shared" si="9"/>
        <v>29.970000000000027</v>
      </c>
      <c r="I86" s="145" t="s">
        <v>321</v>
      </c>
      <c r="J86" s="145"/>
      <c r="K86" s="145">
        <v>70</v>
      </c>
      <c r="L86" s="145"/>
      <c r="M86" s="145" t="s">
        <v>185</v>
      </c>
      <c r="N86" s="145">
        <v>3</v>
      </c>
      <c r="O86" s="145">
        <v>1</v>
      </c>
      <c r="P86" s="145">
        <v>120</v>
      </c>
      <c r="Q86" s="165"/>
      <c r="R86" s="166"/>
      <c r="S86" s="167"/>
      <c r="T86" s="168"/>
      <c r="U86" s="166"/>
      <c r="V86" s="166"/>
      <c r="W86" s="169"/>
      <c r="X86" s="170"/>
      <c r="Y86" s="170"/>
      <c r="Z86" s="170"/>
      <c r="AA86" s="31"/>
      <c r="AB86" s="31"/>
      <c r="AC86" s="53"/>
      <c r="AD86" s="54"/>
      <c r="AE86" s="54"/>
      <c r="AF86" s="55"/>
      <c r="AG86" s="56"/>
      <c r="AI86" s="41"/>
      <c r="AJ86" s="41"/>
      <c r="AL86" s="40"/>
      <c r="AM86" s="34"/>
    </row>
    <row r="87" spans="1:40" ht="15.5">
      <c r="A87" s="145" t="s">
        <v>214</v>
      </c>
      <c r="B87" s="145"/>
      <c r="C87" s="145"/>
      <c r="D87" s="145">
        <v>7392</v>
      </c>
      <c r="E87" s="145" t="s">
        <v>242</v>
      </c>
      <c r="F87" s="145">
        <v>1997.03</v>
      </c>
      <c r="G87" s="145">
        <v>840</v>
      </c>
      <c r="H87" s="145">
        <f t="shared" si="9"/>
        <v>29.970000000000027</v>
      </c>
      <c r="I87" s="145" t="s">
        <v>322</v>
      </c>
      <c r="J87" s="145"/>
      <c r="K87" s="145">
        <v>84</v>
      </c>
      <c r="L87" s="145"/>
      <c r="M87" s="145" t="s">
        <v>185</v>
      </c>
      <c r="N87" s="145">
        <v>3</v>
      </c>
      <c r="O87" s="145">
        <v>2</v>
      </c>
      <c r="P87" s="145">
        <v>164</v>
      </c>
      <c r="Q87" s="165"/>
      <c r="R87" s="166"/>
      <c r="S87" s="167"/>
      <c r="T87" s="168"/>
      <c r="U87" s="166"/>
      <c r="V87" s="166"/>
      <c r="W87" s="169"/>
      <c r="X87" s="170"/>
      <c r="Y87" s="170"/>
      <c r="Z87" s="170"/>
      <c r="AA87" s="31"/>
      <c r="AB87" s="31"/>
      <c r="AC87" s="53"/>
      <c r="AD87" s="54"/>
      <c r="AE87" s="54"/>
      <c r="AF87" s="55"/>
      <c r="AG87" s="56"/>
      <c r="AI87" s="41"/>
      <c r="AJ87" s="41"/>
      <c r="AL87" s="40"/>
      <c r="AM87" s="34"/>
    </row>
    <row r="88" spans="1:40" ht="15.5">
      <c r="A88" s="145" t="s">
        <v>214</v>
      </c>
      <c r="B88" s="145"/>
      <c r="C88" s="145"/>
      <c r="D88" s="145">
        <v>7393</v>
      </c>
      <c r="E88" s="145" t="s">
        <v>243</v>
      </c>
      <c r="F88" s="145">
        <v>1996.04</v>
      </c>
      <c r="G88" s="145">
        <v>498</v>
      </c>
      <c r="H88" s="145">
        <f t="shared" si="9"/>
        <v>30.960000000000036</v>
      </c>
      <c r="I88" s="145" t="s">
        <v>316</v>
      </c>
      <c r="J88" s="145"/>
      <c r="K88" s="145">
        <v>59</v>
      </c>
      <c r="L88" s="145"/>
      <c r="M88" s="145" t="s">
        <v>185</v>
      </c>
      <c r="N88" s="145">
        <v>3</v>
      </c>
      <c r="O88" s="145">
        <v>1</v>
      </c>
      <c r="P88" s="145">
        <v>206</v>
      </c>
      <c r="Q88" s="165"/>
      <c r="R88" s="166"/>
      <c r="S88" s="167"/>
      <c r="T88" s="168"/>
      <c r="U88" s="166"/>
      <c r="V88" s="166"/>
      <c r="W88" s="169"/>
      <c r="X88" s="170"/>
      <c r="Y88" s="170"/>
      <c r="Z88" s="170"/>
      <c r="AA88" s="141"/>
      <c r="AB88" s="31"/>
      <c r="AC88" s="53"/>
      <c r="AD88" s="54"/>
      <c r="AE88" s="54"/>
      <c r="AF88" s="55"/>
      <c r="AG88" s="56"/>
      <c r="AI88" s="18"/>
      <c r="AJ88" s="18"/>
      <c r="AK88" s="19" t="e">
        <f>1+(AI88-AD88)/AD88</f>
        <v>#DIV/0!</v>
      </c>
      <c r="AL88" s="40" t="e">
        <f>AJ88/AG88</f>
        <v>#DIV/0!</v>
      </c>
      <c r="AM88" s="34"/>
      <c r="AN88" s="24"/>
    </row>
    <row r="89" spans="1:40" ht="15.5">
      <c r="A89" s="145" t="s">
        <v>214</v>
      </c>
      <c r="B89" s="145"/>
      <c r="C89" s="145"/>
      <c r="D89" s="145">
        <v>7393</v>
      </c>
      <c r="E89" s="145" t="s">
        <v>243</v>
      </c>
      <c r="F89" s="145">
        <v>1996.04</v>
      </c>
      <c r="G89" s="145">
        <v>498</v>
      </c>
      <c r="H89" s="145">
        <f t="shared" si="9"/>
        <v>30.960000000000036</v>
      </c>
      <c r="I89" s="145" t="s">
        <v>291</v>
      </c>
      <c r="J89" s="145"/>
      <c r="K89" s="145">
        <v>84</v>
      </c>
      <c r="L89" s="145"/>
      <c r="M89" s="145" t="s">
        <v>185</v>
      </c>
      <c r="N89" s="145">
        <v>3</v>
      </c>
      <c r="O89" s="145">
        <v>2</v>
      </c>
      <c r="P89" s="145">
        <v>190</v>
      </c>
      <c r="Q89" s="165"/>
      <c r="R89" s="166"/>
      <c r="S89" s="167"/>
      <c r="T89" s="168"/>
      <c r="U89" s="166"/>
      <c r="V89" s="166"/>
      <c r="W89" s="169"/>
      <c r="X89" s="170"/>
      <c r="Y89" s="170"/>
      <c r="Z89" s="170"/>
      <c r="AA89" s="31"/>
      <c r="AB89" s="31"/>
      <c r="AC89" s="53"/>
      <c r="AD89" s="54"/>
      <c r="AE89" s="54"/>
      <c r="AF89" s="55"/>
      <c r="AG89" s="56"/>
      <c r="AI89" s="41"/>
      <c r="AJ89" s="41"/>
      <c r="AL89" s="40"/>
      <c r="AM89" s="34"/>
    </row>
    <row r="90" spans="1:40" ht="15.5">
      <c r="A90" s="145" t="s">
        <v>214</v>
      </c>
      <c r="B90" s="145"/>
      <c r="C90" s="145"/>
      <c r="D90" s="145">
        <v>7393</v>
      </c>
      <c r="E90" s="145" t="s">
        <v>243</v>
      </c>
      <c r="F90" s="145">
        <v>1996.04</v>
      </c>
      <c r="G90" s="145">
        <v>498</v>
      </c>
      <c r="H90" s="145">
        <f t="shared" si="9"/>
        <v>30.960000000000036</v>
      </c>
      <c r="I90" s="145" t="s">
        <v>408</v>
      </c>
      <c r="J90" s="145"/>
      <c r="K90" s="145">
        <v>108</v>
      </c>
      <c r="L90" s="145"/>
      <c r="M90" s="145" t="s">
        <v>185</v>
      </c>
      <c r="N90" s="145">
        <v>4</v>
      </c>
      <c r="O90" s="145">
        <v>2</v>
      </c>
      <c r="P90" s="145">
        <v>102</v>
      </c>
      <c r="Q90" s="165"/>
      <c r="R90" s="166"/>
      <c r="S90" s="167"/>
      <c r="T90" s="168"/>
      <c r="U90" s="166"/>
      <c r="V90" s="166"/>
      <c r="W90" s="169"/>
      <c r="X90" s="170"/>
      <c r="Y90" s="170"/>
      <c r="Z90" s="170"/>
      <c r="AA90" s="31"/>
      <c r="AB90" s="31"/>
      <c r="AC90" s="53"/>
      <c r="AD90" s="54"/>
      <c r="AE90" s="54"/>
      <c r="AF90" s="55"/>
      <c r="AG90" s="56"/>
      <c r="AI90" s="41"/>
      <c r="AJ90" s="41"/>
      <c r="AL90" s="40"/>
      <c r="AM90" s="34"/>
    </row>
    <row r="91" spans="1:40" ht="15.5">
      <c r="A91" s="145" t="s">
        <v>214</v>
      </c>
      <c r="B91" s="145"/>
      <c r="C91" s="145"/>
      <c r="D91" s="145">
        <v>27682</v>
      </c>
      <c r="E91" s="145" t="s">
        <v>244</v>
      </c>
      <c r="F91" s="145">
        <v>2009.09</v>
      </c>
      <c r="G91" s="145">
        <v>764</v>
      </c>
      <c r="H91" s="145">
        <f t="shared" si="9"/>
        <v>17.910000000000082</v>
      </c>
      <c r="I91" s="145" t="s">
        <v>323</v>
      </c>
      <c r="J91" s="145"/>
      <c r="K91" s="145">
        <v>84</v>
      </c>
      <c r="L91" s="145"/>
      <c r="M91" s="145" t="s">
        <v>185</v>
      </c>
      <c r="N91" s="145">
        <v>3</v>
      </c>
      <c r="O91" s="145">
        <v>2</v>
      </c>
      <c r="P91" s="145">
        <v>664</v>
      </c>
      <c r="Q91" s="165"/>
      <c r="R91" s="166"/>
      <c r="S91" s="167"/>
      <c r="T91" s="168"/>
      <c r="U91" s="166"/>
      <c r="V91" s="166"/>
      <c r="W91" s="169"/>
      <c r="X91" s="170"/>
      <c r="Y91" s="170"/>
      <c r="Z91" s="170"/>
      <c r="AA91" s="31"/>
      <c r="AB91" s="31"/>
      <c r="AC91" s="53"/>
      <c r="AD91" s="54"/>
      <c r="AE91" s="54"/>
      <c r="AF91" s="55"/>
      <c r="AG91" s="56"/>
      <c r="AI91" s="41"/>
      <c r="AJ91" s="41"/>
      <c r="AL91" s="40"/>
      <c r="AM91" s="34"/>
    </row>
    <row r="92" spans="1:40" ht="15.5">
      <c r="A92" s="145" t="s">
        <v>214</v>
      </c>
      <c r="B92" s="145"/>
      <c r="C92" s="145"/>
      <c r="D92" s="145">
        <v>27682</v>
      </c>
      <c r="E92" s="145" t="s">
        <v>244</v>
      </c>
      <c r="F92" s="145">
        <v>2009.09</v>
      </c>
      <c r="G92" s="145">
        <v>764</v>
      </c>
      <c r="H92" s="145">
        <f t="shared" si="9"/>
        <v>17.910000000000082</v>
      </c>
      <c r="I92" s="145" t="s">
        <v>409</v>
      </c>
      <c r="J92" s="145"/>
      <c r="K92" s="145">
        <v>117</v>
      </c>
      <c r="L92" s="145"/>
      <c r="M92" s="145" t="s">
        <v>185</v>
      </c>
      <c r="N92" s="145">
        <v>3</v>
      </c>
      <c r="O92" s="145">
        <v>2</v>
      </c>
      <c r="P92" s="145">
        <v>100</v>
      </c>
      <c r="Q92" s="165"/>
      <c r="R92" s="166"/>
      <c r="S92" s="167"/>
      <c r="T92" s="168"/>
      <c r="U92" s="166"/>
      <c r="V92" s="166"/>
      <c r="W92" s="169"/>
      <c r="X92" s="170"/>
      <c r="Y92" s="170"/>
      <c r="Z92" s="170"/>
      <c r="AA92" s="141"/>
      <c r="AB92" s="31"/>
      <c r="AC92" s="53"/>
      <c r="AD92" s="54"/>
      <c r="AE92" s="54"/>
      <c r="AF92" s="55"/>
      <c r="AG92" s="56"/>
      <c r="AI92" s="18"/>
      <c r="AJ92" s="18"/>
      <c r="AK92" s="19" t="e">
        <f>1+(AI92-AD92)/AD92</f>
        <v>#DIV/0!</v>
      </c>
      <c r="AL92" s="40" t="e">
        <f>AJ92/AG92</f>
        <v>#DIV/0!</v>
      </c>
      <c r="AM92" s="34"/>
      <c r="AN92" s="24"/>
    </row>
    <row r="93" spans="1:40" ht="15.5">
      <c r="A93" s="145" t="s">
        <v>214</v>
      </c>
      <c r="B93" s="145"/>
      <c r="C93" s="145"/>
      <c r="D93" s="145">
        <v>100359</v>
      </c>
      <c r="E93" s="145" t="s">
        <v>245</v>
      </c>
      <c r="F93" s="145">
        <v>2010.06</v>
      </c>
      <c r="G93" s="145">
        <v>1049</v>
      </c>
      <c r="H93" s="145">
        <f t="shared" si="9"/>
        <v>16.940000000000055</v>
      </c>
      <c r="I93" s="145" t="s">
        <v>324</v>
      </c>
      <c r="J93" s="145"/>
      <c r="K93" s="145">
        <v>84</v>
      </c>
      <c r="L93" s="145"/>
      <c r="M93" s="145" t="s">
        <v>185</v>
      </c>
      <c r="N93" s="145">
        <v>3</v>
      </c>
      <c r="O93" s="145">
        <v>2</v>
      </c>
      <c r="P93" s="145">
        <v>515</v>
      </c>
      <c r="Q93" s="165"/>
      <c r="R93" s="166"/>
      <c r="S93" s="167"/>
      <c r="T93" s="168"/>
      <c r="U93" s="166"/>
      <c r="V93" s="166"/>
      <c r="W93" s="169"/>
      <c r="X93" s="170"/>
      <c r="Y93" s="170"/>
      <c r="Z93" s="170"/>
      <c r="AA93" s="141"/>
      <c r="AB93" s="31"/>
      <c r="AC93" s="53"/>
      <c r="AD93" s="54"/>
      <c r="AE93" s="54"/>
      <c r="AF93" s="55"/>
      <c r="AG93" s="56"/>
      <c r="AI93" s="18"/>
      <c r="AJ93" s="18"/>
      <c r="AK93" s="19" t="e">
        <f>1+(AI93-AD93)/AD93</f>
        <v>#DIV/0!</v>
      </c>
      <c r="AL93" s="40" t="e">
        <f>AJ93/AG93</f>
        <v>#DIV/0!</v>
      </c>
      <c r="AM93" s="34"/>
      <c r="AN93" s="24"/>
    </row>
    <row r="94" spans="1:40" ht="15.5">
      <c r="A94" s="145" t="s">
        <v>214</v>
      </c>
      <c r="B94" s="145"/>
      <c r="C94" s="145"/>
      <c r="D94" s="145">
        <v>100359</v>
      </c>
      <c r="E94" s="145" t="s">
        <v>245</v>
      </c>
      <c r="F94" s="145">
        <v>2010.06</v>
      </c>
      <c r="G94" s="145">
        <v>1049</v>
      </c>
      <c r="H94" s="145">
        <f t="shared" si="9"/>
        <v>16.940000000000055</v>
      </c>
      <c r="I94" s="145" t="s">
        <v>410</v>
      </c>
      <c r="J94" s="145"/>
      <c r="K94" s="145">
        <v>108</v>
      </c>
      <c r="L94" s="145"/>
      <c r="M94" s="145" t="s">
        <v>185</v>
      </c>
      <c r="N94" s="145">
        <v>3</v>
      </c>
      <c r="O94" s="145">
        <v>2</v>
      </c>
      <c r="P94" s="145">
        <v>463</v>
      </c>
      <c r="Q94" s="165"/>
      <c r="R94" s="166"/>
      <c r="S94" s="167"/>
      <c r="T94" s="168"/>
      <c r="U94" s="166"/>
      <c r="V94" s="166"/>
      <c r="W94" s="169"/>
      <c r="X94" s="170"/>
      <c r="Y94" s="170"/>
      <c r="Z94" s="170"/>
      <c r="AA94" s="141"/>
      <c r="AB94" s="31"/>
      <c r="AC94" s="53"/>
      <c r="AD94" s="54"/>
      <c r="AE94" s="54"/>
      <c r="AF94" s="55"/>
      <c r="AG94" s="56"/>
      <c r="AI94" s="18"/>
      <c r="AJ94" s="18"/>
      <c r="AK94" s="19" t="e">
        <f>1+(AI94-AD94)/AD94</f>
        <v>#DIV/0!</v>
      </c>
      <c r="AL94" s="40" t="e">
        <f>AJ94/AG94</f>
        <v>#DIV/0!</v>
      </c>
      <c r="AM94" s="34"/>
      <c r="AN94" s="24"/>
    </row>
    <row r="95" spans="1:40" ht="15.5">
      <c r="A95" s="145" t="s">
        <v>214</v>
      </c>
      <c r="B95" s="145"/>
      <c r="C95" s="145"/>
      <c r="D95" s="145">
        <v>100359</v>
      </c>
      <c r="E95" s="145" t="s">
        <v>245</v>
      </c>
      <c r="F95" s="145">
        <v>2010.06</v>
      </c>
      <c r="G95" s="145">
        <v>1049</v>
      </c>
      <c r="H95" s="145">
        <f t="shared" si="9"/>
        <v>16.940000000000055</v>
      </c>
      <c r="I95" s="145" t="s">
        <v>411</v>
      </c>
      <c r="J95" s="145"/>
      <c r="K95" s="145">
        <v>148</v>
      </c>
      <c r="L95" s="145"/>
      <c r="M95" s="145" t="s">
        <v>185</v>
      </c>
      <c r="N95" s="145">
        <v>4</v>
      </c>
      <c r="O95" s="145">
        <v>2</v>
      </c>
      <c r="P95" s="145">
        <v>68</v>
      </c>
      <c r="Q95" s="165"/>
      <c r="R95" s="166"/>
      <c r="S95" s="167"/>
      <c r="T95" s="168"/>
      <c r="U95" s="166"/>
      <c r="V95" s="166"/>
      <c r="W95" s="169"/>
      <c r="X95" s="170"/>
      <c r="Y95" s="170"/>
      <c r="Z95" s="170"/>
      <c r="AA95" s="141"/>
      <c r="AB95" s="31"/>
      <c r="AC95" s="53"/>
      <c r="AD95" s="54"/>
      <c r="AE95" s="54"/>
      <c r="AF95" s="55"/>
      <c r="AG95" s="56"/>
      <c r="AI95" s="18"/>
      <c r="AJ95" s="18"/>
      <c r="AK95" s="19" t="e">
        <f>1+(AI95-AD95)/AD95</f>
        <v>#DIV/0!</v>
      </c>
      <c r="AL95" s="40" t="e">
        <f>AJ95/AG95</f>
        <v>#DIV/0!</v>
      </c>
      <c r="AM95" s="34"/>
    </row>
    <row r="96" spans="1:40" ht="15.5">
      <c r="A96" s="145" t="s">
        <v>214</v>
      </c>
      <c r="B96" s="145"/>
      <c r="C96" s="145"/>
      <c r="D96" s="145">
        <v>100359</v>
      </c>
      <c r="E96" s="145" t="s">
        <v>245</v>
      </c>
      <c r="F96" s="145">
        <v>2010.06</v>
      </c>
      <c r="G96" s="145">
        <v>1049</v>
      </c>
      <c r="H96" s="145">
        <f t="shared" si="9"/>
        <v>16.940000000000055</v>
      </c>
      <c r="I96" s="145" t="s">
        <v>412</v>
      </c>
      <c r="J96" s="145"/>
      <c r="K96" s="145">
        <v>168</v>
      </c>
      <c r="L96" s="145"/>
      <c r="M96" s="145" t="s">
        <v>185</v>
      </c>
      <c r="N96" s="145">
        <v>5</v>
      </c>
      <c r="O96" s="145">
        <v>3</v>
      </c>
      <c r="P96" s="145">
        <v>3</v>
      </c>
      <c r="Q96" s="165"/>
      <c r="R96" s="166"/>
      <c r="S96" s="167"/>
      <c r="T96" s="168"/>
      <c r="U96" s="166"/>
      <c r="V96" s="166"/>
      <c r="W96" s="169"/>
      <c r="X96" s="170"/>
      <c r="Y96" s="170"/>
      <c r="Z96" s="170"/>
      <c r="AA96" s="141"/>
      <c r="AB96" s="31"/>
      <c r="AC96" s="53"/>
      <c r="AD96" s="54"/>
      <c r="AE96" s="54"/>
      <c r="AF96" s="55"/>
      <c r="AG96" s="56"/>
      <c r="AI96" s="18"/>
      <c r="AJ96" s="18"/>
      <c r="AK96" s="19" t="e">
        <f>1+(AI96-AD96)/AD96</f>
        <v>#DIV/0!</v>
      </c>
      <c r="AL96" s="40" t="e">
        <f>AJ96/AG96</f>
        <v>#DIV/0!</v>
      </c>
      <c r="AM96" s="34"/>
    </row>
    <row r="97" spans="1:48" ht="15.5">
      <c r="A97" s="145" t="s">
        <v>214</v>
      </c>
      <c r="B97" s="145"/>
      <c r="C97" s="145"/>
      <c r="D97" s="145">
        <v>135648</v>
      </c>
      <c r="E97" s="145" t="s">
        <v>246</v>
      </c>
      <c r="F97" s="145">
        <v>2023.05</v>
      </c>
      <c r="G97" s="145">
        <v>830</v>
      </c>
      <c r="H97" s="145">
        <f t="shared" si="9"/>
        <v>3.9500000000000455</v>
      </c>
      <c r="I97" s="145" t="s">
        <v>119</v>
      </c>
      <c r="J97" s="145"/>
      <c r="K97" s="145">
        <v>59</v>
      </c>
      <c r="L97" s="145"/>
      <c r="M97" s="145" t="s">
        <v>185</v>
      </c>
      <c r="N97" s="145">
        <v>3</v>
      </c>
      <c r="O97" s="145">
        <v>2</v>
      </c>
      <c r="P97" s="145">
        <v>516</v>
      </c>
      <c r="Q97" s="165"/>
      <c r="R97" s="166"/>
      <c r="S97" s="167"/>
      <c r="T97" s="168"/>
      <c r="U97" s="166"/>
      <c r="V97" s="166"/>
      <c r="W97" s="169"/>
      <c r="X97" s="170"/>
      <c r="Y97" s="170"/>
      <c r="Z97" s="170"/>
      <c r="AA97" s="31"/>
      <c r="AB97" s="31"/>
      <c r="AC97" s="53"/>
      <c r="AD97" s="54"/>
      <c r="AE97" s="54"/>
      <c r="AF97" s="55"/>
      <c r="AG97" s="56"/>
      <c r="AI97" s="41"/>
      <c r="AJ97" s="41"/>
      <c r="AL97" s="40"/>
      <c r="AM97" s="34"/>
    </row>
    <row r="98" spans="1:48" ht="15.5">
      <c r="A98" s="145" t="s">
        <v>214</v>
      </c>
      <c r="B98" s="145"/>
      <c r="C98" s="145"/>
      <c r="D98" s="145">
        <v>135648</v>
      </c>
      <c r="E98" s="145" t="s">
        <v>246</v>
      </c>
      <c r="F98" s="145">
        <v>2023.05</v>
      </c>
      <c r="G98" s="145">
        <v>830</v>
      </c>
      <c r="H98" s="145">
        <f t="shared" si="9"/>
        <v>3.9500000000000455</v>
      </c>
      <c r="I98" s="145" t="s">
        <v>325</v>
      </c>
      <c r="J98" s="145"/>
      <c r="K98" s="145">
        <v>75</v>
      </c>
      <c r="L98" s="145"/>
      <c r="M98" s="145" t="s">
        <v>185</v>
      </c>
      <c r="N98" s="145">
        <v>3</v>
      </c>
      <c r="O98" s="145">
        <v>2</v>
      </c>
      <c r="P98" s="145">
        <v>220</v>
      </c>
      <c r="Q98" s="165"/>
      <c r="R98" s="166"/>
      <c r="S98" s="167"/>
      <c r="T98" s="168"/>
      <c r="U98" s="166"/>
      <c r="V98" s="166"/>
      <c r="W98" s="169"/>
      <c r="X98" s="170"/>
      <c r="Y98" s="170"/>
      <c r="Z98" s="170"/>
      <c r="AA98" s="31"/>
      <c r="AB98" s="31"/>
      <c r="AC98" s="53"/>
      <c r="AD98" s="54"/>
      <c r="AE98" s="54"/>
      <c r="AF98" s="55"/>
      <c r="AG98" s="56"/>
      <c r="AI98" s="41"/>
      <c r="AJ98" s="41"/>
      <c r="AL98" s="40"/>
      <c r="AM98" s="34"/>
    </row>
    <row r="99" spans="1:48" ht="15.5">
      <c r="A99" s="145" t="s">
        <v>214</v>
      </c>
      <c r="B99" s="145"/>
      <c r="C99" s="145"/>
      <c r="D99" s="145">
        <v>135648</v>
      </c>
      <c r="E99" s="145" t="s">
        <v>246</v>
      </c>
      <c r="F99" s="145">
        <v>2023.05</v>
      </c>
      <c r="G99" s="145">
        <v>830</v>
      </c>
      <c r="H99" s="145">
        <f t="shared" si="9"/>
        <v>3.9500000000000455</v>
      </c>
      <c r="I99" s="145" t="s">
        <v>109</v>
      </c>
      <c r="J99" s="145"/>
      <c r="K99" s="145">
        <v>84</v>
      </c>
      <c r="L99" s="145"/>
      <c r="M99" s="145" t="s">
        <v>185</v>
      </c>
      <c r="N99" s="145">
        <v>3</v>
      </c>
      <c r="O99" s="145">
        <v>2</v>
      </c>
      <c r="P99" s="145">
        <v>94</v>
      </c>
      <c r="Q99" s="165"/>
      <c r="R99" s="166"/>
      <c r="S99" s="167"/>
      <c r="T99" s="168"/>
      <c r="U99" s="166"/>
      <c r="V99" s="166"/>
      <c r="W99" s="169"/>
      <c r="X99" s="170"/>
      <c r="Y99" s="170"/>
      <c r="Z99" s="170"/>
      <c r="AA99" s="31"/>
      <c r="AB99" s="31"/>
      <c r="AC99" s="53"/>
      <c r="AD99" s="54"/>
      <c r="AE99" s="54"/>
      <c r="AF99" s="55"/>
      <c r="AG99" s="56"/>
      <c r="AI99" s="41"/>
      <c r="AJ99" s="41"/>
      <c r="AL99" s="40"/>
      <c r="AM99" s="34"/>
    </row>
    <row r="100" spans="1:48" ht="15.5">
      <c r="A100" s="145" t="s">
        <v>214</v>
      </c>
      <c r="B100" s="145"/>
      <c r="C100" s="145"/>
      <c r="D100" s="145">
        <v>26517</v>
      </c>
      <c r="E100" s="145" t="s">
        <v>247</v>
      </c>
      <c r="F100" s="145">
        <v>2009.01</v>
      </c>
      <c r="G100" s="145">
        <v>417</v>
      </c>
      <c r="H100" s="145">
        <f t="shared" si="9"/>
        <v>17.990000000000009</v>
      </c>
      <c r="I100" s="145" t="s">
        <v>326</v>
      </c>
      <c r="J100" s="145"/>
      <c r="K100" s="145">
        <v>84</v>
      </c>
      <c r="L100" s="145"/>
      <c r="M100" s="145" t="s">
        <v>185</v>
      </c>
      <c r="N100" s="145">
        <v>3</v>
      </c>
      <c r="O100" s="145">
        <v>2</v>
      </c>
      <c r="P100" s="145">
        <v>417</v>
      </c>
      <c r="Q100" s="165"/>
      <c r="R100" s="166"/>
      <c r="S100" s="167"/>
      <c r="T100" s="168"/>
      <c r="U100" s="166"/>
      <c r="V100" s="166"/>
      <c r="W100" s="169"/>
      <c r="X100" s="170"/>
      <c r="Y100" s="170"/>
      <c r="Z100" s="170"/>
      <c r="AA100" s="31"/>
      <c r="AB100" s="31"/>
      <c r="AC100" s="53"/>
      <c r="AD100" s="54"/>
      <c r="AE100" s="54"/>
      <c r="AF100" s="55"/>
      <c r="AG100" s="56"/>
      <c r="AI100" s="41"/>
      <c r="AJ100" s="41"/>
      <c r="AL100" s="40"/>
      <c r="AM100" s="34"/>
    </row>
    <row r="101" spans="1:48" ht="15.5">
      <c r="A101" s="145" t="s">
        <v>214</v>
      </c>
      <c r="B101" s="145"/>
      <c r="C101" s="145"/>
      <c r="D101" s="145">
        <v>120918</v>
      </c>
      <c r="E101" s="145" t="s">
        <v>248</v>
      </c>
      <c r="F101" s="145">
        <v>2016.04</v>
      </c>
      <c r="G101" s="145">
        <v>305</v>
      </c>
      <c r="H101" s="145">
        <f t="shared" si="9"/>
        <v>10.960000000000036</v>
      </c>
      <c r="I101" s="145" t="s">
        <v>327</v>
      </c>
      <c r="J101" s="145"/>
      <c r="K101" s="145">
        <v>59</v>
      </c>
      <c r="L101" s="145"/>
      <c r="M101" s="145" t="s">
        <v>185</v>
      </c>
      <c r="N101" s="145">
        <v>3</v>
      </c>
      <c r="O101" s="145">
        <v>2</v>
      </c>
      <c r="P101" s="145">
        <v>305</v>
      </c>
      <c r="Q101" s="165"/>
      <c r="R101" s="166"/>
      <c r="S101" s="167"/>
      <c r="T101" s="168"/>
      <c r="U101" s="166"/>
      <c r="V101" s="166"/>
      <c r="W101" s="169"/>
      <c r="X101" s="170"/>
      <c r="Y101" s="170"/>
      <c r="Z101" s="170"/>
      <c r="AA101" s="31"/>
      <c r="AB101" s="31"/>
      <c r="AC101" s="53"/>
      <c r="AD101" s="54"/>
      <c r="AE101" s="54"/>
      <c r="AF101" s="55"/>
      <c r="AG101" s="56"/>
      <c r="AI101" s="41"/>
      <c r="AJ101" s="41"/>
      <c r="AL101" s="40"/>
      <c r="AM101" s="34"/>
    </row>
    <row r="102" spans="1:48" ht="15.5">
      <c r="A102" s="145" t="s">
        <v>214</v>
      </c>
      <c r="B102" s="145"/>
      <c r="C102" s="145"/>
      <c r="D102" s="145">
        <v>13543</v>
      </c>
      <c r="E102" s="145" t="s">
        <v>413</v>
      </c>
      <c r="F102" s="145">
        <v>1998.12</v>
      </c>
      <c r="G102" s="145">
        <v>4168</v>
      </c>
      <c r="H102" s="145">
        <f t="shared" si="9"/>
        <v>28.880000000000109</v>
      </c>
      <c r="I102" s="145" t="s">
        <v>391</v>
      </c>
      <c r="J102" s="145"/>
      <c r="K102" s="145">
        <v>39</v>
      </c>
      <c r="L102" s="145"/>
      <c r="M102" s="145" t="s">
        <v>186</v>
      </c>
      <c r="N102" s="145">
        <v>2</v>
      </c>
      <c r="O102" s="145">
        <v>1</v>
      </c>
      <c r="P102" s="145">
        <v>4168</v>
      </c>
      <c r="Q102" s="165"/>
      <c r="R102" s="166"/>
      <c r="S102" s="167"/>
      <c r="T102" s="168"/>
      <c r="U102" s="166"/>
      <c r="V102" s="166"/>
      <c r="W102" s="169"/>
      <c r="X102" s="170"/>
      <c r="Y102" s="170"/>
      <c r="Z102" s="170"/>
      <c r="AA102" s="31"/>
      <c r="AB102" s="31"/>
      <c r="AC102" s="53"/>
      <c r="AD102" s="54"/>
      <c r="AE102" s="54"/>
      <c r="AF102" s="55"/>
      <c r="AG102" s="56"/>
      <c r="AI102" s="41"/>
      <c r="AJ102" s="41"/>
      <c r="AL102" s="40"/>
      <c r="AM102" s="34"/>
      <c r="AV102" t="s">
        <v>30</v>
      </c>
    </row>
    <row r="103" spans="1:48" ht="15.5">
      <c r="A103" s="145" t="s">
        <v>214</v>
      </c>
      <c r="B103" s="145"/>
      <c r="C103" s="145"/>
      <c r="D103" s="145">
        <v>7395</v>
      </c>
      <c r="E103" s="145" t="s">
        <v>249</v>
      </c>
      <c r="F103" s="145">
        <v>1998.09</v>
      </c>
      <c r="G103" s="145">
        <v>1139</v>
      </c>
      <c r="H103" s="145">
        <f t="shared" si="9"/>
        <v>28.910000000000082</v>
      </c>
      <c r="I103" s="145" t="s">
        <v>328</v>
      </c>
      <c r="J103" s="145"/>
      <c r="K103" s="145">
        <v>59</v>
      </c>
      <c r="L103" s="145"/>
      <c r="M103" s="145" t="s">
        <v>185</v>
      </c>
      <c r="N103" s="145">
        <v>3</v>
      </c>
      <c r="O103" s="145">
        <v>1</v>
      </c>
      <c r="P103" s="145">
        <v>236</v>
      </c>
      <c r="Q103" s="165"/>
      <c r="R103" s="166"/>
      <c r="S103" s="167"/>
      <c r="T103" s="168"/>
      <c r="U103" s="166"/>
      <c r="V103" s="166"/>
      <c r="W103" s="169"/>
      <c r="X103" s="170"/>
      <c r="Y103" s="170"/>
      <c r="Z103" s="170"/>
      <c r="AA103" s="31"/>
      <c r="AB103" s="31"/>
      <c r="AC103" s="53"/>
      <c r="AD103" s="54"/>
      <c r="AE103" s="54"/>
      <c r="AF103" s="55"/>
      <c r="AG103" s="56"/>
      <c r="AI103" s="41"/>
      <c r="AJ103" s="41"/>
      <c r="AL103" s="40"/>
      <c r="AM103" s="34"/>
    </row>
    <row r="104" spans="1:48" ht="15.5">
      <c r="A104" s="145" t="s">
        <v>214</v>
      </c>
      <c r="B104" s="145"/>
      <c r="C104" s="145"/>
      <c r="D104" s="145">
        <v>7395</v>
      </c>
      <c r="E104" s="145" t="s">
        <v>249</v>
      </c>
      <c r="F104" s="145">
        <v>1998.09</v>
      </c>
      <c r="G104" s="145">
        <v>1139</v>
      </c>
      <c r="H104" s="145">
        <f t="shared" si="9"/>
        <v>28.910000000000082</v>
      </c>
      <c r="I104" s="145" t="s">
        <v>329</v>
      </c>
      <c r="J104" s="145"/>
      <c r="K104" s="145">
        <v>59</v>
      </c>
      <c r="L104" s="145"/>
      <c r="M104" s="145" t="s">
        <v>185</v>
      </c>
      <c r="N104" s="145">
        <v>2</v>
      </c>
      <c r="O104" s="145">
        <v>1</v>
      </c>
      <c r="P104" s="145">
        <v>48</v>
      </c>
      <c r="Q104" s="165"/>
      <c r="R104" s="166"/>
      <c r="S104" s="167"/>
      <c r="T104" s="168"/>
      <c r="U104" s="166"/>
      <c r="V104" s="166"/>
      <c r="W104" s="169"/>
      <c r="X104" s="170"/>
      <c r="Y104" s="170"/>
      <c r="Z104" s="170"/>
      <c r="AA104" s="141"/>
      <c r="AB104" s="31"/>
      <c r="AC104" s="53"/>
      <c r="AD104" s="54"/>
      <c r="AE104" s="54"/>
      <c r="AF104" s="55"/>
      <c r="AG104" s="56"/>
      <c r="AI104" s="18"/>
      <c r="AJ104" s="18"/>
      <c r="AK104" s="19" t="e">
        <f>1+(AI104-AD104)/AD104</f>
        <v>#DIV/0!</v>
      </c>
      <c r="AL104" s="40" t="e">
        <f>AJ104/AG104</f>
        <v>#DIV/0!</v>
      </c>
      <c r="AM104" s="34"/>
    </row>
    <row r="105" spans="1:48" ht="15.5">
      <c r="A105" s="145" t="s">
        <v>214</v>
      </c>
      <c r="B105" s="145"/>
      <c r="C105" s="145"/>
      <c r="D105" s="145">
        <v>7395</v>
      </c>
      <c r="E105" s="145" t="s">
        <v>249</v>
      </c>
      <c r="F105" s="145">
        <v>1998.09</v>
      </c>
      <c r="G105" s="145">
        <v>1139</v>
      </c>
      <c r="H105" s="145">
        <f t="shared" si="9"/>
        <v>28.910000000000082</v>
      </c>
      <c r="I105" s="145" t="s">
        <v>297</v>
      </c>
      <c r="J105" s="145"/>
      <c r="K105" s="145">
        <v>74</v>
      </c>
      <c r="L105" s="145"/>
      <c r="M105" s="145" t="s">
        <v>185</v>
      </c>
      <c r="N105" s="145">
        <v>3</v>
      </c>
      <c r="O105" s="145">
        <v>2</v>
      </c>
      <c r="P105" s="145">
        <v>362</v>
      </c>
      <c r="Q105" s="165"/>
      <c r="R105" s="166"/>
      <c r="S105" s="167"/>
      <c r="T105" s="168"/>
      <c r="U105" s="166"/>
      <c r="V105" s="166"/>
      <c r="W105" s="169"/>
      <c r="X105" s="170"/>
      <c r="Y105" s="170"/>
      <c r="Z105" s="170"/>
      <c r="AA105" s="141"/>
      <c r="AB105" s="31"/>
      <c r="AC105" s="53"/>
      <c r="AD105" s="54"/>
      <c r="AE105" s="54"/>
      <c r="AF105" s="55"/>
      <c r="AG105" s="56"/>
      <c r="AI105" s="18"/>
      <c r="AJ105" s="18"/>
      <c r="AK105" s="19" t="e">
        <f>1+(AI105-AD105)/AD105</f>
        <v>#DIV/0!</v>
      </c>
      <c r="AL105" s="40" t="e">
        <f>AJ105/AG105</f>
        <v>#DIV/0!</v>
      </c>
      <c r="AM105" s="34"/>
    </row>
    <row r="106" spans="1:48" ht="15.5">
      <c r="A106" s="145" t="s">
        <v>214</v>
      </c>
      <c r="B106" s="145"/>
      <c r="C106" s="145"/>
      <c r="D106" s="145">
        <v>7395</v>
      </c>
      <c r="E106" s="145" t="s">
        <v>249</v>
      </c>
      <c r="F106" s="145">
        <v>1998.09</v>
      </c>
      <c r="G106" s="145">
        <v>1139</v>
      </c>
      <c r="H106" s="145">
        <f t="shared" si="9"/>
        <v>28.910000000000082</v>
      </c>
      <c r="I106" s="145" t="s">
        <v>330</v>
      </c>
      <c r="J106" s="145"/>
      <c r="K106" s="145">
        <v>84</v>
      </c>
      <c r="L106" s="145"/>
      <c r="M106" s="145" t="s">
        <v>185</v>
      </c>
      <c r="N106" s="145">
        <v>3</v>
      </c>
      <c r="O106" s="145">
        <v>2</v>
      </c>
      <c r="P106" s="145">
        <v>403</v>
      </c>
      <c r="Q106" s="165"/>
      <c r="R106" s="166"/>
      <c r="S106" s="167"/>
      <c r="T106" s="168"/>
      <c r="U106" s="166"/>
      <c r="V106" s="166"/>
      <c r="W106" s="169"/>
      <c r="X106" s="170"/>
      <c r="Y106" s="170"/>
      <c r="Z106" s="170"/>
      <c r="AA106" s="141"/>
      <c r="AB106" s="31"/>
      <c r="AC106" s="53"/>
      <c r="AD106" s="54"/>
      <c r="AE106" s="54"/>
      <c r="AF106" s="55"/>
      <c r="AG106" s="56"/>
      <c r="AI106" s="18"/>
      <c r="AJ106" s="18"/>
      <c r="AK106" s="19" t="e">
        <f>1+(AI106-AD106)/AD106</f>
        <v>#DIV/0!</v>
      </c>
      <c r="AL106" s="40" t="e">
        <f>AJ106/AG106</f>
        <v>#DIV/0!</v>
      </c>
      <c r="AM106" s="34"/>
    </row>
    <row r="107" spans="1:48" ht="15.5">
      <c r="A107" s="145" t="s">
        <v>214</v>
      </c>
      <c r="B107" s="145"/>
      <c r="C107" s="145"/>
      <c r="D107" s="145">
        <v>7395</v>
      </c>
      <c r="E107" s="145" t="s">
        <v>249</v>
      </c>
      <c r="F107" s="145">
        <v>1998.09</v>
      </c>
      <c r="G107" s="145">
        <v>1139</v>
      </c>
      <c r="H107" s="145">
        <f t="shared" si="9"/>
        <v>28.910000000000082</v>
      </c>
      <c r="I107" s="145" t="s">
        <v>414</v>
      </c>
      <c r="J107" s="145"/>
      <c r="K107" s="145">
        <v>134</v>
      </c>
      <c r="L107" s="145"/>
      <c r="M107" s="145" t="s">
        <v>185</v>
      </c>
      <c r="N107" s="145">
        <v>4</v>
      </c>
      <c r="O107" s="145">
        <v>2</v>
      </c>
      <c r="P107" s="145">
        <v>90</v>
      </c>
      <c r="Q107" s="165"/>
      <c r="R107" s="166"/>
      <c r="S107" s="167"/>
      <c r="T107" s="168"/>
      <c r="U107" s="166"/>
      <c r="V107" s="166"/>
      <c r="W107" s="169"/>
      <c r="X107" s="170"/>
      <c r="Y107" s="170"/>
      <c r="Z107" s="170"/>
      <c r="AA107" s="31"/>
      <c r="AB107" s="31"/>
      <c r="AC107" s="53"/>
      <c r="AD107" s="54"/>
      <c r="AE107" s="54"/>
      <c r="AF107" s="55"/>
      <c r="AG107" s="56"/>
      <c r="AI107" s="41"/>
      <c r="AJ107" s="41"/>
      <c r="AL107" s="40"/>
      <c r="AM107" s="34"/>
    </row>
    <row r="108" spans="1:48" ht="15.5">
      <c r="A108" s="145" t="s">
        <v>214</v>
      </c>
      <c r="B108" s="145"/>
      <c r="C108" s="145"/>
      <c r="D108" s="145">
        <v>7400</v>
      </c>
      <c r="E108" s="145" t="s">
        <v>250</v>
      </c>
      <c r="F108" s="145">
        <v>1997.12</v>
      </c>
      <c r="G108" s="145">
        <v>998</v>
      </c>
      <c r="H108" s="145">
        <f t="shared" si="9"/>
        <v>29.880000000000109</v>
      </c>
      <c r="I108" s="145" t="s">
        <v>331</v>
      </c>
      <c r="J108" s="145"/>
      <c r="K108" s="145">
        <v>59</v>
      </c>
      <c r="L108" s="145"/>
      <c r="M108" s="145" t="s">
        <v>185</v>
      </c>
      <c r="N108" s="145">
        <v>3</v>
      </c>
      <c r="O108" s="145">
        <v>1</v>
      </c>
      <c r="P108" s="145">
        <v>200</v>
      </c>
      <c r="Q108" s="165"/>
      <c r="R108" s="166"/>
      <c r="S108" s="167"/>
      <c r="T108" s="168"/>
      <c r="U108" s="166"/>
      <c r="V108" s="166"/>
      <c r="W108" s="169"/>
      <c r="X108" s="170"/>
      <c r="Y108" s="170"/>
      <c r="Z108" s="170"/>
      <c r="AA108" s="31"/>
      <c r="AB108" s="31"/>
      <c r="AC108" s="53"/>
      <c r="AD108" s="54"/>
      <c r="AE108" s="54"/>
      <c r="AF108" s="55"/>
      <c r="AG108" s="56"/>
      <c r="AI108" s="41"/>
      <c r="AJ108" s="41"/>
      <c r="AL108" s="40"/>
      <c r="AM108" s="34"/>
    </row>
    <row r="109" spans="1:48" ht="15.5">
      <c r="A109" s="145" t="s">
        <v>214</v>
      </c>
      <c r="B109" s="145"/>
      <c r="C109" s="145"/>
      <c r="D109" s="145">
        <v>7400</v>
      </c>
      <c r="E109" s="145" t="s">
        <v>250</v>
      </c>
      <c r="F109" s="145">
        <v>1997.12</v>
      </c>
      <c r="G109" s="145">
        <v>998</v>
      </c>
      <c r="H109" s="145">
        <f t="shared" si="9"/>
        <v>29.880000000000109</v>
      </c>
      <c r="I109" s="145" t="s">
        <v>297</v>
      </c>
      <c r="J109" s="145"/>
      <c r="K109" s="145">
        <v>74</v>
      </c>
      <c r="L109" s="145"/>
      <c r="M109" s="145" t="s">
        <v>185</v>
      </c>
      <c r="N109" s="145">
        <v>3</v>
      </c>
      <c r="O109" s="145">
        <v>1</v>
      </c>
      <c r="P109" s="145">
        <v>274</v>
      </c>
      <c r="Q109" s="165"/>
      <c r="R109" s="166"/>
      <c r="S109" s="167"/>
      <c r="T109" s="168"/>
      <c r="U109" s="166"/>
      <c r="V109" s="166"/>
      <c r="W109" s="169"/>
      <c r="X109" s="170"/>
      <c r="Y109" s="170"/>
      <c r="Z109" s="170"/>
      <c r="AA109" s="31"/>
      <c r="AB109" s="31"/>
      <c r="AC109" s="53"/>
      <c r="AD109" s="54"/>
      <c r="AE109" s="54"/>
      <c r="AF109" s="55"/>
      <c r="AG109" s="56"/>
      <c r="AI109" s="41"/>
      <c r="AJ109" s="41"/>
      <c r="AL109" s="40"/>
      <c r="AM109" s="34"/>
    </row>
    <row r="110" spans="1:48" ht="15.5">
      <c r="A110" s="145" t="s">
        <v>214</v>
      </c>
      <c r="B110" s="145"/>
      <c r="C110" s="145"/>
      <c r="D110" s="145">
        <v>7400</v>
      </c>
      <c r="E110" s="145" t="s">
        <v>250</v>
      </c>
      <c r="F110" s="145">
        <v>1997.12</v>
      </c>
      <c r="G110" s="145">
        <v>998</v>
      </c>
      <c r="H110" s="145">
        <f t="shared" si="9"/>
        <v>29.880000000000109</v>
      </c>
      <c r="I110" s="145" t="s">
        <v>322</v>
      </c>
      <c r="J110" s="145"/>
      <c r="K110" s="145">
        <v>84</v>
      </c>
      <c r="L110" s="145"/>
      <c r="M110" s="145" t="s">
        <v>185</v>
      </c>
      <c r="N110" s="145">
        <v>3</v>
      </c>
      <c r="O110" s="145">
        <v>2</v>
      </c>
      <c r="P110" s="145">
        <v>484</v>
      </c>
      <c r="Q110" s="165"/>
      <c r="R110" s="166"/>
      <c r="S110" s="167"/>
      <c r="T110" s="168"/>
      <c r="U110" s="166"/>
      <c r="V110" s="166"/>
      <c r="W110" s="169"/>
      <c r="X110" s="170"/>
      <c r="Y110" s="170"/>
      <c r="Z110" s="170"/>
      <c r="AA110" s="31"/>
      <c r="AB110" s="31"/>
      <c r="AC110" s="53"/>
      <c r="AD110" s="54"/>
      <c r="AE110" s="54"/>
      <c r="AF110" s="55"/>
      <c r="AG110" s="56"/>
      <c r="AI110" s="41"/>
      <c r="AJ110" s="41"/>
      <c r="AL110" s="40"/>
      <c r="AM110" s="34"/>
    </row>
    <row r="111" spans="1:48" ht="15.5">
      <c r="A111" s="145" t="s">
        <v>214</v>
      </c>
      <c r="B111" s="145"/>
      <c r="C111" s="145"/>
      <c r="D111" s="145">
        <v>7400</v>
      </c>
      <c r="E111" s="145" t="s">
        <v>250</v>
      </c>
      <c r="F111" s="145">
        <v>1997.12</v>
      </c>
      <c r="G111" s="145">
        <v>998</v>
      </c>
      <c r="H111" s="145">
        <f t="shared" si="9"/>
        <v>29.880000000000109</v>
      </c>
      <c r="I111" s="145" t="s">
        <v>415</v>
      </c>
      <c r="J111" s="145"/>
      <c r="K111" s="145">
        <v>99</v>
      </c>
      <c r="L111" s="145"/>
      <c r="M111" s="145" t="s">
        <v>185</v>
      </c>
      <c r="N111" s="145">
        <v>4</v>
      </c>
      <c r="O111" s="145">
        <v>2</v>
      </c>
      <c r="P111" s="145">
        <v>40</v>
      </c>
      <c r="Q111" s="165"/>
      <c r="R111" s="166"/>
      <c r="S111" s="167"/>
      <c r="T111" s="168"/>
      <c r="U111" s="166"/>
      <c r="V111" s="166"/>
      <c r="W111" s="169"/>
      <c r="X111" s="170"/>
      <c r="Y111" s="170"/>
      <c r="Z111" s="170"/>
      <c r="AA111" s="141"/>
      <c r="AB111" s="31"/>
      <c r="AC111" s="53"/>
      <c r="AD111" s="54"/>
      <c r="AE111" s="54"/>
      <c r="AF111" s="55"/>
      <c r="AG111" s="56"/>
      <c r="AI111" s="18"/>
      <c r="AJ111" s="18"/>
      <c r="AK111" s="19" t="e">
        <f>1+(AI111-AD111)/AD111</f>
        <v>#DIV/0!</v>
      </c>
      <c r="AL111" s="40" t="e">
        <f>AJ111/AG111</f>
        <v>#DIV/0!</v>
      </c>
      <c r="AM111" s="34"/>
    </row>
    <row r="112" spans="1:48" ht="15.5">
      <c r="A112" s="145" t="s">
        <v>215</v>
      </c>
      <c r="B112" s="145"/>
      <c r="C112" s="145"/>
      <c r="D112" s="145">
        <v>7421</v>
      </c>
      <c r="E112" s="145" t="s">
        <v>251</v>
      </c>
      <c r="F112" s="145">
        <v>2000.03</v>
      </c>
      <c r="G112" s="145">
        <v>619</v>
      </c>
      <c r="H112" s="145">
        <f t="shared" si="9"/>
        <v>26.970000000000027</v>
      </c>
      <c r="I112" s="145" t="s">
        <v>316</v>
      </c>
      <c r="J112" s="145"/>
      <c r="K112" s="145">
        <v>59</v>
      </c>
      <c r="L112" s="145"/>
      <c r="M112" s="145" t="s">
        <v>185</v>
      </c>
      <c r="N112" s="145">
        <v>2</v>
      </c>
      <c r="O112" s="145">
        <v>1</v>
      </c>
      <c r="P112" s="145">
        <v>17</v>
      </c>
      <c r="Q112" s="165"/>
      <c r="R112" s="166"/>
      <c r="S112" s="167"/>
      <c r="T112" s="168"/>
      <c r="U112" s="166"/>
      <c r="V112" s="166"/>
      <c r="W112" s="169"/>
      <c r="X112" s="170"/>
      <c r="Y112" s="170"/>
      <c r="Z112" s="170"/>
      <c r="AA112" s="141"/>
      <c r="AB112" s="31"/>
      <c r="AC112" s="53"/>
      <c r="AD112" s="54"/>
      <c r="AE112" s="54"/>
      <c r="AF112" s="55"/>
      <c r="AG112" s="56"/>
      <c r="AI112" s="18"/>
      <c r="AJ112" s="18"/>
      <c r="AK112" s="19" t="e">
        <f>1+(AI112-AD112)/AD112</f>
        <v>#DIV/0!</v>
      </c>
      <c r="AL112" s="40" t="e">
        <f>AJ112/AG112</f>
        <v>#DIV/0!</v>
      </c>
      <c r="AM112" s="34"/>
    </row>
    <row r="113" spans="1:39" ht="15.5">
      <c r="A113" s="145" t="s">
        <v>215</v>
      </c>
      <c r="B113" s="145"/>
      <c r="C113" s="145"/>
      <c r="D113" s="145">
        <v>7421</v>
      </c>
      <c r="E113" s="145" t="s">
        <v>251</v>
      </c>
      <c r="F113" s="145">
        <v>2000.03</v>
      </c>
      <c r="G113" s="145">
        <v>619</v>
      </c>
      <c r="H113" s="145">
        <f t="shared" si="9"/>
        <v>26.970000000000027</v>
      </c>
      <c r="I113" s="145" t="s">
        <v>320</v>
      </c>
      <c r="J113" s="145"/>
      <c r="K113" s="145">
        <v>59</v>
      </c>
      <c r="L113" s="145"/>
      <c r="M113" s="145" t="s">
        <v>185</v>
      </c>
      <c r="N113" s="145">
        <v>3</v>
      </c>
      <c r="O113" s="145">
        <v>1</v>
      </c>
      <c r="P113" s="145">
        <v>128</v>
      </c>
      <c r="Q113" s="165"/>
      <c r="R113" s="166"/>
      <c r="S113" s="167"/>
      <c r="T113" s="168"/>
      <c r="U113" s="166"/>
      <c r="V113" s="166"/>
      <c r="W113" s="169"/>
      <c r="X113" s="170"/>
      <c r="Y113" s="170"/>
      <c r="Z113" s="170"/>
      <c r="AA113" s="141"/>
      <c r="AB113" s="31"/>
      <c r="AC113" s="53"/>
      <c r="AD113" s="54"/>
      <c r="AE113" s="54"/>
      <c r="AF113" s="55"/>
      <c r="AG113" s="56"/>
      <c r="AI113" s="18"/>
      <c r="AJ113" s="18"/>
      <c r="AK113" s="19" t="e">
        <f>1+(AI113-AD113)/AD113</f>
        <v>#DIV/0!</v>
      </c>
      <c r="AL113" s="40" t="e">
        <f>AJ113/AG113</f>
        <v>#DIV/0!</v>
      </c>
      <c r="AM113" s="34"/>
    </row>
    <row r="114" spans="1:39" ht="15.5">
      <c r="A114" s="145" t="s">
        <v>215</v>
      </c>
      <c r="B114" s="145"/>
      <c r="C114" s="145"/>
      <c r="D114" s="145">
        <v>7421</v>
      </c>
      <c r="E114" s="145" t="s">
        <v>251</v>
      </c>
      <c r="F114" s="145">
        <v>2000.03</v>
      </c>
      <c r="G114" s="145">
        <v>619</v>
      </c>
      <c r="H114" s="145">
        <f t="shared" si="9"/>
        <v>26.970000000000027</v>
      </c>
      <c r="I114" s="145" t="s">
        <v>322</v>
      </c>
      <c r="J114" s="145"/>
      <c r="K114" s="145">
        <v>84</v>
      </c>
      <c r="L114" s="145"/>
      <c r="M114" s="145" t="s">
        <v>185</v>
      </c>
      <c r="N114" s="145">
        <v>3</v>
      </c>
      <c r="O114" s="145">
        <v>2</v>
      </c>
      <c r="P114" s="145">
        <v>376</v>
      </c>
      <c r="Q114" s="165"/>
      <c r="R114" s="166"/>
      <c r="S114" s="167"/>
      <c r="T114" s="168"/>
      <c r="U114" s="166"/>
      <c r="V114" s="166"/>
      <c r="W114" s="169"/>
      <c r="X114" s="170"/>
      <c r="Y114" s="170"/>
      <c r="Z114" s="170"/>
      <c r="AA114" s="141"/>
      <c r="AB114" s="31"/>
      <c r="AC114" s="53"/>
      <c r="AD114" s="54"/>
      <c r="AE114" s="54"/>
      <c r="AF114" s="55"/>
      <c r="AG114" s="56"/>
      <c r="AI114" s="18"/>
      <c r="AJ114" s="18"/>
      <c r="AK114" s="19" t="e">
        <f>1+(AI114-AD114)/AD114</f>
        <v>#DIV/0!</v>
      </c>
      <c r="AL114" s="40" t="e">
        <f>AJ114/AG114</f>
        <v>#DIV/0!</v>
      </c>
      <c r="AM114" s="34"/>
    </row>
    <row r="115" spans="1:39" ht="15.5">
      <c r="A115" s="145" t="s">
        <v>215</v>
      </c>
      <c r="B115" s="145"/>
      <c r="C115" s="145"/>
      <c r="D115" s="145">
        <v>7421</v>
      </c>
      <c r="E115" s="145" t="s">
        <v>251</v>
      </c>
      <c r="F115" s="145">
        <v>2000.03</v>
      </c>
      <c r="G115" s="145">
        <v>619</v>
      </c>
      <c r="H115" s="145">
        <f t="shared" si="9"/>
        <v>26.970000000000027</v>
      </c>
      <c r="I115" s="145" t="s">
        <v>416</v>
      </c>
      <c r="J115" s="145"/>
      <c r="K115" s="145">
        <v>115</v>
      </c>
      <c r="L115" s="145"/>
      <c r="M115" s="145" t="s">
        <v>185</v>
      </c>
      <c r="N115" s="145">
        <v>4</v>
      </c>
      <c r="O115" s="145">
        <v>2</v>
      </c>
      <c r="P115" s="145">
        <v>98</v>
      </c>
      <c r="Q115" s="165"/>
      <c r="R115" s="166"/>
      <c r="S115" s="167"/>
      <c r="T115" s="168"/>
      <c r="U115" s="166"/>
      <c r="V115" s="166"/>
      <c r="W115" s="169"/>
      <c r="X115" s="170"/>
      <c r="Y115" s="170"/>
      <c r="Z115" s="170"/>
      <c r="AA115" s="31"/>
      <c r="AB115" s="31"/>
      <c r="AC115" s="53"/>
      <c r="AD115" s="54"/>
      <c r="AE115" s="54"/>
      <c r="AF115" s="55"/>
      <c r="AG115" s="56"/>
      <c r="AI115" s="41"/>
      <c r="AJ115" s="41"/>
      <c r="AL115" s="40"/>
      <c r="AM115" s="34"/>
    </row>
    <row r="116" spans="1:39" ht="15.5">
      <c r="A116" s="145" t="s">
        <v>215</v>
      </c>
      <c r="B116" s="145"/>
      <c r="C116" s="145"/>
      <c r="D116" s="145">
        <v>7414</v>
      </c>
      <c r="E116" s="145" t="s">
        <v>252</v>
      </c>
      <c r="F116" s="145">
        <v>1995.1</v>
      </c>
      <c r="G116" s="145">
        <v>556</v>
      </c>
      <c r="H116" s="145">
        <f t="shared" si="9"/>
        <v>31.900000000000091</v>
      </c>
      <c r="I116" s="145" t="s">
        <v>331</v>
      </c>
      <c r="J116" s="145"/>
      <c r="K116" s="145">
        <v>59</v>
      </c>
      <c r="L116" s="145"/>
      <c r="M116" s="145" t="s">
        <v>185</v>
      </c>
      <c r="N116" s="145">
        <v>3</v>
      </c>
      <c r="O116" s="145">
        <v>1</v>
      </c>
      <c r="P116" s="145">
        <v>556</v>
      </c>
      <c r="Q116" s="165"/>
      <c r="R116" s="166"/>
      <c r="S116" s="167"/>
      <c r="T116" s="168"/>
      <c r="U116" s="166"/>
      <c r="V116" s="166"/>
      <c r="W116" s="169"/>
      <c r="X116" s="170"/>
      <c r="Y116" s="170"/>
      <c r="Z116" s="170"/>
      <c r="AA116" s="31"/>
      <c r="AB116" s="31"/>
      <c r="AC116" s="53"/>
      <c r="AD116" s="54"/>
      <c r="AE116" s="54"/>
      <c r="AF116" s="55"/>
      <c r="AG116" s="56"/>
      <c r="AI116" s="41"/>
      <c r="AJ116" s="41"/>
      <c r="AL116" s="40"/>
      <c r="AM116" s="34"/>
    </row>
    <row r="117" spans="1:39" ht="15.5">
      <c r="A117" s="145" t="s">
        <v>215</v>
      </c>
      <c r="B117" s="145"/>
      <c r="C117" s="145"/>
      <c r="D117" s="145">
        <v>7420</v>
      </c>
      <c r="E117" s="145" t="s">
        <v>417</v>
      </c>
      <c r="F117" s="145">
        <v>1995.1</v>
      </c>
      <c r="G117" s="145">
        <v>599</v>
      </c>
      <c r="H117" s="145">
        <f t="shared" si="9"/>
        <v>31.900000000000091</v>
      </c>
      <c r="I117" s="145" t="s">
        <v>418</v>
      </c>
      <c r="J117" s="145"/>
      <c r="K117" s="145">
        <v>98</v>
      </c>
      <c r="L117" s="145"/>
      <c r="M117" s="145" t="s">
        <v>185</v>
      </c>
      <c r="N117" s="145">
        <v>3</v>
      </c>
      <c r="O117" s="145">
        <v>2</v>
      </c>
      <c r="P117" s="145">
        <v>359</v>
      </c>
      <c r="Q117" s="165"/>
      <c r="R117" s="166"/>
      <c r="S117" s="167"/>
      <c r="T117" s="168"/>
      <c r="U117" s="166"/>
      <c r="V117" s="166"/>
      <c r="W117" s="169"/>
      <c r="X117" s="170"/>
      <c r="Y117" s="170"/>
      <c r="Z117" s="170"/>
      <c r="AA117" s="31"/>
      <c r="AB117" s="31"/>
      <c r="AC117" s="53"/>
      <c r="AD117" s="54"/>
      <c r="AE117" s="54"/>
      <c r="AF117" s="55"/>
      <c r="AG117" s="56"/>
      <c r="AI117" s="41"/>
      <c r="AJ117" s="41"/>
      <c r="AL117" s="40"/>
      <c r="AM117" s="34"/>
    </row>
    <row r="118" spans="1:39" ht="15.5">
      <c r="A118" s="145" t="s">
        <v>215</v>
      </c>
      <c r="B118" s="145"/>
      <c r="C118" s="145"/>
      <c r="D118" s="145">
        <v>7420</v>
      </c>
      <c r="E118" s="145" t="s">
        <v>417</v>
      </c>
      <c r="F118" s="145">
        <v>1995.1</v>
      </c>
      <c r="G118" s="145">
        <v>599</v>
      </c>
      <c r="H118" s="145">
        <f t="shared" si="9"/>
        <v>31.900000000000091</v>
      </c>
      <c r="I118" s="145" t="s">
        <v>419</v>
      </c>
      <c r="J118" s="145"/>
      <c r="K118" s="145">
        <v>101</v>
      </c>
      <c r="L118" s="145"/>
      <c r="M118" s="145" t="s">
        <v>185</v>
      </c>
      <c r="N118" s="145">
        <v>4</v>
      </c>
      <c r="O118" s="145">
        <v>2</v>
      </c>
      <c r="P118" s="145">
        <v>240</v>
      </c>
      <c r="Q118" s="165"/>
      <c r="R118" s="166"/>
      <c r="S118" s="167"/>
      <c r="T118" s="168"/>
      <c r="U118" s="166"/>
      <c r="V118" s="166"/>
      <c r="W118" s="169"/>
      <c r="X118" s="170"/>
      <c r="Y118" s="170"/>
      <c r="Z118" s="170"/>
      <c r="AA118" s="31"/>
      <c r="AB118" s="31"/>
      <c r="AC118" s="53"/>
      <c r="AD118" s="54"/>
      <c r="AE118" s="54"/>
      <c r="AF118" s="55"/>
      <c r="AG118" s="56"/>
      <c r="AI118" s="41"/>
      <c r="AJ118" s="41"/>
      <c r="AL118" s="40"/>
      <c r="AM118" s="34"/>
    </row>
    <row r="119" spans="1:39" ht="15.5">
      <c r="A119" s="145" t="s">
        <v>215</v>
      </c>
      <c r="B119" s="145"/>
      <c r="C119" s="145"/>
      <c r="D119" s="145">
        <v>7416</v>
      </c>
      <c r="E119" s="145" t="s">
        <v>253</v>
      </c>
      <c r="F119" s="145">
        <v>1995.1</v>
      </c>
      <c r="G119" s="145">
        <v>451</v>
      </c>
      <c r="H119" s="145">
        <f t="shared" si="9"/>
        <v>31.900000000000091</v>
      </c>
      <c r="I119" s="145" t="s">
        <v>332</v>
      </c>
      <c r="J119" s="145"/>
      <c r="K119" s="145">
        <v>70</v>
      </c>
      <c r="L119" s="145"/>
      <c r="M119" s="145" t="s">
        <v>185</v>
      </c>
      <c r="N119" s="145">
        <v>3</v>
      </c>
      <c r="O119" s="145">
        <v>1</v>
      </c>
      <c r="P119" s="145">
        <v>104</v>
      </c>
      <c r="Q119" s="165"/>
      <c r="R119" s="166"/>
      <c r="S119" s="167"/>
      <c r="T119" s="168"/>
      <c r="U119" s="166"/>
      <c r="V119" s="166"/>
      <c r="W119" s="169"/>
      <c r="X119" s="170"/>
      <c r="Y119" s="170"/>
      <c r="Z119" s="170"/>
      <c r="AA119" s="31"/>
      <c r="AB119" s="31"/>
      <c r="AC119" s="53"/>
      <c r="AD119" s="54"/>
      <c r="AE119" s="54"/>
      <c r="AF119" s="55"/>
      <c r="AG119" s="56"/>
      <c r="AI119" s="41"/>
      <c r="AJ119" s="41"/>
      <c r="AL119" s="40"/>
      <c r="AM119" s="34"/>
    </row>
    <row r="120" spans="1:39" ht="15.5">
      <c r="A120" s="145" t="s">
        <v>215</v>
      </c>
      <c r="B120" s="145"/>
      <c r="C120" s="145"/>
      <c r="D120" s="145">
        <v>7416</v>
      </c>
      <c r="E120" s="145" t="s">
        <v>253</v>
      </c>
      <c r="F120" s="145">
        <v>1995.1</v>
      </c>
      <c r="G120" s="145">
        <v>451</v>
      </c>
      <c r="H120" s="145">
        <f t="shared" si="9"/>
        <v>31.900000000000091</v>
      </c>
      <c r="I120" s="145" t="s">
        <v>291</v>
      </c>
      <c r="J120" s="145"/>
      <c r="K120" s="145">
        <v>84</v>
      </c>
      <c r="L120" s="145"/>
      <c r="M120" s="145" t="s">
        <v>185</v>
      </c>
      <c r="N120" s="145">
        <v>3</v>
      </c>
      <c r="O120" s="145">
        <v>2</v>
      </c>
      <c r="P120" s="145">
        <v>347</v>
      </c>
      <c r="Q120" s="165"/>
      <c r="R120" s="166"/>
      <c r="S120" s="167"/>
      <c r="T120" s="168"/>
      <c r="U120" s="166"/>
      <c r="V120" s="166"/>
      <c r="W120" s="169"/>
      <c r="X120" s="170"/>
      <c r="Y120" s="170"/>
      <c r="Z120" s="170"/>
      <c r="AA120" s="31"/>
      <c r="AB120" s="31"/>
      <c r="AC120" s="53"/>
      <c r="AD120" s="54"/>
      <c r="AE120" s="54"/>
      <c r="AF120" s="55"/>
      <c r="AG120" s="56"/>
      <c r="AI120" s="41"/>
      <c r="AJ120" s="41"/>
      <c r="AL120" s="40"/>
      <c r="AM120" s="34"/>
    </row>
    <row r="121" spans="1:39" ht="15.5">
      <c r="A121" s="145" t="s">
        <v>215</v>
      </c>
      <c r="B121" s="145"/>
      <c r="C121" s="145"/>
      <c r="D121" s="145">
        <v>152942</v>
      </c>
      <c r="E121" s="145" t="s">
        <v>254</v>
      </c>
      <c r="F121" s="145">
        <v>2025.06</v>
      </c>
      <c r="G121" s="145">
        <v>592</v>
      </c>
      <c r="H121" s="145">
        <f t="shared" si="9"/>
        <v>1.9400000000000546</v>
      </c>
      <c r="I121" s="145" t="s">
        <v>333</v>
      </c>
      <c r="J121" s="145"/>
      <c r="K121" s="145">
        <v>59</v>
      </c>
      <c r="L121" s="145"/>
      <c r="M121" s="145" t="s">
        <v>185</v>
      </c>
      <c r="N121" s="145">
        <v>3</v>
      </c>
      <c r="O121" s="145">
        <v>2</v>
      </c>
      <c r="P121" s="145">
        <v>102</v>
      </c>
      <c r="Q121" s="165"/>
      <c r="R121" s="166"/>
      <c r="S121" s="167"/>
      <c r="T121" s="168"/>
      <c r="U121" s="166"/>
      <c r="V121" s="166"/>
      <c r="W121" s="169"/>
      <c r="X121" s="170"/>
      <c r="Y121" s="170"/>
      <c r="Z121" s="170"/>
      <c r="AA121" s="31"/>
      <c r="AB121" s="31"/>
      <c r="AC121" s="53"/>
      <c r="AD121" s="54"/>
      <c r="AE121" s="54"/>
      <c r="AF121" s="55"/>
      <c r="AG121" s="56"/>
      <c r="AI121" s="41"/>
      <c r="AJ121" s="41"/>
      <c r="AL121" s="40"/>
      <c r="AM121" s="34"/>
    </row>
    <row r="122" spans="1:39" ht="15.5">
      <c r="A122" s="145" t="s">
        <v>215</v>
      </c>
      <c r="B122" s="145"/>
      <c r="C122" s="145"/>
      <c r="D122" s="145">
        <v>152942</v>
      </c>
      <c r="E122" s="145" t="s">
        <v>254</v>
      </c>
      <c r="F122" s="145">
        <v>2025.06</v>
      </c>
      <c r="G122" s="145">
        <v>592</v>
      </c>
      <c r="H122" s="145">
        <f t="shared" si="9"/>
        <v>1.9400000000000546</v>
      </c>
      <c r="I122" s="145" t="s">
        <v>334</v>
      </c>
      <c r="J122" s="145"/>
      <c r="K122" s="145">
        <v>84</v>
      </c>
      <c r="L122" s="145"/>
      <c r="M122" s="145" t="s">
        <v>185</v>
      </c>
      <c r="N122" s="145">
        <v>3</v>
      </c>
      <c r="O122" s="145">
        <v>2</v>
      </c>
      <c r="P122" s="145">
        <v>446</v>
      </c>
      <c r="Q122" s="165"/>
      <c r="R122" s="166"/>
      <c r="S122" s="167"/>
      <c r="T122" s="168"/>
      <c r="U122" s="166"/>
      <c r="V122" s="166"/>
      <c r="W122" s="169"/>
      <c r="X122" s="170"/>
      <c r="Y122" s="170"/>
      <c r="Z122" s="170"/>
      <c r="AA122" s="31"/>
      <c r="AB122" s="31"/>
      <c r="AC122" s="53"/>
      <c r="AD122" s="54"/>
      <c r="AE122" s="54"/>
      <c r="AF122" s="55"/>
      <c r="AG122" s="56"/>
      <c r="AI122" s="41"/>
      <c r="AJ122" s="41"/>
      <c r="AL122" s="40"/>
      <c r="AM122" s="34"/>
    </row>
    <row r="123" spans="1:39" ht="15.5">
      <c r="A123" s="145" t="s">
        <v>215</v>
      </c>
      <c r="B123" s="145"/>
      <c r="C123" s="145"/>
      <c r="D123" s="145">
        <v>152942</v>
      </c>
      <c r="E123" s="145" t="s">
        <v>254</v>
      </c>
      <c r="F123" s="145">
        <v>2025.06</v>
      </c>
      <c r="G123" s="145">
        <v>592</v>
      </c>
      <c r="H123" s="145">
        <f t="shared" si="9"/>
        <v>1.9400000000000546</v>
      </c>
      <c r="I123" s="145" t="s">
        <v>420</v>
      </c>
      <c r="J123" s="145"/>
      <c r="K123" s="145">
        <v>101</v>
      </c>
      <c r="L123" s="145"/>
      <c r="M123" s="145" t="s">
        <v>185</v>
      </c>
      <c r="N123" s="145">
        <v>4</v>
      </c>
      <c r="O123" s="145">
        <v>2</v>
      </c>
      <c r="P123" s="145">
        <v>40</v>
      </c>
      <c r="Q123" s="165"/>
      <c r="R123" s="166"/>
      <c r="S123" s="167"/>
      <c r="T123" s="168"/>
      <c r="U123" s="166"/>
      <c r="V123" s="166"/>
      <c r="W123" s="169"/>
      <c r="X123" s="170"/>
      <c r="Y123" s="170"/>
      <c r="Z123" s="170"/>
      <c r="AA123" s="31"/>
      <c r="AB123" s="31"/>
      <c r="AC123" s="53"/>
      <c r="AD123" s="54"/>
      <c r="AE123" s="54"/>
      <c r="AF123" s="55"/>
      <c r="AG123" s="56"/>
      <c r="AI123" s="41"/>
      <c r="AJ123" s="41"/>
      <c r="AL123" s="40"/>
      <c r="AM123" s="34"/>
    </row>
    <row r="124" spans="1:39" ht="15.5">
      <c r="A124" s="145" t="s">
        <v>215</v>
      </c>
      <c r="B124" s="145"/>
      <c r="C124" s="145"/>
      <c r="D124" s="145">
        <v>152942</v>
      </c>
      <c r="E124" s="145" t="s">
        <v>254</v>
      </c>
      <c r="F124" s="145">
        <v>2025.06</v>
      </c>
      <c r="G124" s="145">
        <v>592</v>
      </c>
      <c r="H124" s="145">
        <f t="shared" si="9"/>
        <v>1.9400000000000546</v>
      </c>
      <c r="I124" s="145" t="s">
        <v>421</v>
      </c>
      <c r="J124" s="145"/>
      <c r="K124" s="145">
        <v>150</v>
      </c>
      <c r="L124" s="145"/>
      <c r="M124" s="145" t="s">
        <v>185</v>
      </c>
      <c r="N124" s="145">
        <v>4</v>
      </c>
      <c r="O124" s="145">
        <v>2</v>
      </c>
      <c r="P124" s="145">
        <v>4</v>
      </c>
      <c r="Q124" s="165"/>
      <c r="R124" s="166"/>
      <c r="S124" s="167"/>
      <c r="T124" s="168"/>
      <c r="U124" s="166"/>
      <c r="V124" s="166"/>
      <c r="W124" s="169"/>
      <c r="X124" s="170"/>
      <c r="Y124" s="170"/>
      <c r="Z124" s="170"/>
      <c r="AA124" s="31"/>
      <c r="AB124" s="31"/>
      <c r="AC124" s="53"/>
      <c r="AD124" s="54"/>
      <c r="AE124" s="54"/>
      <c r="AF124" s="55"/>
      <c r="AG124" s="56"/>
      <c r="AI124" s="41"/>
      <c r="AJ124" s="41"/>
      <c r="AL124" s="40"/>
      <c r="AM124" s="34"/>
    </row>
    <row r="125" spans="1:39" ht="15.5">
      <c r="A125" s="145" t="s">
        <v>215</v>
      </c>
      <c r="B125" s="145"/>
      <c r="C125" s="145"/>
      <c r="D125" s="145">
        <v>7424</v>
      </c>
      <c r="E125" s="145" t="s">
        <v>255</v>
      </c>
      <c r="F125" s="145">
        <v>1995.1</v>
      </c>
      <c r="G125" s="145">
        <v>800</v>
      </c>
      <c r="H125" s="145">
        <f t="shared" si="9"/>
        <v>31.900000000000091</v>
      </c>
      <c r="I125" s="145" t="s">
        <v>320</v>
      </c>
      <c r="J125" s="145"/>
      <c r="K125" s="145">
        <v>59</v>
      </c>
      <c r="L125" s="145"/>
      <c r="M125" s="145" t="s">
        <v>185</v>
      </c>
      <c r="N125" s="145">
        <v>3</v>
      </c>
      <c r="O125" s="145">
        <v>1</v>
      </c>
      <c r="P125" s="145">
        <v>800</v>
      </c>
      <c r="Q125" s="165"/>
      <c r="R125" s="166"/>
      <c r="S125" s="167"/>
      <c r="T125" s="168"/>
      <c r="U125" s="166"/>
      <c r="V125" s="166"/>
      <c r="W125" s="169"/>
      <c r="X125" s="170"/>
      <c r="Y125" s="170"/>
      <c r="Z125" s="170"/>
      <c r="AA125" s="31"/>
      <c r="AB125" s="31"/>
      <c r="AC125" s="53"/>
      <c r="AD125" s="54"/>
      <c r="AE125" s="54"/>
      <c r="AF125" s="55"/>
      <c r="AG125" s="56"/>
      <c r="AI125" s="41"/>
      <c r="AJ125" s="41"/>
      <c r="AL125" s="40"/>
      <c r="AM125" s="34"/>
    </row>
    <row r="126" spans="1:39" ht="15.5">
      <c r="A126" s="145" t="s">
        <v>215</v>
      </c>
      <c r="B126" s="145"/>
      <c r="C126" s="145"/>
      <c r="D126" s="145">
        <v>109735</v>
      </c>
      <c r="E126" s="145" t="s">
        <v>256</v>
      </c>
      <c r="F126" s="145">
        <v>2018.05</v>
      </c>
      <c r="G126" s="145">
        <v>2144</v>
      </c>
      <c r="H126" s="145">
        <f t="shared" si="9"/>
        <v>8.9500000000000455</v>
      </c>
      <c r="I126" s="145" t="s">
        <v>335</v>
      </c>
      <c r="J126" s="145"/>
      <c r="K126" s="145">
        <v>59</v>
      </c>
      <c r="L126" s="145"/>
      <c r="M126" s="145" t="s">
        <v>185</v>
      </c>
      <c r="N126" s="145">
        <v>3</v>
      </c>
      <c r="O126" s="145">
        <v>2</v>
      </c>
      <c r="P126" s="145">
        <v>626</v>
      </c>
      <c r="Q126" s="165"/>
      <c r="R126" s="166"/>
      <c r="S126" s="167"/>
      <c r="T126" s="168"/>
      <c r="U126" s="166"/>
      <c r="V126" s="166"/>
      <c r="W126" s="169"/>
      <c r="X126" s="170"/>
      <c r="Y126" s="170"/>
      <c r="Z126" s="170"/>
      <c r="AA126" s="31"/>
      <c r="AB126" s="31"/>
      <c r="AC126" s="53"/>
      <c r="AD126" s="54"/>
      <c r="AE126" s="54"/>
      <c r="AF126" s="55"/>
      <c r="AG126" s="56"/>
      <c r="AI126" s="41"/>
      <c r="AJ126" s="41"/>
      <c r="AL126" s="40"/>
      <c r="AM126" s="34"/>
    </row>
    <row r="127" spans="1:39" ht="15.5">
      <c r="A127" s="145" t="s">
        <v>215</v>
      </c>
      <c r="B127" s="145"/>
      <c r="C127" s="145"/>
      <c r="D127" s="145">
        <v>109735</v>
      </c>
      <c r="E127" s="145" t="s">
        <v>256</v>
      </c>
      <c r="F127" s="145">
        <v>2018.05</v>
      </c>
      <c r="G127" s="145">
        <v>2144</v>
      </c>
      <c r="H127" s="145">
        <f t="shared" si="9"/>
        <v>8.9500000000000455</v>
      </c>
      <c r="I127" s="145" t="s">
        <v>336</v>
      </c>
      <c r="J127" s="145"/>
      <c r="K127" s="145">
        <v>72</v>
      </c>
      <c r="L127" s="145"/>
      <c r="M127" s="145" t="s">
        <v>185</v>
      </c>
      <c r="N127" s="145">
        <v>3</v>
      </c>
      <c r="O127" s="145">
        <v>2</v>
      </c>
      <c r="P127" s="145">
        <v>437</v>
      </c>
      <c r="Q127" s="165"/>
      <c r="R127" s="166"/>
      <c r="S127" s="167"/>
      <c r="T127" s="168"/>
      <c r="U127" s="166"/>
      <c r="V127" s="166"/>
      <c r="W127" s="169"/>
      <c r="X127" s="170"/>
      <c r="Y127" s="170"/>
      <c r="Z127" s="170"/>
      <c r="AA127" s="31"/>
      <c r="AB127" s="31"/>
      <c r="AC127" s="53"/>
      <c r="AD127" s="54"/>
      <c r="AE127" s="54"/>
      <c r="AF127" s="55"/>
      <c r="AG127" s="56"/>
      <c r="AI127" s="41"/>
      <c r="AJ127" s="41"/>
      <c r="AL127" s="40"/>
      <c r="AM127" s="34"/>
    </row>
    <row r="128" spans="1:39" ht="15.5">
      <c r="A128" s="145" t="s">
        <v>215</v>
      </c>
      <c r="B128" s="145"/>
      <c r="C128" s="145"/>
      <c r="D128" s="145">
        <v>109735</v>
      </c>
      <c r="E128" s="145" t="s">
        <v>256</v>
      </c>
      <c r="F128" s="145">
        <v>2018.05</v>
      </c>
      <c r="G128" s="145">
        <v>2144</v>
      </c>
      <c r="H128" s="145">
        <f t="shared" si="9"/>
        <v>8.9500000000000455</v>
      </c>
      <c r="I128" s="145" t="s">
        <v>337</v>
      </c>
      <c r="J128" s="145"/>
      <c r="K128" s="145">
        <v>74</v>
      </c>
      <c r="L128" s="145"/>
      <c r="M128" s="145" t="s">
        <v>185</v>
      </c>
      <c r="N128" s="145">
        <v>3</v>
      </c>
      <c r="O128" s="145">
        <v>2</v>
      </c>
      <c r="P128" s="145">
        <v>633</v>
      </c>
      <c r="Q128" s="165"/>
      <c r="R128" s="166"/>
      <c r="S128" s="167"/>
      <c r="T128" s="168"/>
      <c r="U128" s="166"/>
      <c r="V128" s="166"/>
      <c r="W128" s="169"/>
      <c r="X128" s="170"/>
      <c r="Y128" s="170"/>
      <c r="Z128" s="170"/>
      <c r="AA128" s="31"/>
      <c r="AB128" s="31"/>
      <c r="AC128" s="53"/>
      <c r="AD128" s="54"/>
      <c r="AE128" s="54"/>
      <c r="AF128" s="55"/>
      <c r="AG128" s="56"/>
      <c r="AI128" s="41"/>
      <c r="AJ128" s="41"/>
      <c r="AL128" s="40"/>
      <c r="AM128" s="34"/>
    </row>
    <row r="129" spans="1:48" ht="15.5">
      <c r="A129" s="145" t="s">
        <v>215</v>
      </c>
      <c r="B129" s="145"/>
      <c r="C129" s="145"/>
      <c r="D129" s="145">
        <v>109735</v>
      </c>
      <c r="E129" s="145" t="s">
        <v>256</v>
      </c>
      <c r="F129" s="145">
        <v>2018.05</v>
      </c>
      <c r="G129" s="145">
        <v>2144</v>
      </c>
      <c r="H129" s="145">
        <f t="shared" si="9"/>
        <v>8.9500000000000455</v>
      </c>
      <c r="I129" s="145" t="s">
        <v>338</v>
      </c>
      <c r="J129" s="145"/>
      <c r="K129" s="145">
        <v>84</v>
      </c>
      <c r="L129" s="145"/>
      <c r="M129" s="145" t="s">
        <v>185</v>
      </c>
      <c r="N129" s="145">
        <v>3</v>
      </c>
      <c r="O129" s="145">
        <v>2</v>
      </c>
      <c r="P129" s="145">
        <v>448</v>
      </c>
      <c r="Q129" s="165"/>
      <c r="R129" s="166"/>
      <c r="S129" s="167"/>
      <c r="T129" s="168"/>
      <c r="U129" s="166"/>
      <c r="V129" s="166"/>
      <c r="W129" s="169"/>
      <c r="X129" s="170"/>
      <c r="Y129" s="170"/>
      <c r="Z129" s="170"/>
      <c r="AA129" s="31"/>
      <c r="AB129" s="31"/>
      <c r="AC129" s="53"/>
      <c r="AD129" s="54"/>
      <c r="AE129" s="54"/>
      <c r="AF129" s="55"/>
      <c r="AG129" s="56"/>
      <c r="AI129" s="41"/>
      <c r="AJ129" s="41"/>
      <c r="AL129" s="40"/>
      <c r="AM129" s="34"/>
    </row>
    <row r="130" spans="1:48" ht="15.5">
      <c r="A130" s="145" t="s">
        <v>215</v>
      </c>
      <c r="B130" s="145"/>
      <c r="C130" s="145"/>
      <c r="D130" s="145">
        <v>7426</v>
      </c>
      <c r="E130" s="145" t="s">
        <v>257</v>
      </c>
      <c r="F130" s="145">
        <v>1995.11</v>
      </c>
      <c r="G130" s="145">
        <v>436</v>
      </c>
      <c r="H130" s="145">
        <f t="shared" si="9"/>
        <v>31.8900000000001</v>
      </c>
      <c r="I130" s="145" t="s">
        <v>320</v>
      </c>
      <c r="J130" s="145"/>
      <c r="K130" s="145">
        <v>59</v>
      </c>
      <c r="L130" s="145"/>
      <c r="M130" s="145" t="s">
        <v>185</v>
      </c>
      <c r="N130" s="145">
        <v>3</v>
      </c>
      <c r="O130" s="145">
        <v>1</v>
      </c>
      <c r="P130" s="145">
        <v>190</v>
      </c>
      <c r="Q130" s="165"/>
      <c r="R130" s="166"/>
      <c r="S130" s="167"/>
      <c r="T130" s="168"/>
      <c r="U130" s="166"/>
      <c r="V130" s="166"/>
      <c r="W130" s="169"/>
      <c r="X130" s="170"/>
      <c r="Y130" s="170"/>
      <c r="Z130" s="170"/>
      <c r="AA130" s="31"/>
      <c r="AB130" s="31"/>
      <c r="AC130" s="53"/>
      <c r="AD130" s="54"/>
      <c r="AE130" s="54"/>
      <c r="AF130" s="55"/>
      <c r="AG130" s="56"/>
      <c r="AI130" s="41"/>
      <c r="AJ130" s="41"/>
      <c r="AL130" s="40"/>
      <c r="AM130" s="34"/>
    </row>
    <row r="131" spans="1:48" ht="15.5">
      <c r="A131" s="145" t="s">
        <v>215</v>
      </c>
      <c r="B131" s="145"/>
      <c r="C131" s="145"/>
      <c r="D131" s="145">
        <v>7426</v>
      </c>
      <c r="E131" s="145" t="s">
        <v>257</v>
      </c>
      <c r="F131" s="145">
        <v>1995.11</v>
      </c>
      <c r="G131" s="145">
        <v>436</v>
      </c>
      <c r="H131" s="145">
        <f t="shared" si="9"/>
        <v>31.8900000000001</v>
      </c>
      <c r="I131" s="145" t="s">
        <v>291</v>
      </c>
      <c r="J131" s="145"/>
      <c r="K131" s="145">
        <v>84</v>
      </c>
      <c r="L131" s="145"/>
      <c r="M131" s="145" t="s">
        <v>185</v>
      </c>
      <c r="N131" s="145">
        <v>3</v>
      </c>
      <c r="O131" s="145">
        <v>2</v>
      </c>
      <c r="P131" s="145">
        <v>246</v>
      </c>
      <c r="Q131" s="165"/>
      <c r="R131" s="166"/>
      <c r="S131" s="167"/>
      <c r="T131" s="168"/>
      <c r="U131" s="166"/>
      <c r="V131" s="166"/>
      <c r="W131" s="169"/>
      <c r="X131" s="170"/>
      <c r="Y131" s="170"/>
      <c r="Z131" s="170"/>
      <c r="AA131" s="31"/>
      <c r="AB131" s="31"/>
      <c r="AC131" s="53"/>
      <c r="AD131" s="54"/>
      <c r="AE131" s="54"/>
      <c r="AF131" s="55"/>
      <c r="AG131" s="56"/>
      <c r="AI131" s="41"/>
      <c r="AJ131" s="41"/>
      <c r="AL131" s="40"/>
      <c r="AM131" s="34"/>
    </row>
    <row r="132" spans="1:48" ht="15.5">
      <c r="A132" s="145" t="s">
        <v>215</v>
      </c>
      <c r="B132" s="145"/>
      <c r="C132" s="145"/>
      <c r="D132" s="145">
        <v>143063</v>
      </c>
      <c r="E132" s="145" t="s">
        <v>258</v>
      </c>
      <c r="F132" s="145">
        <v>2023.12</v>
      </c>
      <c r="G132" s="145">
        <v>602</v>
      </c>
      <c r="H132" s="145">
        <f t="shared" si="9"/>
        <v>3.8800000000001091</v>
      </c>
      <c r="I132" s="145" t="s">
        <v>339</v>
      </c>
      <c r="J132" s="145"/>
      <c r="K132" s="145">
        <v>76</v>
      </c>
      <c r="L132" s="145"/>
      <c r="M132" s="145" t="s">
        <v>185</v>
      </c>
      <c r="N132" s="145">
        <v>3</v>
      </c>
      <c r="O132" s="145">
        <v>2</v>
      </c>
      <c r="P132" s="145">
        <v>123</v>
      </c>
      <c r="Q132" s="165"/>
      <c r="R132" s="166"/>
      <c r="S132" s="167"/>
      <c r="T132" s="168"/>
      <c r="U132" s="166"/>
      <c r="V132" s="166"/>
      <c r="W132" s="169"/>
      <c r="X132" s="170"/>
      <c r="Y132" s="170"/>
      <c r="Z132" s="170"/>
      <c r="AA132" s="31"/>
      <c r="AB132" s="31"/>
      <c r="AC132" s="53"/>
      <c r="AD132" s="54"/>
      <c r="AE132" s="54"/>
      <c r="AF132" s="55"/>
      <c r="AG132" s="56"/>
      <c r="AI132" s="41"/>
      <c r="AJ132" s="41"/>
      <c r="AL132" s="40"/>
      <c r="AM132" s="34"/>
    </row>
    <row r="133" spans="1:48" ht="15.5">
      <c r="A133" s="145" t="s">
        <v>215</v>
      </c>
      <c r="B133" s="145"/>
      <c r="C133" s="145"/>
      <c r="D133" s="145">
        <v>143063</v>
      </c>
      <c r="E133" s="145" t="s">
        <v>258</v>
      </c>
      <c r="F133" s="145">
        <v>2023.12</v>
      </c>
      <c r="G133" s="145">
        <v>602</v>
      </c>
      <c r="H133" s="145">
        <f t="shared" si="9"/>
        <v>3.8800000000001091</v>
      </c>
      <c r="I133" s="145" t="s">
        <v>340</v>
      </c>
      <c r="J133" s="145"/>
      <c r="K133" s="145">
        <v>84</v>
      </c>
      <c r="L133" s="145"/>
      <c r="M133" s="145" t="s">
        <v>185</v>
      </c>
      <c r="N133" s="145">
        <v>3</v>
      </c>
      <c r="O133" s="145">
        <v>2</v>
      </c>
      <c r="P133" s="145">
        <v>222</v>
      </c>
      <c r="Q133" s="165"/>
      <c r="R133" s="166"/>
      <c r="S133" s="167"/>
      <c r="T133" s="168"/>
      <c r="U133" s="166"/>
      <c r="V133" s="166"/>
      <c r="W133" s="169"/>
      <c r="X133" s="170"/>
      <c r="Y133" s="170"/>
      <c r="Z133" s="170"/>
      <c r="AA133" s="31"/>
      <c r="AB133" s="31"/>
      <c r="AC133" s="53"/>
      <c r="AD133" s="54"/>
      <c r="AE133" s="54"/>
      <c r="AF133" s="55"/>
      <c r="AG133" s="56"/>
      <c r="AI133" s="41"/>
      <c r="AJ133" s="41"/>
      <c r="AL133" s="40"/>
      <c r="AM133" s="34"/>
    </row>
    <row r="134" spans="1:48" ht="15.5">
      <c r="A134" s="145" t="s">
        <v>215</v>
      </c>
      <c r="B134" s="145"/>
      <c r="C134" s="145"/>
      <c r="D134" s="145">
        <v>143063</v>
      </c>
      <c r="E134" s="145" t="s">
        <v>258</v>
      </c>
      <c r="F134" s="145">
        <v>2023.12</v>
      </c>
      <c r="G134" s="145">
        <v>602</v>
      </c>
      <c r="H134" s="145">
        <f t="shared" si="9"/>
        <v>3.8800000000001091</v>
      </c>
      <c r="I134" s="145" t="s">
        <v>422</v>
      </c>
      <c r="J134" s="145"/>
      <c r="K134" s="145">
        <v>104</v>
      </c>
      <c r="L134" s="145"/>
      <c r="M134" s="145" t="s">
        <v>185</v>
      </c>
      <c r="N134" s="145">
        <v>3</v>
      </c>
      <c r="O134" s="145">
        <v>2</v>
      </c>
      <c r="P134" s="145">
        <v>98</v>
      </c>
      <c r="Q134" s="165"/>
      <c r="R134" s="166"/>
      <c r="S134" s="167"/>
      <c r="T134" s="168"/>
      <c r="U134" s="166"/>
      <c r="V134" s="166"/>
      <c r="W134" s="169"/>
      <c r="X134" s="170"/>
      <c r="Y134" s="170"/>
      <c r="Z134" s="170"/>
      <c r="AA134" s="31"/>
      <c r="AB134" s="31"/>
      <c r="AC134" s="53"/>
      <c r="AD134" s="54"/>
      <c r="AE134" s="54"/>
      <c r="AF134" s="55"/>
      <c r="AG134" s="56"/>
      <c r="AI134" s="41"/>
      <c r="AJ134" s="41"/>
      <c r="AL134" s="40"/>
      <c r="AM134" s="34"/>
    </row>
    <row r="135" spans="1:48" ht="15.5">
      <c r="A135" s="145" t="s">
        <v>215</v>
      </c>
      <c r="B135" s="145"/>
      <c r="C135" s="145"/>
      <c r="D135" s="145">
        <v>143063</v>
      </c>
      <c r="E135" s="145" t="s">
        <v>258</v>
      </c>
      <c r="F135" s="145">
        <v>2023.12</v>
      </c>
      <c r="G135" s="145">
        <v>602</v>
      </c>
      <c r="H135" s="145">
        <f t="shared" ref="H135:H198" si="10">2026-F135+1</f>
        <v>3.8800000000001091</v>
      </c>
      <c r="I135" s="145" t="s">
        <v>423</v>
      </c>
      <c r="J135" s="145"/>
      <c r="K135" s="145">
        <v>113</v>
      </c>
      <c r="L135" s="145"/>
      <c r="M135" s="145" t="s">
        <v>185</v>
      </c>
      <c r="N135" s="145">
        <v>3</v>
      </c>
      <c r="O135" s="145">
        <v>2</v>
      </c>
      <c r="P135" s="145">
        <v>156</v>
      </c>
      <c r="Q135" s="165"/>
      <c r="R135" s="166"/>
      <c r="S135" s="167"/>
      <c r="T135" s="168"/>
      <c r="U135" s="166"/>
      <c r="V135" s="166"/>
      <c r="W135" s="169"/>
      <c r="X135" s="170"/>
      <c r="Y135" s="170"/>
      <c r="Z135" s="170"/>
      <c r="AA135" s="31"/>
      <c r="AB135" s="31"/>
      <c r="AC135" s="53"/>
      <c r="AD135" s="54"/>
      <c r="AE135" s="54"/>
      <c r="AF135" s="55"/>
      <c r="AG135" s="56"/>
      <c r="AI135" s="41"/>
      <c r="AJ135" s="41"/>
      <c r="AL135" s="40"/>
      <c r="AM135" s="34"/>
    </row>
    <row r="136" spans="1:48" ht="15.5">
      <c r="A136" s="145" t="s">
        <v>215</v>
      </c>
      <c r="B136" s="145"/>
      <c r="C136" s="145"/>
      <c r="D136" s="145">
        <v>143063</v>
      </c>
      <c r="E136" s="145" t="s">
        <v>258</v>
      </c>
      <c r="F136" s="145">
        <v>2023.12</v>
      </c>
      <c r="G136" s="145">
        <v>602</v>
      </c>
      <c r="H136" s="145">
        <f t="shared" si="10"/>
        <v>3.8800000000001091</v>
      </c>
      <c r="I136" s="145" t="s">
        <v>424</v>
      </c>
      <c r="J136" s="145"/>
      <c r="K136" s="145">
        <v>159</v>
      </c>
      <c r="L136" s="145"/>
      <c r="M136" s="145" t="s">
        <v>185</v>
      </c>
      <c r="N136" s="145">
        <v>5</v>
      </c>
      <c r="O136" s="145">
        <v>3</v>
      </c>
      <c r="P136" s="145">
        <v>3</v>
      </c>
      <c r="Q136" s="165"/>
      <c r="R136" s="166"/>
      <c r="S136" s="167"/>
      <c r="T136" s="168"/>
      <c r="U136" s="166"/>
      <c r="V136" s="166"/>
      <c r="W136" s="169"/>
      <c r="X136" s="170"/>
      <c r="Y136" s="170"/>
      <c r="Z136" s="170"/>
      <c r="AA136" s="31"/>
      <c r="AB136" s="31"/>
      <c r="AC136" s="53"/>
      <c r="AD136" s="54"/>
      <c r="AE136" s="54"/>
      <c r="AF136" s="55"/>
      <c r="AG136" s="56"/>
      <c r="AI136" s="41"/>
      <c r="AJ136" s="41"/>
      <c r="AL136" s="40"/>
      <c r="AM136" s="34"/>
    </row>
    <row r="137" spans="1:48" ht="15.5">
      <c r="A137" s="145" t="s">
        <v>215</v>
      </c>
      <c r="B137" s="145"/>
      <c r="C137" s="145"/>
      <c r="D137" s="145">
        <v>26534</v>
      </c>
      <c r="E137" s="145" t="s">
        <v>223</v>
      </c>
      <c r="F137" s="145">
        <v>2009.09</v>
      </c>
      <c r="G137" s="145">
        <v>497</v>
      </c>
      <c r="H137" s="145">
        <f t="shared" si="10"/>
        <v>17.910000000000082</v>
      </c>
      <c r="I137" s="145" t="s">
        <v>401</v>
      </c>
      <c r="J137" s="145"/>
      <c r="K137" s="145">
        <v>51</v>
      </c>
      <c r="L137" s="145"/>
      <c r="M137" s="145" t="s">
        <v>185</v>
      </c>
      <c r="N137" s="145">
        <v>2</v>
      </c>
      <c r="O137" s="145">
        <v>1</v>
      </c>
      <c r="P137" s="145">
        <v>64</v>
      </c>
      <c r="Q137" s="165"/>
      <c r="R137" s="166"/>
      <c r="S137" s="167"/>
      <c r="T137" s="168"/>
      <c r="U137" s="166"/>
      <c r="V137" s="166"/>
      <c r="W137" s="169"/>
      <c r="X137" s="170"/>
      <c r="Y137" s="170"/>
      <c r="Z137" s="170"/>
      <c r="AA137" s="31"/>
      <c r="AB137" s="31"/>
      <c r="AC137" s="53"/>
      <c r="AD137" s="54"/>
      <c r="AE137" s="54"/>
      <c r="AF137" s="55"/>
      <c r="AG137" s="56"/>
      <c r="AI137" s="41"/>
      <c r="AJ137" s="41"/>
      <c r="AL137" s="40"/>
      <c r="AM137" s="34"/>
    </row>
    <row r="138" spans="1:48" ht="15.5">
      <c r="A138" s="145" t="s">
        <v>215</v>
      </c>
      <c r="B138" s="145"/>
      <c r="C138" s="145"/>
      <c r="D138" s="145">
        <v>26534</v>
      </c>
      <c r="E138" s="145" t="s">
        <v>223</v>
      </c>
      <c r="F138" s="145">
        <v>2009.09</v>
      </c>
      <c r="G138" s="145">
        <v>497</v>
      </c>
      <c r="H138" s="145">
        <f t="shared" si="10"/>
        <v>17.910000000000082</v>
      </c>
      <c r="I138" s="145" t="s">
        <v>341</v>
      </c>
      <c r="J138" s="145"/>
      <c r="K138" s="145">
        <v>59</v>
      </c>
      <c r="L138" s="145"/>
      <c r="M138" s="145" t="s">
        <v>185</v>
      </c>
      <c r="N138" s="145">
        <v>3</v>
      </c>
      <c r="O138" s="145">
        <v>2</v>
      </c>
      <c r="P138" s="145">
        <v>82</v>
      </c>
      <c r="Q138" s="165"/>
      <c r="R138" s="166"/>
      <c r="S138" s="167"/>
      <c r="T138" s="168"/>
      <c r="U138" s="166"/>
      <c r="V138" s="166"/>
      <c r="W138" s="169"/>
      <c r="X138" s="170"/>
      <c r="Y138" s="170"/>
      <c r="Z138" s="170"/>
      <c r="AA138" s="31"/>
      <c r="AB138" s="31"/>
      <c r="AC138" s="53"/>
      <c r="AD138" s="54"/>
      <c r="AE138" s="54"/>
      <c r="AF138" s="55"/>
      <c r="AG138" s="56"/>
      <c r="AI138" s="41"/>
      <c r="AJ138" s="41"/>
      <c r="AL138" s="40"/>
      <c r="AM138" s="34"/>
      <c r="AV138" t="e" cm="1">
        <f t="array" ref="AV138">- 호갱노노 그래프</f>
        <v>#NAME?</v>
      </c>
    </row>
    <row r="139" spans="1:48" ht="15.5">
      <c r="A139" s="145" t="s">
        <v>215</v>
      </c>
      <c r="B139" s="145"/>
      <c r="C139" s="145"/>
      <c r="D139" s="145">
        <v>26534</v>
      </c>
      <c r="E139" s="145" t="s">
        <v>223</v>
      </c>
      <c r="F139" s="145">
        <v>2009.09</v>
      </c>
      <c r="G139" s="145">
        <v>497</v>
      </c>
      <c r="H139" s="145">
        <f t="shared" si="10"/>
        <v>17.910000000000082</v>
      </c>
      <c r="I139" s="145" t="s">
        <v>342</v>
      </c>
      <c r="J139" s="145"/>
      <c r="K139" s="145">
        <v>84</v>
      </c>
      <c r="L139" s="145"/>
      <c r="M139" s="145" t="s">
        <v>185</v>
      </c>
      <c r="N139" s="145">
        <v>3</v>
      </c>
      <c r="O139" s="145">
        <v>2</v>
      </c>
      <c r="P139" s="145">
        <v>351</v>
      </c>
      <c r="Q139" s="165"/>
      <c r="R139" s="166"/>
      <c r="S139" s="167"/>
      <c r="T139" s="168"/>
      <c r="U139" s="166"/>
      <c r="V139" s="166"/>
      <c r="W139" s="169"/>
      <c r="X139" s="170"/>
      <c r="Y139" s="170"/>
      <c r="Z139" s="170"/>
      <c r="AA139" s="31"/>
      <c r="AB139" s="31"/>
      <c r="AC139" s="53"/>
      <c r="AD139" s="54"/>
      <c r="AE139" s="54"/>
      <c r="AF139" s="55"/>
      <c r="AG139" s="56"/>
      <c r="AI139" s="41"/>
      <c r="AJ139" s="41"/>
      <c r="AL139" s="40"/>
      <c r="AM139" s="34"/>
    </row>
    <row r="140" spans="1:48" ht="15.5">
      <c r="A140" s="145" t="s">
        <v>215</v>
      </c>
      <c r="B140" s="145"/>
      <c r="C140" s="145"/>
      <c r="D140" s="145">
        <v>110256</v>
      </c>
      <c r="E140" s="145" t="s">
        <v>259</v>
      </c>
      <c r="F140" s="145">
        <v>2017.08</v>
      </c>
      <c r="G140" s="145">
        <v>984</v>
      </c>
      <c r="H140" s="145">
        <f t="shared" si="10"/>
        <v>9.9200000000000728</v>
      </c>
      <c r="I140" s="145" t="s">
        <v>296</v>
      </c>
      <c r="J140" s="145"/>
      <c r="K140" s="145">
        <v>59</v>
      </c>
      <c r="L140" s="145"/>
      <c r="M140" s="145" t="s">
        <v>185</v>
      </c>
      <c r="N140" s="145">
        <v>3</v>
      </c>
      <c r="O140" s="145">
        <v>2</v>
      </c>
      <c r="P140" s="145">
        <v>385</v>
      </c>
      <c r="Q140" s="165"/>
      <c r="R140" s="166"/>
      <c r="S140" s="167"/>
      <c r="T140" s="168"/>
      <c r="U140" s="166"/>
      <c r="V140" s="166"/>
      <c r="W140" s="169"/>
      <c r="X140" s="170"/>
      <c r="Y140" s="170"/>
      <c r="Z140" s="170"/>
      <c r="AA140" s="31"/>
      <c r="AB140" s="31"/>
      <c r="AC140" s="53"/>
      <c r="AD140" s="54"/>
      <c r="AE140" s="54"/>
      <c r="AF140" s="55"/>
      <c r="AG140" s="56"/>
      <c r="AI140" s="41"/>
      <c r="AJ140" s="41"/>
      <c r="AL140" s="40"/>
      <c r="AM140" s="34"/>
    </row>
    <row r="141" spans="1:48" ht="15.5">
      <c r="A141" s="145" t="s">
        <v>215</v>
      </c>
      <c r="B141" s="145"/>
      <c r="C141" s="145"/>
      <c r="D141" s="145">
        <v>110256</v>
      </c>
      <c r="E141" s="145" t="s">
        <v>259</v>
      </c>
      <c r="F141" s="145">
        <v>2017.08</v>
      </c>
      <c r="G141" s="145">
        <v>984</v>
      </c>
      <c r="H141" s="145">
        <f t="shared" si="10"/>
        <v>9.9200000000000728</v>
      </c>
      <c r="I141" s="145" t="s">
        <v>343</v>
      </c>
      <c r="J141" s="145"/>
      <c r="K141" s="145">
        <v>74</v>
      </c>
      <c r="L141" s="145"/>
      <c r="M141" s="145" t="s">
        <v>185</v>
      </c>
      <c r="N141" s="145">
        <v>3</v>
      </c>
      <c r="O141" s="145">
        <v>2</v>
      </c>
      <c r="P141" s="145">
        <v>337</v>
      </c>
      <c r="Q141" s="165"/>
      <c r="R141" s="166"/>
      <c r="S141" s="167"/>
      <c r="T141" s="168"/>
      <c r="U141" s="166"/>
      <c r="V141" s="166"/>
      <c r="W141" s="169"/>
      <c r="X141" s="170"/>
      <c r="Y141" s="170"/>
      <c r="Z141" s="170"/>
      <c r="AA141" s="31"/>
      <c r="AB141" s="31"/>
      <c r="AC141" s="53"/>
      <c r="AD141" s="54"/>
      <c r="AE141" s="54"/>
      <c r="AF141" s="55"/>
      <c r="AG141" s="56"/>
      <c r="AI141" s="41"/>
      <c r="AJ141" s="41"/>
      <c r="AL141" s="40"/>
      <c r="AM141" s="34"/>
    </row>
    <row r="142" spans="1:48" ht="15.5">
      <c r="A142" s="145" t="s">
        <v>215</v>
      </c>
      <c r="B142" s="145"/>
      <c r="C142" s="145"/>
      <c r="D142" s="145">
        <v>110256</v>
      </c>
      <c r="E142" s="145" t="s">
        <v>259</v>
      </c>
      <c r="F142" s="145">
        <v>2017.08</v>
      </c>
      <c r="G142" s="145">
        <v>984</v>
      </c>
      <c r="H142" s="145">
        <f t="shared" si="10"/>
        <v>9.9200000000000728</v>
      </c>
      <c r="I142" s="145" t="s">
        <v>309</v>
      </c>
      <c r="J142" s="145"/>
      <c r="K142" s="145">
        <v>84</v>
      </c>
      <c r="L142" s="145"/>
      <c r="M142" s="145" t="s">
        <v>185</v>
      </c>
      <c r="N142" s="145">
        <v>3</v>
      </c>
      <c r="O142" s="145">
        <v>2</v>
      </c>
      <c r="P142" s="145">
        <v>262</v>
      </c>
      <c r="Q142" s="165"/>
      <c r="R142" s="166"/>
      <c r="S142" s="167"/>
      <c r="T142" s="168"/>
      <c r="U142" s="166"/>
      <c r="V142" s="166"/>
      <c r="W142" s="169"/>
      <c r="X142" s="170"/>
      <c r="Y142" s="170"/>
      <c r="Z142" s="170"/>
      <c r="AA142" s="31"/>
      <c r="AB142" s="31"/>
      <c r="AC142" s="53"/>
      <c r="AD142" s="54"/>
      <c r="AE142" s="54"/>
      <c r="AF142" s="55"/>
      <c r="AG142" s="56"/>
      <c r="AI142" s="41"/>
      <c r="AJ142" s="41"/>
      <c r="AL142" s="40"/>
      <c r="AM142" s="34"/>
    </row>
    <row r="143" spans="1:48" ht="15.5">
      <c r="A143" s="145" t="s">
        <v>216</v>
      </c>
      <c r="B143" s="145"/>
      <c r="C143" s="145"/>
      <c r="D143" s="145">
        <v>100381</v>
      </c>
      <c r="E143" s="145" t="s">
        <v>425</v>
      </c>
      <c r="F143" s="145">
        <v>1996.05</v>
      </c>
      <c r="G143" s="145">
        <v>615</v>
      </c>
      <c r="H143" s="145">
        <f t="shared" si="10"/>
        <v>30.950000000000045</v>
      </c>
      <c r="I143" s="145" t="s">
        <v>426</v>
      </c>
      <c r="J143" s="145"/>
      <c r="K143" s="145">
        <v>24</v>
      </c>
      <c r="L143" s="145"/>
      <c r="M143" s="145" t="s">
        <v>186</v>
      </c>
      <c r="N143" s="145">
        <v>1</v>
      </c>
      <c r="O143" s="145">
        <v>1</v>
      </c>
      <c r="P143" s="145">
        <v>615</v>
      </c>
      <c r="Q143" s="165"/>
      <c r="R143" s="166"/>
      <c r="S143" s="167"/>
      <c r="T143" s="168"/>
      <c r="U143" s="166"/>
      <c r="V143" s="166"/>
      <c r="W143" s="169"/>
      <c r="X143" s="170"/>
      <c r="Y143" s="170"/>
      <c r="Z143" s="170"/>
      <c r="AA143" s="31"/>
      <c r="AB143" s="31"/>
      <c r="AC143" s="53"/>
      <c r="AD143" s="54"/>
      <c r="AE143" s="54"/>
      <c r="AF143" s="55"/>
      <c r="AG143" s="56"/>
      <c r="AI143" s="41"/>
      <c r="AJ143" s="41"/>
      <c r="AL143" s="40"/>
      <c r="AM143" s="34"/>
    </row>
    <row r="144" spans="1:48" ht="15.5">
      <c r="A144" s="145" t="s">
        <v>216</v>
      </c>
      <c r="B144" s="145"/>
      <c r="C144" s="145"/>
      <c r="D144" s="145">
        <v>100381</v>
      </c>
      <c r="E144" s="145" t="s">
        <v>425</v>
      </c>
      <c r="F144" s="145">
        <v>1996.05</v>
      </c>
      <c r="G144" s="145">
        <v>615</v>
      </c>
      <c r="H144" s="145">
        <f t="shared" si="10"/>
        <v>30.950000000000045</v>
      </c>
      <c r="I144" s="145" t="s">
        <v>427</v>
      </c>
      <c r="J144" s="145"/>
      <c r="K144" s="145">
        <v>32</v>
      </c>
      <c r="L144" s="145"/>
      <c r="M144" s="145" t="s">
        <v>186</v>
      </c>
      <c r="N144" s="145">
        <v>2</v>
      </c>
      <c r="O144" s="145">
        <v>1</v>
      </c>
      <c r="P144" s="145">
        <v>1</v>
      </c>
      <c r="Q144" s="165"/>
      <c r="R144" s="166"/>
      <c r="S144" s="167"/>
      <c r="T144" s="168"/>
      <c r="U144" s="166"/>
      <c r="V144" s="166"/>
      <c r="W144" s="169"/>
      <c r="X144" s="170"/>
      <c r="Y144" s="170"/>
      <c r="Z144" s="170"/>
      <c r="AA144" s="31"/>
      <c r="AB144" s="31"/>
      <c r="AC144" s="53"/>
      <c r="AD144" s="54"/>
      <c r="AE144" s="54"/>
      <c r="AF144" s="55"/>
      <c r="AG144" s="56"/>
      <c r="AI144" s="41"/>
      <c r="AJ144" s="41"/>
      <c r="AL144" s="40"/>
      <c r="AM144" s="34"/>
    </row>
    <row r="145" spans="1:48" ht="15.5">
      <c r="A145" s="145" t="s">
        <v>216</v>
      </c>
      <c r="B145" s="145"/>
      <c r="C145" s="145"/>
      <c r="D145" s="145">
        <v>100381</v>
      </c>
      <c r="E145" s="145" t="s">
        <v>425</v>
      </c>
      <c r="F145" s="145">
        <v>1996.05</v>
      </c>
      <c r="G145" s="145">
        <v>615</v>
      </c>
      <c r="H145" s="145">
        <f t="shared" si="10"/>
        <v>30.950000000000045</v>
      </c>
      <c r="I145" s="145" t="s">
        <v>428</v>
      </c>
      <c r="J145" s="145"/>
      <c r="K145" s="145">
        <v>37</v>
      </c>
      <c r="L145" s="145"/>
      <c r="M145" s="145" t="s">
        <v>186</v>
      </c>
      <c r="N145" s="145">
        <v>2</v>
      </c>
      <c r="O145" s="145">
        <v>1</v>
      </c>
      <c r="P145" s="145">
        <v>1</v>
      </c>
      <c r="Q145" s="155"/>
      <c r="R145" s="156"/>
      <c r="S145" s="157"/>
      <c r="T145" s="158"/>
      <c r="U145" s="156"/>
      <c r="V145" s="159"/>
      <c r="W145" s="160"/>
      <c r="X145" s="93"/>
      <c r="Y145" s="93"/>
      <c r="Z145" s="93"/>
      <c r="AA145" s="31"/>
      <c r="AB145" s="31"/>
      <c r="AC145" s="53"/>
      <c r="AD145" s="54"/>
      <c r="AE145" s="54"/>
      <c r="AF145" s="55"/>
      <c r="AG145" s="56"/>
      <c r="AI145" s="41"/>
      <c r="AJ145" s="41"/>
      <c r="AL145" s="40"/>
      <c r="AM145" s="34"/>
    </row>
    <row r="146" spans="1:48" ht="15.5">
      <c r="A146" s="145" t="s">
        <v>216</v>
      </c>
      <c r="B146" s="145"/>
      <c r="C146" s="145"/>
      <c r="D146" s="145">
        <v>100381</v>
      </c>
      <c r="E146" s="145" t="s">
        <v>425</v>
      </c>
      <c r="F146" s="145">
        <v>1996.05</v>
      </c>
      <c r="G146" s="145">
        <v>615</v>
      </c>
      <c r="H146" s="145">
        <f t="shared" si="10"/>
        <v>30.950000000000045</v>
      </c>
      <c r="I146" s="145" t="s">
        <v>429</v>
      </c>
      <c r="J146" s="145"/>
      <c r="K146" s="145">
        <v>86</v>
      </c>
      <c r="L146" s="145"/>
      <c r="M146" s="145" t="s">
        <v>186</v>
      </c>
      <c r="N146" s="145">
        <v>3</v>
      </c>
      <c r="O146" s="145">
        <v>1</v>
      </c>
      <c r="P146" s="145">
        <v>1</v>
      </c>
      <c r="Q146" s="63"/>
      <c r="R146" s="64"/>
      <c r="S146" s="105"/>
      <c r="T146" s="106"/>
      <c r="U146" s="64"/>
      <c r="V146" s="108"/>
      <c r="W146" s="120"/>
      <c r="X146" s="62"/>
      <c r="Y146" s="62"/>
      <c r="Z146" s="62"/>
      <c r="AC146" s="53"/>
      <c r="AD146" s="54"/>
      <c r="AE146" s="54"/>
      <c r="AF146" s="55"/>
      <c r="AG146" s="56"/>
      <c r="AL146" s="40"/>
      <c r="AM146" s="34"/>
    </row>
    <row r="147" spans="1:48" ht="16" thickBot="1">
      <c r="A147" s="145" t="s">
        <v>216</v>
      </c>
      <c r="B147" s="145"/>
      <c r="C147" s="145"/>
      <c r="D147" s="145">
        <v>10920</v>
      </c>
      <c r="E147" s="145" t="s">
        <v>260</v>
      </c>
      <c r="F147" s="145">
        <v>2004.07</v>
      </c>
      <c r="G147" s="145">
        <v>487</v>
      </c>
      <c r="H147" s="145">
        <f t="shared" si="10"/>
        <v>22.930000000000064</v>
      </c>
      <c r="I147" s="145" t="s">
        <v>344</v>
      </c>
      <c r="J147" s="145"/>
      <c r="K147" s="145">
        <v>84</v>
      </c>
      <c r="L147" s="145"/>
      <c r="M147" s="145" t="s">
        <v>185</v>
      </c>
      <c r="N147" s="145">
        <v>3</v>
      </c>
      <c r="O147" s="145">
        <v>2</v>
      </c>
      <c r="P147" s="145">
        <v>296</v>
      </c>
      <c r="Q147" s="66"/>
      <c r="R147" s="67"/>
      <c r="S147" s="105"/>
      <c r="T147" s="106"/>
      <c r="U147" s="67"/>
      <c r="V147" s="109"/>
      <c r="W147" s="121"/>
      <c r="X147" s="65"/>
      <c r="Y147" s="65"/>
      <c r="Z147" s="65"/>
      <c r="AA147" s="141"/>
      <c r="AB147" s="31"/>
      <c r="AC147" s="53"/>
      <c r="AD147" s="54"/>
      <c r="AE147" s="54"/>
      <c r="AF147" s="55"/>
      <c r="AG147" s="56"/>
      <c r="AI147" s="18"/>
      <c r="AJ147" s="18"/>
      <c r="AK147" s="19" t="e">
        <f>1+(AI147-AD147)/AD147</f>
        <v>#DIV/0!</v>
      </c>
      <c r="AL147" s="40" t="e">
        <f>AJ147/AG147</f>
        <v>#DIV/0!</v>
      </c>
      <c r="AM147" s="34"/>
    </row>
    <row r="148" spans="1:48" ht="15.5">
      <c r="A148" s="145" t="s">
        <v>216</v>
      </c>
      <c r="B148" s="145"/>
      <c r="C148" s="145"/>
      <c r="D148" s="145">
        <v>10920</v>
      </c>
      <c r="E148" s="145" t="s">
        <v>260</v>
      </c>
      <c r="F148" s="145">
        <v>2004.07</v>
      </c>
      <c r="G148" s="145">
        <v>487</v>
      </c>
      <c r="H148" s="145">
        <f t="shared" si="10"/>
        <v>22.930000000000064</v>
      </c>
      <c r="I148" s="145" t="s">
        <v>430</v>
      </c>
      <c r="J148" s="145"/>
      <c r="K148" s="145">
        <v>135</v>
      </c>
      <c r="L148" s="145"/>
      <c r="M148" s="145" t="s">
        <v>185</v>
      </c>
      <c r="N148" s="145">
        <v>4</v>
      </c>
      <c r="O148" s="145">
        <v>2</v>
      </c>
      <c r="P148" s="145">
        <v>150</v>
      </c>
      <c r="Q148" s="60"/>
      <c r="R148" s="61"/>
      <c r="S148" s="105"/>
      <c r="T148" s="106"/>
      <c r="U148" s="61"/>
      <c r="V148" s="107"/>
      <c r="W148" s="119"/>
      <c r="X148" s="59"/>
      <c r="Y148" s="59"/>
      <c r="Z148" s="59"/>
      <c r="AA148" s="141"/>
      <c r="AB148" s="31"/>
      <c r="AC148" s="53"/>
      <c r="AD148" s="54"/>
      <c r="AE148" s="54"/>
      <c r="AF148" s="55"/>
      <c r="AG148" s="56"/>
      <c r="AI148" s="18"/>
      <c r="AJ148" s="18"/>
      <c r="AK148" s="19" t="e">
        <f>1+(AI148-AD148)/AD148</f>
        <v>#DIV/0!</v>
      </c>
      <c r="AL148" s="40" t="e">
        <f>AJ148/AG148</f>
        <v>#DIV/0!</v>
      </c>
      <c r="AM148" s="34"/>
    </row>
    <row r="149" spans="1:48" ht="15.5">
      <c r="A149" s="145" t="s">
        <v>216</v>
      </c>
      <c r="B149" s="145"/>
      <c r="C149" s="145"/>
      <c r="D149" s="145">
        <v>10920</v>
      </c>
      <c r="E149" s="145" t="s">
        <v>260</v>
      </c>
      <c r="F149" s="145">
        <v>2004.07</v>
      </c>
      <c r="G149" s="145">
        <v>487</v>
      </c>
      <c r="H149" s="145">
        <f t="shared" si="10"/>
        <v>22.930000000000064</v>
      </c>
      <c r="I149" s="145" t="s">
        <v>431</v>
      </c>
      <c r="J149" s="145"/>
      <c r="K149" s="145">
        <v>141</v>
      </c>
      <c r="L149" s="145"/>
      <c r="M149" s="145" t="s">
        <v>185</v>
      </c>
      <c r="N149" s="145">
        <v>4</v>
      </c>
      <c r="O149" s="145">
        <v>2</v>
      </c>
      <c r="P149" s="145">
        <v>11</v>
      </c>
      <c r="Q149" s="63"/>
      <c r="R149" s="64"/>
      <c r="S149" s="105"/>
      <c r="T149" s="106"/>
      <c r="U149" s="64"/>
      <c r="V149" s="108"/>
      <c r="W149" s="120"/>
      <c r="X149" s="62"/>
      <c r="Y149" s="62"/>
      <c r="Z149" s="62"/>
      <c r="AA149" s="31"/>
      <c r="AB149" s="31"/>
      <c r="AC149" s="53"/>
      <c r="AD149" s="54"/>
      <c r="AE149" s="54"/>
      <c r="AF149" s="55"/>
      <c r="AG149" s="56"/>
      <c r="AI149" s="41"/>
      <c r="AJ149" s="41"/>
      <c r="AL149" s="40"/>
      <c r="AM149" s="34"/>
    </row>
    <row r="150" spans="1:48" ht="15.5">
      <c r="A150" s="145" t="s">
        <v>216</v>
      </c>
      <c r="B150" s="145"/>
      <c r="C150" s="145"/>
      <c r="D150" s="145">
        <v>10920</v>
      </c>
      <c r="E150" s="145" t="s">
        <v>260</v>
      </c>
      <c r="F150" s="145">
        <v>2004.07</v>
      </c>
      <c r="G150" s="145">
        <v>487</v>
      </c>
      <c r="H150" s="145">
        <f t="shared" si="10"/>
        <v>22.930000000000064</v>
      </c>
      <c r="I150" s="145" t="s">
        <v>432</v>
      </c>
      <c r="J150" s="145"/>
      <c r="K150" s="145">
        <v>160</v>
      </c>
      <c r="L150" s="145"/>
      <c r="M150" s="145" t="s">
        <v>185</v>
      </c>
      <c r="N150" s="145">
        <v>5</v>
      </c>
      <c r="O150" s="145">
        <v>2</v>
      </c>
      <c r="P150" s="145">
        <v>30</v>
      </c>
      <c r="Q150" s="63"/>
      <c r="R150" s="64"/>
      <c r="S150" s="105"/>
      <c r="T150" s="106"/>
      <c r="U150" s="64"/>
      <c r="V150" s="108"/>
      <c r="W150" s="120"/>
      <c r="X150" s="62"/>
      <c r="Y150" s="62"/>
      <c r="Z150" s="62"/>
      <c r="AA150" s="31"/>
      <c r="AB150" s="31"/>
      <c r="AC150" s="53"/>
      <c r="AD150" s="54"/>
      <c r="AE150" s="54"/>
      <c r="AF150" s="55"/>
      <c r="AG150" s="56"/>
      <c r="AI150" s="41"/>
      <c r="AJ150" s="41"/>
      <c r="AL150" s="40"/>
      <c r="AM150" s="34"/>
    </row>
    <row r="151" spans="1:48" ht="16" thickBot="1">
      <c r="A151" s="145" t="s">
        <v>216</v>
      </c>
      <c r="B151" s="145"/>
      <c r="C151" s="145"/>
      <c r="D151" s="145">
        <v>17432</v>
      </c>
      <c r="E151" s="145" t="s">
        <v>433</v>
      </c>
      <c r="F151" s="145">
        <v>2005.08</v>
      </c>
      <c r="G151" s="145">
        <v>492</v>
      </c>
      <c r="H151" s="145">
        <f t="shared" si="10"/>
        <v>21.920000000000073</v>
      </c>
      <c r="I151" s="145" t="s">
        <v>415</v>
      </c>
      <c r="J151" s="145"/>
      <c r="K151" s="145">
        <v>101</v>
      </c>
      <c r="L151" s="145"/>
      <c r="M151" s="145" t="s">
        <v>185</v>
      </c>
      <c r="N151" s="145">
        <v>3</v>
      </c>
      <c r="O151" s="145">
        <v>2</v>
      </c>
      <c r="P151" s="145">
        <v>177</v>
      </c>
      <c r="Q151" s="66"/>
      <c r="R151" s="67"/>
      <c r="S151" s="105"/>
      <c r="T151" s="106"/>
      <c r="U151" s="67"/>
      <c r="V151" s="109"/>
      <c r="W151" s="121"/>
      <c r="X151" s="65"/>
      <c r="Y151" s="65"/>
      <c r="Z151" s="65"/>
      <c r="AA151" s="31"/>
      <c r="AB151" s="31"/>
      <c r="AC151" s="53"/>
      <c r="AD151" s="54"/>
      <c r="AE151" s="54"/>
      <c r="AF151" s="55"/>
      <c r="AG151" s="56"/>
      <c r="AI151" s="41"/>
      <c r="AJ151" s="41"/>
      <c r="AL151" s="40"/>
      <c r="AM151" s="34"/>
      <c r="AV151" t="e" cm="1">
        <f t="array" ref="AV151">- 단지 선택 : 생활권별 상중하 (or 모르겠으면 전부다)</f>
        <v>#NAME?</v>
      </c>
    </row>
    <row r="152" spans="1:48" ht="15.5">
      <c r="A152" s="145" t="s">
        <v>216</v>
      </c>
      <c r="B152" s="145"/>
      <c r="C152" s="145"/>
      <c r="D152" s="145">
        <v>17432</v>
      </c>
      <c r="E152" s="145" t="s">
        <v>433</v>
      </c>
      <c r="F152" s="145">
        <v>2005.08</v>
      </c>
      <c r="G152" s="145">
        <v>492</v>
      </c>
      <c r="H152" s="145">
        <f t="shared" si="10"/>
        <v>21.920000000000073</v>
      </c>
      <c r="I152" s="145" t="s">
        <v>434</v>
      </c>
      <c r="J152" s="145"/>
      <c r="K152" s="145">
        <v>120</v>
      </c>
      <c r="L152" s="145"/>
      <c r="M152" s="145" t="s">
        <v>185</v>
      </c>
      <c r="N152" s="145">
        <v>4</v>
      </c>
      <c r="O152" s="145">
        <v>2</v>
      </c>
      <c r="P152" s="145">
        <v>199</v>
      </c>
      <c r="Q152" s="60"/>
      <c r="R152" s="61"/>
      <c r="S152" s="105"/>
      <c r="T152" s="106"/>
      <c r="U152" s="61"/>
      <c r="V152" s="107"/>
      <c r="W152" s="119"/>
      <c r="X152" s="59"/>
      <c r="Y152" s="59"/>
      <c r="Z152" s="59"/>
      <c r="AA152" s="31"/>
      <c r="AB152" s="31"/>
      <c r="AC152" s="53"/>
      <c r="AD152" s="54"/>
      <c r="AE152" s="54"/>
      <c r="AF152" s="55"/>
      <c r="AG152" s="56"/>
      <c r="AI152" s="41"/>
      <c r="AJ152" s="41"/>
      <c r="AL152" s="40"/>
      <c r="AM152" s="34"/>
      <c r="AV152" t="s">
        <v>31</v>
      </c>
    </row>
    <row r="153" spans="1:48" ht="15.5">
      <c r="A153" s="145" t="s">
        <v>216</v>
      </c>
      <c r="B153" s="145"/>
      <c r="C153" s="145"/>
      <c r="D153" s="145">
        <v>17432</v>
      </c>
      <c r="E153" s="145" t="s">
        <v>433</v>
      </c>
      <c r="F153" s="145">
        <v>2005.08</v>
      </c>
      <c r="G153" s="145">
        <v>492</v>
      </c>
      <c r="H153" s="145">
        <f t="shared" si="10"/>
        <v>21.920000000000073</v>
      </c>
      <c r="I153" s="145" t="s">
        <v>435</v>
      </c>
      <c r="J153" s="145"/>
      <c r="K153" s="145">
        <v>144</v>
      </c>
      <c r="L153" s="145"/>
      <c r="M153" s="145" t="s">
        <v>185</v>
      </c>
      <c r="N153" s="145">
        <v>4</v>
      </c>
      <c r="O153" s="145">
        <v>2</v>
      </c>
      <c r="P153" s="145">
        <v>116</v>
      </c>
      <c r="Q153" s="63"/>
      <c r="R153" s="64"/>
      <c r="S153" s="105"/>
      <c r="T153" s="106"/>
      <c r="U153" s="64"/>
      <c r="V153" s="108"/>
      <c r="W153" s="120"/>
      <c r="X153" s="62"/>
      <c r="Y153" s="62"/>
      <c r="Z153" s="62"/>
      <c r="AA153" s="31"/>
      <c r="AB153" s="31"/>
      <c r="AC153" s="53"/>
      <c r="AD153" s="54"/>
      <c r="AE153" s="54"/>
      <c r="AF153" s="55"/>
      <c r="AG153" s="56"/>
      <c r="AI153" s="41"/>
      <c r="AJ153" s="41"/>
      <c r="AL153" s="40"/>
      <c r="AM153" s="34"/>
    </row>
    <row r="154" spans="1:48" ht="15.5">
      <c r="A154" s="145" t="s">
        <v>216</v>
      </c>
      <c r="B154" s="145"/>
      <c r="C154" s="145"/>
      <c r="D154" s="145">
        <v>27431</v>
      </c>
      <c r="E154" s="145" t="s">
        <v>261</v>
      </c>
      <c r="F154" s="145">
        <v>2009.08</v>
      </c>
      <c r="G154" s="145">
        <v>498</v>
      </c>
      <c r="H154" s="145">
        <f t="shared" si="10"/>
        <v>17.920000000000073</v>
      </c>
      <c r="I154" s="145" t="s">
        <v>345</v>
      </c>
      <c r="J154" s="145"/>
      <c r="K154" s="145">
        <v>84</v>
      </c>
      <c r="L154" s="145"/>
      <c r="M154" s="145" t="s">
        <v>185</v>
      </c>
      <c r="N154" s="145">
        <v>3</v>
      </c>
      <c r="O154" s="145">
        <v>2</v>
      </c>
      <c r="P154" s="145">
        <v>342</v>
      </c>
      <c r="Q154" s="63"/>
      <c r="R154" s="64"/>
      <c r="S154" s="105"/>
      <c r="T154" s="106"/>
      <c r="U154" s="64"/>
      <c r="V154" s="108"/>
      <c r="W154" s="120"/>
      <c r="X154" s="62"/>
      <c r="Y154" s="62"/>
      <c r="Z154" s="62"/>
      <c r="AA154" s="31"/>
      <c r="AB154" s="31"/>
      <c r="AC154" s="53"/>
      <c r="AD154" s="54"/>
      <c r="AE154" s="54"/>
      <c r="AF154" s="55"/>
      <c r="AG154" s="56"/>
      <c r="AI154" s="41"/>
      <c r="AJ154" s="41"/>
      <c r="AL154" s="40"/>
      <c r="AM154" s="34"/>
    </row>
    <row r="155" spans="1:48" ht="16" thickBot="1">
      <c r="A155" s="145" t="s">
        <v>216</v>
      </c>
      <c r="B155" s="145"/>
      <c r="C155" s="145"/>
      <c r="D155" s="145">
        <v>27431</v>
      </c>
      <c r="E155" s="145" t="s">
        <v>261</v>
      </c>
      <c r="F155" s="145">
        <v>2009.08</v>
      </c>
      <c r="G155" s="145">
        <v>498</v>
      </c>
      <c r="H155" s="145">
        <f t="shared" si="10"/>
        <v>17.920000000000073</v>
      </c>
      <c r="I155" s="145" t="s">
        <v>422</v>
      </c>
      <c r="J155" s="145"/>
      <c r="K155" s="145">
        <v>99</v>
      </c>
      <c r="L155" s="145"/>
      <c r="M155" s="145" t="s">
        <v>185</v>
      </c>
      <c r="N155" s="145">
        <v>4</v>
      </c>
      <c r="O155" s="145">
        <v>2</v>
      </c>
      <c r="P155" s="145">
        <v>74</v>
      </c>
      <c r="Q155" s="72"/>
      <c r="R155" s="73"/>
      <c r="S155" s="105"/>
      <c r="T155" s="106"/>
      <c r="U155" s="73"/>
      <c r="V155" s="111"/>
      <c r="W155" s="123"/>
      <c r="X155" s="71"/>
      <c r="Y155" s="71"/>
      <c r="Z155" s="71"/>
      <c r="AA155" s="31"/>
      <c r="AB155" s="31"/>
      <c r="AC155" s="53"/>
      <c r="AD155" s="54"/>
      <c r="AE155" s="54"/>
      <c r="AF155" s="55"/>
      <c r="AG155" s="56"/>
      <c r="AI155" s="41"/>
      <c r="AJ155" s="41"/>
      <c r="AL155" s="40"/>
      <c r="AM155" s="34"/>
    </row>
    <row r="156" spans="1:48" ht="15.5">
      <c r="A156" s="145" t="s">
        <v>216</v>
      </c>
      <c r="B156" s="145"/>
      <c r="C156" s="145"/>
      <c r="D156" s="145">
        <v>27431</v>
      </c>
      <c r="E156" s="145" t="s">
        <v>261</v>
      </c>
      <c r="F156" s="145">
        <v>2009.08</v>
      </c>
      <c r="G156" s="145">
        <v>498</v>
      </c>
      <c r="H156" s="145">
        <f t="shared" si="10"/>
        <v>17.920000000000073</v>
      </c>
      <c r="I156" s="145" t="s">
        <v>436</v>
      </c>
      <c r="J156" s="145"/>
      <c r="K156" s="145">
        <v>129</v>
      </c>
      <c r="L156" s="145"/>
      <c r="M156" s="145" t="s">
        <v>185</v>
      </c>
      <c r="N156" s="145">
        <v>3</v>
      </c>
      <c r="O156" s="145">
        <v>2</v>
      </c>
      <c r="P156" s="145">
        <v>82</v>
      </c>
      <c r="Q156" s="60"/>
      <c r="R156" s="61"/>
      <c r="S156" s="105"/>
      <c r="T156" s="106"/>
      <c r="U156" s="61"/>
      <c r="V156" s="107"/>
      <c r="W156" s="119"/>
      <c r="X156" s="59"/>
      <c r="Y156" s="59"/>
      <c r="Z156" s="59"/>
      <c r="AA156" s="31"/>
      <c r="AB156" s="31"/>
      <c r="AC156" s="53"/>
      <c r="AD156" s="54"/>
      <c r="AE156" s="54"/>
      <c r="AF156" s="55"/>
      <c r="AG156" s="56"/>
      <c r="AI156" s="41"/>
      <c r="AJ156" s="41"/>
      <c r="AL156" s="40"/>
      <c r="AM156" s="34"/>
    </row>
    <row r="157" spans="1:48" ht="15.5">
      <c r="A157" s="145" t="s">
        <v>217</v>
      </c>
      <c r="B157" s="145"/>
      <c r="C157" s="145"/>
      <c r="D157" s="145">
        <v>107116</v>
      </c>
      <c r="E157" s="145" t="s">
        <v>262</v>
      </c>
      <c r="F157" s="145">
        <v>2015.08</v>
      </c>
      <c r="G157" s="145">
        <v>379</v>
      </c>
      <c r="H157" s="145">
        <f t="shared" si="10"/>
        <v>11.920000000000073</v>
      </c>
      <c r="I157" s="145" t="s">
        <v>295</v>
      </c>
      <c r="J157" s="145"/>
      <c r="K157" s="145">
        <v>84</v>
      </c>
      <c r="L157" s="145"/>
      <c r="M157" s="145" t="s">
        <v>185</v>
      </c>
      <c r="N157" s="145">
        <v>3</v>
      </c>
      <c r="O157" s="145">
        <v>2</v>
      </c>
      <c r="P157" s="145">
        <v>265</v>
      </c>
      <c r="Q157" s="63"/>
      <c r="R157" s="64"/>
      <c r="S157" s="105"/>
      <c r="T157" s="106"/>
      <c r="U157" s="64"/>
      <c r="V157" s="108"/>
      <c r="W157" s="120"/>
      <c r="X157" s="62"/>
      <c r="Y157" s="62"/>
      <c r="Z157" s="62"/>
      <c r="AA157" s="31"/>
      <c r="AB157" s="31"/>
      <c r="AC157" s="53"/>
      <c r="AD157" s="54"/>
      <c r="AE157" s="54"/>
      <c r="AF157" s="55"/>
      <c r="AG157" s="56"/>
      <c r="AI157" s="41"/>
      <c r="AJ157" s="41"/>
      <c r="AL157" s="40"/>
      <c r="AM157" s="34"/>
    </row>
    <row r="158" spans="1:48" ht="15.5">
      <c r="A158" s="145" t="s">
        <v>217</v>
      </c>
      <c r="B158" s="145"/>
      <c r="C158" s="145"/>
      <c r="D158" s="145">
        <v>107116</v>
      </c>
      <c r="E158" s="145" t="s">
        <v>262</v>
      </c>
      <c r="F158" s="145">
        <v>2015.08</v>
      </c>
      <c r="G158" s="145">
        <v>379</v>
      </c>
      <c r="H158" s="145">
        <f t="shared" si="10"/>
        <v>11.920000000000073</v>
      </c>
      <c r="I158" s="145" t="s">
        <v>437</v>
      </c>
      <c r="J158" s="145"/>
      <c r="K158" s="145">
        <v>103</v>
      </c>
      <c r="L158" s="145"/>
      <c r="M158" s="145" t="s">
        <v>185</v>
      </c>
      <c r="N158" s="145">
        <v>3</v>
      </c>
      <c r="O158" s="145">
        <v>2</v>
      </c>
      <c r="P158" s="145">
        <v>114</v>
      </c>
      <c r="Q158" s="63"/>
      <c r="R158" s="64"/>
      <c r="S158" s="105"/>
      <c r="T158" s="106"/>
      <c r="U158" s="64"/>
      <c r="V158" s="108"/>
      <c r="W158" s="120"/>
      <c r="X158" s="62"/>
      <c r="Y158" s="62"/>
      <c r="Z158" s="62"/>
      <c r="AA158" s="31"/>
      <c r="AB158" s="31"/>
      <c r="AC158" s="53"/>
      <c r="AD158" s="54"/>
      <c r="AE158" s="54"/>
      <c r="AF158" s="55"/>
      <c r="AG158" s="56"/>
      <c r="AI158" s="41"/>
      <c r="AJ158" s="41"/>
      <c r="AL158" s="40"/>
      <c r="AM158" s="34"/>
    </row>
    <row r="159" spans="1:48" ht="16" thickBot="1">
      <c r="A159" s="145" t="s">
        <v>217</v>
      </c>
      <c r="B159" s="145"/>
      <c r="C159" s="145"/>
      <c r="D159" s="145">
        <v>15430</v>
      </c>
      <c r="E159" s="145" t="s">
        <v>263</v>
      </c>
      <c r="F159" s="145">
        <v>2005.12</v>
      </c>
      <c r="G159" s="145">
        <v>706</v>
      </c>
      <c r="H159" s="145">
        <f t="shared" si="10"/>
        <v>21.880000000000109</v>
      </c>
      <c r="I159" s="145" t="s">
        <v>295</v>
      </c>
      <c r="J159" s="145"/>
      <c r="K159" s="145">
        <v>84</v>
      </c>
      <c r="L159" s="145"/>
      <c r="M159" s="145" t="s">
        <v>185</v>
      </c>
      <c r="N159" s="145">
        <v>3</v>
      </c>
      <c r="O159" s="145">
        <v>2</v>
      </c>
      <c r="P159" s="145">
        <v>323</v>
      </c>
      <c r="Q159" s="66"/>
      <c r="R159" s="67"/>
      <c r="S159" s="105"/>
      <c r="T159" s="106"/>
      <c r="U159" s="67"/>
      <c r="V159" s="109"/>
      <c r="W159" s="121"/>
      <c r="X159" s="65"/>
      <c r="Y159" s="65"/>
      <c r="Z159" s="65"/>
      <c r="AA159" s="31"/>
      <c r="AB159" s="31"/>
      <c r="AC159" s="53"/>
      <c r="AD159" s="54"/>
      <c r="AE159" s="54"/>
      <c r="AF159" s="55"/>
      <c r="AG159" s="56"/>
      <c r="AI159" s="41"/>
      <c r="AJ159" s="41"/>
      <c r="AL159" s="40"/>
      <c r="AM159" s="34"/>
    </row>
    <row r="160" spans="1:48" ht="15.5">
      <c r="A160" s="145" t="s">
        <v>217</v>
      </c>
      <c r="B160" s="145"/>
      <c r="C160" s="145"/>
      <c r="D160" s="145">
        <v>15430</v>
      </c>
      <c r="E160" s="145" t="s">
        <v>263</v>
      </c>
      <c r="F160" s="145">
        <v>2005.12</v>
      </c>
      <c r="G160" s="145">
        <v>706</v>
      </c>
      <c r="H160" s="145">
        <f t="shared" si="10"/>
        <v>21.880000000000109</v>
      </c>
      <c r="I160" s="145" t="s">
        <v>416</v>
      </c>
      <c r="J160" s="145"/>
      <c r="K160" s="145">
        <v>109</v>
      </c>
      <c r="L160" s="145"/>
      <c r="M160" s="145" t="s">
        <v>185</v>
      </c>
      <c r="N160" s="145">
        <v>3</v>
      </c>
      <c r="O160" s="145">
        <v>2</v>
      </c>
      <c r="P160" s="145">
        <v>323</v>
      </c>
      <c r="Q160" s="60"/>
      <c r="R160" s="61"/>
      <c r="S160" s="105"/>
      <c r="T160" s="106"/>
      <c r="U160" s="61"/>
      <c r="V160" s="107"/>
      <c r="W160" s="119"/>
      <c r="X160" s="59"/>
      <c r="Y160" s="59"/>
      <c r="Z160" s="59"/>
      <c r="AA160" s="31"/>
      <c r="AB160" s="31"/>
      <c r="AC160" s="53"/>
      <c r="AD160" s="54"/>
      <c r="AE160" s="54"/>
      <c r="AF160" s="55"/>
      <c r="AG160" s="56"/>
      <c r="AI160" s="41"/>
      <c r="AJ160" s="41"/>
      <c r="AL160" s="40"/>
      <c r="AM160" s="34"/>
    </row>
    <row r="161" spans="1:39" ht="15.5">
      <c r="A161" s="145" t="s">
        <v>217</v>
      </c>
      <c r="B161" s="145"/>
      <c r="C161" s="145"/>
      <c r="D161" s="145">
        <v>15430</v>
      </c>
      <c r="E161" s="145" t="s">
        <v>263</v>
      </c>
      <c r="F161" s="145">
        <v>2005.12</v>
      </c>
      <c r="G161" s="145">
        <v>706</v>
      </c>
      <c r="H161" s="145">
        <f t="shared" si="10"/>
        <v>21.880000000000109</v>
      </c>
      <c r="I161" s="145" t="s">
        <v>438</v>
      </c>
      <c r="J161" s="145"/>
      <c r="K161" s="145">
        <v>153</v>
      </c>
      <c r="L161" s="145"/>
      <c r="M161" s="145" t="s">
        <v>185</v>
      </c>
      <c r="N161" s="145">
        <v>4</v>
      </c>
      <c r="O161" s="145">
        <v>2</v>
      </c>
      <c r="P161" s="145">
        <v>60</v>
      </c>
      <c r="Q161" s="63"/>
      <c r="R161" s="64"/>
      <c r="S161" s="105"/>
      <c r="T161" s="106"/>
      <c r="U161" s="64"/>
      <c r="V161" s="108"/>
      <c r="W161" s="120"/>
      <c r="X161" s="62"/>
      <c r="Y161" s="62"/>
      <c r="Z161" s="62"/>
      <c r="AA161" s="31"/>
      <c r="AB161" s="31"/>
      <c r="AC161" s="53"/>
      <c r="AD161" s="54"/>
      <c r="AE161" s="54"/>
      <c r="AF161" s="55"/>
      <c r="AG161" s="56"/>
      <c r="AI161" s="41"/>
      <c r="AJ161" s="41"/>
      <c r="AL161" s="40"/>
      <c r="AM161" s="34"/>
    </row>
    <row r="162" spans="1:39" ht="15.5">
      <c r="A162" s="145" t="s">
        <v>217</v>
      </c>
      <c r="B162" s="145"/>
      <c r="C162" s="145"/>
      <c r="D162" s="145">
        <v>26157</v>
      </c>
      <c r="E162" s="145" t="s">
        <v>264</v>
      </c>
      <c r="F162" s="145">
        <v>2007.1</v>
      </c>
      <c r="G162" s="145">
        <v>897</v>
      </c>
      <c r="H162" s="145">
        <f t="shared" si="10"/>
        <v>19.900000000000091</v>
      </c>
      <c r="I162" s="145" t="s">
        <v>346</v>
      </c>
      <c r="J162" s="145"/>
      <c r="K162" s="145">
        <v>84</v>
      </c>
      <c r="L162" s="145"/>
      <c r="M162" s="145" t="s">
        <v>185</v>
      </c>
      <c r="N162" s="145">
        <v>3</v>
      </c>
      <c r="O162" s="145">
        <v>2</v>
      </c>
      <c r="P162" s="145">
        <v>427</v>
      </c>
      <c r="Q162" s="63"/>
      <c r="R162" s="64"/>
      <c r="S162" s="105"/>
      <c r="T162" s="106"/>
      <c r="U162" s="64"/>
      <c r="V162" s="108"/>
      <c r="W162" s="120"/>
      <c r="X162" s="62"/>
      <c r="Y162" s="62"/>
      <c r="Z162" s="62"/>
      <c r="AA162" s="31"/>
      <c r="AB162" s="31"/>
      <c r="AC162" s="53"/>
      <c r="AD162" s="54"/>
      <c r="AE162" s="54"/>
      <c r="AF162" s="55"/>
      <c r="AG162" s="56"/>
      <c r="AI162" s="41"/>
      <c r="AJ162" s="41"/>
      <c r="AL162" s="40"/>
      <c r="AM162" s="34"/>
    </row>
    <row r="163" spans="1:39" ht="15.5">
      <c r="A163" s="145" t="s">
        <v>217</v>
      </c>
      <c r="B163" s="145"/>
      <c r="C163" s="145"/>
      <c r="D163" s="145">
        <v>26157</v>
      </c>
      <c r="E163" s="145" t="s">
        <v>264</v>
      </c>
      <c r="F163" s="145">
        <v>2007.1</v>
      </c>
      <c r="G163" s="145">
        <v>897</v>
      </c>
      <c r="H163" s="145">
        <f t="shared" si="10"/>
        <v>19.900000000000091</v>
      </c>
      <c r="I163" s="145" t="s">
        <v>439</v>
      </c>
      <c r="J163" s="145"/>
      <c r="K163" s="145">
        <v>101</v>
      </c>
      <c r="L163" s="145"/>
      <c r="M163" s="145" t="s">
        <v>185</v>
      </c>
      <c r="N163" s="145">
        <v>3</v>
      </c>
      <c r="O163" s="145">
        <v>2</v>
      </c>
      <c r="P163" s="145">
        <v>60</v>
      </c>
      <c r="Q163" s="63"/>
      <c r="R163" s="64"/>
      <c r="S163" s="105"/>
      <c r="T163" s="106"/>
      <c r="U163" s="64"/>
      <c r="V163" s="108"/>
      <c r="W163" s="120"/>
      <c r="X163" s="62"/>
      <c r="Y163" s="62"/>
      <c r="Z163" s="62"/>
      <c r="AA163" s="31"/>
      <c r="AB163" s="31"/>
      <c r="AC163" s="53"/>
      <c r="AD163" s="54"/>
      <c r="AE163" s="54"/>
      <c r="AF163" s="55"/>
      <c r="AG163" s="56"/>
      <c r="AI163" s="41"/>
      <c r="AJ163" s="41"/>
      <c r="AL163" s="40"/>
      <c r="AM163" s="34"/>
    </row>
    <row r="164" spans="1:39" ht="15.5">
      <c r="A164" s="145" t="s">
        <v>217</v>
      </c>
      <c r="B164" s="145"/>
      <c r="C164" s="145"/>
      <c r="D164" s="145">
        <v>26157</v>
      </c>
      <c r="E164" s="145" t="s">
        <v>264</v>
      </c>
      <c r="F164" s="145">
        <v>2007.1</v>
      </c>
      <c r="G164" s="145">
        <v>897</v>
      </c>
      <c r="H164" s="145">
        <f t="shared" si="10"/>
        <v>19.900000000000091</v>
      </c>
      <c r="I164" s="145" t="s">
        <v>437</v>
      </c>
      <c r="J164" s="145"/>
      <c r="K164" s="145">
        <v>105</v>
      </c>
      <c r="L164" s="145"/>
      <c r="M164" s="145" t="s">
        <v>185</v>
      </c>
      <c r="N164" s="145">
        <v>3</v>
      </c>
      <c r="O164" s="145">
        <v>2</v>
      </c>
      <c r="P164" s="145">
        <v>116</v>
      </c>
      <c r="Q164" s="63"/>
      <c r="R164" s="64"/>
      <c r="S164" s="105"/>
      <c r="T164" s="106"/>
      <c r="U164" s="64"/>
      <c r="V164" s="108"/>
      <c r="W164" s="120"/>
      <c r="X164" s="62"/>
      <c r="Y164" s="62"/>
      <c r="Z164" s="62"/>
      <c r="AA164" s="31"/>
      <c r="AB164" s="31"/>
      <c r="AC164" s="53"/>
      <c r="AD164" s="54"/>
      <c r="AE164" s="54"/>
      <c r="AF164" s="55"/>
      <c r="AG164" s="56"/>
      <c r="AI164" s="41"/>
      <c r="AJ164" s="41"/>
      <c r="AL164" s="40"/>
      <c r="AM164" s="34"/>
    </row>
    <row r="165" spans="1:39" ht="15.5">
      <c r="A165" s="145" t="s">
        <v>217</v>
      </c>
      <c r="B165" s="145"/>
      <c r="C165" s="145"/>
      <c r="D165" s="145">
        <v>26157</v>
      </c>
      <c r="E165" s="145" t="s">
        <v>264</v>
      </c>
      <c r="F165" s="145">
        <v>2007.1</v>
      </c>
      <c r="G165" s="145">
        <v>897</v>
      </c>
      <c r="H165" s="145">
        <f t="shared" si="10"/>
        <v>19.900000000000091</v>
      </c>
      <c r="I165" s="145" t="s">
        <v>440</v>
      </c>
      <c r="J165" s="145"/>
      <c r="K165" s="145">
        <v>126</v>
      </c>
      <c r="L165" s="145"/>
      <c r="M165" s="145" t="s">
        <v>185</v>
      </c>
      <c r="N165" s="145">
        <v>4</v>
      </c>
      <c r="O165" s="145">
        <v>2</v>
      </c>
      <c r="P165" s="145">
        <v>90</v>
      </c>
      <c r="Q165" s="63"/>
      <c r="R165" s="64"/>
      <c r="S165" s="105"/>
      <c r="T165" s="106"/>
      <c r="U165" s="64"/>
      <c r="V165" s="108"/>
      <c r="W165" s="120"/>
      <c r="X165" s="62"/>
      <c r="Y165" s="62"/>
      <c r="Z165" s="62"/>
      <c r="AA165" s="31"/>
      <c r="AB165" s="31"/>
      <c r="AC165" s="53"/>
      <c r="AD165" s="54"/>
      <c r="AE165" s="54"/>
      <c r="AF165" s="55"/>
      <c r="AG165" s="56"/>
      <c r="AI165" s="41"/>
      <c r="AJ165" s="41"/>
      <c r="AL165" s="40"/>
      <c r="AM165" s="34"/>
    </row>
    <row r="166" spans="1:39" ht="16" thickBot="1">
      <c r="A166" s="145" t="s">
        <v>217</v>
      </c>
      <c r="B166" s="145"/>
      <c r="C166" s="145"/>
      <c r="D166" s="145">
        <v>26157</v>
      </c>
      <c r="E166" s="145" t="s">
        <v>264</v>
      </c>
      <c r="F166" s="145">
        <v>2007.1</v>
      </c>
      <c r="G166" s="145">
        <v>897</v>
      </c>
      <c r="H166" s="145">
        <f t="shared" si="10"/>
        <v>19.900000000000091</v>
      </c>
      <c r="I166" s="145" t="s">
        <v>441</v>
      </c>
      <c r="J166" s="145"/>
      <c r="K166" s="145">
        <v>139</v>
      </c>
      <c r="L166" s="145"/>
      <c r="M166" s="145" t="s">
        <v>185</v>
      </c>
      <c r="N166" s="145">
        <v>3</v>
      </c>
      <c r="O166" s="145">
        <v>2</v>
      </c>
      <c r="P166" s="145">
        <v>86</v>
      </c>
      <c r="Q166" s="66"/>
      <c r="R166" s="67"/>
      <c r="S166" s="105"/>
      <c r="T166" s="106"/>
      <c r="U166" s="67"/>
      <c r="V166" s="109"/>
      <c r="W166" s="121"/>
      <c r="X166" s="65"/>
      <c r="Y166" s="65"/>
      <c r="Z166" s="65"/>
      <c r="AA166" s="31"/>
      <c r="AB166" s="31"/>
      <c r="AC166" s="53"/>
      <c r="AD166" s="54"/>
      <c r="AE166" s="54"/>
      <c r="AF166" s="55"/>
      <c r="AG166" s="56"/>
      <c r="AI166" s="41"/>
      <c r="AJ166" s="41"/>
      <c r="AL166" s="40"/>
      <c r="AM166" s="34"/>
    </row>
    <row r="167" spans="1:39" ht="15.5">
      <c r="A167" s="145" t="s">
        <v>217</v>
      </c>
      <c r="B167" s="145"/>
      <c r="C167" s="145"/>
      <c r="D167" s="145">
        <v>26157</v>
      </c>
      <c r="E167" s="145" t="s">
        <v>264</v>
      </c>
      <c r="F167" s="145">
        <v>2007.1</v>
      </c>
      <c r="G167" s="145">
        <v>897</v>
      </c>
      <c r="H167" s="145">
        <f t="shared" si="10"/>
        <v>19.900000000000091</v>
      </c>
      <c r="I167" s="145" t="s">
        <v>403</v>
      </c>
      <c r="J167" s="145"/>
      <c r="K167" s="145">
        <v>152</v>
      </c>
      <c r="L167" s="145"/>
      <c r="M167" s="145" t="s">
        <v>185</v>
      </c>
      <c r="N167" s="145">
        <v>4</v>
      </c>
      <c r="O167" s="145">
        <v>2</v>
      </c>
      <c r="P167" s="145">
        <v>90</v>
      </c>
      <c r="Q167" s="60"/>
      <c r="R167" s="61"/>
      <c r="S167" s="105"/>
      <c r="T167" s="106"/>
      <c r="U167" s="61"/>
      <c r="V167" s="107"/>
      <c r="W167" s="119"/>
      <c r="X167" s="59"/>
      <c r="Y167" s="59"/>
      <c r="Z167" s="59"/>
      <c r="AC167" s="53"/>
      <c r="AD167" s="54"/>
      <c r="AE167" s="54"/>
      <c r="AF167" s="55"/>
      <c r="AG167" s="56"/>
      <c r="AL167" s="40"/>
      <c r="AM167" s="34"/>
    </row>
    <row r="168" spans="1:39" ht="16" thickBot="1">
      <c r="A168" s="145" t="s">
        <v>217</v>
      </c>
      <c r="B168" s="145"/>
      <c r="C168" s="145"/>
      <c r="D168" s="145">
        <v>26157</v>
      </c>
      <c r="E168" s="145" t="s">
        <v>264</v>
      </c>
      <c r="F168" s="145">
        <v>2007.1</v>
      </c>
      <c r="G168" s="145">
        <v>897</v>
      </c>
      <c r="H168" s="145">
        <f t="shared" si="10"/>
        <v>19.900000000000091</v>
      </c>
      <c r="I168" s="145" t="s">
        <v>442</v>
      </c>
      <c r="J168" s="145"/>
      <c r="K168" s="145">
        <v>216</v>
      </c>
      <c r="L168" s="145"/>
      <c r="M168" s="145" t="s">
        <v>185</v>
      </c>
      <c r="N168" s="145">
        <v>4</v>
      </c>
      <c r="O168" s="145">
        <v>3</v>
      </c>
      <c r="P168" s="145">
        <v>28</v>
      </c>
      <c r="Q168" s="66"/>
      <c r="R168" s="67"/>
      <c r="S168" s="105"/>
      <c r="T168" s="106"/>
      <c r="U168" s="67"/>
      <c r="V168" s="109"/>
      <c r="W168" s="121"/>
      <c r="X168" s="65"/>
      <c r="Y168" s="65"/>
      <c r="Z168" s="65"/>
      <c r="AC168" s="53"/>
      <c r="AD168" s="54"/>
      <c r="AE168" s="54"/>
      <c r="AF168" s="55"/>
      <c r="AG168" s="56"/>
      <c r="AL168" s="40"/>
      <c r="AM168" s="34"/>
    </row>
    <row r="169" spans="1:39" ht="15.5">
      <c r="A169" s="145" t="s">
        <v>217</v>
      </c>
      <c r="B169" s="145"/>
      <c r="C169" s="145"/>
      <c r="D169" s="145">
        <v>19242</v>
      </c>
      <c r="E169" s="145" t="s">
        <v>265</v>
      </c>
      <c r="F169" s="145">
        <v>2006.09</v>
      </c>
      <c r="G169" s="145">
        <v>403</v>
      </c>
      <c r="H169" s="145">
        <f t="shared" si="10"/>
        <v>20.910000000000082</v>
      </c>
      <c r="I169" s="145" t="s">
        <v>347</v>
      </c>
      <c r="J169" s="145"/>
      <c r="K169" s="145">
        <v>84</v>
      </c>
      <c r="L169" s="145"/>
      <c r="M169" s="145" t="s">
        <v>185</v>
      </c>
      <c r="N169" s="145">
        <v>3</v>
      </c>
      <c r="O169" s="145">
        <v>2</v>
      </c>
      <c r="P169" s="145">
        <v>232</v>
      </c>
      <c r="Q169" s="60"/>
      <c r="R169" s="61"/>
      <c r="S169" s="105"/>
      <c r="T169" s="106"/>
      <c r="U169" s="61"/>
      <c r="V169" s="107"/>
      <c r="W169" s="119"/>
      <c r="X169" s="59"/>
      <c r="Y169" s="59"/>
      <c r="Z169" s="59"/>
      <c r="AC169" s="53"/>
      <c r="AD169" s="54"/>
      <c r="AE169" s="54"/>
      <c r="AF169" s="55"/>
      <c r="AG169" s="56"/>
      <c r="AL169" s="40"/>
      <c r="AM169" s="34"/>
    </row>
    <row r="170" spans="1:39" ht="16" thickBot="1">
      <c r="A170" s="145" t="s">
        <v>217</v>
      </c>
      <c r="B170" s="145"/>
      <c r="C170" s="145"/>
      <c r="D170" s="145">
        <v>19242</v>
      </c>
      <c r="E170" s="145" t="s">
        <v>265</v>
      </c>
      <c r="F170" s="145">
        <v>2006.09</v>
      </c>
      <c r="G170" s="145">
        <v>403</v>
      </c>
      <c r="H170" s="145">
        <f t="shared" si="10"/>
        <v>20.910000000000082</v>
      </c>
      <c r="I170" s="145" t="s">
        <v>440</v>
      </c>
      <c r="J170" s="145"/>
      <c r="K170" s="145">
        <v>128</v>
      </c>
      <c r="L170" s="145"/>
      <c r="M170" s="145" t="s">
        <v>185</v>
      </c>
      <c r="N170" s="145">
        <v>4</v>
      </c>
      <c r="O170" s="145">
        <v>2</v>
      </c>
      <c r="P170" s="145">
        <v>112</v>
      </c>
      <c r="Q170" s="66"/>
      <c r="R170" s="67"/>
      <c r="S170" s="105"/>
      <c r="T170" s="106"/>
      <c r="U170" s="67"/>
      <c r="V170" s="109"/>
      <c r="W170" s="121"/>
      <c r="X170" s="65"/>
      <c r="Y170" s="65"/>
      <c r="Z170" s="65"/>
      <c r="AC170" s="53"/>
      <c r="AD170" s="54"/>
      <c r="AE170" s="54"/>
      <c r="AF170" s="55"/>
      <c r="AG170" s="56"/>
      <c r="AL170" s="40"/>
      <c r="AM170" s="34"/>
    </row>
    <row r="171" spans="1:39" ht="16" thickBot="1">
      <c r="A171" s="145" t="s">
        <v>217</v>
      </c>
      <c r="B171" s="145"/>
      <c r="C171" s="145"/>
      <c r="D171" s="145">
        <v>19242</v>
      </c>
      <c r="E171" s="145" t="s">
        <v>265</v>
      </c>
      <c r="F171" s="145">
        <v>2006.09</v>
      </c>
      <c r="G171" s="145">
        <v>403</v>
      </c>
      <c r="H171" s="145">
        <f t="shared" si="10"/>
        <v>20.910000000000082</v>
      </c>
      <c r="I171" s="145" t="s">
        <v>443</v>
      </c>
      <c r="J171" s="145"/>
      <c r="K171" s="145">
        <v>156</v>
      </c>
      <c r="L171" s="145"/>
      <c r="M171" s="145" t="s">
        <v>185</v>
      </c>
      <c r="N171" s="145">
        <v>4</v>
      </c>
      <c r="O171" s="145">
        <v>2</v>
      </c>
      <c r="P171" s="145">
        <v>59</v>
      </c>
      <c r="Q171" s="60"/>
      <c r="R171" s="61"/>
      <c r="S171" s="105"/>
      <c r="T171" s="106"/>
      <c r="U171" s="61"/>
      <c r="V171" s="107"/>
      <c r="W171" s="119"/>
      <c r="X171" s="59"/>
      <c r="Y171" s="59"/>
      <c r="Z171" s="59"/>
      <c r="AC171" s="53"/>
      <c r="AD171" s="54"/>
      <c r="AE171" s="54"/>
      <c r="AF171" s="55"/>
      <c r="AG171" s="56"/>
      <c r="AL171" s="40"/>
      <c r="AM171" s="34"/>
    </row>
    <row r="172" spans="1:39" ht="15.5">
      <c r="A172" s="145" t="s">
        <v>217</v>
      </c>
      <c r="B172" s="145"/>
      <c r="C172" s="145"/>
      <c r="D172" s="145">
        <v>15420</v>
      </c>
      <c r="E172" s="145" t="s">
        <v>266</v>
      </c>
      <c r="F172" s="145">
        <v>2005.08</v>
      </c>
      <c r="G172" s="145">
        <v>575</v>
      </c>
      <c r="H172" s="145">
        <f t="shared" si="10"/>
        <v>21.920000000000073</v>
      </c>
      <c r="I172" s="145" t="s">
        <v>319</v>
      </c>
      <c r="J172" s="145"/>
      <c r="K172" s="145">
        <v>84</v>
      </c>
      <c r="L172" s="145"/>
      <c r="M172" s="145" t="s">
        <v>185</v>
      </c>
      <c r="N172" s="145">
        <v>3</v>
      </c>
      <c r="O172" s="145">
        <v>2</v>
      </c>
      <c r="P172" s="145">
        <v>240</v>
      </c>
      <c r="Q172" s="63"/>
      <c r="R172" s="61"/>
      <c r="S172" s="105"/>
      <c r="T172" s="106"/>
      <c r="U172" s="64"/>
      <c r="V172" s="108"/>
      <c r="W172" s="120"/>
      <c r="X172" s="62"/>
      <c r="Y172" s="62"/>
      <c r="Z172" s="62"/>
      <c r="AC172" s="53"/>
      <c r="AD172" s="54"/>
      <c r="AE172" s="54"/>
      <c r="AF172" s="55"/>
      <c r="AG172" s="56"/>
      <c r="AL172" s="40"/>
      <c r="AM172" s="34"/>
    </row>
    <row r="173" spans="1:39" ht="15.5">
      <c r="A173" s="145" t="s">
        <v>217</v>
      </c>
      <c r="B173" s="145"/>
      <c r="C173" s="145"/>
      <c r="D173" s="145">
        <v>15420</v>
      </c>
      <c r="E173" s="145" t="s">
        <v>266</v>
      </c>
      <c r="F173" s="145">
        <v>2005.08</v>
      </c>
      <c r="G173" s="145">
        <v>575</v>
      </c>
      <c r="H173" s="145">
        <f t="shared" si="10"/>
        <v>21.920000000000073</v>
      </c>
      <c r="I173" s="145" t="s">
        <v>444</v>
      </c>
      <c r="J173" s="145"/>
      <c r="K173" s="145">
        <v>103</v>
      </c>
      <c r="L173" s="145"/>
      <c r="M173" s="145" t="s">
        <v>185</v>
      </c>
      <c r="N173" s="145">
        <v>3</v>
      </c>
      <c r="O173" s="145">
        <v>2</v>
      </c>
      <c r="P173" s="145">
        <v>56</v>
      </c>
      <c r="Q173" s="63"/>
      <c r="R173" s="64"/>
      <c r="S173" s="105"/>
      <c r="T173" s="106"/>
      <c r="U173" s="64"/>
      <c r="V173" s="108"/>
      <c r="W173" s="120"/>
      <c r="X173" s="62"/>
      <c r="Y173" s="62"/>
      <c r="Z173" s="62"/>
      <c r="AC173" s="53"/>
      <c r="AD173" s="54"/>
      <c r="AE173" s="54"/>
      <c r="AF173" s="55"/>
      <c r="AG173" s="56"/>
      <c r="AL173" s="40"/>
      <c r="AM173" s="34"/>
    </row>
    <row r="174" spans="1:39" ht="15.5">
      <c r="A174" s="145" t="s">
        <v>217</v>
      </c>
      <c r="B174" s="145"/>
      <c r="C174" s="145"/>
      <c r="D174" s="145">
        <v>15420</v>
      </c>
      <c r="E174" s="145" t="s">
        <v>266</v>
      </c>
      <c r="F174" s="145">
        <v>2005.08</v>
      </c>
      <c r="G174" s="145">
        <v>575</v>
      </c>
      <c r="H174" s="145">
        <f t="shared" si="10"/>
        <v>21.920000000000073</v>
      </c>
      <c r="I174" s="145" t="s">
        <v>420</v>
      </c>
      <c r="J174" s="145"/>
      <c r="K174" s="145">
        <v>103</v>
      </c>
      <c r="L174" s="145"/>
      <c r="M174" s="145" t="s">
        <v>185</v>
      </c>
      <c r="N174" s="145">
        <v>4</v>
      </c>
      <c r="O174" s="145">
        <v>2</v>
      </c>
      <c r="P174" s="145">
        <v>54</v>
      </c>
      <c r="Q174" s="63"/>
      <c r="R174" s="64"/>
      <c r="S174" s="105"/>
      <c r="T174" s="106"/>
      <c r="U174" s="64"/>
      <c r="V174" s="108"/>
      <c r="W174" s="120"/>
      <c r="X174" s="62"/>
      <c r="Y174" s="62"/>
      <c r="Z174" s="62"/>
      <c r="AC174" s="53"/>
      <c r="AD174" s="54"/>
      <c r="AE174" s="54"/>
      <c r="AF174" s="55"/>
      <c r="AG174" s="56"/>
      <c r="AL174" s="40"/>
      <c r="AM174" s="34"/>
    </row>
    <row r="175" spans="1:39" ht="15.5">
      <c r="A175" s="145" t="s">
        <v>217</v>
      </c>
      <c r="B175" s="145"/>
      <c r="C175" s="145"/>
      <c r="D175" s="145">
        <v>15420</v>
      </c>
      <c r="E175" s="145" t="s">
        <v>266</v>
      </c>
      <c r="F175" s="145">
        <v>2005.08</v>
      </c>
      <c r="G175" s="145">
        <v>575</v>
      </c>
      <c r="H175" s="145">
        <f t="shared" si="10"/>
        <v>21.920000000000073</v>
      </c>
      <c r="I175" s="145" t="s">
        <v>394</v>
      </c>
      <c r="J175" s="145"/>
      <c r="K175" s="145">
        <v>128</v>
      </c>
      <c r="L175" s="145"/>
      <c r="M175" s="145" t="s">
        <v>185</v>
      </c>
      <c r="N175" s="145">
        <v>4</v>
      </c>
      <c r="O175" s="145">
        <v>2</v>
      </c>
      <c r="P175" s="145">
        <v>90</v>
      </c>
      <c r="Q175" s="63"/>
      <c r="R175" s="64"/>
      <c r="S175" s="105"/>
      <c r="T175" s="106"/>
      <c r="U175" s="64"/>
      <c r="V175" s="108"/>
      <c r="W175" s="120"/>
      <c r="X175" s="62"/>
      <c r="Y175" s="62"/>
      <c r="Z175" s="62"/>
      <c r="AC175" s="53"/>
      <c r="AD175" s="54"/>
      <c r="AE175" s="54"/>
      <c r="AF175" s="55"/>
      <c r="AG175" s="56"/>
      <c r="AL175" s="40"/>
      <c r="AM175" s="34"/>
    </row>
    <row r="176" spans="1:39" ht="15.5">
      <c r="A176" s="145" t="s">
        <v>217</v>
      </c>
      <c r="B176" s="145"/>
      <c r="C176" s="145"/>
      <c r="D176" s="145">
        <v>15420</v>
      </c>
      <c r="E176" s="145" t="s">
        <v>266</v>
      </c>
      <c r="F176" s="145">
        <v>2005.08</v>
      </c>
      <c r="G176" s="145">
        <v>575</v>
      </c>
      <c r="H176" s="145">
        <f t="shared" si="10"/>
        <v>21.920000000000073</v>
      </c>
      <c r="I176" s="145" t="s">
        <v>445</v>
      </c>
      <c r="J176" s="145"/>
      <c r="K176" s="145">
        <v>153</v>
      </c>
      <c r="L176" s="145"/>
      <c r="M176" s="145" t="s">
        <v>185</v>
      </c>
      <c r="N176" s="145">
        <v>4</v>
      </c>
      <c r="O176" s="145">
        <v>2</v>
      </c>
      <c r="P176" s="145">
        <v>75</v>
      </c>
      <c r="Q176" s="63"/>
      <c r="R176" s="64"/>
      <c r="S176" s="105"/>
      <c r="T176" s="106"/>
      <c r="U176" s="64"/>
      <c r="V176" s="108"/>
      <c r="W176" s="120"/>
      <c r="X176" s="62"/>
      <c r="Y176" s="62"/>
      <c r="Z176" s="62"/>
      <c r="AA176" s="44"/>
      <c r="AB176" s="44"/>
      <c r="AC176" s="53"/>
      <c r="AD176" s="54"/>
      <c r="AE176" s="54"/>
      <c r="AF176" s="55"/>
      <c r="AG176" s="56"/>
      <c r="AH176" s="46"/>
      <c r="AI176" s="45"/>
      <c r="AJ176" s="45"/>
      <c r="AK176" s="47"/>
      <c r="AL176" s="48"/>
      <c r="AM176" s="34"/>
    </row>
    <row r="177" spans="1:40" ht="16" thickBot="1">
      <c r="A177" s="145" t="s">
        <v>217</v>
      </c>
      <c r="B177" s="145"/>
      <c r="C177" s="145"/>
      <c r="D177" s="145">
        <v>15420</v>
      </c>
      <c r="E177" s="145" t="s">
        <v>266</v>
      </c>
      <c r="F177" s="145">
        <v>2005.08</v>
      </c>
      <c r="G177" s="145">
        <v>575</v>
      </c>
      <c r="H177" s="145">
        <f t="shared" si="10"/>
        <v>21.920000000000073</v>
      </c>
      <c r="I177" s="145" t="s">
        <v>446</v>
      </c>
      <c r="J177" s="145"/>
      <c r="K177" s="145">
        <v>183</v>
      </c>
      <c r="L177" s="145"/>
      <c r="M177" s="145" t="s">
        <v>185</v>
      </c>
      <c r="N177" s="145">
        <v>4</v>
      </c>
      <c r="O177" s="145">
        <v>2</v>
      </c>
      <c r="P177" s="145">
        <v>60</v>
      </c>
      <c r="Q177" s="66"/>
      <c r="R177" s="67"/>
      <c r="S177" s="105"/>
      <c r="T177" s="106"/>
      <c r="U177" s="67"/>
      <c r="V177" s="109"/>
      <c r="W177" s="121"/>
      <c r="X177" s="65"/>
      <c r="Y177" s="65"/>
      <c r="Z177" s="65"/>
      <c r="AC177" s="53"/>
      <c r="AD177" s="54"/>
      <c r="AE177" s="54"/>
      <c r="AF177" s="55"/>
      <c r="AG177" s="56"/>
    </row>
    <row r="178" spans="1:40" ht="15.5">
      <c r="A178" s="145" t="s">
        <v>217</v>
      </c>
      <c r="B178" s="145"/>
      <c r="C178" s="145"/>
      <c r="D178" s="145">
        <v>26813</v>
      </c>
      <c r="E178" s="145" t="s">
        <v>267</v>
      </c>
      <c r="F178" s="145">
        <v>2009.1</v>
      </c>
      <c r="G178" s="145">
        <v>499</v>
      </c>
      <c r="H178" s="145">
        <f t="shared" si="10"/>
        <v>17.900000000000091</v>
      </c>
      <c r="I178" s="145" t="s">
        <v>348</v>
      </c>
      <c r="J178" s="145"/>
      <c r="K178" s="145">
        <v>84</v>
      </c>
      <c r="L178" s="145"/>
      <c r="M178" s="145" t="s">
        <v>185</v>
      </c>
      <c r="N178" s="145">
        <v>3</v>
      </c>
      <c r="O178" s="145">
        <v>2</v>
      </c>
      <c r="P178" s="145">
        <v>323</v>
      </c>
      <c r="Q178" s="60"/>
      <c r="R178" s="61"/>
      <c r="S178" s="105"/>
      <c r="T178" s="106"/>
      <c r="U178" s="61"/>
      <c r="V178" s="107"/>
      <c r="W178" s="119"/>
      <c r="X178" s="59"/>
      <c r="Y178" s="59"/>
      <c r="Z178" s="59"/>
      <c r="AC178" s="53"/>
      <c r="AD178" s="54"/>
      <c r="AE178" s="54"/>
      <c r="AF178" s="55"/>
      <c r="AG178" s="56"/>
    </row>
    <row r="179" spans="1:40" ht="15.5">
      <c r="A179" s="145" t="s">
        <v>217</v>
      </c>
      <c r="B179" s="145"/>
      <c r="C179" s="145"/>
      <c r="D179" s="145">
        <v>26813</v>
      </c>
      <c r="E179" s="145" t="s">
        <v>267</v>
      </c>
      <c r="F179" s="145">
        <v>2009.1</v>
      </c>
      <c r="G179" s="145">
        <v>499</v>
      </c>
      <c r="H179" s="145">
        <f t="shared" si="10"/>
        <v>17.900000000000091</v>
      </c>
      <c r="I179" s="145" t="s">
        <v>447</v>
      </c>
      <c r="J179" s="145"/>
      <c r="K179" s="145">
        <v>120</v>
      </c>
      <c r="L179" s="145"/>
      <c r="M179" s="145" t="s">
        <v>185</v>
      </c>
      <c r="N179" s="145">
        <v>4</v>
      </c>
      <c r="O179" s="145">
        <v>2</v>
      </c>
      <c r="P179" s="145">
        <v>137</v>
      </c>
      <c r="Q179" s="63"/>
      <c r="R179" s="64"/>
      <c r="S179" s="105"/>
      <c r="T179" s="106"/>
      <c r="U179" s="64"/>
      <c r="V179" s="108"/>
      <c r="W179" s="120"/>
      <c r="X179" s="62"/>
      <c r="Y179" s="62"/>
      <c r="Z179" s="62"/>
      <c r="AC179" s="53"/>
      <c r="AD179" s="54"/>
      <c r="AE179" s="54"/>
      <c r="AF179" s="55"/>
      <c r="AG179" s="56"/>
    </row>
    <row r="180" spans="1:40" ht="16" thickBot="1">
      <c r="A180" s="145" t="s">
        <v>217</v>
      </c>
      <c r="B180" s="145"/>
      <c r="C180" s="145"/>
      <c r="D180" s="145">
        <v>26813</v>
      </c>
      <c r="E180" s="145" t="s">
        <v>267</v>
      </c>
      <c r="F180" s="145">
        <v>2009.1</v>
      </c>
      <c r="G180" s="145">
        <v>499</v>
      </c>
      <c r="H180" s="145">
        <f t="shared" si="10"/>
        <v>17.900000000000091</v>
      </c>
      <c r="I180" s="145" t="s">
        <v>448</v>
      </c>
      <c r="J180" s="145"/>
      <c r="K180" s="145">
        <v>161</v>
      </c>
      <c r="L180" s="145"/>
      <c r="M180" s="145" t="s">
        <v>185</v>
      </c>
      <c r="N180" s="145">
        <v>5</v>
      </c>
      <c r="O180" s="145">
        <v>2</v>
      </c>
      <c r="P180" s="145">
        <v>22</v>
      </c>
      <c r="Q180" s="66"/>
      <c r="R180" s="67"/>
      <c r="S180" s="105"/>
      <c r="T180" s="106"/>
      <c r="U180" s="67"/>
      <c r="V180" s="109"/>
      <c r="W180" s="121"/>
      <c r="X180" s="65"/>
      <c r="Y180" s="65"/>
      <c r="Z180" s="65"/>
      <c r="AA180" s="31"/>
      <c r="AB180" s="31"/>
      <c r="AC180" s="53"/>
      <c r="AD180" s="54"/>
      <c r="AE180" s="54"/>
      <c r="AF180" s="55"/>
      <c r="AG180" s="56"/>
      <c r="AI180" s="41"/>
      <c r="AJ180" s="41"/>
    </row>
    <row r="181" spans="1:40" ht="15.5">
      <c r="A181" s="145" t="s">
        <v>217</v>
      </c>
      <c r="B181" s="145"/>
      <c r="C181" s="145"/>
      <c r="D181" s="145">
        <v>26813</v>
      </c>
      <c r="E181" s="145" t="s">
        <v>267</v>
      </c>
      <c r="F181" s="145">
        <v>2009.1</v>
      </c>
      <c r="G181" s="145">
        <v>499</v>
      </c>
      <c r="H181" s="145">
        <f t="shared" si="10"/>
        <v>17.900000000000091</v>
      </c>
      <c r="I181" s="145" t="s">
        <v>412</v>
      </c>
      <c r="J181" s="145"/>
      <c r="K181" s="145">
        <v>176</v>
      </c>
      <c r="L181" s="145"/>
      <c r="M181" s="145" t="s">
        <v>185</v>
      </c>
      <c r="N181" s="145">
        <v>5</v>
      </c>
      <c r="O181" s="145">
        <v>2</v>
      </c>
      <c r="P181" s="145">
        <v>12</v>
      </c>
      <c r="Q181" s="60"/>
      <c r="R181" s="61"/>
      <c r="S181" s="105"/>
      <c r="T181" s="106"/>
      <c r="U181" s="61"/>
      <c r="V181" s="107"/>
      <c r="W181" s="119"/>
      <c r="X181" s="59"/>
      <c r="Y181" s="59"/>
      <c r="Z181" s="59"/>
      <c r="AA181" s="31"/>
      <c r="AB181" s="31"/>
      <c r="AC181" s="53"/>
      <c r="AD181" s="54"/>
      <c r="AE181" s="54"/>
      <c r="AF181" s="55"/>
      <c r="AG181" s="56"/>
      <c r="AI181" s="41"/>
      <c r="AJ181" s="41"/>
    </row>
    <row r="182" spans="1:40" ht="15.5">
      <c r="A182" s="145" t="s">
        <v>217</v>
      </c>
      <c r="B182" s="145"/>
      <c r="C182" s="145"/>
      <c r="D182" s="145">
        <v>26813</v>
      </c>
      <c r="E182" s="145" t="s">
        <v>267</v>
      </c>
      <c r="F182" s="145">
        <v>2009.1</v>
      </c>
      <c r="G182" s="145">
        <v>499</v>
      </c>
      <c r="H182" s="145">
        <f t="shared" si="10"/>
        <v>17.900000000000091</v>
      </c>
      <c r="I182" s="145" t="s">
        <v>449</v>
      </c>
      <c r="J182" s="145"/>
      <c r="K182" s="145">
        <v>209</v>
      </c>
      <c r="L182" s="145"/>
      <c r="M182" s="145" t="s">
        <v>185</v>
      </c>
      <c r="N182" s="145">
        <v>6</v>
      </c>
      <c r="O182" s="145">
        <v>2</v>
      </c>
      <c r="P182" s="145">
        <v>5</v>
      </c>
      <c r="Q182" s="63"/>
      <c r="R182" s="64"/>
      <c r="S182" s="105"/>
      <c r="T182" s="106"/>
      <c r="U182" s="64"/>
      <c r="V182" s="108"/>
      <c r="W182" s="120"/>
      <c r="X182" s="62"/>
      <c r="Y182" s="62"/>
      <c r="Z182" s="62"/>
      <c r="AA182" s="31"/>
      <c r="AB182" s="31"/>
      <c r="AC182" s="53"/>
      <c r="AD182" s="54"/>
      <c r="AE182" s="54"/>
      <c r="AF182" s="55"/>
      <c r="AG182" s="56"/>
      <c r="AI182" s="41"/>
      <c r="AJ182" s="41"/>
    </row>
    <row r="183" spans="1:40" ht="15.5">
      <c r="A183" s="145" t="s">
        <v>217</v>
      </c>
      <c r="B183" s="145"/>
      <c r="C183" s="145"/>
      <c r="D183" s="145">
        <v>26258</v>
      </c>
      <c r="E183" s="145" t="s">
        <v>268</v>
      </c>
      <c r="F183" s="145">
        <v>2010.06</v>
      </c>
      <c r="G183" s="145">
        <v>1163</v>
      </c>
      <c r="H183" s="145">
        <f t="shared" si="10"/>
        <v>16.940000000000055</v>
      </c>
      <c r="I183" s="145" t="s">
        <v>349</v>
      </c>
      <c r="J183" s="145"/>
      <c r="K183" s="145">
        <v>84</v>
      </c>
      <c r="L183" s="145"/>
      <c r="M183" s="145" t="s">
        <v>185</v>
      </c>
      <c r="N183" s="145">
        <v>3</v>
      </c>
      <c r="O183" s="145">
        <v>2</v>
      </c>
      <c r="P183" s="145">
        <v>605</v>
      </c>
      <c r="Q183" s="63"/>
      <c r="R183" s="64"/>
      <c r="S183" s="105"/>
      <c r="T183" s="106"/>
      <c r="U183" s="64"/>
      <c r="V183" s="108"/>
      <c r="W183" s="120"/>
      <c r="X183" s="62"/>
      <c r="Y183" s="62"/>
      <c r="Z183" s="62"/>
      <c r="AA183" s="31"/>
      <c r="AB183" s="31"/>
      <c r="AC183" s="53"/>
      <c r="AD183" s="54"/>
      <c r="AE183" s="54"/>
      <c r="AF183" s="55"/>
      <c r="AG183" s="56"/>
      <c r="AI183" s="41"/>
      <c r="AJ183" s="41"/>
    </row>
    <row r="184" spans="1:40" ht="16" thickBot="1">
      <c r="A184" s="145" t="s">
        <v>217</v>
      </c>
      <c r="B184" s="145"/>
      <c r="C184" s="145"/>
      <c r="D184" s="145">
        <v>26258</v>
      </c>
      <c r="E184" s="145" t="s">
        <v>268</v>
      </c>
      <c r="F184" s="145">
        <v>2010.06</v>
      </c>
      <c r="G184" s="145">
        <v>1163</v>
      </c>
      <c r="H184" s="145">
        <f t="shared" si="10"/>
        <v>16.940000000000055</v>
      </c>
      <c r="I184" s="145" t="s">
        <v>450</v>
      </c>
      <c r="J184" s="145"/>
      <c r="K184" s="145">
        <v>116</v>
      </c>
      <c r="L184" s="145"/>
      <c r="M184" s="145" t="s">
        <v>185</v>
      </c>
      <c r="N184" s="145">
        <v>3</v>
      </c>
      <c r="O184" s="145">
        <v>2</v>
      </c>
      <c r="P184" s="145">
        <v>286</v>
      </c>
      <c r="Q184" s="66"/>
      <c r="R184" s="67"/>
      <c r="S184" s="105"/>
      <c r="T184" s="106"/>
      <c r="U184" s="67"/>
      <c r="V184" s="109"/>
      <c r="W184" s="121"/>
      <c r="X184" s="65"/>
      <c r="Y184" s="65"/>
      <c r="Z184" s="65"/>
      <c r="AA184" s="31"/>
      <c r="AB184" s="31"/>
      <c r="AC184" s="53"/>
      <c r="AD184" s="54"/>
      <c r="AE184" s="54"/>
      <c r="AF184" s="55"/>
      <c r="AG184" s="56"/>
      <c r="AI184" s="41"/>
      <c r="AJ184" s="41"/>
    </row>
    <row r="185" spans="1:40" ht="15.5">
      <c r="A185" s="145" t="s">
        <v>217</v>
      </c>
      <c r="B185" s="145"/>
      <c r="C185" s="145"/>
      <c r="D185" s="145">
        <v>26258</v>
      </c>
      <c r="E185" s="145" t="s">
        <v>268</v>
      </c>
      <c r="F185" s="145">
        <v>2010.06</v>
      </c>
      <c r="G185" s="145">
        <v>1163</v>
      </c>
      <c r="H185" s="145">
        <f t="shared" si="10"/>
        <v>16.940000000000055</v>
      </c>
      <c r="I185" s="145" t="s">
        <v>451</v>
      </c>
      <c r="J185" s="145"/>
      <c r="K185" s="145">
        <v>133</v>
      </c>
      <c r="L185" s="145"/>
      <c r="M185" s="145" t="s">
        <v>185</v>
      </c>
      <c r="N185" s="145">
        <v>4</v>
      </c>
      <c r="O185" s="145">
        <v>2</v>
      </c>
      <c r="P185" s="145">
        <v>84</v>
      </c>
      <c r="Q185" s="60"/>
      <c r="R185" s="61"/>
      <c r="S185" s="105"/>
      <c r="T185" s="106"/>
      <c r="U185" s="61"/>
      <c r="V185" s="107"/>
      <c r="W185" s="119"/>
      <c r="X185" s="59"/>
      <c r="Y185" s="59"/>
      <c r="Z185" s="59"/>
      <c r="AA185" s="31"/>
      <c r="AB185" s="31"/>
      <c r="AC185" s="53"/>
      <c r="AD185" s="54"/>
      <c r="AE185" s="54"/>
      <c r="AF185" s="55"/>
      <c r="AG185" s="56"/>
      <c r="AI185" s="41"/>
      <c r="AJ185" s="41"/>
    </row>
    <row r="186" spans="1:40" ht="15.5">
      <c r="A186" s="145" t="s">
        <v>217</v>
      </c>
      <c r="B186" s="145"/>
      <c r="C186" s="145"/>
      <c r="D186" s="145">
        <v>26258</v>
      </c>
      <c r="E186" s="145" t="s">
        <v>268</v>
      </c>
      <c r="F186" s="145">
        <v>2010.06</v>
      </c>
      <c r="G186" s="145">
        <v>1163</v>
      </c>
      <c r="H186" s="145">
        <f t="shared" si="10"/>
        <v>16.940000000000055</v>
      </c>
      <c r="I186" s="145" t="s">
        <v>452</v>
      </c>
      <c r="J186" s="145"/>
      <c r="K186" s="145">
        <v>161</v>
      </c>
      <c r="L186" s="145"/>
      <c r="M186" s="145" t="s">
        <v>185</v>
      </c>
      <c r="N186" s="145">
        <v>4</v>
      </c>
      <c r="O186" s="145">
        <v>2</v>
      </c>
      <c r="P186" s="145">
        <v>188</v>
      </c>
      <c r="Q186" s="63"/>
      <c r="R186" s="64"/>
      <c r="S186" s="105"/>
      <c r="T186" s="106"/>
      <c r="U186" s="64"/>
      <c r="V186" s="108"/>
      <c r="W186" s="120"/>
      <c r="X186" s="62"/>
      <c r="Y186" s="62"/>
      <c r="Z186" s="62"/>
      <c r="AA186" s="31"/>
      <c r="AB186" s="31"/>
      <c r="AC186" s="53"/>
      <c r="AD186" s="54"/>
      <c r="AE186" s="54"/>
      <c r="AF186" s="55"/>
      <c r="AG186" s="56"/>
      <c r="AI186" s="41"/>
      <c r="AJ186" s="41"/>
    </row>
    <row r="187" spans="1:40" ht="15.5">
      <c r="A187" s="145" t="s">
        <v>217</v>
      </c>
      <c r="B187" s="145"/>
      <c r="C187" s="145"/>
      <c r="D187" s="145">
        <v>186759</v>
      </c>
      <c r="E187" s="145" t="s">
        <v>269</v>
      </c>
      <c r="F187" s="145">
        <v>2025.1</v>
      </c>
      <c r="G187" s="145">
        <v>409</v>
      </c>
      <c r="H187" s="145">
        <f t="shared" si="10"/>
        <v>1.9000000000000909</v>
      </c>
      <c r="I187" s="145" t="s">
        <v>350</v>
      </c>
      <c r="J187" s="145"/>
      <c r="K187" s="145">
        <v>84</v>
      </c>
      <c r="L187" s="145"/>
      <c r="M187" s="145" t="s">
        <v>185</v>
      </c>
      <c r="N187" s="145">
        <v>3</v>
      </c>
      <c r="O187" s="145">
        <v>2</v>
      </c>
      <c r="P187" s="145">
        <v>34</v>
      </c>
      <c r="Q187" s="63"/>
      <c r="R187" s="64"/>
      <c r="S187" s="105"/>
      <c r="T187" s="106"/>
      <c r="U187" s="64"/>
      <c r="V187" s="108"/>
      <c r="W187" s="120"/>
      <c r="X187" s="62"/>
      <c r="Y187" s="62"/>
      <c r="Z187" s="62"/>
      <c r="AA187" s="141"/>
      <c r="AB187" s="31"/>
      <c r="AC187" s="53"/>
      <c r="AD187" s="54"/>
      <c r="AE187" s="54"/>
      <c r="AF187" s="55"/>
      <c r="AG187" s="56"/>
      <c r="AI187" s="18"/>
      <c r="AJ187" s="18"/>
      <c r="AK187" s="19" t="e">
        <f>1+(AI187-AD187)/AD187</f>
        <v>#DIV/0!</v>
      </c>
      <c r="AL187" s="19" t="e">
        <f>AJ187/AG187</f>
        <v>#DIV/0!</v>
      </c>
      <c r="AN187" s="24"/>
    </row>
    <row r="188" spans="1:40" ht="15.5">
      <c r="A188" s="145" t="s">
        <v>217</v>
      </c>
      <c r="B188" s="145"/>
      <c r="C188" s="145"/>
      <c r="D188" s="145">
        <v>186759</v>
      </c>
      <c r="E188" s="145" t="s">
        <v>269</v>
      </c>
      <c r="F188" s="145">
        <v>2025.1</v>
      </c>
      <c r="G188" s="145">
        <v>409</v>
      </c>
      <c r="H188" s="145">
        <f t="shared" si="10"/>
        <v>1.9000000000000909</v>
      </c>
      <c r="I188" s="145" t="s">
        <v>351</v>
      </c>
      <c r="J188" s="145"/>
      <c r="K188" s="145">
        <v>84</v>
      </c>
      <c r="L188" s="145"/>
      <c r="M188" s="145" t="s">
        <v>185</v>
      </c>
      <c r="N188" s="145">
        <v>4</v>
      </c>
      <c r="O188" s="145">
        <v>2</v>
      </c>
      <c r="P188" s="145">
        <v>3</v>
      </c>
      <c r="Q188" s="63"/>
      <c r="R188" s="64"/>
      <c r="S188" s="105"/>
      <c r="T188" s="106"/>
      <c r="U188" s="64"/>
      <c r="V188" s="108"/>
      <c r="W188" s="120"/>
      <c r="X188" s="62"/>
      <c r="Y188" s="62"/>
      <c r="Z188" s="62"/>
      <c r="AA188" s="141"/>
      <c r="AB188" s="31"/>
      <c r="AC188" s="53"/>
      <c r="AD188" s="54"/>
      <c r="AE188" s="54"/>
      <c r="AF188" s="55"/>
      <c r="AG188" s="56"/>
      <c r="AI188" s="18"/>
      <c r="AJ188" s="18"/>
      <c r="AK188" s="19" t="e">
        <f>1+(AI188-AD188)/AD188</f>
        <v>#DIV/0!</v>
      </c>
      <c r="AL188" s="19" t="e">
        <f>AJ188/AG188</f>
        <v>#DIV/0!</v>
      </c>
      <c r="AN188" s="24"/>
    </row>
    <row r="189" spans="1:40" ht="15.5">
      <c r="A189" s="145" t="s">
        <v>217</v>
      </c>
      <c r="B189" s="145"/>
      <c r="C189" s="145"/>
      <c r="D189" s="145">
        <v>186759</v>
      </c>
      <c r="E189" s="145" t="s">
        <v>269</v>
      </c>
      <c r="F189" s="145">
        <v>2025.1</v>
      </c>
      <c r="G189" s="145">
        <v>409</v>
      </c>
      <c r="H189" s="145">
        <f t="shared" si="10"/>
        <v>1.9000000000000909</v>
      </c>
      <c r="I189" s="145" t="s">
        <v>453</v>
      </c>
      <c r="J189" s="145"/>
      <c r="K189" s="145">
        <v>105</v>
      </c>
      <c r="L189" s="145"/>
      <c r="M189" s="145" t="s">
        <v>185</v>
      </c>
      <c r="N189" s="145">
        <v>4</v>
      </c>
      <c r="O189" s="145">
        <v>2</v>
      </c>
      <c r="P189" s="145">
        <v>2</v>
      </c>
      <c r="Q189" s="63"/>
      <c r="R189" s="64"/>
      <c r="S189" s="105"/>
      <c r="T189" s="106"/>
      <c r="U189" s="64"/>
      <c r="V189" s="108"/>
      <c r="W189" s="120"/>
      <c r="X189" s="62"/>
      <c r="Y189" s="62"/>
      <c r="Z189" s="62"/>
      <c r="AA189" s="141"/>
      <c r="AB189" s="31"/>
      <c r="AC189" s="53"/>
      <c r="AD189" s="54"/>
      <c r="AE189" s="54"/>
      <c r="AF189" s="55"/>
      <c r="AG189" s="56"/>
      <c r="AI189" s="18"/>
      <c r="AJ189" s="18"/>
      <c r="AK189" s="19" t="e">
        <f>1+(AI189-AD189)/AD189</f>
        <v>#DIV/0!</v>
      </c>
      <c r="AL189" s="19" t="e">
        <f>AJ189/AG189</f>
        <v>#DIV/0!</v>
      </c>
      <c r="AN189" s="24"/>
    </row>
    <row r="190" spans="1:40" ht="16" thickBot="1">
      <c r="A190" s="145" t="s">
        <v>217</v>
      </c>
      <c r="B190" s="145"/>
      <c r="C190" s="145"/>
      <c r="D190" s="145">
        <v>186759</v>
      </c>
      <c r="E190" s="145" t="s">
        <v>269</v>
      </c>
      <c r="F190" s="145">
        <v>2025.1</v>
      </c>
      <c r="G190" s="145">
        <v>409</v>
      </c>
      <c r="H190" s="145">
        <f t="shared" si="10"/>
        <v>1.9000000000000909</v>
      </c>
      <c r="I190" s="145" t="s">
        <v>454</v>
      </c>
      <c r="J190" s="145"/>
      <c r="K190" s="145">
        <v>114</v>
      </c>
      <c r="L190" s="145"/>
      <c r="M190" s="145" t="s">
        <v>185</v>
      </c>
      <c r="N190" s="145">
        <v>4</v>
      </c>
      <c r="O190" s="145">
        <v>2</v>
      </c>
      <c r="P190" s="145">
        <v>9</v>
      </c>
      <c r="Q190" s="66"/>
      <c r="R190" s="67"/>
      <c r="S190" s="105"/>
      <c r="T190" s="106"/>
      <c r="U190" s="67"/>
      <c r="V190" s="109"/>
      <c r="W190" s="121"/>
      <c r="X190" s="65"/>
      <c r="Y190" s="65"/>
      <c r="Z190" s="65"/>
      <c r="AA190" s="141"/>
      <c r="AB190" s="31"/>
      <c r="AC190" s="53"/>
      <c r="AD190" s="54"/>
      <c r="AE190" s="54"/>
      <c r="AF190" s="55"/>
      <c r="AG190" s="56"/>
      <c r="AI190" s="18"/>
      <c r="AJ190" s="18"/>
      <c r="AK190" s="19" t="e">
        <f>1+(AI190-AD190)/AD190</f>
        <v>#DIV/0!</v>
      </c>
      <c r="AL190" s="19" t="e">
        <f>AJ190/AG190</f>
        <v>#DIV/0!</v>
      </c>
      <c r="AN190" s="23" t="s">
        <v>20</v>
      </c>
    </row>
    <row r="191" spans="1:40">
      <c r="A191" s="145" t="s">
        <v>217</v>
      </c>
      <c r="B191" s="145"/>
      <c r="C191" s="145"/>
      <c r="D191" s="145">
        <v>153265</v>
      </c>
      <c r="E191" s="145" t="s">
        <v>270</v>
      </c>
      <c r="F191" s="145">
        <v>2025.12</v>
      </c>
      <c r="G191" s="145">
        <v>453</v>
      </c>
      <c r="H191" s="145">
        <f t="shared" si="10"/>
        <v>1.8800000000001091</v>
      </c>
      <c r="I191" s="145" t="s">
        <v>352</v>
      </c>
      <c r="J191" s="145"/>
      <c r="K191" s="145">
        <v>84</v>
      </c>
      <c r="L191" s="145"/>
      <c r="M191" s="145" t="s">
        <v>185</v>
      </c>
      <c r="N191" s="145">
        <v>3</v>
      </c>
      <c r="O191" s="145">
        <v>2</v>
      </c>
      <c r="P191" s="145">
        <v>85</v>
      </c>
    </row>
    <row r="192" spans="1:40">
      <c r="A192" s="145" t="s">
        <v>217</v>
      </c>
      <c r="B192" s="145"/>
      <c r="C192" s="145"/>
      <c r="D192" s="145">
        <v>153265</v>
      </c>
      <c r="E192" s="145" t="s">
        <v>270</v>
      </c>
      <c r="F192" s="145">
        <v>2025.12</v>
      </c>
      <c r="G192" s="145">
        <v>453</v>
      </c>
      <c r="H192" s="145">
        <f t="shared" si="10"/>
        <v>1.8800000000001091</v>
      </c>
      <c r="I192" s="145" t="s">
        <v>353</v>
      </c>
      <c r="J192" s="145"/>
      <c r="K192" s="145">
        <v>84</v>
      </c>
      <c r="L192" s="145"/>
      <c r="M192" s="145" t="s">
        <v>185</v>
      </c>
      <c r="N192" s="145">
        <v>4</v>
      </c>
      <c r="O192" s="145">
        <v>2</v>
      </c>
      <c r="P192" s="145">
        <v>126</v>
      </c>
    </row>
    <row r="193" spans="1:16">
      <c r="A193" s="145" t="s">
        <v>217</v>
      </c>
      <c r="B193" s="145"/>
      <c r="C193" s="145"/>
      <c r="D193" s="145">
        <v>153265</v>
      </c>
      <c r="E193" s="145" t="s">
        <v>270</v>
      </c>
      <c r="F193" s="145">
        <v>2025.12</v>
      </c>
      <c r="G193" s="145">
        <v>453</v>
      </c>
      <c r="H193" s="145">
        <f t="shared" si="10"/>
        <v>1.8800000000001091</v>
      </c>
      <c r="I193" s="145" t="s">
        <v>415</v>
      </c>
      <c r="J193" s="145"/>
      <c r="K193" s="145">
        <v>99</v>
      </c>
      <c r="L193" s="145"/>
      <c r="M193" s="145" t="s">
        <v>185</v>
      </c>
      <c r="N193" s="145">
        <v>3</v>
      </c>
      <c r="O193" s="145">
        <v>2</v>
      </c>
      <c r="P193" s="145">
        <v>242</v>
      </c>
    </row>
    <row r="194" spans="1:16">
      <c r="A194" s="145" t="s">
        <v>218</v>
      </c>
      <c r="B194" s="145"/>
      <c r="C194" s="145"/>
      <c r="D194" s="145">
        <v>7558</v>
      </c>
      <c r="E194" s="145" t="s">
        <v>271</v>
      </c>
      <c r="F194" s="145">
        <v>1995.1</v>
      </c>
      <c r="G194" s="145">
        <v>341</v>
      </c>
      <c r="H194" s="145">
        <f t="shared" si="10"/>
        <v>31.900000000000091</v>
      </c>
      <c r="I194" s="145" t="s">
        <v>455</v>
      </c>
      <c r="J194" s="145"/>
      <c r="K194" s="145">
        <v>30</v>
      </c>
      <c r="L194" s="145"/>
      <c r="M194" s="145" t="s">
        <v>186</v>
      </c>
      <c r="N194" s="145">
        <v>2</v>
      </c>
      <c r="O194" s="145">
        <v>1</v>
      </c>
      <c r="P194" s="145">
        <v>26</v>
      </c>
    </row>
    <row r="195" spans="1:16">
      <c r="A195" s="145" t="s">
        <v>218</v>
      </c>
      <c r="B195" s="145"/>
      <c r="C195" s="145"/>
      <c r="D195" s="145">
        <v>7558</v>
      </c>
      <c r="E195" s="145" t="s">
        <v>271</v>
      </c>
      <c r="F195" s="145">
        <v>1995.1</v>
      </c>
      <c r="G195" s="145">
        <v>341</v>
      </c>
      <c r="H195" s="145">
        <f t="shared" si="10"/>
        <v>31.900000000000091</v>
      </c>
      <c r="I195" s="145" t="s">
        <v>456</v>
      </c>
      <c r="J195" s="145"/>
      <c r="K195" s="145">
        <v>33</v>
      </c>
      <c r="L195" s="145"/>
      <c r="M195" s="145" t="s">
        <v>186</v>
      </c>
      <c r="N195" s="145">
        <v>2</v>
      </c>
      <c r="O195" s="145">
        <v>1</v>
      </c>
      <c r="P195" s="145">
        <v>75</v>
      </c>
    </row>
    <row r="196" spans="1:16">
      <c r="A196" s="145" t="s">
        <v>218</v>
      </c>
      <c r="B196" s="145"/>
      <c r="C196" s="145"/>
      <c r="D196" s="145">
        <v>7558</v>
      </c>
      <c r="E196" s="145" t="s">
        <v>271</v>
      </c>
      <c r="F196" s="145">
        <v>1995.1</v>
      </c>
      <c r="G196" s="145">
        <v>341</v>
      </c>
      <c r="H196" s="145">
        <f t="shared" si="10"/>
        <v>31.900000000000091</v>
      </c>
      <c r="I196" s="145" t="s">
        <v>457</v>
      </c>
      <c r="J196" s="145"/>
      <c r="K196" s="145">
        <v>46</v>
      </c>
      <c r="L196" s="145"/>
      <c r="M196" s="145" t="s">
        <v>186</v>
      </c>
      <c r="N196" s="145">
        <v>2</v>
      </c>
      <c r="O196" s="145">
        <v>1</v>
      </c>
      <c r="P196" s="145">
        <v>26</v>
      </c>
    </row>
    <row r="197" spans="1:16">
      <c r="A197" s="145" t="s">
        <v>218</v>
      </c>
      <c r="B197" s="145"/>
      <c r="C197" s="145"/>
      <c r="D197" s="145">
        <v>7558</v>
      </c>
      <c r="E197" s="145" t="s">
        <v>271</v>
      </c>
      <c r="F197" s="145">
        <v>1995.1</v>
      </c>
      <c r="G197" s="145">
        <v>341</v>
      </c>
      <c r="H197" s="145">
        <f t="shared" si="10"/>
        <v>31.900000000000091</v>
      </c>
      <c r="I197" s="145" t="s">
        <v>296</v>
      </c>
      <c r="J197" s="145"/>
      <c r="K197" s="145">
        <v>59</v>
      </c>
      <c r="L197" s="145"/>
      <c r="M197" s="145" t="s">
        <v>186</v>
      </c>
      <c r="N197" s="145">
        <v>3</v>
      </c>
      <c r="O197" s="145">
        <v>1</v>
      </c>
      <c r="P197" s="145">
        <v>140</v>
      </c>
    </row>
    <row r="198" spans="1:16">
      <c r="A198" s="145" t="s">
        <v>218</v>
      </c>
      <c r="B198" s="145"/>
      <c r="C198" s="145"/>
      <c r="D198" s="145">
        <v>7558</v>
      </c>
      <c r="E198" s="145" t="s">
        <v>271</v>
      </c>
      <c r="F198" s="145">
        <v>1995.1</v>
      </c>
      <c r="G198" s="145">
        <v>341</v>
      </c>
      <c r="H198" s="145">
        <f t="shared" si="10"/>
        <v>31.900000000000091</v>
      </c>
      <c r="I198" s="145" t="s">
        <v>291</v>
      </c>
      <c r="J198" s="145"/>
      <c r="K198" s="145">
        <v>84</v>
      </c>
      <c r="L198" s="145"/>
      <c r="M198" s="145" t="s">
        <v>186</v>
      </c>
      <c r="N198" s="145">
        <v>3</v>
      </c>
      <c r="O198" s="145">
        <v>2</v>
      </c>
      <c r="P198" s="145">
        <v>74</v>
      </c>
    </row>
    <row r="199" spans="1:16">
      <c r="A199" s="145" t="s">
        <v>219</v>
      </c>
      <c r="B199" s="145"/>
      <c r="C199" s="145"/>
      <c r="D199" s="145">
        <v>26943</v>
      </c>
      <c r="E199" s="145" t="s">
        <v>458</v>
      </c>
      <c r="F199" s="145">
        <v>2010.08</v>
      </c>
      <c r="G199" s="145">
        <v>724</v>
      </c>
      <c r="H199" s="145">
        <f t="shared" ref="H199:H255" si="11">2026-F199+1</f>
        <v>16.920000000000073</v>
      </c>
      <c r="I199" s="145" t="s">
        <v>459</v>
      </c>
      <c r="J199" s="145"/>
      <c r="K199" s="145">
        <v>121</v>
      </c>
      <c r="L199" s="145"/>
      <c r="M199" s="145" t="s">
        <v>185</v>
      </c>
      <c r="N199" s="145">
        <v>3</v>
      </c>
      <c r="O199" s="145">
        <v>2</v>
      </c>
      <c r="P199" s="145">
        <v>188</v>
      </c>
    </row>
    <row r="200" spans="1:16">
      <c r="A200" s="145" t="s">
        <v>219</v>
      </c>
      <c r="B200" s="145"/>
      <c r="C200" s="145"/>
      <c r="D200" s="145">
        <v>26943</v>
      </c>
      <c r="E200" s="145" t="s">
        <v>458</v>
      </c>
      <c r="F200" s="145">
        <v>2010.08</v>
      </c>
      <c r="G200" s="145">
        <v>724</v>
      </c>
      <c r="H200" s="145">
        <f t="shared" si="11"/>
        <v>16.920000000000073</v>
      </c>
      <c r="I200" s="145" t="s">
        <v>460</v>
      </c>
      <c r="J200" s="145"/>
      <c r="K200" s="145">
        <v>120</v>
      </c>
      <c r="L200" s="145"/>
      <c r="M200" s="145" t="s">
        <v>185</v>
      </c>
      <c r="N200" s="145">
        <v>3</v>
      </c>
      <c r="O200" s="145">
        <v>2</v>
      </c>
      <c r="P200" s="145">
        <v>48</v>
      </c>
    </row>
    <row r="201" spans="1:16">
      <c r="A201" s="145" t="s">
        <v>219</v>
      </c>
      <c r="B201" s="145"/>
      <c r="C201" s="145"/>
      <c r="D201" s="145">
        <v>26943</v>
      </c>
      <c r="E201" s="145" t="s">
        <v>458</v>
      </c>
      <c r="F201" s="145">
        <v>2010.08</v>
      </c>
      <c r="G201" s="145">
        <v>724</v>
      </c>
      <c r="H201" s="145">
        <f t="shared" si="11"/>
        <v>16.920000000000073</v>
      </c>
      <c r="I201" s="145" t="s">
        <v>461</v>
      </c>
      <c r="J201" s="145"/>
      <c r="K201" s="145">
        <v>122</v>
      </c>
      <c r="L201" s="145"/>
      <c r="M201" s="145" t="s">
        <v>185</v>
      </c>
      <c r="N201" s="145">
        <v>3</v>
      </c>
      <c r="O201" s="145">
        <v>2</v>
      </c>
      <c r="P201" s="145">
        <v>48</v>
      </c>
    </row>
    <row r="202" spans="1:16">
      <c r="A202" s="145" t="s">
        <v>219</v>
      </c>
      <c r="B202" s="145"/>
      <c r="C202" s="145"/>
      <c r="D202" s="145">
        <v>26943</v>
      </c>
      <c r="E202" s="145" t="s">
        <v>458</v>
      </c>
      <c r="F202" s="145">
        <v>2010.08</v>
      </c>
      <c r="G202" s="145">
        <v>724</v>
      </c>
      <c r="H202" s="145">
        <f t="shared" si="11"/>
        <v>16.920000000000073</v>
      </c>
      <c r="I202" s="145" t="s">
        <v>440</v>
      </c>
      <c r="J202" s="145"/>
      <c r="K202" s="145">
        <v>134</v>
      </c>
      <c r="L202" s="145"/>
      <c r="M202" s="145" t="s">
        <v>185</v>
      </c>
      <c r="N202" s="145">
        <v>4</v>
      </c>
      <c r="O202" s="145">
        <v>2</v>
      </c>
      <c r="P202" s="145">
        <v>220</v>
      </c>
    </row>
    <row r="203" spans="1:16">
      <c r="A203" s="145" t="s">
        <v>219</v>
      </c>
      <c r="B203" s="145"/>
      <c r="C203" s="145"/>
      <c r="D203" s="145">
        <v>26943</v>
      </c>
      <c r="E203" s="145" t="s">
        <v>458</v>
      </c>
      <c r="F203" s="145">
        <v>2010.08</v>
      </c>
      <c r="G203" s="145">
        <v>724</v>
      </c>
      <c r="H203" s="145">
        <f t="shared" si="11"/>
        <v>16.920000000000073</v>
      </c>
      <c r="I203" s="145" t="s">
        <v>462</v>
      </c>
      <c r="J203" s="145"/>
      <c r="K203" s="145">
        <v>151</v>
      </c>
      <c r="L203" s="145"/>
      <c r="M203" s="145" t="s">
        <v>185</v>
      </c>
      <c r="N203" s="145">
        <v>4</v>
      </c>
      <c r="O203" s="145">
        <v>2</v>
      </c>
      <c r="P203" s="145">
        <v>124</v>
      </c>
    </row>
    <row r="204" spans="1:16">
      <c r="A204" s="145" t="s">
        <v>219</v>
      </c>
      <c r="B204" s="145"/>
      <c r="C204" s="145"/>
      <c r="D204" s="145">
        <v>26943</v>
      </c>
      <c r="E204" s="145" t="s">
        <v>458</v>
      </c>
      <c r="F204" s="145">
        <v>2010.08</v>
      </c>
      <c r="G204" s="145">
        <v>724</v>
      </c>
      <c r="H204" s="145">
        <f t="shared" si="11"/>
        <v>16.920000000000073</v>
      </c>
      <c r="I204" s="145" t="s">
        <v>463</v>
      </c>
      <c r="J204" s="145"/>
      <c r="K204" s="145">
        <v>163</v>
      </c>
      <c r="L204" s="145"/>
      <c r="M204" s="145" t="s">
        <v>185</v>
      </c>
      <c r="N204" s="145">
        <v>4</v>
      </c>
      <c r="O204" s="145">
        <v>3</v>
      </c>
      <c r="P204" s="145">
        <v>48</v>
      </c>
    </row>
    <row r="205" spans="1:16">
      <c r="A205" s="145" t="s">
        <v>219</v>
      </c>
      <c r="B205" s="145"/>
      <c r="C205" s="145"/>
      <c r="D205" s="145">
        <v>26943</v>
      </c>
      <c r="E205" s="145" t="s">
        <v>458</v>
      </c>
      <c r="F205" s="145">
        <v>2010.08</v>
      </c>
      <c r="G205" s="145">
        <v>724</v>
      </c>
      <c r="H205" s="145">
        <f t="shared" si="11"/>
        <v>16.920000000000073</v>
      </c>
      <c r="I205" s="145" t="s">
        <v>464</v>
      </c>
      <c r="J205" s="145"/>
      <c r="K205" s="145">
        <v>164</v>
      </c>
      <c r="L205" s="145"/>
      <c r="M205" s="145" t="s">
        <v>185</v>
      </c>
      <c r="N205" s="145">
        <v>4</v>
      </c>
      <c r="O205" s="145">
        <v>3</v>
      </c>
      <c r="P205" s="145">
        <v>48</v>
      </c>
    </row>
    <row r="206" spans="1:16">
      <c r="A206" s="145" t="s">
        <v>219</v>
      </c>
      <c r="B206" s="145"/>
      <c r="C206" s="145"/>
      <c r="D206" s="145">
        <v>110018</v>
      </c>
      <c r="E206" s="145" t="s">
        <v>272</v>
      </c>
      <c r="F206" s="145">
        <v>2009.12</v>
      </c>
      <c r="G206" s="145">
        <v>504</v>
      </c>
      <c r="H206" s="145">
        <f t="shared" si="11"/>
        <v>17.880000000000109</v>
      </c>
      <c r="I206" s="145" t="s">
        <v>354</v>
      </c>
      <c r="J206" s="145"/>
      <c r="K206" s="145">
        <v>84</v>
      </c>
      <c r="L206" s="145"/>
      <c r="M206" s="145" t="s">
        <v>185</v>
      </c>
      <c r="N206" s="145">
        <v>3</v>
      </c>
      <c r="O206" s="145">
        <v>2</v>
      </c>
      <c r="P206" s="145">
        <v>499</v>
      </c>
    </row>
    <row r="207" spans="1:16">
      <c r="A207" s="145" t="s">
        <v>219</v>
      </c>
      <c r="B207" s="145"/>
      <c r="C207" s="145"/>
      <c r="D207" s="145">
        <v>151758</v>
      </c>
      <c r="E207" s="145" t="s">
        <v>273</v>
      </c>
      <c r="F207" s="145">
        <v>2025.08</v>
      </c>
      <c r="G207" s="145">
        <v>1199</v>
      </c>
      <c r="H207" s="145">
        <f t="shared" si="11"/>
        <v>1.9200000000000728</v>
      </c>
      <c r="I207" s="145" t="s">
        <v>355</v>
      </c>
      <c r="J207" s="145"/>
      <c r="K207" s="145">
        <v>59</v>
      </c>
      <c r="L207" s="145"/>
      <c r="M207" s="145" t="s">
        <v>185</v>
      </c>
      <c r="N207" s="145">
        <v>3</v>
      </c>
      <c r="O207" s="145">
        <v>2</v>
      </c>
      <c r="P207" s="145">
        <v>145</v>
      </c>
    </row>
    <row r="208" spans="1:16">
      <c r="A208" s="145" t="s">
        <v>219</v>
      </c>
      <c r="B208" s="145"/>
      <c r="C208" s="145"/>
      <c r="D208" s="145">
        <v>151758</v>
      </c>
      <c r="E208" s="145" t="s">
        <v>273</v>
      </c>
      <c r="F208" s="145">
        <v>2025.08</v>
      </c>
      <c r="G208" s="145">
        <v>1199</v>
      </c>
      <c r="H208" s="145">
        <f t="shared" si="11"/>
        <v>1.9200000000000728</v>
      </c>
      <c r="I208" s="145" t="s">
        <v>356</v>
      </c>
      <c r="J208" s="145"/>
      <c r="K208" s="145">
        <v>84</v>
      </c>
      <c r="L208" s="145"/>
      <c r="M208" s="145" t="s">
        <v>185</v>
      </c>
      <c r="N208" s="145">
        <v>3</v>
      </c>
      <c r="O208" s="145">
        <v>2</v>
      </c>
      <c r="P208" s="145">
        <v>942</v>
      </c>
    </row>
    <row r="209" spans="1:16">
      <c r="A209" s="145" t="s">
        <v>219</v>
      </c>
      <c r="B209" s="145"/>
      <c r="C209" s="145"/>
      <c r="D209" s="145">
        <v>151758</v>
      </c>
      <c r="E209" s="145" t="s">
        <v>273</v>
      </c>
      <c r="F209" s="145">
        <v>2025.08</v>
      </c>
      <c r="G209" s="145">
        <v>1199</v>
      </c>
      <c r="H209" s="145">
        <f t="shared" si="11"/>
        <v>1.9200000000000728</v>
      </c>
      <c r="I209" s="145" t="s">
        <v>408</v>
      </c>
      <c r="J209" s="145"/>
      <c r="K209" s="145">
        <v>99</v>
      </c>
      <c r="L209" s="145"/>
      <c r="M209" s="145" t="s">
        <v>185</v>
      </c>
      <c r="N209" s="145">
        <v>3</v>
      </c>
      <c r="O209" s="145">
        <v>2</v>
      </c>
      <c r="P209" s="145">
        <v>112</v>
      </c>
    </row>
    <row r="210" spans="1:16">
      <c r="A210" s="145" t="s">
        <v>219</v>
      </c>
      <c r="B210" s="145"/>
      <c r="C210" s="145"/>
      <c r="D210" s="145">
        <v>26891</v>
      </c>
      <c r="E210" s="145" t="s">
        <v>274</v>
      </c>
      <c r="F210" s="145">
        <v>2011.01</v>
      </c>
      <c r="G210" s="145">
        <v>1020</v>
      </c>
      <c r="H210" s="145">
        <f t="shared" si="11"/>
        <v>15.990000000000009</v>
      </c>
      <c r="I210" s="145" t="s">
        <v>357</v>
      </c>
      <c r="J210" s="145"/>
      <c r="K210" s="145">
        <v>84</v>
      </c>
      <c r="L210" s="145"/>
      <c r="M210" s="145" t="s">
        <v>185</v>
      </c>
      <c r="N210" s="145">
        <v>3</v>
      </c>
      <c r="O210" s="145">
        <v>2</v>
      </c>
      <c r="P210" s="145">
        <v>1020</v>
      </c>
    </row>
    <row r="211" spans="1:16">
      <c r="A211" s="145" t="s">
        <v>219</v>
      </c>
      <c r="B211" s="145"/>
      <c r="C211" s="145"/>
      <c r="D211" s="145">
        <v>24363</v>
      </c>
      <c r="E211" s="145" t="s">
        <v>275</v>
      </c>
      <c r="F211" s="145">
        <v>2007.09</v>
      </c>
      <c r="G211" s="145">
        <v>1647</v>
      </c>
      <c r="H211" s="145">
        <f t="shared" si="11"/>
        <v>19.910000000000082</v>
      </c>
      <c r="I211" s="145" t="s">
        <v>297</v>
      </c>
      <c r="J211" s="145"/>
      <c r="K211" s="145">
        <v>72</v>
      </c>
      <c r="L211" s="145"/>
      <c r="M211" s="145" t="s">
        <v>185</v>
      </c>
      <c r="N211" s="145">
        <v>3</v>
      </c>
      <c r="O211" s="145">
        <v>2</v>
      </c>
      <c r="P211" s="145">
        <v>82</v>
      </c>
    </row>
    <row r="212" spans="1:16">
      <c r="A212" s="145" t="s">
        <v>219</v>
      </c>
      <c r="B212" s="145"/>
      <c r="C212" s="145"/>
      <c r="D212" s="145">
        <v>24363</v>
      </c>
      <c r="E212" s="145" t="s">
        <v>275</v>
      </c>
      <c r="F212" s="145">
        <v>2007.09</v>
      </c>
      <c r="G212" s="145">
        <v>1647</v>
      </c>
      <c r="H212" s="145">
        <f t="shared" si="11"/>
        <v>19.910000000000082</v>
      </c>
      <c r="I212" s="145" t="s">
        <v>358</v>
      </c>
      <c r="J212" s="145"/>
      <c r="K212" s="145">
        <v>84</v>
      </c>
      <c r="L212" s="145"/>
      <c r="M212" s="145" t="s">
        <v>185</v>
      </c>
      <c r="N212" s="145">
        <v>3</v>
      </c>
      <c r="O212" s="145">
        <v>2</v>
      </c>
      <c r="P212" s="145">
        <v>907</v>
      </c>
    </row>
    <row r="213" spans="1:16">
      <c r="A213" s="145" t="s">
        <v>219</v>
      </c>
      <c r="B213" s="145"/>
      <c r="C213" s="145"/>
      <c r="D213" s="145">
        <v>24363</v>
      </c>
      <c r="E213" s="145" t="s">
        <v>275</v>
      </c>
      <c r="F213" s="145">
        <v>2007.09</v>
      </c>
      <c r="G213" s="145">
        <v>1647</v>
      </c>
      <c r="H213" s="145">
        <f t="shared" si="11"/>
        <v>19.910000000000082</v>
      </c>
      <c r="I213" s="145" t="s">
        <v>465</v>
      </c>
      <c r="J213" s="145"/>
      <c r="K213" s="145">
        <v>117</v>
      </c>
      <c r="L213" s="145"/>
      <c r="M213" s="145" t="s">
        <v>185</v>
      </c>
      <c r="N213" s="145">
        <v>4</v>
      </c>
      <c r="O213" s="145">
        <v>2</v>
      </c>
      <c r="P213" s="145">
        <v>568</v>
      </c>
    </row>
    <row r="214" spans="1:16">
      <c r="A214" s="145" t="s">
        <v>219</v>
      </c>
      <c r="B214" s="145"/>
      <c r="C214" s="145"/>
      <c r="D214" s="145">
        <v>24363</v>
      </c>
      <c r="E214" s="145" t="s">
        <v>275</v>
      </c>
      <c r="F214" s="145">
        <v>2007.09</v>
      </c>
      <c r="G214" s="145">
        <v>1647</v>
      </c>
      <c r="H214" s="145">
        <f t="shared" si="11"/>
        <v>19.910000000000082</v>
      </c>
      <c r="I214" s="145" t="s">
        <v>395</v>
      </c>
      <c r="J214" s="145"/>
      <c r="K214" s="145">
        <v>143</v>
      </c>
      <c r="L214" s="145"/>
      <c r="M214" s="145" t="s">
        <v>185</v>
      </c>
      <c r="N214" s="145">
        <v>4</v>
      </c>
      <c r="O214" s="145">
        <v>2</v>
      </c>
      <c r="P214" s="145">
        <v>90</v>
      </c>
    </row>
    <row r="215" spans="1:16">
      <c r="A215" s="145" t="s">
        <v>219</v>
      </c>
      <c r="B215" s="145"/>
      <c r="C215" s="145"/>
      <c r="D215" s="145">
        <v>19124</v>
      </c>
      <c r="E215" s="145" t="s">
        <v>276</v>
      </c>
      <c r="F215" s="145">
        <v>2006.08</v>
      </c>
      <c r="G215" s="145">
        <v>915</v>
      </c>
      <c r="H215" s="145">
        <f t="shared" si="11"/>
        <v>20.920000000000073</v>
      </c>
      <c r="I215" s="145" t="s">
        <v>359</v>
      </c>
      <c r="J215" s="145"/>
      <c r="K215" s="145">
        <v>84</v>
      </c>
      <c r="L215" s="145"/>
      <c r="M215" s="145" t="s">
        <v>185</v>
      </c>
      <c r="N215" s="145">
        <v>3</v>
      </c>
      <c r="O215" s="145">
        <v>2</v>
      </c>
      <c r="P215" s="145">
        <v>857</v>
      </c>
    </row>
    <row r="216" spans="1:16">
      <c r="A216" s="145" t="s">
        <v>219</v>
      </c>
      <c r="B216" s="145"/>
      <c r="C216" s="145"/>
      <c r="D216" s="145">
        <v>19124</v>
      </c>
      <c r="E216" s="145" t="s">
        <v>276</v>
      </c>
      <c r="F216" s="145">
        <v>2006.08</v>
      </c>
      <c r="G216" s="145">
        <v>915</v>
      </c>
      <c r="H216" s="145">
        <f t="shared" si="11"/>
        <v>20.920000000000073</v>
      </c>
      <c r="I216" s="145" t="s">
        <v>466</v>
      </c>
      <c r="J216" s="145"/>
      <c r="K216" s="145">
        <v>112</v>
      </c>
      <c r="L216" s="145"/>
      <c r="M216" s="145" t="s">
        <v>185</v>
      </c>
      <c r="N216" s="145">
        <v>4</v>
      </c>
      <c r="O216" s="145">
        <v>2</v>
      </c>
      <c r="P216" s="145">
        <v>58</v>
      </c>
    </row>
    <row r="217" spans="1:16">
      <c r="A217" s="145" t="s">
        <v>219</v>
      </c>
      <c r="B217" s="145"/>
      <c r="C217" s="145"/>
      <c r="D217" s="145">
        <v>129755</v>
      </c>
      <c r="E217" s="145" t="s">
        <v>277</v>
      </c>
      <c r="F217" s="145">
        <v>2022.12</v>
      </c>
      <c r="G217" s="145">
        <v>741</v>
      </c>
      <c r="H217" s="145">
        <f t="shared" si="11"/>
        <v>4.8800000000001091</v>
      </c>
      <c r="I217" s="145" t="s">
        <v>360</v>
      </c>
      <c r="J217" s="145"/>
      <c r="K217" s="145">
        <v>59</v>
      </c>
      <c r="L217" s="145"/>
      <c r="M217" s="145" t="s">
        <v>185</v>
      </c>
      <c r="N217" s="145">
        <v>3</v>
      </c>
      <c r="O217" s="145">
        <v>2</v>
      </c>
      <c r="P217" s="145">
        <v>125</v>
      </c>
    </row>
    <row r="218" spans="1:16">
      <c r="A218" s="145" t="s">
        <v>219</v>
      </c>
      <c r="B218" s="145"/>
      <c r="C218" s="145"/>
      <c r="D218" s="145">
        <v>129755</v>
      </c>
      <c r="E218" s="145" t="s">
        <v>277</v>
      </c>
      <c r="F218" s="145">
        <v>2022.12</v>
      </c>
      <c r="G218" s="145">
        <v>741</v>
      </c>
      <c r="H218" s="145">
        <f t="shared" si="11"/>
        <v>4.8800000000001091</v>
      </c>
      <c r="I218" s="145" t="s">
        <v>361</v>
      </c>
      <c r="J218" s="145"/>
      <c r="K218" s="145">
        <v>74</v>
      </c>
      <c r="L218" s="145"/>
      <c r="M218" s="145" t="s">
        <v>185</v>
      </c>
      <c r="N218" s="145">
        <v>3</v>
      </c>
      <c r="O218" s="145">
        <v>2</v>
      </c>
      <c r="P218" s="145">
        <v>389</v>
      </c>
    </row>
    <row r="219" spans="1:16">
      <c r="A219" s="145" t="s">
        <v>219</v>
      </c>
      <c r="B219" s="145"/>
      <c r="C219" s="145"/>
      <c r="D219" s="145">
        <v>129755</v>
      </c>
      <c r="E219" s="145" t="s">
        <v>277</v>
      </c>
      <c r="F219" s="145">
        <v>2022.12</v>
      </c>
      <c r="G219" s="145">
        <v>741</v>
      </c>
      <c r="H219" s="145">
        <f t="shared" si="11"/>
        <v>4.8800000000001091</v>
      </c>
      <c r="I219" s="145" t="s">
        <v>295</v>
      </c>
      <c r="J219" s="145"/>
      <c r="K219" s="145">
        <v>84</v>
      </c>
      <c r="L219" s="145"/>
      <c r="M219" s="145" t="s">
        <v>185</v>
      </c>
      <c r="N219" s="145">
        <v>3</v>
      </c>
      <c r="O219" s="145">
        <v>2</v>
      </c>
      <c r="P219" s="145">
        <v>227</v>
      </c>
    </row>
    <row r="220" spans="1:16">
      <c r="A220" s="145" t="s">
        <v>219</v>
      </c>
      <c r="B220" s="145"/>
      <c r="C220" s="145"/>
      <c r="D220" s="145">
        <v>116435</v>
      </c>
      <c r="E220" s="145" t="s">
        <v>278</v>
      </c>
      <c r="F220" s="145">
        <v>2019.12</v>
      </c>
      <c r="G220" s="145">
        <v>1534</v>
      </c>
      <c r="H220" s="145">
        <f t="shared" si="11"/>
        <v>7.8800000000001091</v>
      </c>
      <c r="I220" s="145" t="s">
        <v>362</v>
      </c>
      <c r="J220" s="145"/>
      <c r="K220" s="145">
        <v>59</v>
      </c>
      <c r="L220" s="145"/>
      <c r="M220" s="145" t="s">
        <v>185</v>
      </c>
      <c r="N220" s="145">
        <v>3</v>
      </c>
      <c r="O220" s="145">
        <v>2</v>
      </c>
      <c r="P220" s="145">
        <v>592</v>
      </c>
    </row>
    <row r="221" spans="1:16">
      <c r="A221" s="145" t="s">
        <v>219</v>
      </c>
      <c r="B221" s="145"/>
      <c r="C221" s="145"/>
      <c r="D221" s="145">
        <v>116435</v>
      </c>
      <c r="E221" s="145" t="s">
        <v>278</v>
      </c>
      <c r="F221" s="145">
        <v>2019.12</v>
      </c>
      <c r="G221" s="145">
        <v>1534</v>
      </c>
      <c r="H221" s="145">
        <f t="shared" si="11"/>
        <v>7.8800000000001091</v>
      </c>
      <c r="I221" s="145" t="s">
        <v>290</v>
      </c>
      <c r="J221" s="145"/>
      <c r="K221" s="145">
        <v>71</v>
      </c>
      <c r="L221" s="145"/>
      <c r="M221" s="145" t="s">
        <v>185</v>
      </c>
      <c r="N221" s="145">
        <v>3</v>
      </c>
      <c r="O221" s="145">
        <v>2</v>
      </c>
      <c r="P221" s="145">
        <v>588</v>
      </c>
    </row>
    <row r="222" spans="1:16">
      <c r="A222" s="145" t="s">
        <v>219</v>
      </c>
      <c r="B222" s="145"/>
      <c r="C222" s="145"/>
      <c r="D222" s="145">
        <v>116435</v>
      </c>
      <c r="E222" s="145" t="s">
        <v>278</v>
      </c>
      <c r="F222" s="145">
        <v>2019.12</v>
      </c>
      <c r="G222" s="145">
        <v>1534</v>
      </c>
      <c r="H222" s="145">
        <f t="shared" si="11"/>
        <v>7.8800000000001091</v>
      </c>
      <c r="I222" s="145" t="s">
        <v>295</v>
      </c>
      <c r="J222" s="145"/>
      <c r="K222" s="145">
        <v>84</v>
      </c>
      <c r="L222" s="145"/>
      <c r="M222" s="145" t="s">
        <v>185</v>
      </c>
      <c r="N222" s="145">
        <v>3</v>
      </c>
      <c r="O222" s="145">
        <v>2</v>
      </c>
      <c r="P222" s="145">
        <v>354</v>
      </c>
    </row>
    <row r="223" spans="1:16">
      <c r="A223" s="145" t="s">
        <v>219</v>
      </c>
      <c r="B223" s="145"/>
      <c r="C223" s="145"/>
      <c r="D223" s="145">
        <v>114402</v>
      </c>
      <c r="E223" s="145" t="s">
        <v>279</v>
      </c>
      <c r="F223" s="145">
        <v>2011.09</v>
      </c>
      <c r="G223" s="145">
        <v>449</v>
      </c>
      <c r="H223" s="145">
        <f t="shared" si="11"/>
        <v>15.910000000000082</v>
      </c>
      <c r="I223" s="145" t="s">
        <v>363</v>
      </c>
      <c r="J223" s="145"/>
      <c r="K223" s="145">
        <v>84</v>
      </c>
      <c r="L223" s="145"/>
      <c r="M223" s="145" t="s">
        <v>185</v>
      </c>
      <c r="N223" s="145">
        <v>3</v>
      </c>
      <c r="O223" s="145">
        <v>2</v>
      </c>
      <c r="P223" s="145">
        <v>449</v>
      </c>
    </row>
    <row r="224" spans="1:16">
      <c r="A224" s="145" t="s">
        <v>219</v>
      </c>
      <c r="B224" s="145"/>
      <c r="C224" s="145"/>
      <c r="D224" s="145">
        <v>111627</v>
      </c>
      <c r="E224" s="145" t="s">
        <v>280</v>
      </c>
      <c r="F224" s="145">
        <v>2018.03</v>
      </c>
      <c r="G224" s="145">
        <v>999</v>
      </c>
      <c r="H224" s="145">
        <f t="shared" si="11"/>
        <v>8.9700000000000273</v>
      </c>
      <c r="I224" s="145" t="s">
        <v>364</v>
      </c>
      <c r="J224" s="145"/>
      <c r="K224" s="145">
        <v>73</v>
      </c>
      <c r="L224" s="145"/>
      <c r="M224" s="145" t="s">
        <v>185</v>
      </c>
      <c r="N224" s="145">
        <v>3</v>
      </c>
      <c r="O224" s="145">
        <v>2</v>
      </c>
      <c r="P224" s="145">
        <v>377</v>
      </c>
    </row>
    <row r="225" spans="1:16">
      <c r="A225" s="145" t="s">
        <v>219</v>
      </c>
      <c r="B225" s="145"/>
      <c r="C225" s="145"/>
      <c r="D225" s="145">
        <v>111627</v>
      </c>
      <c r="E225" s="145" t="s">
        <v>280</v>
      </c>
      <c r="F225" s="145">
        <v>2018.03</v>
      </c>
      <c r="G225" s="145">
        <v>999</v>
      </c>
      <c r="H225" s="145">
        <f t="shared" si="11"/>
        <v>8.9700000000000273</v>
      </c>
      <c r="I225" s="145" t="s">
        <v>338</v>
      </c>
      <c r="J225" s="145"/>
      <c r="K225" s="145">
        <v>84</v>
      </c>
      <c r="L225" s="145"/>
      <c r="M225" s="145" t="s">
        <v>185</v>
      </c>
      <c r="N225" s="145">
        <v>3</v>
      </c>
      <c r="O225" s="145">
        <v>2</v>
      </c>
      <c r="P225" s="145">
        <v>622</v>
      </c>
    </row>
    <row r="226" spans="1:16">
      <c r="A226" s="145" t="s">
        <v>219</v>
      </c>
      <c r="B226" s="145"/>
      <c r="C226" s="145"/>
      <c r="D226" s="145">
        <v>107332</v>
      </c>
      <c r="E226" s="145" t="s">
        <v>467</v>
      </c>
      <c r="F226" s="145">
        <v>2015.07</v>
      </c>
      <c r="G226" s="145">
        <v>468</v>
      </c>
      <c r="H226" s="145">
        <f t="shared" si="11"/>
        <v>11.930000000000064</v>
      </c>
      <c r="I226" s="145" t="s">
        <v>468</v>
      </c>
      <c r="J226" s="145"/>
      <c r="K226" s="145">
        <v>86</v>
      </c>
      <c r="L226" s="145"/>
      <c r="M226" s="145" t="s">
        <v>185</v>
      </c>
      <c r="N226" s="145">
        <v>3</v>
      </c>
      <c r="O226" s="145">
        <v>2</v>
      </c>
      <c r="P226" s="145">
        <v>416</v>
      </c>
    </row>
    <row r="227" spans="1:16">
      <c r="A227" s="145" t="s">
        <v>219</v>
      </c>
      <c r="B227" s="145"/>
      <c r="C227" s="145"/>
      <c r="D227" s="145">
        <v>107332</v>
      </c>
      <c r="E227" s="145" t="s">
        <v>467</v>
      </c>
      <c r="F227" s="145">
        <v>2015.07</v>
      </c>
      <c r="G227" s="145">
        <v>468</v>
      </c>
      <c r="H227" s="145">
        <f t="shared" si="11"/>
        <v>11.930000000000064</v>
      </c>
      <c r="I227" s="145" t="s">
        <v>346</v>
      </c>
      <c r="J227" s="145"/>
      <c r="K227" s="145">
        <v>88</v>
      </c>
      <c r="L227" s="145"/>
      <c r="M227" s="145" t="s">
        <v>185</v>
      </c>
      <c r="N227" s="145">
        <v>3</v>
      </c>
      <c r="O227" s="145">
        <v>2</v>
      </c>
      <c r="P227" s="145">
        <v>24</v>
      </c>
    </row>
    <row r="228" spans="1:16">
      <c r="A228" s="145" t="s">
        <v>219</v>
      </c>
      <c r="B228" s="145"/>
      <c r="C228" s="145"/>
      <c r="D228" s="145">
        <v>107332</v>
      </c>
      <c r="E228" s="145" t="s">
        <v>467</v>
      </c>
      <c r="F228" s="145">
        <v>2015.07</v>
      </c>
      <c r="G228" s="145">
        <v>468</v>
      </c>
      <c r="H228" s="145">
        <f t="shared" si="11"/>
        <v>11.930000000000064</v>
      </c>
      <c r="I228" s="145" t="s">
        <v>469</v>
      </c>
      <c r="J228" s="145"/>
      <c r="K228" s="145">
        <v>90</v>
      </c>
      <c r="L228" s="145"/>
      <c r="M228" s="145" t="s">
        <v>185</v>
      </c>
      <c r="N228" s="145">
        <v>3</v>
      </c>
      <c r="O228" s="145">
        <v>2</v>
      </c>
      <c r="P228" s="145">
        <v>28</v>
      </c>
    </row>
    <row r="229" spans="1:16">
      <c r="A229" s="145" t="s">
        <v>219</v>
      </c>
      <c r="B229" s="145"/>
      <c r="C229" s="145"/>
      <c r="D229" s="145">
        <v>110995</v>
      </c>
      <c r="E229" s="145" t="s">
        <v>281</v>
      </c>
      <c r="F229" s="145">
        <v>2018.05</v>
      </c>
      <c r="G229" s="145">
        <v>1105</v>
      </c>
      <c r="H229" s="145">
        <f t="shared" si="11"/>
        <v>8.9500000000000455</v>
      </c>
      <c r="I229" s="145" t="s">
        <v>108</v>
      </c>
      <c r="J229" s="145"/>
      <c r="K229" s="145">
        <v>72</v>
      </c>
      <c r="L229" s="145"/>
      <c r="M229" s="145" t="s">
        <v>185</v>
      </c>
      <c r="N229" s="145">
        <v>3</v>
      </c>
      <c r="O229" s="145">
        <v>2</v>
      </c>
      <c r="P229" s="145">
        <v>163</v>
      </c>
    </row>
    <row r="230" spans="1:16">
      <c r="A230" s="145" t="s">
        <v>219</v>
      </c>
      <c r="B230" s="145"/>
      <c r="C230" s="145"/>
      <c r="D230" s="145">
        <v>110995</v>
      </c>
      <c r="E230" s="145" t="s">
        <v>281</v>
      </c>
      <c r="F230" s="145">
        <v>2018.05</v>
      </c>
      <c r="G230" s="145">
        <v>1105</v>
      </c>
      <c r="H230" s="145">
        <f t="shared" si="11"/>
        <v>8.9500000000000455</v>
      </c>
      <c r="I230" s="145" t="s">
        <v>365</v>
      </c>
      <c r="J230" s="145"/>
      <c r="K230" s="145">
        <v>84</v>
      </c>
      <c r="L230" s="145"/>
      <c r="M230" s="145" t="s">
        <v>185</v>
      </c>
      <c r="N230" s="145">
        <v>3</v>
      </c>
      <c r="O230" s="145">
        <v>2</v>
      </c>
      <c r="P230" s="145">
        <v>942</v>
      </c>
    </row>
    <row r="231" spans="1:16">
      <c r="A231" s="145" t="s">
        <v>219</v>
      </c>
      <c r="B231" s="145"/>
      <c r="C231" s="145"/>
      <c r="D231" s="145">
        <v>134767</v>
      </c>
      <c r="E231" s="145" t="s">
        <v>282</v>
      </c>
      <c r="F231" s="145">
        <v>2023.02</v>
      </c>
      <c r="G231" s="145">
        <v>655</v>
      </c>
      <c r="H231" s="145">
        <f t="shared" si="11"/>
        <v>3.9800000000000182</v>
      </c>
      <c r="I231" s="145" t="s">
        <v>361</v>
      </c>
      <c r="J231" s="145"/>
      <c r="K231" s="145">
        <v>74</v>
      </c>
      <c r="L231" s="145"/>
      <c r="M231" s="145" t="s">
        <v>185</v>
      </c>
      <c r="N231" s="145">
        <v>3</v>
      </c>
      <c r="O231" s="145">
        <v>2</v>
      </c>
      <c r="P231" s="145">
        <v>256</v>
      </c>
    </row>
    <row r="232" spans="1:16">
      <c r="A232" s="145" t="s">
        <v>219</v>
      </c>
      <c r="B232" s="145"/>
      <c r="C232" s="145"/>
      <c r="D232" s="145">
        <v>134767</v>
      </c>
      <c r="E232" s="145" t="s">
        <v>282</v>
      </c>
      <c r="F232" s="145">
        <v>2023.02</v>
      </c>
      <c r="G232" s="145">
        <v>655</v>
      </c>
      <c r="H232" s="145">
        <f t="shared" si="11"/>
        <v>3.9800000000000182</v>
      </c>
      <c r="I232" s="145" t="s">
        <v>366</v>
      </c>
      <c r="J232" s="145"/>
      <c r="K232" s="145">
        <v>84</v>
      </c>
      <c r="L232" s="145"/>
      <c r="M232" s="145" t="s">
        <v>185</v>
      </c>
      <c r="N232" s="145">
        <v>3</v>
      </c>
      <c r="O232" s="145">
        <v>2</v>
      </c>
      <c r="P232" s="145">
        <v>399</v>
      </c>
    </row>
    <row r="233" spans="1:16">
      <c r="A233" s="145" t="s">
        <v>220</v>
      </c>
      <c r="B233" s="145"/>
      <c r="C233" s="145"/>
      <c r="D233" s="145">
        <v>7567</v>
      </c>
      <c r="E233" s="145" t="s">
        <v>283</v>
      </c>
      <c r="F233" s="145">
        <v>1992.01</v>
      </c>
      <c r="G233" s="145">
        <v>450</v>
      </c>
      <c r="H233" s="145">
        <f t="shared" si="11"/>
        <v>34.990000000000009</v>
      </c>
      <c r="I233" s="145" t="s">
        <v>367</v>
      </c>
      <c r="J233" s="145"/>
      <c r="K233" s="145">
        <v>72</v>
      </c>
      <c r="L233" s="145"/>
      <c r="M233" s="145" t="s">
        <v>185</v>
      </c>
      <c r="N233" s="145">
        <v>3</v>
      </c>
      <c r="O233" s="145">
        <v>1</v>
      </c>
      <c r="P233" s="145">
        <v>120</v>
      </c>
    </row>
    <row r="234" spans="1:16">
      <c r="A234" s="145" t="s">
        <v>220</v>
      </c>
      <c r="B234" s="145"/>
      <c r="C234" s="145"/>
      <c r="D234" s="145">
        <v>7567</v>
      </c>
      <c r="E234" s="145" t="s">
        <v>283</v>
      </c>
      <c r="F234" s="145">
        <v>1992.01</v>
      </c>
      <c r="G234" s="145">
        <v>450</v>
      </c>
      <c r="H234" s="145">
        <f t="shared" si="11"/>
        <v>34.990000000000009</v>
      </c>
      <c r="I234" s="145" t="s">
        <v>368</v>
      </c>
      <c r="J234" s="145"/>
      <c r="K234" s="145">
        <v>84</v>
      </c>
      <c r="L234" s="145"/>
      <c r="M234" s="145" t="s">
        <v>185</v>
      </c>
      <c r="N234" s="145">
        <v>3</v>
      </c>
      <c r="O234" s="145">
        <v>2</v>
      </c>
      <c r="P234" s="145">
        <v>270</v>
      </c>
    </row>
    <row r="235" spans="1:16">
      <c r="A235" s="145" t="s">
        <v>220</v>
      </c>
      <c r="B235" s="145"/>
      <c r="C235" s="145"/>
      <c r="D235" s="145">
        <v>7567</v>
      </c>
      <c r="E235" s="145" t="s">
        <v>283</v>
      </c>
      <c r="F235" s="145">
        <v>1992.01</v>
      </c>
      <c r="G235" s="145">
        <v>450</v>
      </c>
      <c r="H235" s="145">
        <f t="shared" si="11"/>
        <v>34.990000000000009</v>
      </c>
      <c r="I235" s="145" t="s">
        <v>454</v>
      </c>
      <c r="J235" s="145"/>
      <c r="K235" s="145">
        <v>127</v>
      </c>
      <c r="L235" s="145"/>
      <c r="M235" s="145" t="s">
        <v>185</v>
      </c>
      <c r="N235" s="145">
        <v>4</v>
      </c>
      <c r="O235" s="145">
        <v>2</v>
      </c>
      <c r="P235" s="145">
        <v>60</v>
      </c>
    </row>
    <row r="236" spans="1:16">
      <c r="A236" s="145" t="s">
        <v>220</v>
      </c>
      <c r="B236" s="145"/>
      <c r="C236" s="145"/>
      <c r="D236" s="145">
        <v>102387</v>
      </c>
      <c r="E236" s="145" t="s">
        <v>284</v>
      </c>
      <c r="F236" s="145">
        <v>1992.04</v>
      </c>
      <c r="G236" s="145">
        <v>510</v>
      </c>
      <c r="H236" s="145">
        <f t="shared" si="11"/>
        <v>34.960000000000036</v>
      </c>
      <c r="I236" s="145" t="s">
        <v>367</v>
      </c>
      <c r="J236" s="145"/>
      <c r="K236" s="145">
        <v>72</v>
      </c>
      <c r="L236" s="145"/>
      <c r="M236" s="145" t="s">
        <v>185</v>
      </c>
      <c r="N236" s="145">
        <v>3</v>
      </c>
      <c r="O236" s="145">
        <v>1</v>
      </c>
      <c r="P236" s="145">
        <v>90</v>
      </c>
    </row>
    <row r="237" spans="1:16">
      <c r="A237" s="145" t="s">
        <v>220</v>
      </c>
      <c r="B237" s="145"/>
      <c r="C237" s="145"/>
      <c r="D237" s="145">
        <v>102387</v>
      </c>
      <c r="E237" s="145" t="s">
        <v>284</v>
      </c>
      <c r="F237" s="145">
        <v>1992.04</v>
      </c>
      <c r="G237" s="145">
        <v>510</v>
      </c>
      <c r="H237" s="145">
        <f t="shared" si="11"/>
        <v>34.960000000000036</v>
      </c>
      <c r="I237" s="145" t="s">
        <v>369</v>
      </c>
      <c r="J237" s="145"/>
      <c r="K237" s="145">
        <v>84</v>
      </c>
      <c r="L237" s="145"/>
      <c r="M237" s="145" t="s">
        <v>185</v>
      </c>
      <c r="N237" s="145">
        <v>3</v>
      </c>
      <c r="O237" s="145">
        <v>2</v>
      </c>
      <c r="P237" s="145">
        <v>300</v>
      </c>
    </row>
    <row r="238" spans="1:16">
      <c r="A238" s="145" t="s">
        <v>220</v>
      </c>
      <c r="B238" s="145"/>
      <c r="C238" s="145"/>
      <c r="D238" s="145">
        <v>102387</v>
      </c>
      <c r="E238" s="145" t="s">
        <v>284</v>
      </c>
      <c r="F238" s="145">
        <v>1992.04</v>
      </c>
      <c r="G238" s="145">
        <v>510</v>
      </c>
      <c r="H238" s="145">
        <f t="shared" si="11"/>
        <v>34.960000000000036</v>
      </c>
      <c r="I238" s="145" t="s">
        <v>454</v>
      </c>
      <c r="J238" s="145"/>
      <c r="K238" s="145">
        <v>127</v>
      </c>
      <c r="L238" s="145"/>
      <c r="M238" s="145" t="s">
        <v>185</v>
      </c>
      <c r="N238" s="145">
        <v>4</v>
      </c>
      <c r="O238" s="145">
        <v>2</v>
      </c>
      <c r="P238" s="145">
        <v>120</v>
      </c>
    </row>
    <row r="239" spans="1:16">
      <c r="A239" s="145" t="s">
        <v>220</v>
      </c>
      <c r="B239" s="145"/>
      <c r="C239" s="145"/>
      <c r="D239" s="145">
        <v>7572</v>
      </c>
      <c r="E239" s="145" t="s">
        <v>285</v>
      </c>
      <c r="F239" s="145">
        <v>1999.02</v>
      </c>
      <c r="G239" s="145">
        <v>898</v>
      </c>
      <c r="H239" s="145">
        <f t="shared" si="11"/>
        <v>27.980000000000018</v>
      </c>
      <c r="I239" s="145" t="s">
        <v>320</v>
      </c>
      <c r="J239" s="145"/>
      <c r="K239" s="145">
        <v>59</v>
      </c>
      <c r="L239" s="145"/>
      <c r="M239" s="145" t="s">
        <v>185</v>
      </c>
      <c r="N239" s="145">
        <v>3</v>
      </c>
      <c r="O239" s="145">
        <v>1</v>
      </c>
      <c r="P239" s="145">
        <v>120</v>
      </c>
    </row>
    <row r="240" spans="1:16">
      <c r="A240" s="145" t="s">
        <v>220</v>
      </c>
      <c r="B240" s="145"/>
      <c r="C240" s="145"/>
      <c r="D240" s="145">
        <v>7572</v>
      </c>
      <c r="E240" s="145" t="s">
        <v>285</v>
      </c>
      <c r="F240" s="145">
        <v>1999.02</v>
      </c>
      <c r="G240" s="145">
        <v>898</v>
      </c>
      <c r="H240" s="145">
        <f t="shared" si="11"/>
        <v>27.980000000000018</v>
      </c>
      <c r="I240" s="145" t="s">
        <v>370</v>
      </c>
      <c r="J240" s="145"/>
      <c r="K240" s="145">
        <v>73</v>
      </c>
      <c r="L240" s="145"/>
      <c r="M240" s="145" t="s">
        <v>185</v>
      </c>
      <c r="N240" s="145">
        <v>3</v>
      </c>
      <c r="O240" s="145">
        <v>2</v>
      </c>
      <c r="P240" s="145">
        <v>120</v>
      </c>
    </row>
    <row r="241" spans="1:16">
      <c r="A241" s="145" t="s">
        <v>220</v>
      </c>
      <c r="B241" s="145"/>
      <c r="C241" s="145"/>
      <c r="D241" s="145">
        <v>7572</v>
      </c>
      <c r="E241" s="145" t="s">
        <v>285</v>
      </c>
      <c r="F241" s="145">
        <v>1999.02</v>
      </c>
      <c r="G241" s="145">
        <v>898</v>
      </c>
      <c r="H241" s="145">
        <f t="shared" si="11"/>
        <v>27.980000000000018</v>
      </c>
      <c r="I241" s="145" t="s">
        <v>322</v>
      </c>
      <c r="J241" s="145"/>
      <c r="K241" s="145">
        <v>84</v>
      </c>
      <c r="L241" s="145"/>
      <c r="M241" s="145" t="s">
        <v>185</v>
      </c>
      <c r="N241" s="145">
        <v>3</v>
      </c>
      <c r="O241" s="145">
        <v>2</v>
      </c>
      <c r="P241" s="145">
        <v>238</v>
      </c>
    </row>
    <row r="242" spans="1:16">
      <c r="A242" s="145" t="s">
        <v>220</v>
      </c>
      <c r="B242" s="145"/>
      <c r="C242" s="145"/>
      <c r="D242" s="145">
        <v>7572</v>
      </c>
      <c r="E242" s="145" t="s">
        <v>285</v>
      </c>
      <c r="F242" s="145">
        <v>1999.02</v>
      </c>
      <c r="G242" s="145">
        <v>898</v>
      </c>
      <c r="H242" s="145">
        <f t="shared" si="11"/>
        <v>27.980000000000018</v>
      </c>
      <c r="I242" s="145" t="s">
        <v>470</v>
      </c>
      <c r="J242" s="145"/>
      <c r="K242" s="145">
        <v>107</v>
      </c>
      <c r="L242" s="145"/>
      <c r="M242" s="145" t="s">
        <v>185</v>
      </c>
      <c r="N242" s="145">
        <v>3</v>
      </c>
      <c r="O242" s="145">
        <v>2</v>
      </c>
      <c r="P242" s="145">
        <v>120</v>
      </c>
    </row>
    <row r="243" spans="1:16">
      <c r="A243" s="145" t="s">
        <v>220</v>
      </c>
      <c r="B243" s="145"/>
      <c r="C243" s="145"/>
      <c r="D243" s="145">
        <v>7572</v>
      </c>
      <c r="E243" s="145" t="s">
        <v>285</v>
      </c>
      <c r="F243" s="145">
        <v>1999.02</v>
      </c>
      <c r="G243" s="145">
        <v>898</v>
      </c>
      <c r="H243" s="145">
        <f t="shared" si="11"/>
        <v>27.980000000000018</v>
      </c>
      <c r="I243" s="145" t="s">
        <v>409</v>
      </c>
      <c r="J243" s="145"/>
      <c r="K243" s="145">
        <v>118</v>
      </c>
      <c r="L243" s="145"/>
      <c r="M243" s="145" t="s">
        <v>185</v>
      </c>
      <c r="N243" s="145">
        <v>4</v>
      </c>
      <c r="O243" s="145">
        <v>2</v>
      </c>
      <c r="P243" s="145">
        <v>120</v>
      </c>
    </row>
    <row r="244" spans="1:16">
      <c r="A244" s="145" t="s">
        <v>220</v>
      </c>
      <c r="B244" s="145"/>
      <c r="C244" s="145"/>
      <c r="D244" s="145">
        <v>7572</v>
      </c>
      <c r="E244" s="145" t="s">
        <v>285</v>
      </c>
      <c r="F244" s="145">
        <v>1999.02</v>
      </c>
      <c r="G244" s="145">
        <v>898</v>
      </c>
      <c r="H244" s="145">
        <f t="shared" si="11"/>
        <v>27.980000000000018</v>
      </c>
      <c r="I244" s="145" t="s">
        <v>471</v>
      </c>
      <c r="J244" s="145"/>
      <c r="K244" s="145">
        <v>148</v>
      </c>
      <c r="L244" s="145"/>
      <c r="M244" s="145" t="s">
        <v>185</v>
      </c>
      <c r="N244" s="145">
        <v>4</v>
      </c>
      <c r="O244" s="145">
        <v>2</v>
      </c>
      <c r="P244" s="145">
        <v>120</v>
      </c>
    </row>
    <row r="245" spans="1:16">
      <c r="A245" s="145" t="s">
        <v>220</v>
      </c>
      <c r="B245" s="145"/>
      <c r="C245" s="145"/>
      <c r="D245" s="145">
        <v>7572</v>
      </c>
      <c r="E245" s="145" t="s">
        <v>285</v>
      </c>
      <c r="F245" s="145">
        <v>1999.02</v>
      </c>
      <c r="G245" s="145">
        <v>898</v>
      </c>
      <c r="H245" s="145">
        <f t="shared" si="11"/>
        <v>27.980000000000018</v>
      </c>
      <c r="I245" s="145" t="s">
        <v>452</v>
      </c>
      <c r="J245" s="145"/>
      <c r="K245" s="145">
        <v>175</v>
      </c>
      <c r="L245" s="145"/>
      <c r="M245" s="145" t="s">
        <v>185</v>
      </c>
      <c r="N245" s="145">
        <v>5</v>
      </c>
      <c r="O245" s="145">
        <v>2</v>
      </c>
      <c r="P245" s="145">
        <v>60</v>
      </c>
    </row>
    <row r="246" spans="1:16">
      <c r="A246" s="145" t="s">
        <v>220</v>
      </c>
      <c r="B246" s="145"/>
      <c r="C246" s="145"/>
      <c r="D246" s="145">
        <v>133523</v>
      </c>
      <c r="E246" s="145" t="s">
        <v>286</v>
      </c>
      <c r="F246" s="145">
        <v>2023.01</v>
      </c>
      <c r="G246" s="145">
        <v>584</v>
      </c>
      <c r="H246" s="145">
        <f t="shared" si="11"/>
        <v>3.9900000000000091</v>
      </c>
      <c r="I246" s="145" t="s">
        <v>296</v>
      </c>
      <c r="J246" s="145"/>
      <c r="K246" s="145">
        <v>59</v>
      </c>
      <c r="L246" s="145"/>
      <c r="M246" s="145" t="s">
        <v>185</v>
      </c>
      <c r="N246" s="145">
        <v>3</v>
      </c>
      <c r="O246" s="145">
        <v>2</v>
      </c>
      <c r="P246" s="145">
        <v>258</v>
      </c>
    </row>
    <row r="247" spans="1:16">
      <c r="A247" s="145" t="s">
        <v>220</v>
      </c>
      <c r="B247" s="145"/>
      <c r="C247" s="145"/>
      <c r="D247" s="145">
        <v>133523</v>
      </c>
      <c r="E247" s="145" t="s">
        <v>286</v>
      </c>
      <c r="F247" s="145">
        <v>2023.01</v>
      </c>
      <c r="G247" s="145">
        <v>584</v>
      </c>
      <c r="H247" s="145">
        <f t="shared" si="11"/>
        <v>3.9900000000000091</v>
      </c>
      <c r="I247" s="145" t="s">
        <v>371</v>
      </c>
      <c r="J247" s="145"/>
      <c r="K247" s="145">
        <v>72</v>
      </c>
      <c r="L247" s="145"/>
      <c r="M247" s="145" t="s">
        <v>185</v>
      </c>
      <c r="N247" s="145">
        <v>3</v>
      </c>
      <c r="O247" s="145">
        <v>2</v>
      </c>
      <c r="P247" s="145">
        <v>224</v>
      </c>
    </row>
    <row r="248" spans="1:16">
      <c r="A248" s="145" t="s">
        <v>220</v>
      </c>
      <c r="B248" s="145"/>
      <c r="C248" s="145"/>
      <c r="D248" s="145">
        <v>133523</v>
      </c>
      <c r="E248" s="145" t="s">
        <v>286</v>
      </c>
      <c r="F248" s="145">
        <v>2023.01</v>
      </c>
      <c r="G248" s="145">
        <v>584</v>
      </c>
      <c r="H248" s="145">
        <f t="shared" si="11"/>
        <v>3.9900000000000091</v>
      </c>
      <c r="I248" s="145" t="s">
        <v>298</v>
      </c>
      <c r="J248" s="145"/>
      <c r="K248" s="145">
        <v>84</v>
      </c>
      <c r="L248" s="145"/>
      <c r="M248" s="145" t="s">
        <v>185</v>
      </c>
      <c r="N248" s="145">
        <v>3</v>
      </c>
      <c r="O248" s="145">
        <v>2</v>
      </c>
      <c r="P248" s="145">
        <v>102</v>
      </c>
    </row>
    <row r="249" spans="1:16">
      <c r="A249" s="145" t="s">
        <v>220</v>
      </c>
      <c r="B249" s="145"/>
      <c r="C249" s="145"/>
      <c r="D249" s="145">
        <v>7569</v>
      </c>
      <c r="E249" s="145" t="s">
        <v>170</v>
      </c>
      <c r="F249" s="145">
        <v>1996.1</v>
      </c>
      <c r="G249" s="145">
        <v>520</v>
      </c>
      <c r="H249" s="145">
        <f t="shared" si="11"/>
        <v>30.900000000000091</v>
      </c>
      <c r="I249" s="145" t="s">
        <v>320</v>
      </c>
      <c r="J249" s="145"/>
      <c r="K249" s="145">
        <v>59</v>
      </c>
      <c r="L249" s="145"/>
      <c r="M249" s="145" t="s">
        <v>185</v>
      </c>
      <c r="N249" s="145">
        <v>3</v>
      </c>
      <c r="O249" s="145">
        <v>1</v>
      </c>
      <c r="P249" s="145">
        <v>244</v>
      </c>
    </row>
    <row r="250" spans="1:16">
      <c r="A250" s="145" t="s">
        <v>220</v>
      </c>
      <c r="B250" s="145"/>
      <c r="C250" s="145"/>
      <c r="D250" s="145">
        <v>7569</v>
      </c>
      <c r="E250" s="145" t="s">
        <v>170</v>
      </c>
      <c r="F250" s="145">
        <v>1996.1</v>
      </c>
      <c r="G250" s="145">
        <v>520</v>
      </c>
      <c r="H250" s="145">
        <f t="shared" si="11"/>
        <v>30.900000000000091</v>
      </c>
      <c r="I250" s="145" t="s">
        <v>318</v>
      </c>
      <c r="J250" s="145"/>
      <c r="K250" s="145">
        <v>84</v>
      </c>
      <c r="L250" s="145"/>
      <c r="M250" s="145" t="s">
        <v>185</v>
      </c>
      <c r="N250" s="145">
        <v>3</v>
      </c>
      <c r="O250" s="145">
        <v>2</v>
      </c>
      <c r="P250" s="145">
        <v>242</v>
      </c>
    </row>
    <row r="251" spans="1:16">
      <c r="A251" s="145" t="s">
        <v>220</v>
      </c>
      <c r="B251" s="145"/>
      <c r="C251" s="145"/>
      <c r="D251" s="145">
        <v>7569</v>
      </c>
      <c r="E251" s="145" t="s">
        <v>170</v>
      </c>
      <c r="F251" s="145">
        <v>1996.1</v>
      </c>
      <c r="G251" s="145">
        <v>520</v>
      </c>
      <c r="H251" s="145">
        <f t="shared" si="11"/>
        <v>30.900000000000091</v>
      </c>
      <c r="I251" s="145" t="s">
        <v>416</v>
      </c>
      <c r="J251" s="145"/>
      <c r="K251" s="145">
        <v>121</v>
      </c>
      <c r="L251" s="145"/>
      <c r="M251" s="145" t="s">
        <v>185</v>
      </c>
      <c r="N251" s="145">
        <v>4</v>
      </c>
      <c r="O251" s="145">
        <v>2</v>
      </c>
      <c r="P251" s="145">
        <v>34</v>
      </c>
    </row>
    <row r="252" spans="1:16">
      <c r="A252" s="145" t="s">
        <v>221</v>
      </c>
      <c r="B252" s="145"/>
      <c r="C252" s="145"/>
      <c r="D252" s="145">
        <v>140850</v>
      </c>
      <c r="E252" s="145" t="s">
        <v>287</v>
      </c>
      <c r="F252" s="145">
        <v>2023.12</v>
      </c>
      <c r="G252" s="145">
        <v>3200</v>
      </c>
      <c r="H252" s="145">
        <f t="shared" si="11"/>
        <v>3.8800000000001091</v>
      </c>
      <c r="I252" s="145" t="s">
        <v>316</v>
      </c>
      <c r="J252" s="145"/>
      <c r="K252" s="145">
        <v>59</v>
      </c>
      <c r="L252" s="145"/>
      <c r="M252" s="145" t="s">
        <v>185</v>
      </c>
      <c r="N252" s="145">
        <v>3</v>
      </c>
      <c r="O252" s="145">
        <v>2</v>
      </c>
      <c r="P252" s="145">
        <v>554</v>
      </c>
    </row>
    <row r="253" spans="1:16">
      <c r="A253" s="145" t="s">
        <v>221</v>
      </c>
      <c r="B253" s="145"/>
      <c r="C253" s="145"/>
      <c r="D253" s="145">
        <v>140850</v>
      </c>
      <c r="E253" s="145" t="s">
        <v>287</v>
      </c>
      <c r="F253" s="145">
        <v>2023.12</v>
      </c>
      <c r="G253" s="145">
        <v>3200</v>
      </c>
      <c r="H253" s="145">
        <f t="shared" si="11"/>
        <v>3.8800000000001091</v>
      </c>
      <c r="I253" s="145" t="s">
        <v>371</v>
      </c>
      <c r="J253" s="145"/>
      <c r="K253" s="145">
        <v>75</v>
      </c>
      <c r="L253" s="145"/>
      <c r="M253" s="145" t="s">
        <v>185</v>
      </c>
      <c r="N253" s="145">
        <v>3</v>
      </c>
      <c r="O253" s="145">
        <v>2</v>
      </c>
      <c r="P253" s="145">
        <v>524</v>
      </c>
    </row>
    <row r="254" spans="1:16">
      <c r="A254" s="145" t="s">
        <v>221</v>
      </c>
      <c r="B254" s="145"/>
      <c r="C254" s="145"/>
      <c r="D254" s="145">
        <v>140850</v>
      </c>
      <c r="E254" s="145" t="s">
        <v>287</v>
      </c>
      <c r="F254" s="145">
        <v>2023.12</v>
      </c>
      <c r="G254" s="145">
        <v>3200</v>
      </c>
      <c r="H254" s="145">
        <f t="shared" si="11"/>
        <v>3.8800000000001091</v>
      </c>
      <c r="I254" s="145" t="s">
        <v>372</v>
      </c>
      <c r="J254" s="145"/>
      <c r="K254" s="145">
        <v>84</v>
      </c>
      <c r="L254" s="145"/>
      <c r="M254" s="145" t="s">
        <v>185</v>
      </c>
      <c r="N254" s="145">
        <v>3</v>
      </c>
      <c r="O254" s="145">
        <v>2</v>
      </c>
      <c r="P254" s="145">
        <v>1160</v>
      </c>
    </row>
    <row r="255" spans="1:16">
      <c r="A255" s="145" t="s">
        <v>221</v>
      </c>
      <c r="B255" s="145"/>
      <c r="C255" s="145"/>
      <c r="D255" s="145">
        <v>140850</v>
      </c>
      <c r="E255" s="145" t="s">
        <v>287</v>
      </c>
      <c r="F255" s="145">
        <v>2023.12</v>
      </c>
      <c r="G255" s="145">
        <v>3200</v>
      </c>
      <c r="H255" s="145">
        <f t="shared" si="11"/>
        <v>3.8800000000001091</v>
      </c>
      <c r="I255" s="145" t="s">
        <v>373</v>
      </c>
      <c r="J255" s="145"/>
      <c r="K255" s="145">
        <v>84</v>
      </c>
      <c r="L255" s="145"/>
      <c r="M255" s="145" t="s">
        <v>185</v>
      </c>
      <c r="N255" s="145">
        <v>4</v>
      </c>
      <c r="O255" s="145">
        <v>3</v>
      </c>
      <c r="P255" s="145">
        <v>962</v>
      </c>
    </row>
  </sheetData>
  <mergeCells count="3">
    <mergeCell ref="B3:C3"/>
    <mergeCell ref="E3:AG3"/>
    <mergeCell ref="AH3:AL3"/>
  </mergeCells>
  <phoneticPr fontId="2" type="noConversion"/>
  <conditionalFormatting sqref="B6:D9 B11:D12 B14:D15 B17:D19 B22:D23">
    <cfRule type="cellIs" dxfId="173" priority="173" operator="equal">
      <formula>"중"</formula>
    </cfRule>
    <cfRule type="cellIs" dxfId="172" priority="174" operator="equal">
      <formula>"상"</formula>
    </cfRule>
  </conditionalFormatting>
  <conditionalFormatting sqref="AL1:AL1048576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{0B33631F-12FB-4BA0-8BCF-C3D0ADFB3FAF}</x14:id>
        </ext>
      </extLst>
    </cfRule>
  </conditionalFormatting>
  <conditionalFormatting sqref="B1">
    <cfRule type="cellIs" dxfId="171" priority="171" operator="equal">
      <formula>"중"</formula>
    </cfRule>
    <cfRule type="cellIs" dxfId="170" priority="172" operator="equal">
      <formula>"상"</formula>
    </cfRule>
  </conditionalFormatting>
  <conditionalFormatting sqref="C1:D1">
    <cfRule type="cellIs" dxfId="169" priority="169" operator="equal">
      <formula>"중"</formula>
    </cfRule>
    <cfRule type="cellIs" dxfId="168" priority="170" operator="equal">
      <formula>"상"</formula>
    </cfRule>
  </conditionalFormatting>
  <conditionalFormatting sqref="B2">
    <cfRule type="cellIs" dxfId="167" priority="167" operator="equal">
      <formula>"중"</formula>
    </cfRule>
    <cfRule type="cellIs" dxfId="166" priority="168" operator="equal">
      <formula>"상"</formula>
    </cfRule>
  </conditionalFormatting>
  <conditionalFormatting sqref="B27:D29 B37:D38 B40:D41 B43:D43 B31:D33 B35:D35">
    <cfRule type="cellIs" dxfId="165" priority="165" operator="equal">
      <formula>"중"</formula>
    </cfRule>
    <cfRule type="cellIs" dxfId="164" priority="166" operator="equal">
      <formula>"상"</formula>
    </cfRule>
  </conditionalFormatting>
  <conditionalFormatting sqref="B5">
    <cfRule type="cellIs" dxfId="163" priority="163" operator="equal">
      <formula>"중"</formula>
    </cfRule>
    <cfRule type="cellIs" dxfId="162" priority="164" operator="equal">
      <formula>"상"</formula>
    </cfRule>
  </conditionalFormatting>
  <conditionalFormatting sqref="C5:D5">
    <cfRule type="cellIs" dxfId="161" priority="161" operator="equal">
      <formula>"중"</formula>
    </cfRule>
    <cfRule type="cellIs" dxfId="160" priority="162" operator="equal">
      <formula>"상"</formula>
    </cfRule>
  </conditionalFormatting>
  <conditionalFormatting sqref="B10">
    <cfRule type="cellIs" dxfId="159" priority="159" operator="equal">
      <formula>"중"</formula>
    </cfRule>
    <cfRule type="cellIs" dxfId="158" priority="160" operator="equal">
      <formula>"상"</formula>
    </cfRule>
  </conditionalFormatting>
  <conditionalFormatting sqref="C10:D10">
    <cfRule type="cellIs" dxfId="157" priority="157" operator="equal">
      <formula>"중"</formula>
    </cfRule>
    <cfRule type="cellIs" dxfId="156" priority="158" operator="equal">
      <formula>"상"</formula>
    </cfRule>
  </conditionalFormatting>
  <conditionalFormatting sqref="B13">
    <cfRule type="cellIs" dxfId="155" priority="155" operator="equal">
      <formula>"중"</formula>
    </cfRule>
    <cfRule type="cellIs" dxfId="154" priority="156" operator="equal">
      <formula>"상"</formula>
    </cfRule>
  </conditionalFormatting>
  <conditionalFormatting sqref="C13:D13">
    <cfRule type="cellIs" dxfId="153" priority="153" operator="equal">
      <formula>"중"</formula>
    </cfRule>
    <cfRule type="cellIs" dxfId="152" priority="154" operator="equal">
      <formula>"상"</formula>
    </cfRule>
  </conditionalFormatting>
  <conditionalFormatting sqref="B16">
    <cfRule type="cellIs" dxfId="151" priority="151" operator="equal">
      <formula>"중"</formula>
    </cfRule>
    <cfRule type="cellIs" dxfId="150" priority="152" operator="equal">
      <formula>"상"</formula>
    </cfRule>
  </conditionalFormatting>
  <conditionalFormatting sqref="C16:D16">
    <cfRule type="cellIs" dxfId="149" priority="149" operator="equal">
      <formula>"중"</formula>
    </cfRule>
    <cfRule type="cellIs" dxfId="148" priority="150" operator="equal">
      <formula>"상"</formula>
    </cfRule>
  </conditionalFormatting>
  <conditionalFormatting sqref="B36">
    <cfRule type="cellIs" dxfId="147" priority="147" operator="equal">
      <formula>"중"</formula>
    </cfRule>
    <cfRule type="cellIs" dxfId="146" priority="148" operator="equal">
      <formula>"상"</formula>
    </cfRule>
  </conditionalFormatting>
  <conditionalFormatting sqref="B39">
    <cfRule type="cellIs" dxfId="145" priority="145" operator="equal">
      <formula>"중"</formula>
    </cfRule>
    <cfRule type="cellIs" dxfId="144" priority="146" operator="equal">
      <formula>"상"</formula>
    </cfRule>
  </conditionalFormatting>
  <conditionalFormatting sqref="B42">
    <cfRule type="cellIs" dxfId="143" priority="143" operator="equal">
      <formula>"중"</formula>
    </cfRule>
    <cfRule type="cellIs" dxfId="142" priority="144" operator="equal">
      <formula>"상"</formula>
    </cfRule>
  </conditionalFormatting>
  <conditionalFormatting sqref="B75">
    <cfRule type="cellIs" dxfId="141" priority="141" operator="equal">
      <formula>"중"</formula>
    </cfRule>
    <cfRule type="cellIs" dxfId="140" priority="142" operator="equal">
      <formula>"상"</formula>
    </cfRule>
  </conditionalFormatting>
  <conditionalFormatting sqref="B83">
    <cfRule type="cellIs" dxfId="139" priority="139" operator="equal">
      <formula>"중"</formula>
    </cfRule>
    <cfRule type="cellIs" dxfId="138" priority="140" operator="equal">
      <formula>"상"</formula>
    </cfRule>
  </conditionalFormatting>
  <conditionalFormatting sqref="C36:D36">
    <cfRule type="cellIs" dxfId="137" priority="137" operator="equal">
      <formula>"중"</formula>
    </cfRule>
    <cfRule type="cellIs" dxfId="136" priority="138" operator="equal">
      <formula>"상"</formula>
    </cfRule>
  </conditionalFormatting>
  <conditionalFormatting sqref="C42:D42">
    <cfRule type="cellIs" dxfId="135" priority="135" operator="equal">
      <formula>"중"</formula>
    </cfRule>
    <cfRule type="cellIs" dxfId="134" priority="136" operator="equal">
      <formula>"상"</formula>
    </cfRule>
  </conditionalFormatting>
  <conditionalFormatting sqref="C39:D39">
    <cfRule type="cellIs" dxfId="133" priority="133" operator="equal">
      <formula>"중"</formula>
    </cfRule>
    <cfRule type="cellIs" dxfId="132" priority="134" operator="equal">
      <formula>"상"</formula>
    </cfRule>
  </conditionalFormatting>
  <conditionalFormatting sqref="C75:D75">
    <cfRule type="cellIs" dxfId="131" priority="131" operator="equal">
      <formula>"중"</formula>
    </cfRule>
    <cfRule type="cellIs" dxfId="130" priority="132" operator="equal">
      <formula>"상"</formula>
    </cfRule>
  </conditionalFormatting>
  <conditionalFormatting sqref="B20">
    <cfRule type="cellIs" dxfId="129" priority="129" operator="equal">
      <formula>"중"</formula>
    </cfRule>
    <cfRule type="cellIs" dxfId="128" priority="130" operator="equal">
      <formula>"상"</formula>
    </cfRule>
  </conditionalFormatting>
  <conditionalFormatting sqref="C20:D20">
    <cfRule type="cellIs" dxfId="127" priority="127" operator="equal">
      <formula>"중"</formula>
    </cfRule>
    <cfRule type="cellIs" dxfId="126" priority="128" operator="equal">
      <formula>"상"</formula>
    </cfRule>
  </conditionalFormatting>
  <conditionalFormatting sqref="B21">
    <cfRule type="cellIs" dxfId="125" priority="125" operator="equal">
      <formula>"중"</formula>
    </cfRule>
    <cfRule type="cellIs" dxfId="124" priority="126" operator="equal">
      <formula>"상"</formula>
    </cfRule>
  </conditionalFormatting>
  <conditionalFormatting sqref="C21:D21">
    <cfRule type="cellIs" dxfId="123" priority="123" operator="equal">
      <formula>"중"</formula>
    </cfRule>
    <cfRule type="cellIs" dxfId="122" priority="124" operator="equal">
      <formula>"상"</formula>
    </cfRule>
  </conditionalFormatting>
  <conditionalFormatting sqref="C24:D24">
    <cfRule type="cellIs" dxfId="121" priority="121" operator="equal">
      <formula>"중"</formula>
    </cfRule>
    <cfRule type="cellIs" dxfId="120" priority="122" operator="equal">
      <formula>"상"</formula>
    </cfRule>
  </conditionalFormatting>
  <conditionalFormatting sqref="C25:D25">
    <cfRule type="cellIs" dxfId="119" priority="119" operator="equal">
      <formula>"중"</formula>
    </cfRule>
    <cfRule type="cellIs" dxfId="118" priority="120" operator="equal">
      <formula>"상"</formula>
    </cfRule>
  </conditionalFormatting>
  <conditionalFormatting sqref="C26:D26">
    <cfRule type="cellIs" dxfId="117" priority="117" operator="equal">
      <formula>"중"</formula>
    </cfRule>
    <cfRule type="cellIs" dxfId="116" priority="118" operator="equal">
      <formula>"상"</formula>
    </cfRule>
  </conditionalFormatting>
  <conditionalFormatting sqref="B30">
    <cfRule type="cellIs" dxfId="115" priority="115" operator="equal">
      <formula>"중"</formula>
    </cfRule>
    <cfRule type="cellIs" dxfId="114" priority="116" operator="equal">
      <formula>"상"</formula>
    </cfRule>
  </conditionalFormatting>
  <conditionalFormatting sqref="B24">
    <cfRule type="cellIs" dxfId="113" priority="113" operator="equal">
      <formula>"중"</formula>
    </cfRule>
    <cfRule type="cellIs" dxfId="112" priority="114" operator="equal">
      <formula>"상"</formula>
    </cfRule>
  </conditionalFormatting>
  <conditionalFormatting sqref="B25">
    <cfRule type="cellIs" dxfId="111" priority="111" operator="equal">
      <formula>"중"</formula>
    </cfRule>
    <cfRule type="cellIs" dxfId="110" priority="112" operator="equal">
      <formula>"상"</formula>
    </cfRule>
  </conditionalFormatting>
  <conditionalFormatting sqref="B26">
    <cfRule type="cellIs" dxfId="109" priority="109" operator="equal">
      <formula>"중"</formula>
    </cfRule>
    <cfRule type="cellIs" dxfId="108" priority="110" operator="equal">
      <formula>"상"</formula>
    </cfRule>
  </conditionalFormatting>
  <conditionalFormatting sqref="C30:D30">
    <cfRule type="cellIs" dxfId="107" priority="107" operator="equal">
      <formula>"중"</formula>
    </cfRule>
    <cfRule type="cellIs" dxfId="106" priority="108" operator="equal">
      <formula>"상"</formula>
    </cfRule>
  </conditionalFormatting>
  <conditionalFormatting sqref="B34">
    <cfRule type="cellIs" dxfId="105" priority="105" operator="equal">
      <formula>"중"</formula>
    </cfRule>
    <cfRule type="cellIs" dxfId="104" priority="106" operator="equal">
      <formula>"상"</formula>
    </cfRule>
  </conditionalFormatting>
  <conditionalFormatting sqref="C34:D34">
    <cfRule type="cellIs" dxfId="103" priority="103" operator="equal">
      <formula>"중"</formula>
    </cfRule>
    <cfRule type="cellIs" dxfId="102" priority="104" operator="equal">
      <formula>"상"</formula>
    </cfRule>
  </conditionalFormatting>
  <conditionalFormatting sqref="C46:D46">
    <cfRule type="cellIs" dxfId="101" priority="101" operator="equal">
      <formula>"중"</formula>
    </cfRule>
    <cfRule type="cellIs" dxfId="100" priority="102" operator="equal">
      <formula>"상"</formula>
    </cfRule>
  </conditionalFormatting>
  <conditionalFormatting sqref="B46">
    <cfRule type="cellIs" dxfId="99" priority="99" operator="equal">
      <formula>"중"</formula>
    </cfRule>
    <cfRule type="cellIs" dxfId="98" priority="100" operator="equal">
      <formula>"상"</formula>
    </cfRule>
  </conditionalFormatting>
  <conditionalFormatting sqref="B48">
    <cfRule type="cellIs" dxfId="97" priority="97" operator="equal">
      <formula>"중"</formula>
    </cfRule>
    <cfRule type="cellIs" dxfId="96" priority="98" operator="equal">
      <formula>"상"</formula>
    </cfRule>
  </conditionalFormatting>
  <conditionalFormatting sqref="C48:D48">
    <cfRule type="cellIs" dxfId="95" priority="95" operator="equal">
      <formula>"중"</formula>
    </cfRule>
    <cfRule type="cellIs" dxfId="94" priority="96" operator="equal">
      <formula>"상"</formula>
    </cfRule>
  </conditionalFormatting>
  <conditionalFormatting sqref="C51:D51">
    <cfRule type="cellIs" dxfId="93" priority="93" operator="equal">
      <formula>"중"</formula>
    </cfRule>
    <cfRule type="cellIs" dxfId="92" priority="94" operator="equal">
      <formula>"상"</formula>
    </cfRule>
  </conditionalFormatting>
  <conditionalFormatting sqref="C55:D55">
    <cfRule type="cellIs" dxfId="91" priority="91" operator="equal">
      <formula>"중"</formula>
    </cfRule>
    <cfRule type="cellIs" dxfId="90" priority="92" operator="equal">
      <formula>"상"</formula>
    </cfRule>
  </conditionalFormatting>
  <conditionalFormatting sqref="B51">
    <cfRule type="cellIs" dxfId="89" priority="89" operator="equal">
      <formula>"중"</formula>
    </cfRule>
    <cfRule type="cellIs" dxfId="88" priority="90" operator="equal">
      <formula>"상"</formula>
    </cfRule>
  </conditionalFormatting>
  <conditionalFormatting sqref="B56">
    <cfRule type="cellIs" dxfId="87" priority="87" operator="equal">
      <formula>"중"</formula>
    </cfRule>
    <cfRule type="cellIs" dxfId="86" priority="88" operator="equal">
      <formula>"상"</formula>
    </cfRule>
  </conditionalFormatting>
  <conditionalFormatting sqref="B55">
    <cfRule type="cellIs" dxfId="85" priority="85" operator="equal">
      <formula>"중"</formula>
    </cfRule>
    <cfRule type="cellIs" dxfId="84" priority="86" operator="equal">
      <formula>"상"</formula>
    </cfRule>
  </conditionalFormatting>
  <conditionalFormatting sqref="B60">
    <cfRule type="cellIs" dxfId="83" priority="83" operator="equal">
      <formula>"중"</formula>
    </cfRule>
    <cfRule type="cellIs" dxfId="82" priority="84" operator="equal">
      <formula>"상"</formula>
    </cfRule>
  </conditionalFormatting>
  <conditionalFormatting sqref="C60:D60">
    <cfRule type="cellIs" dxfId="81" priority="81" operator="equal">
      <formula>"중"</formula>
    </cfRule>
    <cfRule type="cellIs" dxfId="80" priority="82" operator="equal">
      <formula>"상"</formula>
    </cfRule>
  </conditionalFormatting>
  <conditionalFormatting sqref="B58">
    <cfRule type="cellIs" dxfId="79" priority="79" operator="equal">
      <formula>"중"</formula>
    </cfRule>
    <cfRule type="cellIs" dxfId="78" priority="80" operator="equal">
      <formula>"상"</formula>
    </cfRule>
  </conditionalFormatting>
  <conditionalFormatting sqref="C58:D58">
    <cfRule type="cellIs" dxfId="77" priority="77" operator="equal">
      <formula>"중"</formula>
    </cfRule>
    <cfRule type="cellIs" dxfId="76" priority="78" operator="equal">
      <formula>"상"</formula>
    </cfRule>
  </conditionalFormatting>
  <conditionalFormatting sqref="C63:D63">
    <cfRule type="cellIs" dxfId="75" priority="75" operator="equal">
      <formula>"중"</formula>
    </cfRule>
    <cfRule type="cellIs" dxfId="74" priority="76" operator="equal">
      <formula>"상"</formula>
    </cfRule>
  </conditionalFormatting>
  <conditionalFormatting sqref="C68:D68">
    <cfRule type="cellIs" dxfId="73" priority="73" operator="equal">
      <formula>"중"</formula>
    </cfRule>
    <cfRule type="cellIs" dxfId="72" priority="74" operator="equal">
      <formula>"상"</formula>
    </cfRule>
  </conditionalFormatting>
  <conditionalFormatting sqref="C71:D71">
    <cfRule type="cellIs" dxfId="71" priority="71" operator="equal">
      <formula>"중"</formula>
    </cfRule>
    <cfRule type="cellIs" dxfId="70" priority="72" operator="equal">
      <formula>"상"</formula>
    </cfRule>
  </conditionalFormatting>
  <conditionalFormatting sqref="C80:D80">
    <cfRule type="cellIs" dxfId="69" priority="69" operator="equal">
      <formula>"중"</formula>
    </cfRule>
    <cfRule type="cellIs" dxfId="68" priority="70" operator="equal">
      <formula>"상"</formula>
    </cfRule>
  </conditionalFormatting>
  <conditionalFormatting sqref="B80">
    <cfRule type="cellIs" dxfId="67" priority="67" operator="equal">
      <formula>"중"</formula>
    </cfRule>
    <cfRule type="cellIs" dxfId="66" priority="68" operator="equal">
      <formula>"상"</formula>
    </cfRule>
  </conditionalFormatting>
  <conditionalFormatting sqref="C83:D83">
    <cfRule type="cellIs" dxfId="65" priority="65" operator="equal">
      <formula>"중"</formula>
    </cfRule>
    <cfRule type="cellIs" dxfId="64" priority="66" operator="equal">
      <formula>"상"</formula>
    </cfRule>
  </conditionalFormatting>
  <conditionalFormatting sqref="C133:D133">
    <cfRule type="cellIs" dxfId="63" priority="27" operator="equal">
      <formula>"중"</formula>
    </cfRule>
    <cfRule type="cellIs" dxfId="62" priority="28" operator="equal">
      <formula>"상"</formula>
    </cfRule>
  </conditionalFormatting>
  <conditionalFormatting sqref="C87:D87">
    <cfRule type="cellIs" dxfId="61" priority="63" operator="equal">
      <formula>"중"</formula>
    </cfRule>
    <cfRule type="cellIs" dxfId="60" priority="64" operator="equal">
      <formula>"상"</formula>
    </cfRule>
  </conditionalFormatting>
  <conditionalFormatting sqref="C143:D143">
    <cfRule type="cellIs" dxfId="59" priority="21" operator="equal">
      <formula>"중"</formula>
    </cfRule>
    <cfRule type="cellIs" dxfId="58" priority="22" operator="equal">
      <formula>"상"</formula>
    </cfRule>
  </conditionalFormatting>
  <conditionalFormatting sqref="C92:D92">
    <cfRule type="cellIs" dxfId="57" priority="61" operator="equal">
      <formula>"중"</formula>
    </cfRule>
    <cfRule type="cellIs" dxfId="56" priority="62" operator="equal">
      <formula>"상"</formula>
    </cfRule>
  </conditionalFormatting>
  <conditionalFormatting sqref="C95:D95">
    <cfRule type="cellIs" dxfId="55" priority="59" operator="equal">
      <formula>"중"</formula>
    </cfRule>
    <cfRule type="cellIs" dxfId="54" priority="60" operator="equal">
      <formula>"상"</formula>
    </cfRule>
  </conditionalFormatting>
  <conditionalFormatting sqref="B169">
    <cfRule type="cellIs" dxfId="53" priority="13" operator="equal">
      <formula>"중"</formula>
    </cfRule>
    <cfRule type="cellIs" dxfId="52" priority="14" operator="equal">
      <formula>"상"</formula>
    </cfRule>
  </conditionalFormatting>
  <conditionalFormatting sqref="C100:D100">
    <cfRule type="cellIs" dxfId="51" priority="57" operator="equal">
      <formula>"중"</formula>
    </cfRule>
    <cfRule type="cellIs" dxfId="50" priority="58" operator="equal">
      <formula>"상"</formula>
    </cfRule>
  </conditionalFormatting>
  <conditionalFormatting sqref="C106:D106">
    <cfRule type="cellIs" dxfId="49" priority="55" operator="equal">
      <formula>"중"</formula>
    </cfRule>
    <cfRule type="cellIs" dxfId="48" priority="56" operator="equal">
      <formula>"상"</formula>
    </cfRule>
  </conditionalFormatting>
  <conditionalFormatting sqref="C110:D110">
    <cfRule type="cellIs" dxfId="47" priority="53" operator="equal">
      <formula>"중"</formula>
    </cfRule>
    <cfRule type="cellIs" dxfId="46" priority="54" operator="equal">
      <formula>"상"</formula>
    </cfRule>
  </conditionalFormatting>
  <conditionalFormatting sqref="C114:D114">
    <cfRule type="cellIs" dxfId="45" priority="51" operator="equal">
      <formula>"중"</formula>
    </cfRule>
    <cfRule type="cellIs" dxfId="44" priority="52" operator="equal">
      <formula>"상"</formula>
    </cfRule>
  </conditionalFormatting>
  <conditionalFormatting sqref="C118:D118">
    <cfRule type="cellIs" dxfId="43" priority="49" operator="equal">
      <formula>"중"</formula>
    </cfRule>
    <cfRule type="cellIs" dxfId="42" priority="50" operator="equal">
      <formula>"상"</formula>
    </cfRule>
  </conditionalFormatting>
  <conditionalFormatting sqref="B118">
    <cfRule type="cellIs" dxfId="41" priority="47" operator="equal">
      <formula>"중"</formula>
    </cfRule>
    <cfRule type="cellIs" dxfId="40" priority="48" operator="equal">
      <formula>"상"</formula>
    </cfRule>
  </conditionalFormatting>
  <conditionalFormatting sqref="B95">
    <cfRule type="cellIs" dxfId="39" priority="45" operator="equal">
      <formula>"중"</formula>
    </cfRule>
    <cfRule type="cellIs" dxfId="38" priority="46" operator="equal">
      <formula>"상"</formula>
    </cfRule>
  </conditionalFormatting>
  <conditionalFormatting sqref="B92">
    <cfRule type="cellIs" dxfId="37" priority="43" operator="equal">
      <formula>"중"</formula>
    </cfRule>
    <cfRule type="cellIs" dxfId="36" priority="44" operator="equal">
      <formula>"상"</formula>
    </cfRule>
  </conditionalFormatting>
  <conditionalFormatting sqref="B87">
    <cfRule type="cellIs" dxfId="35" priority="41" operator="equal">
      <formula>"중"</formula>
    </cfRule>
    <cfRule type="cellIs" dxfId="34" priority="42" operator="equal">
      <formula>"상"</formula>
    </cfRule>
  </conditionalFormatting>
  <conditionalFormatting sqref="B122">
    <cfRule type="cellIs" dxfId="33" priority="39" operator="equal">
      <formula>"중"</formula>
    </cfRule>
    <cfRule type="cellIs" dxfId="32" priority="40" operator="equal">
      <formula>"상"</formula>
    </cfRule>
  </conditionalFormatting>
  <conditionalFormatting sqref="C122:D122">
    <cfRule type="cellIs" dxfId="31" priority="37" operator="equal">
      <formula>"중"</formula>
    </cfRule>
    <cfRule type="cellIs" dxfId="30" priority="38" operator="equal">
      <formula>"상"</formula>
    </cfRule>
  </conditionalFormatting>
  <conditionalFormatting sqref="C127:D127">
    <cfRule type="cellIs" dxfId="29" priority="35" operator="equal">
      <formula>"중"</formula>
    </cfRule>
    <cfRule type="cellIs" dxfId="28" priority="36" operator="equal">
      <formula>"상"</formula>
    </cfRule>
  </conditionalFormatting>
  <conditionalFormatting sqref="B127">
    <cfRule type="cellIs" dxfId="27" priority="33" operator="equal">
      <formula>"중"</formula>
    </cfRule>
    <cfRule type="cellIs" dxfId="26" priority="34" operator="equal">
      <formula>"상"</formula>
    </cfRule>
  </conditionalFormatting>
  <conditionalFormatting sqref="B129">
    <cfRule type="cellIs" dxfId="25" priority="31" operator="equal">
      <formula>"중"</formula>
    </cfRule>
    <cfRule type="cellIs" dxfId="24" priority="32" operator="equal">
      <formula>"상"</formula>
    </cfRule>
  </conditionalFormatting>
  <conditionalFormatting sqref="C129:D129">
    <cfRule type="cellIs" dxfId="23" priority="29" operator="equal">
      <formula>"중"</formula>
    </cfRule>
    <cfRule type="cellIs" dxfId="22" priority="30" operator="equal">
      <formula>"상"</formula>
    </cfRule>
  </conditionalFormatting>
  <conditionalFormatting sqref="C137:D137">
    <cfRule type="cellIs" dxfId="21" priority="25" operator="equal">
      <formula>"중"</formula>
    </cfRule>
    <cfRule type="cellIs" dxfId="20" priority="26" operator="equal">
      <formula>"상"</formula>
    </cfRule>
  </conditionalFormatting>
  <conditionalFormatting sqref="C140:D140">
    <cfRule type="cellIs" dxfId="19" priority="23" operator="equal">
      <formula>"중"</formula>
    </cfRule>
    <cfRule type="cellIs" dxfId="18" priority="24" operator="equal">
      <formula>"상"</formula>
    </cfRule>
  </conditionalFormatting>
  <conditionalFormatting sqref="B143">
    <cfRule type="cellIs" dxfId="17" priority="19" operator="equal">
      <formula>"중"</formula>
    </cfRule>
    <cfRule type="cellIs" dxfId="16" priority="20" operator="equal">
      <formula>"상"</formula>
    </cfRule>
  </conditionalFormatting>
  <conditionalFormatting sqref="C148:D148">
    <cfRule type="cellIs" dxfId="15" priority="17" operator="equal">
      <formula>"중"</formula>
    </cfRule>
    <cfRule type="cellIs" dxfId="14" priority="18" operator="equal">
      <formula>"상"</formula>
    </cfRule>
  </conditionalFormatting>
  <conditionalFormatting sqref="C152:D152">
    <cfRule type="cellIs" dxfId="13" priority="15" operator="equal">
      <formula>"중"</formula>
    </cfRule>
    <cfRule type="cellIs" dxfId="12" priority="16" operator="equal">
      <formula>"상"</formula>
    </cfRule>
  </conditionalFormatting>
  <conditionalFormatting sqref="C169:D169">
    <cfRule type="cellIs" dxfId="11" priority="11" operator="equal">
      <formula>"중"</formula>
    </cfRule>
    <cfRule type="cellIs" dxfId="10" priority="12" operator="equal">
      <formula>"상"</formula>
    </cfRule>
  </conditionalFormatting>
  <conditionalFormatting sqref="C171:D171">
    <cfRule type="cellIs" dxfId="9" priority="9" operator="equal">
      <formula>"중"</formula>
    </cfRule>
    <cfRule type="cellIs" dxfId="8" priority="10" operator="equal">
      <formula>"상"</formula>
    </cfRule>
  </conditionalFormatting>
  <conditionalFormatting sqref="C178:D178">
    <cfRule type="cellIs" dxfId="7" priority="7" operator="equal">
      <formula>"중"</formula>
    </cfRule>
    <cfRule type="cellIs" dxfId="6" priority="8" operator="equal">
      <formula>"상"</formula>
    </cfRule>
  </conditionalFormatting>
  <conditionalFormatting sqref="C181:D181">
    <cfRule type="cellIs" dxfId="5" priority="5" operator="equal">
      <formula>"중"</formula>
    </cfRule>
    <cfRule type="cellIs" dxfId="4" priority="6" operator="equal">
      <formula>"상"</formula>
    </cfRule>
  </conditionalFormatting>
  <conditionalFormatting sqref="C185:D185">
    <cfRule type="cellIs" dxfId="3" priority="3" operator="equal">
      <formula>"중"</formula>
    </cfRule>
    <cfRule type="cellIs" dxfId="2" priority="4" operator="equal">
      <formula>"상"</formula>
    </cfRule>
  </conditionalFormatting>
  <conditionalFormatting sqref="B185">
    <cfRule type="cellIs" dxfId="1" priority="1" operator="equal">
      <formula>"중"</formula>
    </cfRule>
    <cfRule type="cellIs" dxfId="0" priority="2" operator="equal">
      <formula>"상"</formula>
    </cfRule>
  </conditionalFormatting>
  <hyperlinks>
    <hyperlink ref="E6" r:id="rId1" xr:uid="{0D542FE1-B41A-4DE1-AEDA-73CAD218CD17}"/>
    <hyperlink ref="E7:E8" r:id="rId2" display="신성천안미소지움" xr:uid="{F24216F0-5495-4EDB-8E71-2CAF6539640A}"/>
  </hyperlinks>
  <pageMargins left="0.25" right="0.25" top="0.75" bottom="0.75" header="0.3" footer="0.3"/>
  <pageSetup paperSize="9" scale="49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33631F-12FB-4BA0-8BCF-C3D0ADFB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AL1:AL1048576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F1C0-4336-4CB4-9AFC-A5E334D19810}">
  <dimension ref="A1:C7"/>
  <sheetViews>
    <sheetView workbookViewId="0">
      <selection activeCell="H12" sqref="H12"/>
    </sheetView>
  </sheetViews>
  <sheetFormatPr defaultRowHeight="14"/>
  <cols>
    <col min="1" max="1" width="4.1796875" bestFit="1" customWidth="1"/>
    <col min="2" max="2" width="4" bestFit="1" customWidth="1"/>
    <col min="3" max="3" width="3.26953125" bestFit="1" customWidth="1"/>
  </cols>
  <sheetData>
    <row r="1" spans="1:3" ht="17" customHeight="1">
      <c r="A1" s="153" t="s">
        <v>162</v>
      </c>
      <c r="B1" s="154"/>
      <c r="C1" s="154"/>
    </row>
    <row r="2" spans="1:3">
      <c r="A2" s="143" t="s">
        <v>8</v>
      </c>
      <c r="B2" s="143" t="s">
        <v>36</v>
      </c>
      <c r="C2" s="143" t="s">
        <v>37</v>
      </c>
    </row>
    <row r="3" spans="1:3">
      <c r="A3" s="144">
        <v>19</v>
      </c>
      <c r="B3" s="144">
        <v>2.35</v>
      </c>
      <c r="C3" s="144">
        <v>2</v>
      </c>
    </row>
    <row r="4" spans="1:3">
      <c r="A4" s="144">
        <v>25</v>
      </c>
      <c r="B4" s="144">
        <v>2.9</v>
      </c>
      <c r="C4" s="144">
        <v>2.5</v>
      </c>
    </row>
    <row r="5" spans="1:3">
      <c r="A5" s="144">
        <v>30</v>
      </c>
      <c r="B5" s="144">
        <v>3.4</v>
      </c>
      <c r="C5" s="144">
        <v>2.8</v>
      </c>
    </row>
    <row r="6" spans="1:3">
      <c r="A6" s="144">
        <v>31</v>
      </c>
      <c r="B6" s="144">
        <v>3.75</v>
      </c>
      <c r="C6" s="144">
        <v>3</v>
      </c>
    </row>
    <row r="7" spans="1:3">
      <c r="A7" s="144">
        <v>34</v>
      </c>
      <c r="B7" s="144">
        <v>4.0999999999999996</v>
      </c>
      <c r="C7" s="144">
        <v>2.8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임장지</vt:lpstr>
      <vt:lpstr>대전동구</vt:lpstr>
      <vt:lpstr>천안동남구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뽀오뇨</dc:creator>
  <cp:lastModifiedBy>HANNA HONG</cp:lastModifiedBy>
  <dcterms:created xsi:type="dcterms:W3CDTF">2026-04-14T14:46:35Z</dcterms:created>
  <dcterms:modified xsi:type="dcterms:W3CDTF">2026-04-22T04:46:07Z</dcterms:modified>
</cp:coreProperties>
</file>