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5" yWindow="-165" windowWidth="9690" windowHeight="6495" tabRatio="601" firstSheet="8" activeTab="8"/>
  </bookViews>
  <sheets>
    <sheet name="XXX" sheetId="2" state="veryHidden" r:id="rId1"/>
    <sheet name="XX0" sheetId="3" state="veryHidden" r:id="rId2"/>
    <sheet name="T1.4Bpp1-25 Apayao" sheetId="11" r:id="rId3"/>
    <sheet name="Table1.4Bpage1-26to28" sheetId="6" r:id="rId4"/>
    <sheet name="Table1.4Bpage1-29to31" sheetId="7" r:id="rId5"/>
    <sheet name="Table1.4Bpage1-32to34" sheetId="8" r:id="rId6"/>
    <sheet name="Table1.4Bpage1-35to37" sheetId="9" r:id="rId7"/>
    <sheet name="Table1.4Bpage1-22to37" sheetId="14" r:id="rId8"/>
    <sheet name="Table1.4Bpage1-22to37final" sheetId="17" r:id="rId9"/>
  </sheets>
  <definedNames>
    <definedName name="_xlnm.Print_Area" localSheetId="2">'T1.4Bpp1-25 Apayao'!$A$1:$H$63</definedName>
    <definedName name="_xlnm.Print_Area" localSheetId="7">'Table1.4Bpage1-22to37'!$A$1:$CR$64</definedName>
    <definedName name="_xlnm.Print_Area" localSheetId="8">'Table1.4Bpage1-22to37final'!$A$1:$FL$65</definedName>
    <definedName name="_xlnm.Print_Area" localSheetId="3">'Table1.4Bpage1-26to28'!$A$1:$W$63</definedName>
    <definedName name="_xlnm.Print_Area" localSheetId="4">'Table1.4Bpage1-29to31'!$A$1:$W$62</definedName>
    <definedName name="_xlnm.Print_Area" localSheetId="5">'Table1.4Bpage1-32to34'!$A$1:$W$63</definedName>
    <definedName name="_xlnm.Print_Area" localSheetId="6">'Table1.4Bpage1-35to37'!$A$1:$W$62</definedName>
  </definedNames>
  <calcPr calcId="144525" iterate="1" iterateCount="5"/>
</workbook>
</file>

<file path=xl/calcChain.xml><?xml version="1.0" encoding="utf-8"?>
<calcChain xmlns="http://schemas.openxmlformats.org/spreadsheetml/2006/main">
  <c r="B15" i="11" l="1"/>
  <c r="J15" i="11"/>
  <c r="K15" i="11"/>
  <c r="L15" i="11"/>
  <c r="M15" i="11"/>
  <c r="N15" i="11"/>
  <c r="O15" i="11"/>
  <c r="Q15" i="11"/>
  <c r="R15" i="11"/>
  <c r="S15" i="11"/>
  <c r="T15" i="11"/>
  <c r="U15" i="11"/>
  <c r="V15" i="11"/>
  <c r="W15" i="11"/>
  <c r="Y15" i="11"/>
  <c r="B16" i="11"/>
  <c r="J16" i="11"/>
  <c r="K16" i="11"/>
  <c r="L16" i="11"/>
  <c r="M16" i="11"/>
  <c r="N16" i="11"/>
  <c r="O16" i="11"/>
  <c r="Q16" i="11"/>
  <c r="R16" i="11"/>
  <c r="S16" i="11"/>
  <c r="T16" i="11"/>
  <c r="U16" i="11"/>
  <c r="V16" i="11"/>
  <c r="W16" i="11"/>
  <c r="Y16" i="11"/>
  <c r="B17" i="11"/>
  <c r="J17" i="11"/>
  <c r="K17" i="11"/>
  <c r="L17" i="11"/>
  <c r="M17" i="11"/>
  <c r="N17" i="11"/>
  <c r="O17" i="11"/>
  <c r="Q17" i="11"/>
  <c r="R17" i="11"/>
  <c r="S17" i="11"/>
  <c r="T17" i="11"/>
  <c r="U17" i="11"/>
  <c r="V17" i="11"/>
  <c r="W17" i="11"/>
  <c r="Y17" i="11"/>
  <c r="B18" i="11"/>
  <c r="J18" i="11"/>
  <c r="K18" i="11"/>
  <c r="L18" i="11"/>
  <c r="M18" i="11"/>
  <c r="N18" i="11"/>
  <c r="O18" i="11"/>
  <c r="Q18" i="11"/>
  <c r="R18" i="11"/>
  <c r="S18" i="11"/>
  <c r="T18" i="11"/>
  <c r="U18" i="11"/>
  <c r="V18" i="11"/>
  <c r="W18" i="11"/>
  <c r="Y18" i="11"/>
  <c r="B19" i="11"/>
  <c r="J19" i="11"/>
  <c r="K19" i="11"/>
  <c r="L19" i="11"/>
  <c r="M19" i="11"/>
  <c r="N19" i="11"/>
  <c r="O19" i="11"/>
  <c r="Q19" i="11"/>
  <c r="R19" i="11"/>
  <c r="S19" i="11"/>
  <c r="T19" i="11"/>
  <c r="U19" i="11"/>
  <c r="V19" i="11"/>
  <c r="W19" i="11"/>
  <c r="Y19" i="11"/>
  <c r="B20" i="11"/>
  <c r="J20" i="11"/>
  <c r="K20" i="11"/>
  <c r="L20" i="11"/>
  <c r="M20" i="11"/>
  <c r="N20" i="11"/>
  <c r="O20" i="11"/>
  <c r="Q20" i="11"/>
  <c r="R20" i="11"/>
  <c r="S20" i="11"/>
  <c r="T20" i="11"/>
  <c r="U20" i="11"/>
  <c r="V20" i="11"/>
  <c r="W20" i="11"/>
  <c r="Y20" i="11"/>
  <c r="B21" i="11"/>
  <c r="J21" i="11"/>
  <c r="K21" i="11"/>
  <c r="L21" i="11"/>
  <c r="M21" i="11"/>
  <c r="N21" i="11"/>
  <c r="O21" i="11"/>
  <c r="Q21" i="11"/>
  <c r="R21" i="11"/>
  <c r="S21" i="11"/>
  <c r="T21" i="11"/>
  <c r="U21" i="11"/>
  <c r="V21" i="11"/>
  <c r="W21" i="11"/>
  <c r="Y21" i="11"/>
  <c r="B22" i="11"/>
  <c r="J22" i="11"/>
  <c r="K22" i="11"/>
  <c r="L22" i="11"/>
  <c r="M22" i="11"/>
  <c r="N22" i="11"/>
  <c r="O22" i="11"/>
  <c r="Q22" i="11"/>
  <c r="R22" i="11"/>
  <c r="S22" i="11"/>
  <c r="T22" i="11"/>
  <c r="U22" i="11"/>
  <c r="V22" i="11"/>
  <c r="W22" i="11"/>
  <c r="Y22" i="11"/>
  <c r="B23" i="11"/>
  <c r="J23" i="11"/>
  <c r="K23" i="11"/>
  <c r="L23" i="11"/>
  <c r="M23" i="11"/>
  <c r="N23" i="11"/>
  <c r="O23" i="11"/>
  <c r="Q23" i="11"/>
  <c r="R23" i="11"/>
  <c r="S23" i="11"/>
  <c r="T23" i="11"/>
  <c r="U23" i="11"/>
  <c r="V23" i="11"/>
  <c r="W23" i="11"/>
  <c r="Y23" i="11"/>
  <c r="B24" i="11"/>
  <c r="J24" i="11"/>
  <c r="K24" i="11"/>
  <c r="L24" i="11"/>
  <c r="M24" i="11"/>
  <c r="N24" i="11"/>
  <c r="O24" i="11"/>
  <c r="Q24" i="11"/>
  <c r="R24" i="11"/>
  <c r="S24" i="11"/>
  <c r="T24" i="11"/>
  <c r="U24" i="11"/>
  <c r="V24" i="11"/>
  <c r="W24" i="11"/>
  <c r="Y24" i="11"/>
  <c r="B25" i="11"/>
  <c r="J25" i="11"/>
  <c r="K25" i="11"/>
  <c r="L25" i="11"/>
  <c r="M25" i="11"/>
  <c r="N25" i="11"/>
  <c r="O25" i="11"/>
  <c r="Q25" i="11"/>
  <c r="R25" i="11"/>
  <c r="S25" i="11"/>
  <c r="T25" i="11"/>
  <c r="U25" i="11"/>
  <c r="V25" i="11"/>
  <c r="W25" i="11"/>
  <c r="Y25" i="11"/>
  <c r="B26" i="11"/>
  <c r="J26" i="11"/>
  <c r="K26" i="11"/>
  <c r="L26" i="11"/>
  <c r="M26" i="11"/>
  <c r="N26" i="11"/>
  <c r="O26" i="11"/>
  <c r="Q26" i="11"/>
  <c r="R26" i="11"/>
  <c r="S26" i="11"/>
  <c r="T26" i="11"/>
  <c r="U26" i="11"/>
  <c r="V26" i="11"/>
  <c r="W26" i="11"/>
  <c r="Y26" i="11"/>
  <c r="B27" i="11"/>
  <c r="J27" i="11"/>
  <c r="K27" i="11"/>
  <c r="L27" i="11"/>
  <c r="M27" i="11"/>
  <c r="N27" i="11"/>
  <c r="O27" i="11"/>
  <c r="Q27" i="11"/>
  <c r="R27" i="11"/>
  <c r="S27" i="11"/>
  <c r="T27" i="11"/>
  <c r="U27" i="11"/>
  <c r="V27" i="11"/>
  <c r="W27" i="11"/>
  <c r="Y27" i="11"/>
  <c r="B28" i="11"/>
  <c r="J28" i="11"/>
  <c r="K28" i="11"/>
  <c r="L28" i="11"/>
  <c r="M28" i="11"/>
  <c r="N28" i="11"/>
  <c r="O28" i="11"/>
  <c r="Q28" i="11"/>
  <c r="R28" i="11"/>
  <c r="S28" i="11"/>
  <c r="T28" i="11"/>
  <c r="U28" i="11"/>
  <c r="V28" i="11"/>
  <c r="W28" i="11"/>
  <c r="Y28" i="11"/>
  <c r="B30" i="11"/>
  <c r="J30" i="11"/>
  <c r="K30" i="11"/>
  <c r="L30" i="11"/>
  <c r="M30" i="11"/>
  <c r="N30" i="11"/>
  <c r="O30" i="11"/>
  <c r="Q30" i="11"/>
  <c r="R30" i="11"/>
  <c r="S30" i="11"/>
  <c r="T30" i="11"/>
  <c r="U30" i="11"/>
  <c r="V30" i="11"/>
  <c r="W30" i="11"/>
  <c r="Y30" i="11"/>
  <c r="B47" i="11"/>
  <c r="J47" i="11"/>
  <c r="K47" i="11"/>
  <c r="L47" i="11"/>
  <c r="M47" i="11"/>
  <c r="N47" i="11"/>
  <c r="O47" i="11"/>
  <c r="Q47" i="11"/>
  <c r="R47" i="11"/>
  <c r="S47" i="11"/>
  <c r="T47" i="11"/>
  <c r="U47" i="11"/>
  <c r="V47" i="11"/>
  <c r="W47" i="11"/>
  <c r="Y47" i="11"/>
  <c r="B15" i="14"/>
  <c r="R15" i="14"/>
  <c r="AH15" i="14"/>
  <c r="AX15" i="14"/>
  <c r="BN15" i="14"/>
  <c r="CD15" i="14"/>
  <c r="CI15" i="14"/>
  <c r="B16" i="14"/>
  <c r="R16" i="14"/>
  <c r="AH16" i="14"/>
  <c r="AX16" i="14"/>
  <c r="BN16" i="14"/>
  <c r="CD16" i="14"/>
  <c r="B17" i="14"/>
  <c r="R17" i="14"/>
  <c r="AH17" i="14"/>
  <c r="AX17" i="14"/>
  <c r="BN17" i="14"/>
  <c r="CD17" i="14"/>
  <c r="B18" i="14"/>
  <c r="R18" i="14"/>
  <c r="AH18" i="14"/>
  <c r="AX18" i="14"/>
  <c r="BN18" i="14"/>
  <c r="CD18" i="14"/>
  <c r="B19" i="14"/>
  <c r="R19" i="14"/>
  <c r="AH19" i="14"/>
  <c r="AX19" i="14"/>
  <c r="BN19" i="14"/>
  <c r="CD19" i="14"/>
  <c r="B20" i="14"/>
  <c r="R20" i="14"/>
  <c r="AH20" i="14"/>
  <c r="AX20" i="14"/>
  <c r="BN20" i="14"/>
  <c r="CD20" i="14"/>
  <c r="B21" i="14"/>
  <c r="R21" i="14"/>
  <c r="AH21" i="14"/>
  <c r="AX21" i="14"/>
  <c r="BN21" i="14"/>
  <c r="CD21" i="14"/>
  <c r="B22" i="14"/>
  <c r="R22" i="14"/>
  <c r="AH22" i="14"/>
  <c r="AX22" i="14"/>
  <c r="BN22" i="14"/>
  <c r="CD22" i="14"/>
  <c r="CJ22" i="14"/>
  <c r="B23" i="14"/>
  <c r="R23" i="14"/>
  <c r="AH23" i="14"/>
  <c r="AX23" i="14"/>
  <c r="BN23" i="14"/>
  <c r="CD23" i="14"/>
  <c r="CJ23" i="14"/>
  <c r="B24" i="14"/>
  <c r="R24" i="14"/>
  <c r="AH24" i="14"/>
  <c r="AX24" i="14"/>
  <c r="BN24" i="14"/>
  <c r="CD24" i="14"/>
  <c r="CJ24" i="14"/>
  <c r="B25" i="14"/>
  <c r="R25" i="14"/>
  <c r="AH25" i="14"/>
  <c r="AX25" i="14"/>
  <c r="BN25" i="14"/>
  <c r="CD25" i="14"/>
  <c r="B26" i="14"/>
  <c r="R26" i="14"/>
  <c r="AH26" i="14"/>
  <c r="AX26" i="14"/>
  <c r="BN26" i="14"/>
  <c r="CD26" i="14"/>
  <c r="B27" i="14"/>
  <c r="R27" i="14"/>
  <c r="AH27" i="14"/>
  <c r="AX27" i="14"/>
  <c r="BN27" i="14"/>
  <c r="CD27" i="14"/>
  <c r="CJ27" i="14"/>
  <c r="B28" i="14"/>
  <c r="R28" i="14"/>
  <c r="AH28" i="14"/>
  <c r="BN28" i="14"/>
  <c r="CI28" i="14"/>
  <c r="B30" i="14"/>
  <c r="R30" i="14"/>
  <c r="AH30" i="14"/>
  <c r="AX30" i="14"/>
  <c r="BN30" i="14"/>
  <c r="CD45" i="14"/>
  <c r="B47" i="14"/>
  <c r="R47" i="14"/>
  <c r="AH47" i="14"/>
  <c r="BN47" i="14"/>
  <c r="AX62" i="14"/>
  <c r="AX28" i="14" s="1"/>
  <c r="CD62" i="14"/>
  <c r="CD47" i="14" s="1"/>
  <c r="B16" i="17"/>
  <c r="D16" i="17"/>
  <c r="G16" i="17"/>
  <c r="J16" i="17"/>
  <c r="M16" i="17"/>
  <c r="P16" i="17"/>
  <c r="S16" i="17"/>
  <c r="V16" i="17"/>
  <c r="W16" i="17"/>
  <c r="X16" i="17"/>
  <c r="Y16" i="17"/>
  <c r="Z16" i="17"/>
  <c r="AA16" i="17"/>
  <c r="AB16" i="17"/>
  <c r="AD16" i="17"/>
  <c r="AF16" i="17"/>
  <c r="AI16" i="17"/>
  <c r="AL16" i="17"/>
  <c r="AR16" i="17"/>
  <c r="AU16" i="17"/>
  <c r="AX16" i="17"/>
  <c r="AY16" i="17"/>
  <c r="AZ16" i="17"/>
  <c r="BA16" i="17"/>
  <c r="BB16" i="17"/>
  <c r="BC16" i="17"/>
  <c r="BD16" i="17"/>
  <c r="BF16" i="17"/>
  <c r="BH16" i="17"/>
  <c r="BK16" i="17"/>
  <c r="BN16" i="17"/>
  <c r="BQ16" i="17"/>
  <c r="BT16" i="17"/>
  <c r="BW16" i="17"/>
  <c r="BZ16" i="17"/>
  <c r="CA16" i="17"/>
  <c r="CB16" i="17"/>
  <c r="CC16" i="17"/>
  <c r="CD16" i="17"/>
  <c r="CE16" i="17"/>
  <c r="CF16" i="17"/>
  <c r="CH16" i="17"/>
  <c r="CJ16" i="17"/>
  <c r="CM16" i="17"/>
  <c r="CP16" i="17"/>
  <c r="CS16" i="17"/>
  <c r="CV16" i="17"/>
  <c r="CY16" i="17"/>
  <c r="DB16" i="17"/>
  <c r="DC16" i="17"/>
  <c r="DD16" i="17"/>
  <c r="DE16" i="17"/>
  <c r="DF16" i="17"/>
  <c r="DG16" i="17"/>
  <c r="DH16" i="17"/>
  <c r="DJ16" i="17"/>
  <c r="DL16" i="17"/>
  <c r="DO16" i="17"/>
  <c r="DR16" i="17"/>
  <c r="DU16" i="17"/>
  <c r="DX16" i="17"/>
  <c r="EA16" i="17"/>
  <c r="ED16" i="17"/>
  <c r="EE16" i="17"/>
  <c r="EF16" i="17"/>
  <c r="EG16" i="17"/>
  <c r="EH16" i="17"/>
  <c r="EI16" i="17"/>
  <c r="EJ16" i="17"/>
  <c r="EL16" i="17"/>
  <c r="EN16" i="17"/>
  <c r="EQ16" i="17"/>
  <c r="ET16" i="17"/>
  <c r="EW16" i="17"/>
  <c r="FA16" i="17"/>
  <c r="EZ16" i="17" s="1"/>
  <c r="FC16" i="17"/>
  <c r="FF16" i="17"/>
  <c r="FG16" i="17"/>
  <c r="FH16" i="17"/>
  <c r="FI16" i="17"/>
  <c r="FJ16" i="17"/>
  <c r="FK16" i="17"/>
  <c r="FL16" i="17"/>
  <c r="B17" i="17"/>
  <c r="D17" i="17"/>
  <c r="G17" i="17"/>
  <c r="J17" i="17"/>
  <c r="M17" i="17"/>
  <c r="P17" i="17"/>
  <c r="S17" i="17"/>
  <c r="V17" i="17"/>
  <c r="W17" i="17"/>
  <c r="X17" i="17"/>
  <c r="Y17" i="17"/>
  <c r="Z17" i="17"/>
  <c r="AA17" i="17"/>
  <c r="AB17" i="17"/>
  <c r="AD17" i="17"/>
  <c r="AF17" i="17"/>
  <c r="AI17" i="17"/>
  <c r="AL17" i="17"/>
  <c r="AR17" i="17"/>
  <c r="AU17" i="17"/>
  <c r="AX17" i="17"/>
  <c r="AY17" i="17"/>
  <c r="AZ17" i="17"/>
  <c r="BA17" i="17"/>
  <c r="BB17" i="17"/>
  <c r="BC17" i="17"/>
  <c r="BD17" i="17"/>
  <c r="BF17" i="17"/>
  <c r="BH17" i="17"/>
  <c r="BK17" i="17"/>
  <c r="BN17" i="17"/>
  <c r="BQ17" i="17"/>
  <c r="BT17" i="17"/>
  <c r="BW17" i="17"/>
  <c r="BZ17" i="17"/>
  <c r="CA17" i="17"/>
  <c r="CB17" i="17"/>
  <c r="CC17" i="17"/>
  <c r="CD17" i="17"/>
  <c r="CE17" i="17"/>
  <c r="CF17" i="17"/>
  <c r="CH17" i="17"/>
  <c r="CJ17" i="17"/>
  <c r="CM17" i="17"/>
  <c r="CP17" i="17"/>
  <c r="CS17" i="17"/>
  <c r="CV17" i="17"/>
  <c r="CY17" i="17"/>
  <c r="DB17" i="17"/>
  <c r="DC17" i="17"/>
  <c r="DD17" i="17"/>
  <c r="DE17" i="17"/>
  <c r="DF17" i="17"/>
  <c r="DG17" i="17"/>
  <c r="DH17" i="17"/>
  <c r="DJ17" i="17"/>
  <c r="DL17" i="17"/>
  <c r="DO17" i="17"/>
  <c r="DR17" i="17"/>
  <c r="DU17" i="17"/>
  <c r="DX17" i="17"/>
  <c r="EA17" i="17"/>
  <c r="ED17" i="17"/>
  <c r="EE17" i="17"/>
  <c r="EF17" i="17"/>
  <c r="EG17" i="17"/>
  <c r="EH17" i="17"/>
  <c r="EI17" i="17"/>
  <c r="EJ17" i="17"/>
  <c r="EL17" i="17"/>
  <c r="EN17" i="17"/>
  <c r="EQ17" i="17"/>
  <c r="ET17" i="17"/>
  <c r="EW17" i="17"/>
  <c r="EZ17" i="17"/>
  <c r="FC17" i="17"/>
  <c r="FF17" i="17"/>
  <c r="FG17" i="17"/>
  <c r="FH17" i="17"/>
  <c r="FI17" i="17"/>
  <c r="FJ17" i="17"/>
  <c r="FK17" i="17"/>
  <c r="FL17" i="17"/>
  <c r="B18" i="17"/>
  <c r="D18" i="17"/>
  <c r="G18" i="17"/>
  <c r="J18" i="17"/>
  <c r="M18" i="17"/>
  <c r="P18" i="17"/>
  <c r="S18" i="17"/>
  <c r="V18" i="17"/>
  <c r="W18" i="17"/>
  <c r="X18" i="17"/>
  <c r="Y18" i="17"/>
  <c r="Z18" i="17"/>
  <c r="AA18" i="17"/>
  <c r="AB18" i="17"/>
  <c r="AD18" i="17"/>
  <c r="AF18" i="17"/>
  <c r="AI18" i="17"/>
  <c r="AL18" i="17"/>
  <c r="AO18" i="17"/>
  <c r="AR18" i="17"/>
  <c r="AU18" i="17"/>
  <c r="AX18" i="17"/>
  <c r="AY18" i="17"/>
  <c r="AZ18" i="17"/>
  <c r="BA18" i="17"/>
  <c r="BB18" i="17"/>
  <c r="BC18" i="17"/>
  <c r="BD18" i="17"/>
  <c r="BF18" i="17"/>
  <c r="BH18" i="17"/>
  <c r="BK18" i="17"/>
  <c r="BN18" i="17"/>
  <c r="BQ18" i="17"/>
  <c r="BT18" i="17"/>
  <c r="BW18" i="17"/>
  <c r="BZ18" i="17"/>
  <c r="CA18" i="17"/>
  <c r="CB18" i="17"/>
  <c r="CC18" i="17"/>
  <c r="CD18" i="17"/>
  <c r="CE18" i="17"/>
  <c r="CF18" i="17"/>
  <c r="CH18" i="17"/>
  <c r="CJ18" i="17"/>
  <c r="CM18" i="17"/>
  <c r="CP18" i="17"/>
  <c r="CS18" i="17"/>
  <c r="CV18" i="17"/>
  <c r="CY18" i="17"/>
  <c r="DB18" i="17"/>
  <c r="DC18" i="17"/>
  <c r="DD18" i="17"/>
  <c r="DE18" i="17"/>
  <c r="DF18" i="17"/>
  <c r="DG18" i="17"/>
  <c r="DH18" i="17"/>
  <c r="DJ18" i="17"/>
  <c r="DL18" i="17"/>
  <c r="DO18" i="17"/>
  <c r="DR18" i="17"/>
  <c r="DU18" i="17"/>
  <c r="DX18" i="17"/>
  <c r="EA18" i="17"/>
  <c r="ED18" i="17"/>
  <c r="EE18" i="17"/>
  <c r="EF18" i="17"/>
  <c r="EG18" i="17"/>
  <c r="EH18" i="17"/>
  <c r="EI18" i="17"/>
  <c r="EJ18" i="17"/>
  <c r="EL18" i="17"/>
  <c r="EN18" i="17"/>
  <c r="EQ18" i="17"/>
  <c r="ET18" i="17"/>
  <c r="EW18" i="17"/>
  <c r="EZ18" i="17"/>
  <c r="FC18" i="17"/>
  <c r="FF18" i="17"/>
  <c r="FG18" i="17"/>
  <c r="FH18" i="17"/>
  <c r="FI18" i="17"/>
  <c r="FJ18" i="17"/>
  <c r="FK18" i="17"/>
  <c r="FL18" i="17"/>
  <c r="B19" i="17"/>
  <c r="D19" i="17"/>
  <c r="G19" i="17"/>
  <c r="J19" i="17"/>
  <c r="M19" i="17"/>
  <c r="P19" i="17"/>
  <c r="S19" i="17"/>
  <c r="V19" i="17"/>
  <c r="W19" i="17"/>
  <c r="X19" i="17"/>
  <c r="Y19" i="17"/>
  <c r="Z19" i="17"/>
  <c r="AA19" i="17"/>
  <c r="AB19" i="17"/>
  <c r="AD19" i="17"/>
  <c r="AF19" i="17"/>
  <c r="AI19" i="17"/>
  <c r="AL19" i="17"/>
  <c r="AO19" i="17"/>
  <c r="AR19" i="17"/>
  <c r="AU19" i="17"/>
  <c r="AX19" i="17"/>
  <c r="AY19" i="17"/>
  <c r="AZ19" i="17"/>
  <c r="BA19" i="17"/>
  <c r="BB19" i="17"/>
  <c r="BC19" i="17"/>
  <c r="BD19" i="17"/>
  <c r="BF19" i="17"/>
  <c r="BH19" i="17"/>
  <c r="BK19" i="17"/>
  <c r="BN19" i="17"/>
  <c r="BQ19" i="17"/>
  <c r="BT19" i="17"/>
  <c r="BW19" i="17"/>
  <c r="BZ19" i="17"/>
  <c r="CA19" i="17"/>
  <c r="CB19" i="17"/>
  <c r="CC19" i="17"/>
  <c r="CD19" i="17"/>
  <c r="CE19" i="17"/>
  <c r="CF19" i="17"/>
  <c r="CH19" i="17"/>
  <c r="CJ19" i="17"/>
  <c r="CM19" i="17"/>
  <c r="CP19" i="17"/>
  <c r="CS19" i="17"/>
  <c r="CV19" i="17"/>
  <c r="CY19" i="17"/>
  <c r="DB19" i="17"/>
  <c r="DC19" i="17"/>
  <c r="DD19" i="17"/>
  <c r="DE19" i="17"/>
  <c r="DF19" i="17"/>
  <c r="DG19" i="17"/>
  <c r="DH19" i="17"/>
  <c r="DJ19" i="17"/>
  <c r="DL19" i="17"/>
  <c r="DO19" i="17"/>
  <c r="DR19" i="17"/>
  <c r="DU19" i="17"/>
  <c r="DX19" i="17"/>
  <c r="EA19" i="17"/>
  <c r="ED19" i="17"/>
  <c r="EE19" i="17"/>
  <c r="EF19" i="17"/>
  <c r="EG19" i="17"/>
  <c r="EH19" i="17"/>
  <c r="EI19" i="17"/>
  <c r="EJ19" i="17"/>
  <c r="EL19" i="17"/>
  <c r="EN19" i="17"/>
  <c r="EQ19" i="17"/>
  <c r="ET19" i="17"/>
  <c r="EW19" i="17"/>
  <c r="EZ19" i="17"/>
  <c r="FC19" i="17"/>
  <c r="FF19" i="17"/>
  <c r="FG19" i="17"/>
  <c r="FH19" i="17"/>
  <c r="FI19" i="17"/>
  <c r="FJ19" i="17"/>
  <c r="FK19" i="17"/>
  <c r="FL19" i="17"/>
  <c r="B20" i="17"/>
  <c r="D20" i="17"/>
  <c r="G20" i="17"/>
  <c r="J20" i="17"/>
  <c r="M20" i="17"/>
  <c r="P20" i="17"/>
  <c r="S20" i="17"/>
  <c r="V20" i="17"/>
  <c r="W20" i="17"/>
  <c r="X20" i="17"/>
  <c r="Y20" i="17"/>
  <c r="Z20" i="17"/>
  <c r="AA20" i="17"/>
  <c r="AB20" i="17"/>
  <c r="AD20" i="17"/>
  <c r="AF20" i="17"/>
  <c r="AI20" i="17"/>
  <c r="AL20" i="17"/>
  <c r="AO20" i="17"/>
  <c r="AR20" i="17"/>
  <c r="AU20" i="17"/>
  <c r="AX20" i="17"/>
  <c r="AY20" i="17"/>
  <c r="AZ20" i="17"/>
  <c r="BA20" i="17"/>
  <c r="BB20" i="17"/>
  <c r="BC20" i="17"/>
  <c r="BD20" i="17"/>
  <c r="BF20" i="17"/>
  <c r="BH20" i="17"/>
  <c r="BK20" i="17"/>
  <c r="BN20" i="17"/>
  <c r="BQ20" i="17"/>
  <c r="BT20" i="17"/>
  <c r="BW20" i="17"/>
  <c r="BZ20" i="17"/>
  <c r="CA20" i="17"/>
  <c r="CB20" i="17"/>
  <c r="CC20" i="17"/>
  <c r="CD20" i="17"/>
  <c r="CE20" i="17"/>
  <c r="CF20" i="17"/>
  <c r="CH20" i="17"/>
  <c r="CJ20" i="17"/>
  <c r="CM20" i="17"/>
  <c r="CP20" i="17"/>
  <c r="CS20" i="17"/>
  <c r="CV20" i="17"/>
  <c r="CY20" i="17"/>
  <c r="DB20" i="17"/>
  <c r="DC20" i="17"/>
  <c r="DD20" i="17"/>
  <c r="DE20" i="17"/>
  <c r="DF20" i="17"/>
  <c r="DG20" i="17"/>
  <c r="DH20" i="17"/>
  <c r="DJ20" i="17"/>
  <c r="DL20" i="17"/>
  <c r="DO20" i="17"/>
  <c r="DR20" i="17"/>
  <c r="DU20" i="17"/>
  <c r="DX20" i="17"/>
  <c r="EA20" i="17"/>
  <c r="ED20" i="17"/>
  <c r="EE20" i="17"/>
  <c r="EF20" i="17"/>
  <c r="EG20" i="17"/>
  <c r="EH20" i="17"/>
  <c r="EI20" i="17"/>
  <c r="EJ20" i="17"/>
  <c r="EL20" i="17"/>
  <c r="EN20" i="17"/>
  <c r="EQ20" i="17"/>
  <c r="ET20" i="17"/>
  <c r="EW20" i="17"/>
  <c r="EZ20" i="17"/>
  <c r="FC20" i="17"/>
  <c r="FF20" i="17"/>
  <c r="FG20" i="17"/>
  <c r="FH20" i="17"/>
  <c r="FI20" i="17"/>
  <c r="FJ20" i="17"/>
  <c r="FK20" i="17"/>
  <c r="FL20" i="17"/>
  <c r="B21" i="17"/>
  <c r="D21" i="17"/>
  <c r="G21" i="17"/>
  <c r="J21" i="17"/>
  <c r="M21" i="17"/>
  <c r="P21" i="17"/>
  <c r="S21" i="17"/>
  <c r="V21" i="17"/>
  <c r="W21" i="17"/>
  <c r="X21" i="17"/>
  <c r="Y21" i="17"/>
  <c r="Z21" i="17"/>
  <c r="AA21" i="17"/>
  <c r="AB21" i="17"/>
  <c r="AD21" i="17"/>
  <c r="AF21" i="17"/>
  <c r="AI21" i="17"/>
  <c r="AL21" i="17"/>
  <c r="AO21" i="17"/>
  <c r="AR21" i="17"/>
  <c r="AU21" i="17"/>
  <c r="AX21" i="17"/>
  <c r="AY21" i="17"/>
  <c r="AZ21" i="17"/>
  <c r="BA21" i="17"/>
  <c r="BB21" i="17"/>
  <c r="BC21" i="17"/>
  <c r="BD21" i="17"/>
  <c r="BF21" i="17"/>
  <c r="BH21" i="17"/>
  <c r="BK21" i="17"/>
  <c r="BN21" i="17"/>
  <c r="BQ21" i="17"/>
  <c r="BT21" i="17"/>
  <c r="BW21" i="17"/>
  <c r="BZ21" i="17"/>
  <c r="CA21" i="17"/>
  <c r="CB21" i="17"/>
  <c r="CC21" i="17"/>
  <c r="CD21" i="17"/>
  <c r="CE21" i="17"/>
  <c r="CF21" i="17"/>
  <c r="CH21" i="17"/>
  <c r="CJ21" i="17"/>
  <c r="CM21" i="17"/>
  <c r="CP21" i="17"/>
  <c r="CS21" i="17"/>
  <c r="CV21" i="17"/>
  <c r="CY21" i="17"/>
  <c r="DB21" i="17"/>
  <c r="DC21" i="17"/>
  <c r="DD21" i="17"/>
  <c r="DE21" i="17"/>
  <c r="DF21" i="17"/>
  <c r="DG21" i="17"/>
  <c r="DH21" i="17"/>
  <c r="DJ21" i="17"/>
  <c r="DL21" i="17"/>
  <c r="DO21" i="17"/>
  <c r="DR21" i="17"/>
  <c r="DU21" i="17"/>
  <c r="DX21" i="17"/>
  <c r="EA21" i="17"/>
  <c r="ED21" i="17"/>
  <c r="EE21" i="17"/>
  <c r="EF21" i="17"/>
  <c r="EG21" i="17"/>
  <c r="EH21" i="17"/>
  <c r="EI21" i="17"/>
  <c r="EJ21" i="17"/>
  <c r="EL21" i="17"/>
  <c r="EN21" i="17"/>
  <c r="EQ21" i="17"/>
  <c r="ET21" i="17"/>
  <c r="EW21" i="17"/>
  <c r="EZ21" i="17"/>
  <c r="FC21" i="17"/>
  <c r="FF21" i="17"/>
  <c r="FG21" i="17"/>
  <c r="FH21" i="17"/>
  <c r="FI21" i="17"/>
  <c r="FJ21" i="17"/>
  <c r="FK21" i="17"/>
  <c r="FL21" i="17"/>
  <c r="B22" i="17"/>
  <c r="D22" i="17"/>
  <c r="G22" i="17"/>
  <c r="J22" i="17"/>
  <c r="M22" i="17"/>
  <c r="P22" i="17"/>
  <c r="S22" i="17"/>
  <c r="V22" i="17"/>
  <c r="W22" i="17"/>
  <c r="X22" i="17"/>
  <c r="Y22" i="17"/>
  <c r="Z22" i="17"/>
  <c r="AA22" i="17"/>
  <c r="AB22" i="17"/>
  <c r="AD22" i="17"/>
  <c r="AF22" i="17"/>
  <c r="AI22" i="17"/>
  <c r="AL22" i="17"/>
  <c r="AO22" i="17"/>
  <c r="AR22" i="17"/>
  <c r="AU22" i="17"/>
  <c r="AX22" i="17"/>
  <c r="AY22" i="17"/>
  <c r="AZ22" i="17"/>
  <c r="BA22" i="17"/>
  <c r="BB22" i="17"/>
  <c r="BC22" i="17"/>
  <c r="BD22" i="17"/>
  <c r="BF22" i="17"/>
  <c r="BH22" i="17"/>
  <c r="BK22" i="17"/>
  <c r="BN22" i="17"/>
  <c r="BQ22" i="17"/>
  <c r="BT22" i="17"/>
  <c r="BW22" i="17"/>
  <c r="BZ22" i="17"/>
  <c r="CA22" i="17"/>
  <c r="CB22" i="17"/>
  <c r="CC22" i="17"/>
  <c r="CD22" i="17"/>
  <c r="CE22" i="17"/>
  <c r="CF22" i="17"/>
  <c r="CH22" i="17"/>
  <c r="CJ22" i="17"/>
  <c r="CM22" i="17"/>
  <c r="CP22" i="17"/>
  <c r="CS22" i="17"/>
  <c r="CV22" i="17"/>
  <c r="CY22" i="17"/>
  <c r="DB22" i="17"/>
  <c r="DC22" i="17"/>
  <c r="DD22" i="17"/>
  <c r="DE22" i="17"/>
  <c r="DF22" i="17"/>
  <c r="DG22" i="17"/>
  <c r="DH22" i="17"/>
  <c r="DJ22" i="17"/>
  <c r="DL22" i="17"/>
  <c r="DO22" i="17"/>
  <c r="DR22" i="17"/>
  <c r="DU22" i="17"/>
  <c r="DX22" i="17"/>
  <c r="EA22" i="17"/>
  <c r="ED22" i="17"/>
  <c r="EE22" i="17"/>
  <c r="EF22" i="17"/>
  <c r="EG22" i="17"/>
  <c r="EH22" i="17"/>
  <c r="EI22" i="17"/>
  <c r="EJ22" i="17"/>
  <c r="EL22" i="17"/>
  <c r="EN22" i="17"/>
  <c r="EQ22" i="17"/>
  <c r="ET22" i="17"/>
  <c r="EW22" i="17"/>
  <c r="EZ22" i="17"/>
  <c r="FC22" i="17"/>
  <c r="FF22" i="17"/>
  <c r="FG22" i="17"/>
  <c r="FH22" i="17"/>
  <c r="FI22" i="17"/>
  <c r="FJ22" i="17"/>
  <c r="FK22" i="17"/>
  <c r="FL22" i="17"/>
  <c r="B23" i="17"/>
  <c r="D23" i="17"/>
  <c r="G23" i="17"/>
  <c r="J23" i="17"/>
  <c r="M23" i="17"/>
  <c r="P23" i="17"/>
  <c r="S23" i="17"/>
  <c r="V23" i="17"/>
  <c r="W23" i="17"/>
  <c r="X23" i="17"/>
  <c r="Y23" i="17"/>
  <c r="Z23" i="17"/>
  <c r="AA23" i="17"/>
  <c r="AB23" i="17"/>
  <c r="AD23" i="17"/>
  <c r="AF23" i="17"/>
  <c r="AI23" i="17"/>
  <c r="AL23" i="17"/>
  <c r="AO23" i="17"/>
  <c r="AR23" i="17"/>
  <c r="AU23" i="17"/>
  <c r="AX23" i="17"/>
  <c r="AY23" i="17"/>
  <c r="AZ23" i="17"/>
  <c r="BA23" i="17"/>
  <c r="BB23" i="17"/>
  <c r="BC23" i="17"/>
  <c r="BD23" i="17"/>
  <c r="BF23" i="17"/>
  <c r="BH23" i="17"/>
  <c r="BK23" i="17"/>
  <c r="BN23" i="17"/>
  <c r="BQ23" i="17"/>
  <c r="BT23" i="17"/>
  <c r="BW23" i="17"/>
  <c r="BZ23" i="17"/>
  <c r="CA23" i="17"/>
  <c r="CB23" i="17"/>
  <c r="CC23" i="17"/>
  <c r="CD23" i="17"/>
  <c r="CE23" i="17"/>
  <c r="CF23" i="17"/>
  <c r="CH23" i="17"/>
  <c r="CJ23" i="17"/>
  <c r="CM23" i="17"/>
  <c r="CP23" i="17"/>
  <c r="CS23" i="17"/>
  <c r="CV23" i="17"/>
  <c r="CY23" i="17"/>
  <c r="DB23" i="17"/>
  <c r="DC23" i="17"/>
  <c r="DD23" i="17"/>
  <c r="DE23" i="17"/>
  <c r="DF23" i="17"/>
  <c r="DG23" i="17"/>
  <c r="DH23" i="17"/>
  <c r="DJ23" i="17"/>
  <c r="DL23" i="17"/>
  <c r="DO23" i="17"/>
  <c r="DR23" i="17"/>
  <c r="DU23" i="17"/>
  <c r="DX23" i="17"/>
  <c r="EA23" i="17"/>
  <c r="ED23" i="17"/>
  <c r="EE23" i="17"/>
  <c r="EF23" i="17"/>
  <c r="EG23" i="17"/>
  <c r="EH23" i="17"/>
  <c r="EI23" i="17"/>
  <c r="EJ23" i="17"/>
  <c r="EL23" i="17"/>
  <c r="EN23" i="17"/>
  <c r="EQ23" i="17"/>
  <c r="ET23" i="17"/>
  <c r="EW23" i="17"/>
  <c r="EZ23" i="17"/>
  <c r="FD23" i="17"/>
  <c r="FC23" i="17" s="1"/>
  <c r="FF23" i="17"/>
  <c r="FG23" i="17"/>
  <c r="FH23" i="17"/>
  <c r="FI23" i="17"/>
  <c r="FJ23" i="17"/>
  <c r="FK23" i="17"/>
  <c r="FL23" i="17"/>
  <c r="B24" i="17"/>
  <c r="D24" i="17"/>
  <c r="G24" i="17"/>
  <c r="J24" i="17"/>
  <c r="M24" i="17"/>
  <c r="P24" i="17"/>
  <c r="S24" i="17"/>
  <c r="V24" i="17"/>
  <c r="W24" i="17"/>
  <c r="X24" i="17"/>
  <c r="Y24" i="17"/>
  <c r="Z24" i="17"/>
  <c r="AA24" i="17"/>
  <c r="AB24" i="17"/>
  <c r="AD24" i="17"/>
  <c r="AF24" i="17"/>
  <c r="AI24" i="17"/>
  <c r="AL24" i="17"/>
  <c r="AO24" i="17"/>
  <c r="AR24" i="17"/>
  <c r="AU24" i="17"/>
  <c r="BF24" i="17"/>
  <c r="BH24" i="17"/>
  <c r="BK24" i="17"/>
  <c r="BN24" i="17"/>
  <c r="BQ24" i="17"/>
  <c r="BT24" i="17"/>
  <c r="BW24" i="17"/>
  <c r="BZ24" i="17"/>
  <c r="CA24" i="17"/>
  <c r="CB24" i="17"/>
  <c r="CC24" i="17"/>
  <c r="CD24" i="17"/>
  <c r="CE24" i="17"/>
  <c r="CF24" i="17"/>
  <c r="CH24" i="17"/>
  <c r="CJ24" i="17"/>
  <c r="CM24" i="17"/>
  <c r="CP24" i="17"/>
  <c r="CS24" i="17"/>
  <c r="CV24" i="17"/>
  <c r="CY24" i="17"/>
  <c r="DB24" i="17"/>
  <c r="DC24" i="17"/>
  <c r="DD24" i="17"/>
  <c r="DE24" i="17"/>
  <c r="DF24" i="17"/>
  <c r="DG24" i="17"/>
  <c r="DH24" i="17"/>
  <c r="DJ24" i="17"/>
  <c r="DL24" i="17"/>
  <c r="DO24" i="17"/>
  <c r="DR24" i="17"/>
  <c r="DU24" i="17"/>
  <c r="DX24" i="17"/>
  <c r="EA24" i="17"/>
  <c r="ED24" i="17"/>
  <c r="EE24" i="17"/>
  <c r="EF24" i="17"/>
  <c r="EG24" i="17"/>
  <c r="EH24" i="17"/>
  <c r="EI24" i="17"/>
  <c r="EJ24" i="17"/>
  <c r="EL24" i="17"/>
  <c r="EN24" i="17"/>
  <c r="EQ24" i="17"/>
  <c r="ET24" i="17"/>
  <c r="EW24" i="17"/>
  <c r="EZ24" i="17"/>
  <c r="FD24" i="17"/>
  <c r="FC24" i="17" s="1"/>
  <c r="FF24" i="17"/>
  <c r="FG24" i="17"/>
  <c r="FH24" i="17"/>
  <c r="FI24" i="17"/>
  <c r="FJ24" i="17"/>
  <c r="FK24" i="17"/>
  <c r="FL24" i="17"/>
  <c r="B25" i="17"/>
  <c r="D25" i="17"/>
  <c r="G25" i="17"/>
  <c r="J25" i="17"/>
  <c r="M25" i="17"/>
  <c r="P25" i="17"/>
  <c r="S25" i="17"/>
  <c r="AD25" i="17"/>
  <c r="AF25" i="17"/>
  <c r="AI25" i="17"/>
  <c r="AL25" i="17"/>
  <c r="AO25" i="17"/>
  <c r="AR25" i="17"/>
  <c r="AU25" i="17"/>
  <c r="BF25" i="17"/>
  <c r="BH25" i="17"/>
  <c r="BK25" i="17"/>
  <c r="BN25" i="17"/>
  <c r="BQ25" i="17"/>
  <c r="BT25" i="17"/>
  <c r="BW25" i="17"/>
  <c r="CH25" i="17"/>
  <c r="CJ25" i="17"/>
  <c r="CM25" i="17"/>
  <c r="CP25" i="17"/>
  <c r="CS25" i="17"/>
  <c r="CV25" i="17"/>
  <c r="CY25" i="17"/>
  <c r="DJ25" i="17"/>
  <c r="DL25" i="17"/>
  <c r="DO25" i="17"/>
  <c r="DR25" i="17"/>
  <c r="DU25" i="17"/>
  <c r="DX25" i="17"/>
  <c r="EA25" i="17"/>
  <c r="EL25" i="17"/>
  <c r="EN25" i="17"/>
  <c r="EQ25" i="17"/>
  <c r="ET25" i="17"/>
  <c r="EW25" i="17"/>
  <c r="EZ25" i="17"/>
  <c r="FD25" i="17"/>
  <c r="FC25" i="17" s="1"/>
  <c r="B26" i="17"/>
  <c r="D26" i="17"/>
  <c r="G26" i="17"/>
  <c r="J26" i="17"/>
  <c r="M26" i="17"/>
  <c r="P26" i="17"/>
  <c r="S26" i="17"/>
  <c r="AD26" i="17"/>
  <c r="AF26" i="17"/>
  <c r="AI26" i="17"/>
  <c r="AL26" i="17"/>
  <c r="AO26" i="17"/>
  <c r="AR26" i="17"/>
  <c r="AU26" i="17"/>
  <c r="BF26" i="17"/>
  <c r="BH26" i="17"/>
  <c r="BK26" i="17"/>
  <c r="BN26" i="17"/>
  <c r="BQ26" i="17"/>
  <c r="BT26" i="17"/>
  <c r="BW26" i="17"/>
  <c r="CH26" i="17"/>
  <c r="CJ26" i="17"/>
  <c r="CM26" i="17"/>
  <c r="CP26" i="17"/>
  <c r="CS26" i="17"/>
  <c r="CV26" i="17"/>
  <c r="CY26" i="17"/>
  <c r="DJ26" i="17"/>
  <c r="DL26" i="17"/>
  <c r="DO26" i="17"/>
  <c r="DR26" i="17"/>
  <c r="DU26" i="17"/>
  <c r="DX26" i="17"/>
  <c r="EA26" i="17"/>
  <c r="EL26" i="17"/>
  <c r="EN26" i="17"/>
  <c r="EQ26" i="17"/>
  <c r="ET26" i="17"/>
  <c r="EW26" i="17"/>
  <c r="EZ26" i="17"/>
  <c r="FC26" i="17"/>
  <c r="B27" i="17"/>
  <c r="D27" i="17"/>
  <c r="G27" i="17"/>
  <c r="J27" i="17"/>
  <c r="M27" i="17"/>
  <c r="P27" i="17"/>
  <c r="S27" i="17"/>
  <c r="AD27" i="17"/>
  <c r="AF27" i="17"/>
  <c r="AI27" i="17"/>
  <c r="AL27" i="17"/>
  <c r="AO27" i="17"/>
  <c r="AR27" i="17"/>
  <c r="AU27" i="17"/>
  <c r="BF27" i="17"/>
  <c r="BH27" i="17"/>
  <c r="BK27" i="17"/>
  <c r="BN27" i="17"/>
  <c r="BQ27" i="17"/>
  <c r="BT27" i="17"/>
  <c r="BW27" i="17"/>
  <c r="CH27" i="17"/>
  <c r="CJ27" i="17"/>
  <c r="CM27" i="17"/>
  <c r="CP27" i="17"/>
  <c r="CS27" i="17"/>
  <c r="CV27" i="17"/>
  <c r="CY27" i="17"/>
  <c r="DJ27" i="17"/>
  <c r="DL27" i="17"/>
  <c r="DO27" i="17"/>
  <c r="DR27" i="17"/>
  <c r="DU27" i="17"/>
  <c r="DX27" i="17"/>
  <c r="EA27" i="17"/>
  <c r="EL27" i="17"/>
  <c r="EN27" i="17"/>
  <c r="EQ27" i="17"/>
  <c r="ET27" i="17"/>
  <c r="EW27" i="17"/>
  <c r="EZ27" i="17"/>
  <c r="FC27" i="17"/>
  <c r="B28" i="17"/>
  <c r="D28" i="17"/>
  <c r="G28" i="17"/>
  <c r="J28" i="17"/>
  <c r="M28" i="17"/>
  <c r="P28" i="17"/>
  <c r="S28" i="17"/>
  <c r="AD28" i="17"/>
  <c r="AF28" i="17"/>
  <c r="AI28" i="17"/>
  <c r="AL28" i="17"/>
  <c r="AN28" i="17"/>
  <c r="AR28" i="17"/>
  <c r="AU28" i="17"/>
  <c r="BF28" i="17"/>
  <c r="BH28" i="17"/>
  <c r="BK28" i="17"/>
  <c r="BN28" i="17"/>
  <c r="BQ28" i="17"/>
  <c r="BT28" i="17"/>
  <c r="BW28" i="17"/>
  <c r="CH28" i="17"/>
  <c r="CJ28" i="17"/>
  <c r="CM28" i="17"/>
  <c r="CP28" i="17"/>
  <c r="CS28" i="17"/>
  <c r="CV28" i="17"/>
  <c r="CY28" i="17"/>
  <c r="DJ28" i="17"/>
  <c r="DL28" i="17"/>
  <c r="DO28" i="17"/>
  <c r="DR28" i="17"/>
  <c r="DU28" i="17"/>
  <c r="DX28" i="17"/>
  <c r="EA28" i="17"/>
  <c r="EL28" i="17"/>
  <c r="EN28" i="17"/>
  <c r="EQ28" i="17"/>
  <c r="ET28" i="17"/>
  <c r="EW28" i="17"/>
  <c r="EZ28" i="17"/>
  <c r="FD28" i="17"/>
  <c r="FC28" i="17" s="1"/>
  <c r="B29" i="17"/>
  <c r="D29" i="17"/>
  <c r="G29" i="17"/>
  <c r="J29" i="17"/>
  <c r="M29" i="17"/>
  <c r="P29" i="17"/>
  <c r="S29" i="17"/>
  <c r="AD29" i="17"/>
  <c r="AF29" i="17"/>
  <c r="AI29" i="17"/>
  <c r="AL29" i="17"/>
  <c r="AN29" i="17"/>
  <c r="AR29" i="17"/>
  <c r="AU29" i="17"/>
  <c r="BF29" i="17"/>
  <c r="BH29" i="17"/>
  <c r="BK29" i="17"/>
  <c r="BN29" i="17"/>
  <c r="BQ29" i="17"/>
  <c r="BT29" i="17"/>
  <c r="BW29" i="17"/>
  <c r="CJ29" i="17"/>
  <c r="CM29" i="17"/>
  <c r="CP29" i="17"/>
  <c r="CS29" i="17"/>
  <c r="CV29" i="17"/>
  <c r="CY29" i="17"/>
  <c r="DJ29" i="17"/>
  <c r="DL29" i="17"/>
  <c r="DO29" i="17"/>
  <c r="DR29" i="17"/>
  <c r="DU29" i="17"/>
  <c r="DX29" i="17"/>
  <c r="EA29" i="17"/>
  <c r="EN29" i="17"/>
  <c r="EQ29" i="17"/>
  <c r="ET29" i="17"/>
  <c r="EW29" i="17"/>
  <c r="FA29" i="17"/>
  <c r="EZ29" i="17" s="1"/>
  <c r="FC29" i="17"/>
  <c r="B31" i="17"/>
  <c r="V31" i="17"/>
  <c r="W31" i="17"/>
  <c r="X31" i="17"/>
  <c r="Y31" i="17"/>
  <c r="Z31" i="17"/>
  <c r="AA31" i="17"/>
  <c r="AB31" i="17"/>
  <c r="AD31" i="17"/>
  <c r="BB31" i="17"/>
  <c r="BD31" i="17"/>
  <c r="BF31" i="17"/>
  <c r="BZ31" i="17"/>
  <c r="CA31" i="17"/>
  <c r="CB31" i="17"/>
  <c r="CC31" i="17"/>
  <c r="CD31" i="17"/>
  <c r="CE31" i="17"/>
  <c r="CF31" i="17"/>
  <c r="CH31" i="17"/>
  <c r="DB31" i="17"/>
  <c r="DC31" i="17"/>
  <c r="DD31" i="17"/>
  <c r="DE31" i="17"/>
  <c r="DF31" i="17"/>
  <c r="DG31" i="17"/>
  <c r="DH31" i="17"/>
  <c r="DJ31" i="17"/>
  <c r="ED31" i="17"/>
  <c r="EE31" i="17"/>
  <c r="EF31" i="17"/>
  <c r="EG31" i="17"/>
  <c r="EH31" i="17"/>
  <c r="EI31" i="17"/>
  <c r="EJ31" i="17"/>
  <c r="FF31" i="17"/>
  <c r="FG31" i="17"/>
  <c r="FH31" i="17"/>
  <c r="FI31" i="17"/>
  <c r="FJ31" i="17"/>
  <c r="FK31" i="17"/>
  <c r="FL31" i="17"/>
  <c r="D33" i="17"/>
  <c r="G33" i="17"/>
  <c r="J33" i="17"/>
  <c r="M33" i="17"/>
  <c r="P33" i="17"/>
  <c r="S33" i="17"/>
  <c r="AF33" i="17"/>
  <c r="AI33" i="17"/>
  <c r="AL33" i="17"/>
  <c r="AN33" i="17"/>
  <c r="AR33" i="17"/>
  <c r="AU33" i="17"/>
  <c r="BH33" i="17"/>
  <c r="BK33" i="17"/>
  <c r="BN33" i="17"/>
  <c r="BQ33" i="17"/>
  <c r="BT33" i="17"/>
  <c r="BW33" i="17"/>
  <c r="CJ33" i="17"/>
  <c r="CM33" i="17"/>
  <c r="CP33" i="17"/>
  <c r="CS33" i="17"/>
  <c r="CV33" i="17"/>
  <c r="CY33" i="17"/>
  <c r="DL33" i="17"/>
  <c r="DO33" i="17"/>
  <c r="DR33" i="17"/>
  <c r="DU33" i="17"/>
  <c r="DX33" i="17"/>
  <c r="EA33" i="17"/>
  <c r="EN33" i="17"/>
  <c r="EQ33" i="17"/>
  <c r="ET33" i="17"/>
  <c r="EW33" i="17"/>
  <c r="EZ33" i="17"/>
  <c r="FC33" i="17"/>
  <c r="D34" i="17"/>
  <c r="G34" i="17"/>
  <c r="J34" i="17"/>
  <c r="M34" i="17"/>
  <c r="P34" i="17"/>
  <c r="S34" i="17"/>
  <c r="AF34" i="17"/>
  <c r="AI34" i="17"/>
  <c r="AL34" i="17"/>
  <c r="AN34" i="17"/>
  <c r="AO34" i="17"/>
  <c r="AR34" i="17"/>
  <c r="AU34" i="17"/>
  <c r="BH34" i="17"/>
  <c r="BK34" i="17"/>
  <c r="BN34" i="17"/>
  <c r="BQ34" i="17"/>
  <c r="BT34" i="17"/>
  <c r="BW34" i="17"/>
  <c r="CJ34" i="17"/>
  <c r="CM34" i="17"/>
  <c r="CP34" i="17"/>
  <c r="CS34" i="17"/>
  <c r="CV34" i="17"/>
  <c r="CY34" i="17"/>
  <c r="DL34" i="17"/>
  <c r="DO34" i="17"/>
  <c r="DR34" i="17"/>
  <c r="DU34" i="17"/>
  <c r="DX34" i="17"/>
  <c r="EA34" i="17"/>
  <c r="EN34" i="17"/>
  <c r="EQ34" i="17"/>
  <c r="ET34" i="17"/>
  <c r="EW34" i="17"/>
  <c r="EZ34" i="17"/>
  <c r="FC34" i="17"/>
  <c r="D35" i="17"/>
  <c r="G35" i="17"/>
  <c r="J35" i="17"/>
  <c r="M35" i="17"/>
  <c r="P35" i="17"/>
  <c r="S35" i="17"/>
  <c r="AF35" i="17"/>
  <c r="AI35" i="17"/>
  <c r="AL35" i="17"/>
  <c r="AO35" i="17"/>
  <c r="AR35" i="17"/>
  <c r="AU35" i="17"/>
  <c r="BH35" i="17"/>
  <c r="BK35" i="17"/>
  <c r="BN35" i="17"/>
  <c r="BQ35" i="17"/>
  <c r="BT35" i="17"/>
  <c r="BW35" i="17"/>
  <c r="CJ35" i="17"/>
  <c r="CM35" i="17"/>
  <c r="CP35" i="17"/>
  <c r="CS35" i="17"/>
  <c r="CV35" i="17"/>
  <c r="CY35" i="17"/>
  <c r="DL35" i="17"/>
  <c r="DO35" i="17"/>
  <c r="DR35" i="17"/>
  <c r="DU35" i="17"/>
  <c r="DX35" i="17"/>
  <c r="EA35" i="17"/>
  <c r="EN35" i="17"/>
  <c r="EQ35" i="17"/>
  <c r="ET35" i="17"/>
  <c r="EW35" i="17"/>
  <c r="EZ35" i="17"/>
  <c r="FC35" i="17"/>
  <c r="D36" i="17"/>
  <c r="G36" i="17"/>
  <c r="J36" i="17"/>
  <c r="M36" i="17"/>
  <c r="P36" i="17"/>
  <c r="S36" i="17"/>
  <c r="AF36" i="17"/>
  <c r="AI36" i="17"/>
  <c r="AL36" i="17"/>
  <c r="AO36" i="17"/>
  <c r="AR36" i="17"/>
  <c r="AU36" i="17"/>
  <c r="BH36" i="17"/>
  <c r="BK36" i="17"/>
  <c r="BN36" i="17"/>
  <c r="BQ36" i="17"/>
  <c r="BT36" i="17"/>
  <c r="BW36" i="17"/>
  <c r="CJ36" i="17"/>
  <c r="CM36" i="17"/>
  <c r="CP36" i="17"/>
  <c r="CS36" i="17"/>
  <c r="CV36" i="17"/>
  <c r="CY36" i="17"/>
  <c r="DL36" i="17"/>
  <c r="DO36" i="17"/>
  <c r="DR36" i="17"/>
  <c r="DU36" i="17"/>
  <c r="DX36" i="17"/>
  <c r="EA36" i="17"/>
  <c r="EN36" i="17"/>
  <c r="EQ36" i="17"/>
  <c r="ET36" i="17"/>
  <c r="EW36" i="17"/>
  <c r="EZ36" i="17"/>
  <c r="FC36" i="17"/>
  <c r="D37" i="17"/>
  <c r="G37" i="17"/>
  <c r="J37" i="17"/>
  <c r="M37" i="17"/>
  <c r="P37" i="17"/>
  <c r="S37" i="17"/>
  <c r="AF37" i="17"/>
  <c r="AI37" i="17"/>
  <c r="AL37" i="17"/>
  <c r="AO37" i="17"/>
  <c r="AR37" i="17"/>
  <c r="AU37" i="17"/>
  <c r="BH37" i="17"/>
  <c r="BK37" i="17"/>
  <c r="BN37" i="17"/>
  <c r="BQ37" i="17"/>
  <c r="BT37" i="17"/>
  <c r="BW37" i="17"/>
  <c r="CJ37" i="17"/>
  <c r="CM37" i="17"/>
  <c r="CP37" i="17"/>
  <c r="CS37" i="17"/>
  <c r="CV37" i="17"/>
  <c r="CY37" i="17"/>
  <c r="DL37" i="17"/>
  <c r="DO37" i="17"/>
  <c r="DR37" i="17"/>
  <c r="DU37" i="17"/>
  <c r="DX37" i="17"/>
  <c r="EA37" i="17"/>
  <c r="EN37" i="17"/>
  <c r="EQ37" i="17"/>
  <c r="ET37" i="17"/>
  <c r="EW37" i="17"/>
  <c r="EZ37" i="17"/>
  <c r="FC37" i="17"/>
  <c r="D38" i="17"/>
  <c r="G38" i="17"/>
  <c r="J38" i="17"/>
  <c r="M38" i="17"/>
  <c r="P38" i="17"/>
  <c r="S38" i="17"/>
  <c r="AF38" i="17"/>
  <c r="AI38" i="17"/>
  <c r="AL38" i="17"/>
  <c r="AO38" i="17"/>
  <c r="AR38" i="17"/>
  <c r="AU38" i="17"/>
  <c r="BH38" i="17"/>
  <c r="BK38" i="17"/>
  <c r="BN38" i="17"/>
  <c r="BQ38" i="17"/>
  <c r="BT38" i="17"/>
  <c r="BW38" i="17"/>
  <c r="CJ38" i="17"/>
  <c r="CM38" i="17"/>
  <c r="CP38" i="17"/>
  <c r="CS38" i="17"/>
  <c r="CV38" i="17"/>
  <c r="CY38" i="17"/>
  <c r="DL38" i="17"/>
  <c r="DO38" i="17"/>
  <c r="DR38" i="17"/>
  <c r="DU38" i="17"/>
  <c r="DX38" i="17"/>
  <c r="EA38" i="17"/>
  <c r="EN38" i="17"/>
  <c r="EQ38" i="17"/>
  <c r="ET38" i="17"/>
  <c r="EW38" i="17"/>
  <c r="EZ38" i="17"/>
  <c r="FC38" i="17"/>
  <c r="D39" i="17"/>
  <c r="G39" i="17"/>
  <c r="J39" i="17"/>
  <c r="M39" i="17"/>
  <c r="P39" i="17"/>
  <c r="S39" i="17"/>
  <c r="AF39" i="17"/>
  <c r="AI39" i="17"/>
  <c r="AL39" i="17"/>
  <c r="AO39" i="17"/>
  <c r="AR39" i="17"/>
  <c r="AU39" i="17"/>
  <c r="BH39" i="17"/>
  <c r="BK39" i="17"/>
  <c r="BN39" i="17"/>
  <c r="BQ39" i="17"/>
  <c r="BT39" i="17"/>
  <c r="BW39" i="17"/>
  <c r="CJ39" i="17"/>
  <c r="CM39" i="17"/>
  <c r="CP39" i="17"/>
  <c r="CS39" i="17"/>
  <c r="CV39" i="17"/>
  <c r="CY39" i="17"/>
  <c r="DL39" i="17"/>
  <c r="DO39" i="17"/>
  <c r="DR39" i="17"/>
  <c r="DU39" i="17"/>
  <c r="DX39" i="17"/>
  <c r="EA39" i="17"/>
  <c r="EN39" i="17"/>
  <c r="EQ39" i="17"/>
  <c r="ET39" i="17"/>
  <c r="EW39" i="17"/>
  <c r="EZ39" i="17"/>
  <c r="FC39" i="17"/>
  <c r="D40" i="17"/>
  <c r="G40" i="17"/>
  <c r="J40" i="17"/>
  <c r="M40" i="17"/>
  <c r="P40" i="17"/>
  <c r="S40" i="17"/>
  <c r="AF40" i="17"/>
  <c r="AI40" i="17"/>
  <c r="AL40" i="17"/>
  <c r="AO40" i="17"/>
  <c r="AR40" i="17"/>
  <c r="AU40" i="17"/>
  <c r="BH40" i="17"/>
  <c r="BK40" i="17"/>
  <c r="BN40" i="17"/>
  <c r="BQ40" i="17"/>
  <c r="BT40" i="17"/>
  <c r="BW40" i="17"/>
  <c r="CJ40" i="17"/>
  <c r="CM40" i="17"/>
  <c r="CP40" i="17"/>
  <c r="CS40" i="17"/>
  <c r="CV40" i="17"/>
  <c r="CY40" i="17"/>
  <c r="DL40" i="17"/>
  <c r="DO40" i="17"/>
  <c r="DR40" i="17"/>
  <c r="DU40" i="17"/>
  <c r="DX40" i="17"/>
  <c r="EA40" i="17"/>
  <c r="EN40" i="17"/>
  <c r="EQ40" i="17"/>
  <c r="ET40" i="17"/>
  <c r="EW40" i="17"/>
  <c r="EZ40" i="17"/>
  <c r="FC40" i="17"/>
  <c r="D41" i="17"/>
  <c r="G41" i="17"/>
  <c r="J41" i="17"/>
  <c r="M41" i="17"/>
  <c r="P41" i="17"/>
  <c r="S41" i="17"/>
  <c r="AF41" i="17"/>
  <c r="AI41" i="17"/>
  <c r="AL41" i="17"/>
  <c r="AO41" i="17"/>
  <c r="AR41" i="17"/>
  <c r="AU41" i="17"/>
  <c r="AX41" i="17"/>
  <c r="AY41" i="17"/>
  <c r="AZ41" i="17"/>
  <c r="BA41" i="17"/>
  <c r="BC41" i="17"/>
  <c r="BH41" i="17"/>
  <c r="BK41" i="17"/>
  <c r="BN41" i="17"/>
  <c r="BQ41" i="17"/>
  <c r="BT41" i="17"/>
  <c r="BW41" i="17"/>
  <c r="CJ41" i="17"/>
  <c r="CM41" i="17"/>
  <c r="CP41" i="17"/>
  <c r="CS41" i="17"/>
  <c r="CV41" i="17"/>
  <c r="CY41" i="17"/>
  <c r="DL41" i="17"/>
  <c r="DO41" i="17"/>
  <c r="DR41" i="17"/>
  <c r="DU41" i="17"/>
  <c r="DX41" i="17"/>
  <c r="EA41" i="17"/>
  <c r="EN41" i="17"/>
  <c r="EQ41" i="17"/>
  <c r="ET41" i="17"/>
  <c r="EW41" i="17"/>
  <c r="EZ41" i="17"/>
  <c r="FC41" i="17"/>
  <c r="D42" i="17"/>
  <c r="G42" i="17"/>
  <c r="J42" i="17"/>
  <c r="M42" i="17"/>
  <c r="P42" i="17"/>
  <c r="S42" i="17"/>
  <c r="AF42" i="17"/>
  <c r="AI42" i="17"/>
  <c r="AL42" i="17"/>
  <c r="AO42" i="17"/>
  <c r="AR42" i="17"/>
  <c r="AU42" i="17"/>
  <c r="BH42" i="17"/>
  <c r="BK42" i="17"/>
  <c r="BN42" i="17"/>
  <c r="BQ42" i="17"/>
  <c r="BT42" i="17"/>
  <c r="BW42" i="17"/>
  <c r="CJ42" i="17"/>
  <c r="CM42" i="17"/>
  <c r="CP42" i="17"/>
  <c r="CS42" i="17"/>
  <c r="CV42" i="17"/>
  <c r="CY42" i="17"/>
  <c r="DL42" i="17"/>
  <c r="DO42" i="17"/>
  <c r="DR42" i="17"/>
  <c r="DU42" i="17"/>
  <c r="DX42" i="17"/>
  <c r="EA42" i="17"/>
  <c r="EN42" i="17"/>
  <c r="EQ42" i="17"/>
  <c r="ET42" i="17"/>
  <c r="EW42" i="17"/>
  <c r="EZ42" i="17"/>
  <c r="FC42" i="17"/>
  <c r="D43" i="17"/>
  <c r="G43" i="17"/>
  <c r="J43" i="17"/>
  <c r="M43" i="17"/>
  <c r="P43" i="17"/>
  <c r="S43" i="17"/>
  <c r="AF43" i="17"/>
  <c r="AI43" i="17"/>
  <c r="AL43" i="17"/>
  <c r="AO43" i="17"/>
  <c r="AR43" i="17"/>
  <c r="AU43" i="17"/>
  <c r="BH43" i="17"/>
  <c r="BK43" i="17"/>
  <c r="BN43" i="17"/>
  <c r="BQ43" i="17"/>
  <c r="BT43" i="17"/>
  <c r="BW43" i="17"/>
  <c r="CJ43" i="17"/>
  <c r="CM43" i="17"/>
  <c r="CP43" i="17"/>
  <c r="CS43" i="17"/>
  <c r="CV43" i="17"/>
  <c r="CY43" i="17"/>
  <c r="DL43" i="17"/>
  <c r="DO43" i="17"/>
  <c r="DR43" i="17"/>
  <c r="DU43" i="17"/>
  <c r="DX43" i="17"/>
  <c r="EA43" i="17"/>
  <c r="EN43" i="17"/>
  <c r="EQ43" i="17"/>
  <c r="ET43" i="17"/>
  <c r="EW43" i="17"/>
  <c r="EZ43" i="17"/>
  <c r="FC43" i="17"/>
  <c r="D44" i="17"/>
  <c r="G44" i="17"/>
  <c r="J44" i="17"/>
  <c r="M44" i="17"/>
  <c r="P44" i="17"/>
  <c r="S44" i="17"/>
  <c r="AF44" i="17"/>
  <c r="AI44" i="17"/>
  <c r="AL44" i="17"/>
  <c r="AO44" i="17"/>
  <c r="AR44" i="17"/>
  <c r="AU44" i="17"/>
  <c r="BH44" i="17"/>
  <c r="BK44" i="17"/>
  <c r="BN44" i="17"/>
  <c r="BQ44" i="17"/>
  <c r="BT44" i="17"/>
  <c r="BW44" i="17"/>
  <c r="CJ44" i="17"/>
  <c r="CM44" i="17"/>
  <c r="CP44" i="17"/>
  <c r="CS44" i="17"/>
  <c r="CV44" i="17"/>
  <c r="CY44" i="17"/>
  <c r="DL44" i="17"/>
  <c r="DO44" i="17"/>
  <c r="DR44" i="17"/>
  <c r="DU44" i="17"/>
  <c r="DX44" i="17"/>
  <c r="EA44" i="17"/>
  <c r="EN44" i="17"/>
  <c r="EQ44" i="17"/>
  <c r="ET44" i="17"/>
  <c r="EW44" i="17"/>
  <c r="EZ44" i="17"/>
  <c r="FC44" i="17"/>
  <c r="D45" i="17"/>
  <c r="G45" i="17"/>
  <c r="J45" i="17"/>
  <c r="M45" i="17"/>
  <c r="P45" i="17"/>
  <c r="S45" i="17"/>
  <c r="AF45" i="17"/>
  <c r="AI45" i="17"/>
  <c r="AL45" i="17"/>
  <c r="AN45" i="17"/>
  <c r="AR45" i="17"/>
  <c r="AU45" i="17"/>
  <c r="BH45" i="17"/>
  <c r="BK45" i="17"/>
  <c r="BN45" i="17"/>
  <c r="BQ45" i="17"/>
  <c r="BT45" i="17"/>
  <c r="BW45" i="17"/>
  <c r="CJ45" i="17"/>
  <c r="CM45" i="17"/>
  <c r="CP45" i="17"/>
  <c r="CS45" i="17"/>
  <c r="CV45" i="17"/>
  <c r="CY45" i="17"/>
  <c r="DL45" i="17"/>
  <c r="DO45" i="17"/>
  <c r="DR45" i="17"/>
  <c r="DU45" i="17"/>
  <c r="DX45" i="17"/>
  <c r="EA45" i="17"/>
  <c r="EN45" i="17"/>
  <c r="EQ45" i="17"/>
  <c r="ET45" i="17"/>
  <c r="EW45" i="17"/>
  <c r="EZ45" i="17"/>
  <c r="FC45" i="17"/>
  <c r="D46" i="17"/>
  <c r="G46" i="17"/>
  <c r="J46" i="17"/>
  <c r="M46" i="17"/>
  <c r="P46" i="17"/>
  <c r="S46" i="17"/>
  <c r="AF46" i="17"/>
  <c r="AI46" i="17"/>
  <c r="AL46" i="17"/>
  <c r="AN46" i="17"/>
  <c r="AR46" i="17"/>
  <c r="AU46" i="17"/>
  <c r="BH46" i="17"/>
  <c r="BK46" i="17"/>
  <c r="BN46" i="17"/>
  <c r="BQ46" i="17"/>
  <c r="BT46" i="17"/>
  <c r="BW46" i="17"/>
  <c r="CJ46" i="17"/>
  <c r="CM46" i="17"/>
  <c r="CP46" i="17"/>
  <c r="CS46" i="17"/>
  <c r="CV46" i="17"/>
  <c r="CY46" i="17"/>
  <c r="DL46" i="17"/>
  <c r="DO46" i="17"/>
  <c r="DR46" i="17"/>
  <c r="DU46" i="17"/>
  <c r="DX46" i="17"/>
  <c r="EA46" i="17"/>
  <c r="EL46" i="17"/>
  <c r="EN46" i="17"/>
  <c r="EQ46" i="17"/>
  <c r="ET46" i="17"/>
  <c r="EW46" i="17"/>
  <c r="EZ46" i="17"/>
  <c r="FC46" i="17"/>
  <c r="B48" i="17"/>
  <c r="V48" i="17"/>
  <c r="W48" i="17"/>
  <c r="X48" i="17"/>
  <c r="Y48" i="17"/>
  <c r="Z48" i="17"/>
  <c r="AA48" i="17"/>
  <c r="AB48" i="17"/>
  <c r="AD48" i="17"/>
  <c r="BF48" i="17"/>
  <c r="BZ48" i="17"/>
  <c r="CA48" i="17"/>
  <c r="CB48" i="17"/>
  <c r="CC48" i="17"/>
  <c r="CD48" i="17"/>
  <c r="CE48" i="17"/>
  <c r="CF48" i="17"/>
  <c r="DB48" i="17"/>
  <c r="DC48" i="17"/>
  <c r="DD48" i="17"/>
  <c r="DE48" i="17"/>
  <c r="DF48" i="17"/>
  <c r="DG48" i="17"/>
  <c r="DH48" i="17"/>
  <c r="DJ48" i="17"/>
  <c r="ED48" i="17"/>
  <c r="EE48" i="17"/>
  <c r="EF48" i="17"/>
  <c r="EG48" i="17"/>
  <c r="EH48" i="17"/>
  <c r="EI48" i="17"/>
  <c r="EJ48" i="17"/>
  <c r="FF48" i="17"/>
  <c r="FG48" i="17"/>
  <c r="FH48" i="17"/>
  <c r="FI48" i="17"/>
  <c r="FJ48" i="17"/>
  <c r="FK48" i="17"/>
  <c r="FL48" i="17"/>
  <c r="D50" i="17"/>
  <c r="G50" i="17"/>
  <c r="J50" i="17"/>
  <c r="M50" i="17"/>
  <c r="P50" i="17"/>
  <c r="S50" i="17"/>
  <c r="AF50" i="17"/>
  <c r="AI50" i="17"/>
  <c r="AL50" i="17"/>
  <c r="AN50" i="17"/>
  <c r="AR50" i="17"/>
  <c r="AU50" i="17"/>
  <c r="BH50" i="17"/>
  <c r="BK50" i="17"/>
  <c r="BN50" i="17"/>
  <c r="BQ50" i="17"/>
  <c r="BT50" i="17"/>
  <c r="BW50" i="17"/>
  <c r="CJ50" i="17"/>
  <c r="CM50" i="17"/>
  <c r="CP50" i="17"/>
  <c r="CS50" i="17"/>
  <c r="CV50" i="17"/>
  <c r="CY50" i="17"/>
  <c r="DL50" i="17"/>
  <c r="DO50" i="17"/>
  <c r="DR50" i="17"/>
  <c r="DU50" i="17"/>
  <c r="DX50" i="17"/>
  <c r="EA50" i="17"/>
  <c r="EN50" i="17"/>
  <c r="EQ50" i="17"/>
  <c r="ET50" i="17"/>
  <c r="EW50" i="17"/>
  <c r="EZ50" i="17"/>
  <c r="FC50" i="17"/>
  <c r="D51" i="17"/>
  <c r="G51" i="17"/>
  <c r="J51" i="17"/>
  <c r="M51" i="17"/>
  <c r="P51" i="17"/>
  <c r="S51" i="17"/>
  <c r="AF51" i="17"/>
  <c r="AI51" i="17"/>
  <c r="AL51" i="17"/>
  <c r="AN51" i="17"/>
  <c r="AO51" i="17"/>
  <c r="AR51" i="17"/>
  <c r="AU51" i="17"/>
  <c r="BH51" i="17"/>
  <c r="BK51" i="17"/>
  <c r="BN51" i="17"/>
  <c r="BQ51" i="17"/>
  <c r="BT51" i="17"/>
  <c r="BW51" i="17"/>
  <c r="CJ51" i="17"/>
  <c r="CM51" i="17"/>
  <c r="CP51" i="17"/>
  <c r="CS51" i="17"/>
  <c r="CV51" i="17"/>
  <c r="CY51" i="17"/>
  <c r="DL51" i="17"/>
  <c r="DO51" i="17"/>
  <c r="DR51" i="17"/>
  <c r="DU51" i="17"/>
  <c r="DX51" i="17"/>
  <c r="EA51" i="17"/>
  <c r="EN51" i="17"/>
  <c r="EQ51" i="17"/>
  <c r="ET51" i="17"/>
  <c r="EW51" i="17"/>
  <c r="EZ51" i="17"/>
  <c r="FC51" i="17"/>
  <c r="D52" i="17"/>
  <c r="G52" i="17"/>
  <c r="J52" i="17"/>
  <c r="M52" i="17"/>
  <c r="P52" i="17"/>
  <c r="S52" i="17"/>
  <c r="AF52" i="17"/>
  <c r="AI52" i="17"/>
  <c r="AL52" i="17"/>
  <c r="AO52" i="17"/>
  <c r="AR52" i="17"/>
  <c r="AU52" i="17"/>
  <c r="BH52" i="17"/>
  <c r="BK52" i="17"/>
  <c r="BN52" i="17"/>
  <c r="BQ52" i="17"/>
  <c r="BT52" i="17"/>
  <c r="BW52" i="17"/>
  <c r="CJ52" i="17"/>
  <c r="CM52" i="17"/>
  <c r="CP52" i="17"/>
  <c r="CS52" i="17"/>
  <c r="CV52" i="17"/>
  <c r="CY52" i="17"/>
  <c r="DL52" i="17"/>
  <c r="DO52" i="17"/>
  <c r="DR52" i="17"/>
  <c r="DU52" i="17"/>
  <c r="DX52" i="17"/>
  <c r="EA52" i="17"/>
  <c r="EN52" i="17"/>
  <c r="EQ52" i="17"/>
  <c r="ET52" i="17"/>
  <c r="EW52" i="17"/>
  <c r="EZ52" i="17"/>
  <c r="FC52" i="17"/>
  <c r="D53" i="17"/>
  <c r="G53" i="17"/>
  <c r="J53" i="17"/>
  <c r="M53" i="17"/>
  <c r="P53" i="17"/>
  <c r="S53" i="17"/>
  <c r="AF53" i="17"/>
  <c r="AI53" i="17"/>
  <c r="AL53" i="17"/>
  <c r="AO53" i="17"/>
  <c r="AR53" i="17"/>
  <c r="AU53" i="17"/>
  <c r="BH53" i="17"/>
  <c r="BK53" i="17"/>
  <c r="BN53" i="17"/>
  <c r="BQ53" i="17"/>
  <c r="BT53" i="17"/>
  <c r="BW53" i="17"/>
  <c r="CJ53" i="17"/>
  <c r="CM53" i="17"/>
  <c r="CP53" i="17"/>
  <c r="CS53" i="17"/>
  <c r="CV53" i="17"/>
  <c r="CY53" i="17"/>
  <c r="DL53" i="17"/>
  <c r="DO53" i="17"/>
  <c r="DR53" i="17"/>
  <c r="DU53" i="17"/>
  <c r="DX53" i="17"/>
  <c r="EA53" i="17"/>
  <c r="EN53" i="17"/>
  <c r="EQ53" i="17"/>
  <c r="ET53" i="17"/>
  <c r="EW53" i="17"/>
  <c r="EZ53" i="17"/>
  <c r="FC53" i="17"/>
  <c r="D54" i="17"/>
  <c r="G54" i="17"/>
  <c r="J54" i="17"/>
  <c r="M54" i="17"/>
  <c r="P54" i="17"/>
  <c r="S54" i="17"/>
  <c r="AF54" i="17"/>
  <c r="AI54" i="17"/>
  <c r="AL54" i="17"/>
  <c r="AO54" i="17"/>
  <c r="AR54" i="17"/>
  <c r="AU54" i="17"/>
  <c r="BH54" i="17"/>
  <c r="BK54" i="17"/>
  <c r="BN54" i="17"/>
  <c r="BQ54" i="17"/>
  <c r="BT54" i="17"/>
  <c r="BW54" i="17"/>
  <c r="CJ54" i="17"/>
  <c r="CM54" i="17"/>
  <c r="CP54" i="17"/>
  <c r="CS54" i="17"/>
  <c r="CV54" i="17"/>
  <c r="CY54" i="17"/>
  <c r="DL54" i="17"/>
  <c r="DO54" i="17"/>
  <c r="DR54" i="17"/>
  <c r="DU54" i="17"/>
  <c r="DX54" i="17"/>
  <c r="EA54" i="17"/>
  <c r="EN54" i="17"/>
  <c r="EQ54" i="17"/>
  <c r="ET54" i="17"/>
  <c r="EW54" i="17"/>
  <c r="EZ54" i="17"/>
  <c r="FC54" i="17"/>
  <c r="D55" i="17"/>
  <c r="G55" i="17"/>
  <c r="J55" i="17"/>
  <c r="M55" i="17"/>
  <c r="P55" i="17"/>
  <c r="S55" i="17"/>
  <c r="AF55" i="17"/>
  <c r="AI55" i="17"/>
  <c r="AL55" i="17"/>
  <c r="AO55" i="17"/>
  <c r="AR55" i="17"/>
  <c r="AU55" i="17"/>
  <c r="BH55" i="17"/>
  <c r="BK55" i="17"/>
  <c r="BN55" i="17"/>
  <c r="BQ55" i="17"/>
  <c r="BT55" i="17"/>
  <c r="BW55" i="17"/>
  <c r="CJ55" i="17"/>
  <c r="CM55" i="17"/>
  <c r="CP55" i="17"/>
  <c r="CS55" i="17"/>
  <c r="CV55" i="17"/>
  <c r="CY55" i="17"/>
  <c r="DL55" i="17"/>
  <c r="DO55" i="17"/>
  <c r="DR55" i="17"/>
  <c r="DU55" i="17"/>
  <c r="DX55" i="17"/>
  <c r="EA55" i="17"/>
  <c r="EN55" i="17"/>
  <c r="EQ55" i="17"/>
  <c r="ET55" i="17"/>
  <c r="EW55" i="17"/>
  <c r="EZ55" i="17"/>
  <c r="FC55" i="17"/>
  <c r="D56" i="17"/>
  <c r="G56" i="17"/>
  <c r="J56" i="17"/>
  <c r="M56" i="17"/>
  <c r="P56" i="17"/>
  <c r="S56" i="17"/>
  <c r="AF56" i="17"/>
  <c r="AI56" i="17"/>
  <c r="AL56" i="17"/>
  <c r="AO56" i="17"/>
  <c r="AR56" i="17"/>
  <c r="AU56" i="17"/>
  <c r="BH56" i="17"/>
  <c r="BK56" i="17"/>
  <c r="BN56" i="17"/>
  <c r="BQ56" i="17"/>
  <c r="BT56" i="17"/>
  <c r="BW56" i="17"/>
  <c r="CJ56" i="17"/>
  <c r="CM56" i="17"/>
  <c r="CP56" i="17"/>
  <c r="CS56" i="17"/>
  <c r="CV56" i="17"/>
  <c r="CY56" i="17"/>
  <c r="DL56" i="17"/>
  <c r="DO56" i="17"/>
  <c r="DR56" i="17"/>
  <c r="DU56" i="17"/>
  <c r="DX56" i="17"/>
  <c r="EA56" i="17"/>
  <c r="EN56" i="17"/>
  <c r="EQ56" i="17"/>
  <c r="ET56" i="17"/>
  <c r="EW56" i="17"/>
  <c r="EZ56" i="17"/>
  <c r="FC56" i="17"/>
  <c r="D57" i="17"/>
  <c r="G57" i="17"/>
  <c r="J57" i="17"/>
  <c r="M57" i="17"/>
  <c r="P57" i="17"/>
  <c r="S57" i="17"/>
  <c r="AF57" i="17"/>
  <c r="AI57" i="17"/>
  <c r="AL57" i="17"/>
  <c r="AO57" i="17"/>
  <c r="AR57" i="17"/>
  <c r="AU57" i="17"/>
  <c r="BH57" i="17"/>
  <c r="BK57" i="17"/>
  <c r="BN57" i="17"/>
  <c r="BQ57" i="17"/>
  <c r="BT57" i="17"/>
  <c r="BW57" i="17"/>
  <c r="CJ57" i="17"/>
  <c r="CM57" i="17"/>
  <c r="CP57" i="17"/>
  <c r="CS57" i="17"/>
  <c r="CV57" i="17"/>
  <c r="CY57" i="17"/>
  <c r="DL57" i="17"/>
  <c r="DO57" i="17"/>
  <c r="DR57" i="17"/>
  <c r="DU57" i="17"/>
  <c r="DX57" i="17"/>
  <c r="EA57" i="17"/>
  <c r="EN57" i="17"/>
  <c r="EQ57" i="17"/>
  <c r="ET57" i="17"/>
  <c r="EW57" i="17"/>
  <c r="EZ57" i="17"/>
  <c r="FC57" i="17"/>
  <c r="D58" i="17"/>
  <c r="G58" i="17"/>
  <c r="J58" i="17"/>
  <c r="M58" i="17"/>
  <c r="P58" i="17"/>
  <c r="S58" i="17"/>
  <c r="AF58" i="17"/>
  <c r="AI58" i="17"/>
  <c r="AL58" i="17"/>
  <c r="AO58" i="17"/>
  <c r="AR58" i="17"/>
  <c r="AU58" i="17"/>
  <c r="AX58" i="17"/>
  <c r="AX48" i="17" s="1"/>
  <c r="AY58" i="17"/>
  <c r="AY48" i="17" s="1"/>
  <c r="AZ58" i="17"/>
  <c r="AZ48" i="17" s="1"/>
  <c r="BA58" i="17"/>
  <c r="BA48" i="17" s="1"/>
  <c r="BB58" i="17"/>
  <c r="BC58" i="17"/>
  <c r="BC48" i="17" s="1"/>
  <c r="BD58" i="17"/>
  <c r="BH58" i="17"/>
  <c r="BK58" i="17"/>
  <c r="BN58" i="17"/>
  <c r="BQ58" i="17"/>
  <c r="BT58" i="17"/>
  <c r="BW58" i="17"/>
  <c r="CJ58" i="17"/>
  <c r="CM58" i="17"/>
  <c r="CP58" i="17"/>
  <c r="CS58" i="17"/>
  <c r="CV58" i="17"/>
  <c r="CY58" i="17"/>
  <c r="DL58" i="17"/>
  <c r="DO58" i="17"/>
  <c r="DR58" i="17"/>
  <c r="DU58" i="17"/>
  <c r="DX58" i="17"/>
  <c r="EA58" i="17"/>
  <c r="EN58" i="17"/>
  <c r="EQ58" i="17"/>
  <c r="ET58" i="17"/>
  <c r="EW58" i="17"/>
  <c r="EZ58" i="17"/>
  <c r="FC58" i="17"/>
  <c r="D59" i="17"/>
  <c r="G59" i="17"/>
  <c r="J59" i="17"/>
  <c r="M59" i="17"/>
  <c r="P59" i="17"/>
  <c r="S59" i="17"/>
  <c r="AF59" i="17"/>
  <c r="AI59" i="17"/>
  <c r="AL59" i="17"/>
  <c r="AO59" i="17"/>
  <c r="AR59" i="17"/>
  <c r="AU59" i="17"/>
  <c r="BH59" i="17"/>
  <c r="BK59" i="17"/>
  <c r="BN59" i="17"/>
  <c r="BQ59" i="17"/>
  <c r="BT59" i="17"/>
  <c r="BW59" i="17"/>
  <c r="CJ59" i="17"/>
  <c r="CM59" i="17"/>
  <c r="CP59" i="17"/>
  <c r="CS59" i="17"/>
  <c r="CV59" i="17"/>
  <c r="CY59" i="17"/>
  <c r="DL59" i="17"/>
  <c r="DO59" i="17"/>
  <c r="DR59" i="17"/>
  <c r="DU59" i="17"/>
  <c r="DX59" i="17"/>
  <c r="EA59" i="17"/>
  <c r="EN59" i="17"/>
  <c r="EQ59" i="17"/>
  <c r="ET59" i="17"/>
  <c r="EW59" i="17"/>
  <c r="EZ59" i="17"/>
  <c r="FC59" i="17"/>
  <c r="D60" i="17"/>
  <c r="G60" i="17"/>
  <c r="J60" i="17"/>
  <c r="M60" i="17"/>
  <c r="P60" i="17"/>
  <c r="S60" i="17"/>
  <c r="AF60" i="17"/>
  <c r="AI60" i="17"/>
  <c r="AL60" i="17"/>
  <c r="AO60" i="17"/>
  <c r="AR60" i="17"/>
  <c r="AU60" i="17"/>
  <c r="BH60" i="17"/>
  <c r="BK60" i="17"/>
  <c r="BN60" i="17"/>
  <c r="BQ60" i="17"/>
  <c r="BT60" i="17"/>
  <c r="BW60" i="17"/>
  <c r="CJ60" i="17"/>
  <c r="CM60" i="17"/>
  <c r="CP60" i="17"/>
  <c r="CS60" i="17"/>
  <c r="CV60" i="17"/>
  <c r="CY60" i="17"/>
  <c r="DL60" i="17"/>
  <c r="DO60" i="17"/>
  <c r="DR60" i="17"/>
  <c r="DU60" i="17"/>
  <c r="DX60" i="17"/>
  <c r="EA60" i="17"/>
  <c r="EN60" i="17"/>
  <c r="EQ60" i="17"/>
  <c r="ET60" i="17"/>
  <c r="EW60" i="17"/>
  <c r="EZ60" i="17"/>
  <c r="FC60" i="17"/>
  <c r="D61" i="17"/>
  <c r="G61" i="17"/>
  <c r="J61" i="17"/>
  <c r="M61" i="17"/>
  <c r="P61" i="17"/>
  <c r="S61" i="17"/>
  <c r="AF61" i="17"/>
  <c r="AI61" i="17"/>
  <c r="AL61" i="17"/>
  <c r="AN61" i="17"/>
  <c r="AR61" i="17"/>
  <c r="AU61" i="17"/>
  <c r="BH61" i="17"/>
  <c r="BK61" i="17"/>
  <c r="BN61" i="17"/>
  <c r="BQ61" i="17"/>
  <c r="BT61" i="17"/>
  <c r="BW61" i="17"/>
  <c r="CJ61" i="17"/>
  <c r="CM61" i="17"/>
  <c r="CP61" i="17"/>
  <c r="CS61" i="17"/>
  <c r="CV61" i="17"/>
  <c r="CY61" i="17"/>
  <c r="DL61" i="17"/>
  <c r="DO61" i="17"/>
  <c r="DR61" i="17"/>
  <c r="DU61" i="17"/>
  <c r="DX61" i="17"/>
  <c r="EA61" i="17"/>
  <c r="EN61" i="17"/>
  <c r="EQ61" i="17"/>
  <c r="ET61" i="17"/>
  <c r="EW61" i="17"/>
  <c r="EZ61" i="17"/>
  <c r="FC61" i="17"/>
  <c r="D62" i="17"/>
  <c r="G62" i="17"/>
  <c r="J62" i="17"/>
  <c r="M62" i="17"/>
  <c r="P62" i="17"/>
  <c r="S62" i="17"/>
  <c r="AF62" i="17"/>
  <c r="AI62" i="17"/>
  <c r="AL62" i="17"/>
  <c r="AN62" i="17"/>
  <c r="AR62" i="17"/>
  <c r="AU62" i="17"/>
  <c r="BH62" i="17"/>
  <c r="BK62" i="17"/>
  <c r="BN62" i="17"/>
  <c r="BQ62" i="17"/>
  <c r="BT62" i="17"/>
  <c r="BW62" i="17"/>
  <c r="CJ62" i="17"/>
  <c r="CM62" i="17"/>
  <c r="CP62" i="17"/>
  <c r="CS62" i="17"/>
  <c r="CV62" i="17"/>
  <c r="CY62" i="17"/>
  <c r="DL62" i="17"/>
  <c r="DO62" i="17"/>
  <c r="DR62" i="17"/>
  <c r="DU62" i="17"/>
  <c r="DX62" i="17"/>
  <c r="EA62" i="17"/>
  <c r="EN62" i="17"/>
  <c r="EQ62" i="17"/>
  <c r="ET62" i="17"/>
  <c r="EW62" i="17"/>
  <c r="EZ62" i="17"/>
  <c r="FC62" i="17"/>
  <c r="D63" i="17"/>
  <c r="G63" i="17"/>
  <c r="J63" i="17"/>
  <c r="M63" i="17"/>
  <c r="P63" i="17"/>
  <c r="S63" i="17"/>
  <c r="AF63" i="17"/>
  <c r="AI63" i="17"/>
  <c r="AL63" i="17"/>
  <c r="AN63" i="17"/>
  <c r="AR63" i="17"/>
  <c r="AU63" i="17"/>
  <c r="BH63" i="17"/>
  <c r="BK63" i="17"/>
  <c r="BN63" i="17"/>
  <c r="BQ63" i="17"/>
  <c r="BT63" i="17"/>
  <c r="BW63" i="17"/>
  <c r="CH63" i="17"/>
  <c r="CJ63" i="17"/>
  <c r="CM63" i="17"/>
  <c r="CP63" i="17"/>
  <c r="CS63" i="17"/>
  <c r="CV63" i="17"/>
  <c r="CY63" i="17"/>
  <c r="DL63" i="17"/>
  <c r="DO63" i="17"/>
  <c r="DR63" i="17"/>
  <c r="DU63" i="17"/>
  <c r="DX63" i="17"/>
  <c r="EA63" i="17"/>
  <c r="EL63" i="17"/>
  <c r="EL48" i="17" s="1"/>
  <c r="EN63" i="17"/>
  <c r="EQ63" i="17"/>
  <c r="ET63" i="17"/>
  <c r="EW63" i="17"/>
  <c r="EZ63" i="17"/>
  <c r="FC63" i="17"/>
  <c r="B15" i="6"/>
  <c r="C15" i="6"/>
  <c r="D15" i="6"/>
  <c r="E15" i="6"/>
  <c r="F15" i="6"/>
  <c r="G15" i="6"/>
  <c r="I15" i="6"/>
  <c r="J15" i="6"/>
  <c r="K15" i="6"/>
  <c r="L15" i="6"/>
  <c r="M15" i="6"/>
  <c r="N15" i="6"/>
  <c r="O15" i="6"/>
  <c r="Q15" i="6"/>
  <c r="B16" i="6"/>
  <c r="C16" i="6"/>
  <c r="D16" i="6"/>
  <c r="E16" i="6"/>
  <c r="F16" i="6"/>
  <c r="G16" i="6"/>
  <c r="I16" i="6"/>
  <c r="J16" i="6"/>
  <c r="K16" i="6"/>
  <c r="L16" i="6"/>
  <c r="M16" i="6"/>
  <c r="N16" i="6"/>
  <c r="O16" i="6"/>
  <c r="Q16" i="6"/>
  <c r="B17" i="6"/>
  <c r="C17" i="6"/>
  <c r="D17" i="6"/>
  <c r="E17" i="6"/>
  <c r="F17" i="6"/>
  <c r="G17" i="6"/>
  <c r="I17" i="6"/>
  <c r="J17" i="6"/>
  <c r="K17" i="6"/>
  <c r="L17" i="6"/>
  <c r="M17" i="6"/>
  <c r="N17" i="6"/>
  <c r="O17" i="6"/>
  <c r="Q17" i="6"/>
  <c r="B18" i="6"/>
  <c r="C18" i="6"/>
  <c r="D18" i="6"/>
  <c r="E18" i="6"/>
  <c r="F18" i="6"/>
  <c r="G18" i="6"/>
  <c r="I18" i="6"/>
  <c r="J18" i="6"/>
  <c r="K18" i="6"/>
  <c r="L18" i="6"/>
  <c r="M18" i="6"/>
  <c r="N18" i="6"/>
  <c r="O18" i="6"/>
  <c r="Q18" i="6"/>
  <c r="B19" i="6"/>
  <c r="C19" i="6"/>
  <c r="D19" i="6"/>
  <c r="E19" i="6"/>
  <c r="F19" i="6"/>
  <c r="G19" i="6"/>
  <c r="I19" i="6"/>
  <c r="J19" i="6"/>
  <c r="K19" i="6"/>
  <c r="L19" i="6"/>
  <c r="M19" i="6"/>
  <c r="N19" i="6"/>
  <c r="O19" i="6"/>
  <c r="Q19" i="6"/>
  <c r="B20" i="6"/>
  <c r="C20" i="6"/>
  <c r="D20" i="6"/>
  <c r="E20" i="6"/>
  <c r="F20" i="6"/>
  <c r="G20" i="6"/>
  <c r="I20" i="6"/>
  <c r="J20" i="6"/>
  <c r="K20" i="6"/>
  <c r="L20" i="6"/>
  <c r="M20" i="6"/>
  <c r="N20" i="6"/>
  <c r="O20" i="6"/>
  <c r="Q20" i="6"/>
  <c r="B21" i="6"/>
  <c r="C21" i="6"/>
  <c r="D21" i="6"/>
  <c r="E21" i="6"/>
  <c r="F21" i="6"/>
  <c r="G21" i="6"/>
  <c r="I21" i="6"/>
  <c r="J21" i="6"/>
  <c r="K21" i="6"/>
  <c r="L21" i="6"/>
  <c r="M21" i="6"/>
  <c r="N21" i="6"/>
  <c r="O21" i="6"/>
  <c r="Q21" i="6"/>
  <c r="B22" i="6"/>
  <c r="C22" i="6"/>
  <c r="D22" i="6"/>
  <c r="E22" i="6"/>
  <c r="F22" i="6"/>
  <c r="G22" i="6"/>
  <c r="I22" i="6"/>
  <c r="J22" i="6"/>
  <c r="K22" i="6"/>
  <c r="L22" i="6"/>
  <c r="M22" i="6"/>
  <c r="N22" i="6"/>
  <c r="O22" i="6"/>
  <c r="Q22" i="6"/>
  <c r="B23" i="6"/>
  <c r="C23" i="6"/>
  <c r="D23" i="6"/>
  <c r="E23" i="6"/>
  <c r="F23" i="6"/>
  <c r="G23" i="6"/>
  <c r="I23" i="6"/>
  <c r="J23" i="6"/>
  <c r="K23" i="6"/>
  <c r="L23" i="6"/>
  <c r="M23" i="6"/>
  <c r="N23" i="6"/>
  <c r="O23" i="6"/>
  <c r="Q23" i="6"/>
  <c r="B24" i="6"/>
  <c r="C24" i="6"/>
  <c r="D24" i="6"/>
  <c r="E24" i="6"/>
  <c r="F24" i="6"/>
  <c r="G24" i="6"/>
  <c r="I24" i="6"/>
  <c r="J24" i="6"/>
  <c r="K24" i="6"/>
  <c r="L24" i="6"/>
  <c r="M24" i="6"/>
  <c r="N24" i="6"/>
  <c r="O24" i="6"/>
  <c r="Q24" i="6"/>
  <c r="B25" i="6"/>
  <c r="C25" i="6"/>
  <c r="D25" i="6"/>
  <c r="E25" i="6"/>
  <c r="F25" i="6"/>
  <c r="G25" i="6"/>
  <c r="I25" i="6"/>
  <c r="J25" i="6"/>
  <c r="K25" i="6"/>
  <c r="L25" i="6"/>
  <c r="M25" i="6"/>
  <c r="N25" i="6"/>
  <c r="O25" i="6"/>
  <c r="Q25" i="6"/>
  <c r="B26" i="6"/>
  <c r="C26" i="6"/>
  <c r="D26" i="6"/>
  <c r="E26" i="6"/>
  <c r="F26" i="6"/>
  <c r="G26" i="6"/>
  <c r="I26" i="6"/>
  <c r="J26" i="6"/>
  <c r="K26" i="6"/>
  <c r="L26" i="6"/>
  <c r="M26" i="6"/>
  <c r="N26" i="6"/>
  <c r="O26" i="6"/>
  <c r="Q26" i="6"/>
  <c r="B27" i="6"/>
  <c r="C27" i="6"/>
  <c r="D27" i="6"/>
  <c r="E27" i="6"/>
  <c r="F27" i="6"/>
  <c r="G27" i="6"/>
  <c r="I27" i="6"/>
  <c r="J27" i="6"/>
  <c r="K27" i="6"/>
  <c r="L27" i="6"/>
  <c r="M27" i="6"/>
  <c r="N27" i="6"/>
  <c r="O27" i="6"/>
  <c r="Q27" i="6"/>
  <c r="B28" i="6"/>
  <c r="C28" i="6"/>
  <c r="D28" i="6"/>
  <c r="E28" i="6"/>
  <c r="F28" i="6"/>
  <c r="G28" i="6"/>
  <c r="I28" i="6"/>
  <c r="J28" i="6"/>
  <c r="K28" i="6"/>
  <c r="L28" i="6"/>
  <c r="M28" i="6"/>
  <c r="N28" i="6"/>
  <c r="O28" i="6"/>
  <c r="Q28" i="6"/>
  <c r="B30" i="6"/>
  <c r="C30" i="6"/>
  <c r="D30" i="6"/>
  <c r="E30" i="6"/>
  <c r="F30" i="6"/>
  <c r="G30" i="6"/>
  <c r="I30" i="6"/>
  <c r="J30" i="6"/>
  <c r="K30" i="6"/>
  <c r="L30" i="6"/>
  <c r="M30" i="6"/>
  <c r="N30" i="6"/>
  <c r="O30" i="6"/>
  <c r="Q30" i="6"/>
  <c r="B47" i="6"/>
  <c r="C47" i="6"/>
  <c r="D47" i="6"/>
  <c r="E47" i="6"/>
  <c r="F47" i="6"/>
  <c r="G47" i="6"/>
  <c r="I47" i="6"/>
  <c r="J47" i="6"/>
  <c r="K47" i="6"/>
  <c r="L47" i="6"/>
  <c r="M47" i="6"/>
  <c r="N47" i="6"/>
  <c r="O47" i="6"/>
  <c r="Q47" i="6"/>
  <c r="B15" i="7"/>
  <c r="C15" i="7"/>
  <c r="D15" i="7"/>
  <c r="E15" i="7"/>
  <c r="F15" i="7"/>
  <c r="G15" i="7"/>
  <c r="I15" i="7"/>
  <c r="J15" i="7"/>
  <c r="K15" i="7"/>
  <c r="L15" i="7"/>
  <c r="M15" i="7"/>
  <c r="N15" i="7"/>
  <c r="O15" i="7"/>
  <c r="Q15" i="7"/>
  <c r="B16" i="7"/>
  <c r="C16" i="7"/>
  <c r="D16" i="7"/>
  <c r="E16" i="7"/>
  <c r="F16" i="7"/>
  <c r="G16" i="7"/>
  <c r="I16" i="7"/>
  <c r="J16" i="7"/>
  <c r="K16" i="7"/>
  <c r="L16" i="7"/>
  <c r="M16" i="7"/>
  <c r="N16" i="7"/>
  <c r="O16" i="7"/>
  <c r="Q16" i="7"/>
  <c r="B17" i="7"/>
  <c r="C17" i="7"/>
  <c r="D17" i="7"/>
  <c r="E17" i="7"/>
  <c r="F17" i="7"/>
  <c r="G17" i="7"/>
  <c r="I17" i="7"/>
  <c r="J17" i="7"/>
  <c r="K17" i="7"/>
  <c r="L17" i="7"/>
  <c r="M17" i="7"/>
  <c r="N17" i="7"/>
  <c r="O17" i="7"/>
  <c r="Q17" i="7"/>
  <c r="B18" i="7"/>
  <c r="C18" i="7"/>
  <c r="D18" i="7"/>
  <c r="E18" i="7"/>
  <c r="F18" i="7"/>
  <c r="G18" i="7"/>
  <c r="I18" i="7"/>
  <c r="J18" i="7"/>
  <c r="K18" i="7"/>
  <c r="L18" i="7"/>
  <c r="M18" i="7"/>
  <c r="N18" i="7"/>
  <c r="O18" i="7"/>
  <c r="Q18" i="7"/>
  <c r="B19" i="7"/>
  <c r="C19" i="7"/>
  <c r="D19" i="7"/>
  <c r="E19" i="7"/>
  <c r="F19" i="7"/>
  <c r="G19" i="7"/>
  <c r="I19" i="7"/>
  <c r="J19" i="7"/>
  <c r="K19" i="7"/>
  <c r="L19" i="7"/>
  <c r="M19" i="7"/>
  <c r="N19" i="7"/>
  <c r="O19" i="7"/>
  <c r="Q19" i="7"/>
  <c r="B20" i="7"/>
  <c r="C20" i="7"/>
  <c r="D20" i="7"/>
  <c r="E20" i="7"/>
  <c r="F20" i="7"/>
  <c r="G20" i="7"/>
  <c r="I20" i="7"/>
  <c r="J20" i="7"/>
  <c r="K20" i="7"/>
  <c r="L20" i="7"/>
  <c r="M20" i="7"/>
  <c r="N20" i="7"/>
  <c r="O20" i="7"/>
  <c r="Q20" i="7"/>
  <c r="B21" i="7"/>
  <c r="C21" i="7"/>
  <c r="D21" i="7"/>
  <c r="E21" i="7"/>
  <c r="F21" i="7"/>
  <c r="G21" i="7"/>
  <c r="I21" i="7"/>
  <c r="J21" i="7"/>
  <c r="K21" i="7"/>
  <c r="L21" i="7"/>
  <c r="M21" i="7"/>
  <c r="N21" i="7"/>
  <c r="O21" i="7"/>
  <c r="Q21" i="7"/>
  <c r="B22" i="7"/>
  <c r="C22" i="7"/>
  <c r="D22" i="7"/>
  <c r="E22" i="7"/>
  <c r="F22" i="7"/>
  <c r="G22" i="7"/>
  <c r="I22" i="7"/>
  <c r="J22" i="7"/>
  <c r="K22" i="7"/>
  <c r="L22" i="7"/>
  <c r="M22" i="7"/>
  <c r="N22" i="7"/>
  <c r="O22" i="7"/>
  <c r="Q22" i="7"/>
  <c r="B23" i="7"/>
  <c r="C23" i="7"/>
  <c r="D23" i="7"/>
  <c r="E23" i="7"/>
  <c r="F23" i="7"/>
  <c r="G23" i="7"/>
  <c r="I23" i="7"/>
  <c r="J23" i="7"/>
  <c r="K23" i="7"/>
  <c r="L23" i="7"/>
  <c r="M23" i="7"/>
  <c r="N23" i="7"/>
  <c r="O23" i="7"/>
  <c r="Q23" i="7"/>
  <c r="B24" i="7"/>
  <c r="C24" i="7"/>
  <c r="D24" i="7"/>
  <c r="E24" i="7"/>
  <c r="F24" i="7"/>
  <c r="G24" i="7"/>
  <c r="I24" i="7"/>
  <c r="J24" i="7"/>
  <c r="K24" i="7"/>
  <c r="L24" i="7"/>
  <c r="M24" i="7"/>
  <c r="N24" i="7"/>
  <c r="O24" i="7"/>
  <c r="Q24" i="7"/>
  <c r="B25" i="7"/>
  <c r="C25" i="7"/>
  <c r="D25" i="7"/>
  <c r="E25" i="7"/>
  <c r="F25" i="7"/>
  <c r="G25" i="7"/>
  <c r="I25" i="7"/>
  <c r="J25" i="7"/>
  <c r="K25" i="7"/>
  <c r="L25" i="7"/>
  <c r="M25" i="7"/>
  <c r="N25" i="7"/>
  <c r="O25" i="7"/>
  <c r="Q25" i="7"/>
  <c r="B26" i="7"/>
  <c r="C26" i="7"/>
  <c r="D26" i="7"/>
  <c r="E26" i="7"/>
  <c r="F26" i="7"/>
  <c r="G26" i="7"/>
  <c r="I26" i="7"/>
  <c r="J26" i="7"/>
  <c r="K26" i="7"/>
  <c r="L26" i="7"/>
  <c r="M26" i="7"/>
  <c r="N26" i="7"/>
  <c r="O26" i="7"/>
  <c r="Q26" i="7"/>
  <c r="B27" i="7"/>
  <c r="C27" i="7"/>
  <c r="D27" i="7"/>
  <c r="E27" i="7"/>
  <c r="F27" i="7"/>
  <c r="G27" i="7"/>
  <c r="I27" i="7"/>
  <c r="J27" i="7"/>
  <c r="K27" i="7"/>
  <c r="L27" i="7"/>
  <c r="M27" i="7"/>
  <c r="N27" i="7"/>
  <c r="O27" i="7"/>
  <c r="Q27" i="7"/>
  <c r="B28" i="7"/>
  <c r="C28" i="7"/>
  <c r="D28" i="7"/>
  <c r="E28" i="7"/>
  <c r="F28" i="7"/>
  <c r="G28" i="7"/>
  <c r="I28" i="7"/>
  <c r="J28" i="7"/>
  <c r="K28" i="7"/>
  <c r="L28" i="7"/>
  <c r="M28" i="7"/>
  <c r="N28" i="7"/>
  <c r="O28" i="7"/>
  <c r="B30" i="7"/>
  <c r="C30" i="7"/>
  <c r="D30" i="7"/>
  <c r="E30" i="7"/>
  <c r="F30" i="7"/>
  <c r="G30" i="7"/>
  <c r="I30" i="7"/>
  <c r="J30" i="7"/>
  <c r="K30" i="7"/>
  <c r="L30" i="7"/>
  <c r="M30" i="7"/>
  <c r="N30" i="7"/>
  <c r="O30" i="7"/>
  <c r="Q30" i="7"/>
  <c r="B47" i="7"/>
  <c r="C47" i="7"/>
  <c r="D47" i="7"/>
  <c r="E47" i="7"/>
  <c r="F47" i="7"/>
  <c r="G47" i="7"/>
  <c r="I47" i="7"/>
  <c r="J47" i="7"/>
  <c r="K47" i="7"/>
  <c r="L47" i="7"/>
  <c r="M47" i="7"/>
  <c r="N47" i="7"/>
  <c r="O47" i="7"/>
  <c r="Q62" i="7"/>
  <c r="Q28" i="7" s="1"/>
  <c r="B15" i="8"/>
  <c r="C15" i="8"/>
  <c r="D15" i="8"/>
  <c r="E15" i="8"/>
  <c r="F15" i="8"/>
  <c r="G15" i="8"/>
  <c r="I15" i="8"/>
  <c r="J15" i="8"/>
  <c r="K15" i="8"/>
  <c r="L15" i="8"/>
  <c r="M15" i="8"/>
  <c r="N15" i="8"/>
  <c r="O15" i="8"/>
  <c r="Q15" i="8"/>
  <c r="B16" i="8"/>
  <c r="C16" i="8"/>
  <c r="D16" i="8"/>
  <c r="E16" i="8"/>
  <c r="F16" i="8"/>
  <c r="G16" i="8"/>
  <c r="I16" i="8"/>
  <c r="J16" i="8"/>
  <c r="K16" i="8"/>
  <c r="L16" i="8"/>
  <c r="M16" i="8"/>
  <c r="N16" i="8"/>
  <c r="O16" i="8"/>
  <c r="Q16" i="8"/>
  <c r="B17" i="8"/>
  <c r="C17" i="8"/>
  <c r="D17" i="8"/>
  <c r="E17" i="8"/>
  <c r="F17" i="8"/>
  <c r="G17" i="8"/>
  <c r="I17" i="8"/>
  <c r="J17" i="8"/>
  <c r="K17" i="8"/>
  <c r="L17" i="8"/>
  <c r="M17" i="8"/>
  <c r="N17" i="8"/>
  <c r="O17" i="8"/>
  <c r="Q17" i="8"/>
  <c r="B18" i="8"/>
  <c r="C18" i="8"/>
  <c r="D18" i="8"/>
  <c r="E18" i="8"/>
  <c r="F18" i="8"/>
  <c r="G18" i="8"/>
  <c r="I18" i="8"/>
  <c r="J18" i="8"/>
  <c r="K18" i="8"/>
  <c r="L18" i="8"/>
  <c r="M18" i="8"/>
  <c r="N18" i="8"/>
  <c r="O18" i="8"/>
  <c r="Q18" i="8"/>
  <c r="B19" i="8"/>
  <c r="C19" i="8"/>
  <c r="D19" i="8"/>
  <c r="E19" i="8"/>
  <c r="F19" i="8"/>
  <c r="G19" i="8"/>
  <c r="I19" i="8"/>
  <c r="J19" i="8"/>
  <c r="K19" i="8"/>
  <c r="L19" i="8"/>
  <c r="M19" i="8"/>
  <c r="N19" i="8"/>
  <c r="O19" i="8"/>
  <c r="Q19" i="8"/>
  <c r="B20" i="8"/>
  <c r="C20" i="8"/>
  <c r="D20" i="8"/>
  <c r="E20" i="8"/>
  <c r="F20" i="8"/>
  <c r="G20" i="8"/>
  <c r="I20" i="8"/>
  <c r="J20" i="8"/>
  <c r="K20" i="8"/>
  <c r="L20" i="8"/>
  <c r="M20" i="8"/>
  <c r="N20" i="8"/>
  <c r="O20" i="8"/>
  <c r="Q20" i="8"/>
  <c r="B21" i="8"/>
  <c r="C21" i="8"/>
  <c r="D21" i="8"/>
  <c r="E21" i="8"/>
  <c r="F21" i="8"/>
  <c r="G21" i="8"/>
  <c r="I21" i="8"/>
  <c r="J21" i="8"/>
  <c r="K21" i="8"/>
  <c r="L21" i="8"/>
  <c r="M21" i="8"/>
  <c r="N21" i="8"/>
  <c r="O21" i="8"/>
  <c r="Q21" i="8"/>
  <c r="B22" i="8"/>
  <c r="C22" i="8"/>
  <c r="D22" i="8"/>
  <c r="E22" i="8"/>
  <c r="F22" i="8"/>
  <c r="G22" i="8"/>
  <c r="I22" i="8"/>
  <c r="J22" i="8"/>
  <c r="K22" i="8"/>
  <c r="L22" i="8"/>
  <c r="M22" i="8"/>
  <c r="N22" i="8"/>
  <c r="O22" i="8"/>
  <c r="Q22" i="8"/>
  <c r="B23" i="8"/>
  <c r="C23" i="8"/>
  <c r="D23" i="8"/>
  <c r="E23" i="8"/>
  <c r="F23" i="8"/>
  <c r="G23" i="8"/>
  <c r="I23" i="8"/>
  <c r="J23" i="8"/>
  <c r="K23" i="8"/>
  <c r="L23" i="8"/>
  <c r="M23" i="8"/>
  <c r="N23" i="8"/>
  <c r="O23" i="8"/>
  <c r="Q23" i="8"/>
  <c r="B24" i="8"/>
  <c r="C24" i="8"/>
  <c r="D24" i="8"/>
  <c r="E24" i="8"/>
  <c r="F24" i="8"/>
  <c r="G24" i="8"/>
  <c r="I24" i="8"/>
  <c r="J24" i="8"/>
  <c r="K24" i="8"/>
  <c r="L24" i="8"/>
  <c r="M24" i="8"/>
  <c r="N24" i="8"/>
  <c r="O24" i="8"/>
  <c r="Q24" i="8"/>
  <c r="B25" i="8"/>
  <c r="C25" i="8"/>
  <c r="D25" i="8"/>
  <c r="E25" i="8"/>
  <c r="F25" i="8"/>
  <c r="G25" i="8"/>
  <c r="I25" i="8"/>
  <c r="J25" i="8"/>
  <c r="K25" i="8"/>
  <c r="L25" i="8"/>
  <c r="M25" i="8"/>
  <c r="N25" i="8"/>
  <c r="O25" i="8"/>
  <c r="Q25" i="8"/>
  <c r="B26" i="8"/>
  <c r="C26" i="8"/>
  <c r="D26" i="8"/>
  <c r="E26" i="8"/>
  <c r="F26" i="8"/>
  <c r="G26" i="8"/>
  <c r="I26" i="8"/>
  <c r="J26" i="8"/>
  <c r="K26" i="8"/>
  <c r="L26" i="8"/>
  <c r="M26" i="8"/>
  <c r="N26" i="8"/>
  <c r="O26" i="8"/>
  <c r="Q26" i="8"/>
  <c r="B27" i="8"/>
  <c r="C27" i="8"/>
  <c r="D27" i="8"/>
  <c r="E27" i="8"/>
  <c r="F27" i="8"/>
  <c r="G27" i="8"/>
  <c r="I27" i="8"/>
  <c r="J27" i="8"/>
  <c r="K27" i="8"/>
  <c r="L27" i="8"/>
  <c r="M27" i="8"/>
  <c r="N27" i="8"/>
  <c r="O27" i="8"/>
  <c r="Q27" i="8"/>
  <c r="B28" i="8"/>
  <c r="C28" i="8"/>
  <c r="D28" i="8"/>
  <c r="E28" i="8"/>
  <c r="F28" i="8"/>
  <c r="G28" i="8"/>
  <c r="I28" i="8"/>
  <c r="J28" i="8"/>
  <c r="K28" i="8"/>
  <c r="L28" i="8"/>
  <c r="M28" i="8"/>
  <c r="N28" i="8"/>
  <c r="O28" i="8"/>
  <c r="Q28" i="8"/>
  <c r="B30" i="8"/>
  <c r="C30" i="8"/>
  <c r="D30" i="8"/>
  <c r="E30" i="8"/>
  <c r="F30" i="8"/>
  <c r="G30" i="8"/>
  <c r="I30" i="8"/>
  <c r="J30" i="8"/>
  <c r="K30" i="8"/>
  <c r="L30" i="8"/>
  <c r="M30" i="8"/>
  <c r="N30" i="8"/>
  <c r="O30" i="8"/>
  <c r="Q30" i="8"/>
  <c r="B47" i="8"/>
  <c r="C47" i="8"/>
  <c r="D47" i="8"/>
  <c r="E47" i="8"/>
  <c r="F47" i="8"/>
  <c r="G47" i="8"/>
  <c r="I47" i="8"/>
  <c r="J47" i="8"/>
  <c r="K47" i="8"/>
  <c r="L47" i="8"/>
  <c r="M47" i="8"/>
  <c r="N47" i="8"/>
  <c r="O47" i="8"/>
  <c r="Q47" i="8"/>
  <c r="B15" i="9"/>
  <c r="C15" i="9"/>
  <c r="D15" i="9"/>
  <c r="E15" i="9"/>
  <c r="F15" i="9"/>
  <c r="G15" i="9"/>
  <c r="I15" i="9"/>
  <c r="J15" i="9"/>
  <c r="K15" i="9"/>
  <c r="L15" i="9"/>
  <c r="M15" i="9"/>
  <c r="N15" i="9"/>
  <c r="O15" i="9"/>
  <c r="Q15" i="9"/>
  <c r="V15" i="9"/>
  <c r="B16" i="9"/>
  <c r="C16" i="9"/>
  <c r="D16" i="9"/>
  <c r="E16" i="9"/>
  <c r="F16" i="9"/>
  <c r="G16" i="9"/>
  <c r="I16" i="9"/>
  <c r="J16" i="9"/>
  <c r="K16" i="9"/>
  <c r="L16" i="9"/>
  <c r="M16" i="9"/>
  <c r="N16" i="9"/>
  <c r="O16" i="9"/>
  <c r="Q16" i="9"/>
  <c r="B17" i="9"/>
  <c r="C17" i="9"/>
  <c r="D17" i="9"/>
  <c r="E17" i="9"/>
  <c r="F17" i="9"/>
  <c r="G17" i="9"/>
  <c r="I17" i="9"/>
  <c r="J17" i="9"/>
  <c r="K17" i="9"/>
  <c r="L17" i="9"/>
  <c r="M17" i="9"/>
  <c r="N17" i="9"/>
  <c r="O17" i="9"/>
  <c r="Q17" i="9"/>
  <c r="B18" i="9"/>
  <c r="C18" i="9"/>
  <c r="D18" i="9"/>
  <c r="E18" i="9"/>
  <c r="F18" i="9"/>
  <c r="G18" i="9"/>
  <c r="I18" i="9"/>
  <c r="J18" i="9"/>
  <c r="K18" i="9"/>
  <c r="L18" i="9"/>
  <c r="M18" i="9"/>
  <c r="N18" i="9"/>
  <c r="O18" i="9"/>
  <c r="Q18" i="9"/>
  <c r="B19" i="9"/>
  <c r="C19" i="9"/>
  <c r="D19" i="9"/>
  <c r="E19" i="9"/>
  <c r="F19" i="9"/>
  <c r="G19" i="9"/>
  <c r="I19" i="9"/>
  <c r="J19" i="9"/>
  <c r="K19" i="9"/>
  <c r="L19" i="9"/>
  <c r="M19" i="9"/>
  <c r="N19" i="9"/>
  <c r="O19" i="9"/>
  <c r="Q19" i="9"/>
  <c r="B20" i="9"/>
  <c r="C20" i="9"/>
  <c r="D20" i="9"/>
  <c r="E20" i="9"/>
  <c r="F20" i="9"/>
  <c r="G20" i="9"/>
  <c r="I20" i="9"/>
  <c r="J20" i="9"/>
  <c r="K20" i="9"/>
  <c r="L20" i="9"/>
  <c r="M20" i="9"/>
  <c r="N20" i="9"/>
  <c r="O20" i="9"/>
  <c r="Q20" i="9"/>
  <c r="B21" i="9"/>
  <c r="C21" i="9"/>
  <c r="D21" i="9"/>
  <c r="E21" i="9"/>
  <c r="F21" i="9"/>
  <c r="G21" i="9"/>
  <c r="I21" i="9"/>
  <c r="J21" i="9"/>
  <c r="K21" i="9"/>
  <c r="L21" i="9"/>
  <c r="M21" i="9"/>
  <c r="N21" i="9"/>
  <c r="O21" i="9"/>
  <c r="Q21" i="9"/>
  <c r="B22" i="9"/>
  <c r="C22" i="9"/>
  <c r="D22" i="9"/>
  <c r="E22" i="9"/>
  <c r="F22" i="9"/>
  <c r="G22" i="9"/>
  <c r="I22" i="9"/>
  <c r="J22" i="9"/>
  <c r="K22" i="9"/>
  <c r="L22" i="9"/>
  <c r="M22" i="9"/>
  <c r="N22" i="9"/>
  <c r="O22" i="9"/>
  <c r="Q22" i="9"/>
  <c r="W22" i="9"/>
  <c r="B23" i="9"/>
  <c r="C23" i="9"/>
  <c r="D23" i="9"/>
  <c r="E23" i="9"/>
  <c r="F23" i="9"/>
  <c r="G23" i="9"/>
  <c r="I23" i="9"/>
  <c r="J23" i="9"/>
  <c r="K23" i="9"/>
  <c r="L23" i="9"/>
  <c r="M23" i="9"/>
  <c r="N23" i="9"/>
  <c r="O23" i="9"/>
  <c r="Q23" i="9"/>
  <c r="W23" i="9"/>
  <c r="B24" i="9"/>
  <c r="C24" i="9"/>
  <c r="D24" i="9"/>
  <c r="E24" i="9"/>
  <c r="F24" i="9"/>
  <c r="G24" i="9"/>
  <c r="I24" i="9"/>
  <c r="J24" i="9"/>
  <c r="K24" i="9"/>
  <c r="L24" i="9"/>
  <c r="M24" i="9"/>
  <c r="N24" i="9"/>
  <c r="O24" i="9"/>
  <c r="Q24" i="9"/>
  <c r="W24" i="9"/>
  <c r="B25" i="9"/>
  <c r="C25" i="9"/>
  <c r="D25" i="9"/>
  <c r="E25" i="9"/>
  <c r="F25" i="9"/>
  <c r="G25" i="9"/>
  <c r="I25" i="9"/>
  <c r="J25" i="9"/>
  <c r="K25" i="9"/>
  <c r="L25" i="9"/>
  <c r="M25" i="9"/>
  <c r="N25" i="9"/>
  <c r="O25" i="9"/>
  <c r="Q25" i="9"/>
  <c r="B26" i="9"/>
  <c r="C26" i="9"/>
  <c r="D26" i="9"/>
  <c r="E26" i="9"/>
  <c r="F26" i="9"/>
  <c r="G26" i="9"/>
  <c r="I26" i="9"/>
  <c r="J26" i="9"/>
  <c r="K26" i="9"/>
  <c r="L26" i="9"/>
  <c r="M26" i="9"/>
  <c r="N26" i="9"/>
  <c r="O26" i="9"/>
  <c r="Q26" i="9"/>
  <c r="B27" i="9"/>
  <c r="C27" i="9"/>
  <c r="D27" i="9"/>
  <c r="E27" i="9"/>
  <c r="F27" i="9"/>
  <c r="G27" i="9"/>
  <c r="I27" i="9"/>
  <c r="J27" i="9"/>
  <c r="K27" i="9"/>
  <c r="L27" i="9"/>
  <c r="M27" i="9"/>
  <c r="N27" i="9"/>
  <c r="O27" i="9"/>
  <c r="Q27" i="9"/>
  <c r="W27" i="9"/>
  <c r="B28" i="9"/>
  <c r="C28" i="9"/>
  <c r="D28" i="9"/>
  <c r="E28" i="9"/>
  <c r="F28" i="9"/>
  <c r="G28" i="9"/>
  <c r="I28" i="9"/>
  <c r="J28" i="9"/>
  <c r="K28" i="9"/>
  <c r="L28" i="9"/>
  <c r="M28" i="9"/>
  <c r="N28" i="9"/>
  <c r="O28" i="9"/>
  <c r="V28" i="9"/>
  <c r="B30" i="9"/>
  <c r="C30" i="9"/>
  <c r="D30" i="9"/>
  <c r="E30" i="9"/>
  <c r="F30" i="9"/>
  <c r="G30" i="9"/>
  <c r="I30" i="9"/>
  <c r="J30" i="9"/>
  <c r="K30" i="9"/>
  <c r="L30" i="9"/>
  <c r="M30" i="9"/>
  <c r="N30" i="9"/>
  <c r="O30" i="9"/>
  <c r="Q45" i="9"/>
  <c r="B47" i="9"/>
  <c r="C47" i="9"/>
  <c r="D47" i="9"/>
  <c r="E47" i="9"/>
  <c r="F47" i="9"/>
  <c r="G47" i="9"/>
  <c r="I47" i="9"/>
  <c r="J47" i="9"/>
  <c r="K47" i="9"/>
  <c r="L47" i="9"/>
  <c r="M47" i="9"/>
  <c r="N47" i="9"/>
  <c r="O47" i="9"/>
  <c r="Q62" i="9"/>
  <c r="Q47" i="9" s="1"/>
  <c r="G13" i="9" l="1"/>
  <c r="Q13" i="8"/>
  <c r="G13" i="8"/>
  <c r="M13" i="7"/>
  <c r="D13" i="7"/>
  <c r="I13" i="6"/>
  <c r="BN13" i="14"/>
  <c r="V13" i="11"/>
  <c r="R13" i="11"/>
  <c r="B13" i="11"/>
  <c r="K13" i="9"/>
  <c r="B13" i="9"/>
  <c r="K13" i="8"/>
  <c r="L13" i="7"/>
  <c r="L13" i="6"/>
  <c r="C13" i="6"/>
  <c r="U13" i="11"/>
  <c r="L13" i="11"/>
  <c r="N13" i="9"/>
  <c r="J13" i="9"/>
  <c r="E13" i="9"/>
  <c r="N13" i="8"/>
  <c r="J13" i="8"/>
  <c r="O13" i="7"/>
  <c r="K13" i="7"/>
  <c r="B13" i="7"/>
  <c r="O13" i="6"/>
  <c r="K13" i="6"/>
  <c r="F13" i="6"/>
  <c r="B13" i="6"/>
  <c r="AH13" i="14"/>
  <c r="Y13" i="11"/>
  <c r="T13" i="11"/>
  <c r="O13" i="11"/>
  <c r="K13" i="11"/>
  <c r="L13" i="9"/>
  <c r="C13" i="9"/>
  <c r="E13" i="8"/>
  <c r="L13" i="8"/>
  <c r="C13" i="8"/>
  <c r="F13" i="7"/>
  <c r="I13" i="7"/>
  <c r="M13" i="6"/>
  <c r="D13" i="6"/>
  <c r="B13" i="14"/>
  <c r="M13" i="11"/>
  <c r="O13" i="9"/>
  <c r="F13" i="9"/>
  <c r="O13" i="8"/>
  <c r="B13" i="8"/>
  <c r="Q13" i="7"/>
  <c r="C13" i="7"/>
  <c r="Q13" i="6"/>
  <c r="G13" i="6"/>
  <c r="Q13" i="11"/>
  <c r="Q28" i="9"/>
  <c r="Q13" i="9" s="1"/>
  <c r="M13" i="9"/>
  <c r="I13" i="9"/>
  <c r="D13" i="9"/>
  <c r="F13" i="8"/>
  <c r="M13" i="8"/>
  <c r="I13" i="8"/>
  <c r="D13" i="8"/>
  <c r="Q47" i="7"/>
  <c r="G13" i="7"/>
  <c r="N13" i="7"/>
  <c r="J13" i="7"/>
  <c r="E13" i="7"/>
  <c r="N13" i="6"/>
  <c r="J13" i="6"/>
  <c r="E13" i="6"/>
  <c r="CD28" i="14"/>
  <c r="CD13" i="14" s="1"/>
  <c r="R13" i="14"/>
  <c r="W13" i="11"/>
  <c r="S13" i="11"/>
  <c r="N13" i="11"/>
  <c r="J13" i="11"/>
  <c r="CH29" i="17"/>
  <c r="CH48" i="17"/>
  <c r="Q30" i="9"/>
  <c r="BD24" i="17"/>
  <c r="BD48" i="17"/>
  <c r="BB24" i="17"/>
  <c r="BB13" i="17" s="1"/>
  <c r="BB48" i="17"/>
  <c r="BA24" i="17"/>
  <c r="BA31" i="17"/>
  <c r="AY24" i="17"/>
  <c r="AY31" i="17"/>
  <c r="EL29" i="17"/>
  <c r="BC24" i="17"/>
  <c r="BC13" i="17" s="1"/>
  <c r="BC31" i="17"/>
  <c r="AZ24" i="17"/>
  <c r="AZ13" i="17" s="1"/>
  <c r="AZ31" i="17"/>
  <c r="AX24" i="17"/>
  <c r="AX31" i="17"/>
  <c r="EL31" i="17"/>
  <c r="FK13" i="17"/>
  <c r="FI13" i="17"/>
  <c r="FG13" i="17"/>
  <c r="EJ13" i="17"/>
  <c r="EH13" i="17"/>
  <c r="EF13" i="17"/>
  <c r="ED13" i="17"/>
  <c r="DH13" i="17"/>
  <c r="DF13" i="17"/>
  <c r="DD13" i="17"/>
  <c r="DB13" i="17"/>
  <c r="CF13" i="17"/>
  <c r="CD13" i="17"/>
  <c r="CB13" i="17"/>
  <c r="BZ13" i="17"/>
  <c r="BD13" i="17"/>
  <c r="AX13" i="17"/>
  <c r="AD13" i="17"/>
  <c r="AK63" i="17" s="1"/>
  <c r="AA14" i="17"/>
  <c r="Y14" i="17"/>
  <c r="W14" i="17"/>
  <c r="B13" i="17"/>
  <c r="L22" i="17" s="1"/>
  <c r="R22" i="17"/>
  <c r="AN21" i="17"/>
  <c r="F21" i="17"/>
  <c r="R20" i="17"/>
  <c r="AN19" i="17"/>
  <c r="F19" i="17"/>
  <c r="FL13" i="17"/>
  <c r="FJ13" i="17"/>
  <c r="FH13" i="17"/>
  <c r="FF13" i="17"/>
  <c r="EL13" i="17"/>
  <c r="EI13" i="17"/>
  <c r="EG13" i="17"/>
  <c r="EE13" i="17"/>
  <c r="DJ13" i="17"/>
  <c r="DW62" i="17" s="1"/>
  <c r="DG13" i="17"/>
  <c r="DE13" i="17"/>
  <c r="DC13" i="17"/>
  <c r="CH13" i="17"/>
  <c r="CE13" i="17"/>
  <c r="CC13" i="17"/>
  <c r="CA13" i="17"/>
  <c r="BF13" i="17"/>
  <c r="BS63" i="17" s="1"/>
  <c r="BA13" i="17"/>
  <c r="AY13" i="17"/>
  <c r="AT16" i="17"/>
  <c r="AB13" i="17"/>
  <c r="Z13" i="17"/>
  <c r="X13" i="17"/>
  <c r="V13" i="17"/>
  <c r="I16" i="17"/>
  <c r="AX13" i="14"/>
  <c r="AB14" i="17"/>
  <c r="Z14" i="17"/>
  <c r="X14" i="17"/>
  <c r="V14" i="17"/>
  <c r="AA13" i="17"/>
  <c r="Y13" i="17"/>
  <c r="W13" i="17"/>
  <c r="CD30" i="14"/>
  <c r="AX47" i="14"/>
  <c r="O16" i="17" l="1"/>
  <c r="BJ16" i="17"/>
  <c r="L19" i="17"/>
  <c r="AT19" i="17"/>
  <c r="AH20" i="17"/>
  <c r="L21" i="17"/>
  <c r="AT21" i="17"/>
  <c r="AH22" i="17"/>
  <c r="AE16" i="17"/>
  <c r="BV16" i="17"/>
  <c r="R19" i="17"/>
  <c r="F20" i="17"/>
  <c r="AN20" i="17"/>
  <c r="R21" i="17"/>
  <c r="F22" i="17"/>
  <c r="AN22" i="17"/>
  <c r="C16" i="17"/>
  <c r="AK16" i="17"/>
  <c r="DN16" i="17"/>
  <c r="AH19" i="17"/>
  <c r="L20" i="17"/>
  <c r="AT20" i="17"/>
  <c r="AH21" i="17"/>
  <c r="AT22" i="17"/>
  <c r="CI17" i="17"/>
  <c r="CL17" i="17"/>
  <c r="CO17" i="17"/>
  <c r="CR17" i="17"/>
  <c r="CU17" i="17"/>
  <c r="CX17" i="17"/>
  <c r="CI18" i="17"/>
  <c r="CL18" i="17"/>
  <c r="CI22" i="17"/>
  <c r="CL22" i="17"/>
  <c r="CO22" i="17"/>
  <c r="CR22" i="17"/>
  <c r="CU22" i="17"/>
  <c r="CX22" i="17"/>
  <c r="CI26" i="17"/>
  <c r="CL26" i="17"/>
  <c r="CO26" i="17"/>
  <c r="CR26" i="17"/>
  <c r="CU26" i="17"/>
  <c r="CX26" i="17"/>
  <c r="CI27" i="17"/>
  <c r="CL27" i="17"/>
  <c r="CO27" i="17"/>
  <c r="CR27" i="17"/>
  <c r="CU27" i="17"/>
  <c r="CX27" i="17"/>
  <c r="CI28" i="17"/>
  <c r="CL28" i="17"/>
  <c r="CO28" i="17"/>
  <c r="CR28" i="17"/>
  <c r="CU28" i="17"/>
  <c r="CX28" i="17"/>
  <c r="CI41" i="17"/>
  <c r="CL41" i="17"/>
  <c r="CO41" i="17"/>
  <c r="CR41" i="17"/>
  <c r="CU41" i="17"/>
  <c r="CX41" i="17"/>
  <c r="CI42" i="17"/>
  <c r="CL42" i="17"/>
  <c r="CO42" i="17"/>
  <c r="CR42" i="17"/>
  <c r="CU42" i="17"/>
  <c r="CX42" i="17"/>
  <c r="CI43" i="17"/>
  <c r="CL43" i="17"/>
  <c r="CO43" i="17"/>
  <c r="CR43" i="17"/>
  <c r="CU43" i="17"/>
  <c r="CX43" i="17"/>
  <c r="CI44" i="17"/>
  <c r="CL44" i="17"/>
  <c r="CO44" i="17"/>
  <c r="CR44" i="17"/>
  <c r="CU44" i="17"/>
  <c r="CX44" i="17"/>
  <c r="CI45" i="17"/>
  <c r="CL45" i="17"/>
  <c r="CO45" i="17"/>
  <c r="CR45" i="17"/>
  <c r="CU45" i="17"/>
  <c r="CX45" i="17"/>
  <c r="CI46" i="17"/>
  <c r="CL46" i="17"/>
  <c r="CO46" i="17"/>
  <c r="CR46" i="17"/>
  <c r="CU46" i="17"/>
  <c r="CX46" i="17"/>
  <c r="CI51" i="17"/>
  <c r="CL51" i="17"/>
  <c r="CO51" i="17"/>
  <c r="CR51" i="17"/>
  <c r="CU51" i="17"/>
  <c r="CX51" i="17"/>
  <c r="CI52" i="17"/>
  <c r="CL52" i="17"/>
  <c r="CO52" i="17"/>
  <c r="CR52" i="17"/>
  <c r="CU52" i="17"/>
  <c r="CX52" i="17"/>
  <c r="CI53" i="17"/>
  <c r="CL53" i="17"/>
  <c r="CO53" i="17"/>
  <c r="CR53" i="17"/>
  <c r="CU53" i="17"/>
  <c r="CX53" i="17"/>
  <c r="CI54" i="17"/>
  <c r="CL54" i="17"/>
  <c r="CO54" i="17"/>
  <c r="CR54" i="17"/>
  <c r="CU54" i="17"/>
  <c r="CX54" i="17"/>
  <c r="CI55" i="17"/>
  <c r="CL55" i="17"/>
  <c r="CO55" i="17"/>
  <c r="CR55" i="17"/>
  <c r="CU55" i="17"/>
  <c r="CX55" i="17"/>
  <c r="CI56" i="17"/>
  <c r="CL56" i="17"/>
  <c r="CO56" i="17"/>
  <c r="CR56" i="17"/>
  <c r="CU56" i="17"/>
  <c r="CX56" i="17"/>
  <c r="CI57" i="17"/>
  <c r="CL57" i="17"/>
  <c r="CO57" i="17"/>
  <c r="CR57" i="17"/>
  <c r="CU57" i="17"/>
  <c r="CX57" i="17"/>
  <c r="CI63" i="17"/>
  <c r="CL63" i="17"/>
  <c r="CO63" i="17"/>
  <c r="CR63" i="17"/>
  <c r="CU63" i="17"/>
  <c r="CX63" i="17"/>
  <c r="CI58" i="17"/>
  <c r="CL58" i="17"/>
  <c r="CO58" i="17"/>
  <c r="CR58" i="17"/>
  <c r="CU58" i="17"/>
  <c r="CX58" i="17"/>
  <c r="FB16" i="17"/>
  <c r="EM17" i="17"/>
  <c r="EP17" i="17"/>
  <c r="ES17" i="17"/>
  <c r="EV17" i="17"/>
  <c r="EY17" i="17"/>
  <c r="FB17" i="17"/>
  <c r="EM22" i="17"/>
  <c r="EP22" i="17"/>
  <c r="ES22" i="17"/>
  <c r="EV22" i="17"/>
  <c r="EY22" i="17"/>
  <c r="FB22" i="17"/>
  <c r="EM26" i="17"/>
  <c r="EP26" i="17"/>
  <c r="ES26" i="17"/>
  <c r="EV26" i="17"/>
  <c r="EY26" i="17"/>
  <c r="FB26" i="17"/>
  <c r="EM27" i="17"/>
  <c r="EP27" i="17"/>
  <c r="ES27" i="17"/>
  <c r="EV27" i="17"/>
  <c r="EY27" i="17"/>
  <c r="FB27" i="17"/>
  <c r="EM28" i="17"/>
  <c r="EP28" i="17"/>
  <c r="ES28" i="17"/>
  <c r="EV28" i="17"/>
  <c r="EY28" i="17"/>
  <c r="FB29" i="17"/>
  <c r="EM41" i="17"/>
  <c r="EP41" i="17"/>
  <c r="ES41" i="17"/>
  <c r="EV41" i="17"/>
  <c r="EY41" i="17"/>
  <c r="FB41" i="17"/>
  <c r="EM42" i="17"/>
  <c r="EP42" i="17"/>
  <c r="ES42" i="17"/>
  <c r="EV42" i="17"/>
  <c r="EY42" i="17"/>
  <c r="FB42" i="17"/>
  <c r="EM43" i="17"/>
  <c r="EP43" i="17"/>
  <c r="ES43" i="17"/>
  <c r="EV43" i="17"/>
  <c r="EY43" i="17"/>
  <c r="FB43" i="17"/>
  <c r="EM44" i="17"/>
  <c r="EP44" i="17"/>
  <c r="ES44" i="17"/>
  <c r="EV44" i="17"/>
  <c r="EY44" i="17"/>
  <c r="FB44" i="17"/>
  <c r="EM45" i="17"/>
  <c r="EP45" i="17"/>
  <c r="ES45" i="17"/>
  <c r="EV45" i="17"/>
  <c r="EY45" i="17"/>
  <c r="FB45" i="17"/>
  <c r="EM50" i="17"/>
  <c r="EP50" i="17"/>
  <c r="ES50" i="17"/>
  <c r="EV50" i="17"/>
  <c r="EY50" i="17"/>
  <c r="FB50" i="17"/>
  <c r="EM51" i="17"/>
  <c r="EP51" i="17"/>
  <c r="ES51" i="17"/>
  <c r="EV51" i="17"/>
  <c r="EY51" i="17"/>
  <c r="FB51" i="17"/>
  <c r="EM52" i="17"/>
  <c r="EP52" i="17"/>
  <c r="ES52" i="17"/>
  <c r="EV52" i="17"/>
  <c r="EY52" i="17"/>
  <c r="FB52" i="17"/>
  <c r="EM53" i="17"/>
  <c r="EP53" i="17"/>
  <c r="ES53" i="17"/>
  <c r="EV53" i="17"/>
  <c r="EY53" i="17"/>
  <c r="FB53" i="17"/>
  <c r="EM54" i="17"/>
  <c r="EP54" i="17"/>
  <c r="ES54" i="17"/>
  <c r="EV54" i="17"/>
  <c r="EY54" i="17"/>
  <c r="FB54" i="17"/>
  <c r="EM55" i="17"/>
  <c r="EP55" i="17"/>
  <c r="ES55" i="17"/>
  <c r="EV55" i="17"/>
  <c r="EY55" i="17"/>
  <c r="FB55" i="17"/>
  <c r="EM56" i="17"/>
  <c r="EP56" i="17"/>
  <c r="ES56" i="17"/>
  <c r="EV56" i="17"/>
  <c r="EY56" i="17"/>
  <c r="FB56" i="17"/>
  <c r="EM57" i="17"/>
  <c r="EP57" i="17"/>
  <c r="ES57" i="17"/>
  <c r="EV57" i="17"/>
  <c r="EY57" i="17"/>
  <c r="FB57" i="17"/>
  <c r="C17" i="17"/>
  <c r="F17" i="17"/>
  <c r="I17" i="17"/>
  <c r="L17" i="17"/>
  <c r="O17" i="17"/>
  <c r="R17" i="17"/>
  <c r="C18" i="17"/>
  <c r="F18" i="17"/>
  <c r="I18" i="17"/>
  <c r="L18" i="17"/>
  <c r="O18" i="17"/>
  <c r="R18" i="17"/>
  <c r="C23" i="17"/>
  <c r="F23" i="17"/>
  <c r="I23" i="17"/>
  <c r="L23" i="17"/>
  <c r="O23" i="17"/>
  <c r="R23" i="17"/>
  <c r="C25" i="17"/>
  <c r="F25" i="17"/>
  <c r="I25" i="17"/>
  <c r="L25" i="17"/>
  <c r="O25" i="17"/>
  <c r="R25" i="17"/>
  <c r="C29" i="17"/>
  <c r="F29" i="17"/>
  <c r="I29" i="17"/>
  <c r="L29" i="17"/>
  <c r="O29" i="17"/>
  <c r="R29" i="17"/>
  <c r="C24" i="17"/>
  <c r="F24" i="17"/>
  <c r="I24" i="17"/>
  <c r="L24" i="17"/>
  <c r="O24" i="17"/>
  <c r="R24" i="17"/>
  <c r="C42" i="17"/>
  <c r="F42" i="17"/>
  <c r="I42" i="17"/>
  <c r="L42" i="17"/>
  <c r="O42" i="17"/>
  <c r="R42" i="17"/>
  <c r="C43" i="17"/>
  <c r="F43" i="17"/>
  <c r="I43" i="17"/>
  <c r="L43" i="17"/>
  <c r="O43" i="17"/>
  <c r="R43" i="17"/>
  <c r="C44" i="17"/>
  <c r="F44" i="17"/>
  <c r="I44" i="17"/>
  <c r="L44" i="17"/>
  <c r="O44" i="17"/>
  <c r="R44" i="17"/>
  <c r="C45" i="17"/>
  <c r="F45" i="17"/>
  <c r="I45" i="17"/>
  <c r="L45" i="17"/>
  <c r="O45" i="17"/>
  <c r="R45" i="17"/>
  <c r="C46" i="17"/>
  <c r="F46" i="17"/>
  <c r="I46" i="17"/>
  <c r="L46" i="17"/>
  <c r="O46" i="17"/>
  <c r="R46" i="17"/>
  <c r="C51" i="17"/>
  <c r="F51" i="17"/>
  <c r="I51" i="17"/>
  <c r="L51" i="17"/>
  <c r="O51" i="17"/>
  <c r="R51" i="17"/>
  <c r="C52" i="17"/>
  <c r="F52" i="17"/>
  <c r="I52" i="17"/>
  <c r="L52" i="17"/>
  <c r="O52" i="17"/>
  <c r="R52" i="17"/>
  <c r="C53" i="17"/>
  <c r="F53" i="17"/>
  <c r="I53" i="17"/>
  <c r="L53" i="17"/>
  <c r="O53" i="17"/>
  <c r="R53" i="17"/>
  <c r="C54" i="17"/>
  <c r="F54" i="17"/>
  <c r="I54" i="17"/>
  <c r="L54" i="17"/>
  <c r="O54" i="17"/>
  <c r="R54" i="17"/>
  <c r="C55" i="17"/>
  <c r="F55" i="17"/>
  <c r="I55" i="17"/>
  <c r="L55" i="17"/>
  <c r="O55" i="17"/>
  <c r="R55" i="17"/>
  <c r="C56" i="17"/>
  <c r="F56" i="17"/>
  <c r="I56" i="17"/>
  <c r="L56" i="17"/>
  <c r="O56" i="17"/>
  <c r="R56" i="17"/>
  <c r="C57" i="17"/>
  <c r="F57" i="17"/>
  <c r="I57" i="17"/>
  <c r="L57" i="17"/>
  <c r="O57" i="17"/>
  <c r="R57" i="17"/>
  <c r="C58" i="17"/>
  <c r="CR16" i="17"/>
  <c r="DZ16" i="17"/>
  <c r="EV16" i="17"/>
  <c r="CX18" i="17"/>
  <c r="DT18" i="17"/>
  <c r="EP18" i="17"/>
  <c r="FB18" i="17"/>
  <c r="BP19" i="17"/>
  <c r="CL19" i="17"/>
  <c r="CX19" i="17"/>
  <c r="DT19" i="17"/>
  <c r="EP19" i="17"/>
  <c r="FB19" i="17"/>
  <c r="BP20" i="17"/>
  <c r="CL20" i="17"/>
  <c r="CX20" i="17"/>
  <c r="DT20" i="17"/>
  <c r="EP20" i="17"/>
  <c r="FB20" i="17"/>
  <c r="BP21" i="17"/>
  <c r="CL21" i="17"/>
  <c r="CX21" i="17"/>
  <c r="DT21" i="17"/>
  <c r="EP21" i="17"/>
  <c r="FB21" i="17"/>
  <c r="L16" i="17"/>
  <c r="AH16" i="17"/>
  <c r="BG16" i="17"/>
  <c r="BS16" i="17"/>
  <c r="CO16" i="17"/>
  <c r="DK16" i="17"/>
  <c r="DW16" i="17"/>
  <c r="ES16" i="17"/>
  <c r="CU18" i="17"/>
  <c r="DQ18" i="17"/>
  <c r="EM18" i="17"/>
  <c r="EY18" i="17"/>
  <c r="I19" i="17"/>
  <c r="AE19" i="17"/>
  <c r="AQ19" i="17"/>
  <c r="BM19" i="17"/>
  <c r="CI19" i="17"/>
  <c r="CU19" i="17"/>
  <c r="DQ19" i="17"/>
  <c r="EM19" i="17"/>
  <c r="EY19" i="17"/>
  <c r="I20" i="17"/>
  <c r="AE20" i="17"/>
  <c r="AQ20" i="17"/>
  <c r="BM20" i="17"/>
  <c r="CI20" i="17"/>
  <c r="CU20" i="17"/>
  <c r="DQ20" i="17"/>
  <c r="EM20" i="17"/>
  <c r="EY20" i="17"/>
  <c r="I21" i="17"/>
  <c r="AE21" i="17"/>
  <c r="AQ21" i="17"/>
  <c r="BM21" i="17"/>
  <c r="CI21" i="17"/>
  <c r="CU21" i="17"/>
  <c r="DQ21" i="17"/>
  <c r="EM21" i="17"/>
  <c r="EY21" i="17"/>
  <c r="I22" i="17"/>
  <c r="AE22" i="17"/>
  <c r="AQ22" i="17"/>
  <c r="BM22" i="17"/>
  <c r="CL23" i="17"/>
  <c r="CX23" i="17"/>
  <c r="DT23" i="17"/>
  <c r="EP23" i="17"/>
  <c r="FB23" i="17"/>
  <c r="AQ24" i="17"/>
  <c r="BP24" i="17"/>
  <c r="CL24" i="17"/>
  <c r="CX24" i="17"/>
  <c r="DT24" i="17"/>
  <c r="EP24" i="17"/>
  <c r="FB24" i="17"/>
  <c r="AN25" i="17"/>
  <c r="CL25" i="17"/>
  <c r="CX25" i="17"/>
  <c r="EV25" i="17"/>
  <c r="F26" i="17"/>
  <c r="R26" i="17"/>
  <c r="BP26" i="17"/>
  <c r="DN26" i="17"/>
  <c r="DZ26" i="17"/>
  <c r="L27" i="17"/>
  <c r="BJ27" i="17"/>
  <c r="BV27" i="17"/>
  <c r="DT27" i="17"/>
  <c r="F28" i="17"/>
  <c r="R28" i="17"/>
  <c r="BP28" i="17"/>
  <c r="DN28" i="17"/>
  <c r="DZ28" i="17"/>
  <c r="AK29" i="17"/>
  <c r="CL29" i="17"/>
  <c r="CX29" i="17"/>
  <c r="ES29" i="17"/>
  <c r="BS23" i="17"/>
  <c r="CO23" i="17"/>
  <c r="DK23" i="17"/>
  <c r="DW23" i="17"/>
  <c r="ES23" i="17"/>
  <c r="AH24" i="17"/>
  <c r="AT24" i="17"/>
  <c r="BM24" i="17"/>
  <c r="CI24" i="17"/>
  <c r="CU24" i="17"/>
  <c r="DQ24" i="17"/>
  <c r="EM24" i="17"/>
  <c r="EY24" i="17"/>
  <c r="AK25" i="17"/>
  <c r="CI25" i="17"/>
  <c r="CU25" i="17"/>
  <c r="ES25" i="17"/>
  <c r="C26" i="17"/>
  <c r="O26" i="17"/>
  <c r="BM26" i="17"/>
  <c r="DK26" i="17"/>
  <c r="DW26" i="17"/>
  <c r="I27" i="17"/>
  <c r="BG27" i="17"/>
  <c r="BS27" i="17"/>
  <c r="DQ27" i="17"/>
  <c r="C28" i="17"/>
  <c r="O28" i="17"/>
  <c r="BM28" i="17"/>
  <c r="DK28" i="17"/>
  <c r="DW28" i="17"/>
  <c r="AH29" i="17"/>
  <c r="CI29" i="17"/>
  <c r="CU29" i="17"/>
  <c r="EV29" i="17"/>
  <c r="F33" i="17"/>
  <c r="R33" i="17"/>
  <c r="AT33" i="17"/>
  <c r="BP33" i="17"/>
  <c r="CL33" i="17"/>
  <c r="CX33" i="17"/>
  <c r="DT33" i="17"/>
  <c r="EP33" i="17"/>
  <c r="FB33" i="17"/>
  <c r="L34" i="17"/>
  <c r="AH34" i="17"/>
  <c r="BG34" i="17"/>
  <c r="BS34" i="17"/>
  <c r="CO34" i="17"/>
  <c r="DK34" i="17"/>
  <c r="DW34" i="17"/>
  <c r="ES34" i="17"/>
  <c r="C35" i="17"/>
  <c r="O35" i="17"/>
  <c r="AK35" i="17"/>
  <c r="BG35" i="17"/>
  <c r="BS35" i="17"/>
  <c r="CO35" i="17"/>
  <c r="DK35" i="17"/>
  <c r="DW35" i="17"/>
  <c r="ES35" i="17"/>
  <c r="C36" i="17"/>
  <c r="O36" i="17"/>
  <c r="AK36" i="17"/>
  <c r="BG36" i="17"/>
  <c r="BS36" i="17"/>
  <c r="CO36" i="17"/>
  <c r="DK36" i="17"/>
  <c r="DW36" i="17"/>
  <c r="ES36" i="17"/>
  <c r="C37" i="17"/>
  <c r="O37" i="17"/>
  <c r="AK37" i="17"/>
  <c r="BG37" i="17"/>
  <c r="BS37" i="17"/>
  <c r="CO37" i="17"/>
  <c r="DK37" i="17"/>
  <c r="DW37" i="17"/>
  <c r="ES37" i="17"/>
  <c r="C38" i="17"/>
  <c r="O38" i="17"/>
  <c r="AK38" i="17"/>
  <c r="BG38" i="17"/>
  <c r="BS38" i="17"/>
  <c r="CO38" i="17"/>
  <c r="DK38" i="17"/>
  <c r="DW38" i="17"/>
  <c r="ES38" i="17"/>
  <c r="C39" i="17"/>
  <c r="O39" i="17"/>
  <c r="AK39" i="17"/>
  <c r="BG39" i="17"/>
  <c r="BS39" i="17"/>
  <c r="CO39" i="17"/>
  <c r="DK39" i="17"/>
  <c r="DW39" i="17"/>
  <c r="ES39" i="17"/>
  <c r="C40" i="17"/>
  <c r="O40" i="17"/>
  <c r="AK40" i="17"/>
  <c r="BG40" i="17"/>
  <c r="BS40" i="17"/>
  <c r="CO40" i="17"/>
  <c r="DK40" i="17"/>
  <c r="DW40" i="17"/>
  <c r="ES40" i="17"/>
  <c r="C41" i="17"/>
  <c r="O41" i="17"/>
  <c r="AK41" i="17"/>
  <c r="EM46" i="17"/>
  <c r="EY46" i="17"/>
  <c r="L50" i="17"/>
  <c r="AH50" i="17"/>
  <c r="AT50" i="17"/>
  <c r="BP50" i="17"/>
  <c r="CL50" i="17"/>
  <c r="CX50" i="17"/>
  <c r="DT50" i="17"/>
  <c r="I33" i="17"/>
  <c r="AE33" i="17"/>
  <c r="AQ33" i="17"/>
  <c r="BM33" i="17"/>
  <c r="CI33" i="17"/>
  <c r="CU33" i="17"/>
  <c r="DQ33" i="17"/>
  <c r="EM33" i="17"/>
  <c r="EY33" i="17"/>
  <c r="I34" i="17"/>
  <c r="AE34" i="17"/>
  <c r="AT34" i="17"/>
  <c r="BP34" i="17"/>
  <c r="CL34" i="17"/>
  <c r="CX34" i="17"/>
  <c r="DT34" i="17"/>
  <c r="EP34" i="17"/>
  <c r="FB34" i="17"/>
  <c r="L35" i="17"/>
  <c r="AH35" i="17"/>
  <c r="AT35" i="17"/>
  <c r="BP35" i="17"/>
  <c r="CL35" i="17"/>
  <c r="CX35" i="17"/>
  <c r="DT35" i="17"/>
  <c r="EP35" i="17"/>
  <c r="FB35" i="17"/>
  <c r="L36" i="17"/>
  <c r="AH36" i="17"/>
  <c r="AT36" i="17"/>
  <c r="BP36" i="17"/>
  <c r="CL36" i="17"/>
  <c r="CX36" i="17"/>
  <c r="DT36" i="17"/>
  <c r="EP36" i="17"/>
  <c r="FB36" i="17"/>
  <c r="L37" i="17"/>
  <c r="AH37" i="17"/>
  <c r="AT37" i="17"/>
  <c r="BP37" i="17"/>
  <c r="CL37" i="17"/>
  <c r="CX37" i="17"/>
  <c r="DT37" i="17"/>
  <c r="EP37" i="17"/>
  <c r="FB37" i="17"/>
  <c r="L38" i="17"/>
  <c r="AH38" i="17"/>
  <c r="AT38" i="17"/>
  <c r="BP38" i="17"/>
  <c r="CL38" i="17"/>
  <c r="CX38" i="17"/>
  <c r="DT38" i="17"/>
  <c r="EP38" i="17"/>
  <c r="FB38" i="17"/>
  <c r="L39" i="17"/>
  <c r="AH39" i="17"/>
  <c r="AT39" i="17"/>
  <c r="BP39" i="17"/>
  <c r="CL39" i="17"/>
  <c r="CX39" i="17"/>
  <c r="DT39" i="17"/>
  <c r="EP39" i="17"/>
  <c r="FB39" i="17"/>
  <c r="L40" i="17"/>
  <c r="AH40" i="17"/>
  <c r="AT40" i="17"/>
  <c r="BP40" i="17"/>
  <c r="CL40" i="17"/>
  <c r="CX40" i="17"/>
  <c r="DT40" i="17"/>
  <c r="EP40" i="17"/>
  <c r="FB40" i="17"/>
  <c r="L41" i="17"/>
  <c r="AH41" i="17"/>
  <c r="AT41" i="17"/>
  <c r="EV46" i="17"/>
  <c r="C50" i="17"/>
  <c r="O50" i="17"/>
  <c r="AK50" i="17"/>
  <c r="BG50" i="17"/>
  <c r="BS50" i="17"/>
  <c r="CO50" i="17"/>
  <c r="DK50" i="17"/>
  <c r="DW50" i="17"/>
  <c r="I58" i="17"/>
  <c r="AE58" i="17"/>
  <c r="AQ58" i="17"/>
  <c r="EV58" i="17"/>
  <c r="F59" i="17"/>
  <c r="R59" i="17"/>
  <c r="AN59" i="17"/>
  <c r="BJ59" i="17"/>
  <c r="BV59" i="17"/>
  <c r="CR59" i="17"/>
  <c r="DN59" i="17"/>
  <c r="DZ59" i="17"/>
  <c r="EV59" i="17"/>
  <c r="F60" i="17"/>
  <c r="R60" i="17"/>
  <c r="AN60" i="17"/>
  <c r="BJ60" i="17"/>
  <c r="BV60" i="17"/>
  <c r="CR60" i="17"/>
  <c r="DN60" i="17"/>
  <c r="DZ60" i="17"/>
  <c r="EV60" i="17"/>
  <c r="F61" i="17"/>
  <c r="R61" i="17"/>
  <c r="AT61" i="17"/>
  <c r="BP61" i="17"/>
  <c r="CL61" i="17"/>
  <c r="CX61" i="17"/>
  <c r="DT61" i="17"/>
  <c r="EP61" i="17"/>
  <c r="FB61" i="17"/>
  <c r="L62" i="17"/>
  <c r="AH62" i="17"/>
  <c r="BJ62" i="17"/>
  <c r="BV62" i="17"/>
  <c r="CR62" i="17"/>
  <c r="DN62" i="17"/>
  <c r="DZ62" i="17"/>
  <c r="EV62" i="17"/>
  <c r="F63" i="17"/>
  <c r="R63" i="17"/>
  <c r="AT63" i="17"/>
  <c r="BP63" i="17"/>
  <c r="EP63" i="17"/>
  <c r="FB63" i="17"/>
  <c r="L58" i="17"/>
  <c r="AH58" i="17"/>
  <c r="AT58" i="17"/>
  <c r="ES58" i="17"/>
  <c r="C59" i="17"/>
  <c r="O59" i="17"/>
  <c r="AK59" i="17"/>
  <c r="BG59" i="17"/>
  <c r="BS59" i="17"/>
  <c r="CO59" i="17"/>
  <c r="DK59" i="17"/>
  <c r="DW59" i="17"/>
  <c r="ES59" i="17"/>
  <c r="C60" i="17"/>
  <c r="O60" i="17"/>
  <c r="AK60" i="17"/>
  <c r="BG60" i="17"/>
  <c r="BS60" i="17"/>
  <c r="CO60" i="17"/>
  <c r="DK60" i="17"/>
  <c r="DW60" i="17"/>
  <c r="ES60" i="17"/>
  <c r="C61" i="17"/>
  <c r="O61" i="17"/>
  <c r="AK61" i="17"/>
  <c r="BG61" i="17"/>
  <c r="BS61" i="17"/>
  <c r="CO61" i="17"/>
  <c r="DK61" i="17"/>
  <c r="DW61" i="17"/>
  <c r="ES61" i="17"/>
  <c r="C62" i="17"/>
  <c r="O62" i="17"/>
  <c r="AK62" i="17"/>
  <c r="BG62" i="17"/>
  <c r="BS62" i="17"/>
  <c r="CO62" i="17"/>
  <c r="DK62" i="17"/>
  <c r="ES62" i="17"/>
  <c r="C63" i="17"/>
  <c r="O63" i="17"/>
  <c r="BG63" i="17"/>
  <c r="ES63" i="17"/>
  <c r="BG17" i="17"/>
  <c r="BJ17" i="17"/>
  <c r="BM17" i="17"/>
  <c r="BP17" i="17"/>
  <c r="BS17" i="17"/>
  <c r="BV17" i="17"/>
  <c r="BG18" i="17"/>
  <c r="BJ18" i="17"/>
  <c r="BM18" i="17"/>
  <c r="BP18" i="17"/>
  <c r="BS18" i="17"/>
  <c r="BV18" i="17"/>
  <c r="BP22" i="17"/>
  <c r="BS22" i="17"/>
  <c r="BV22" i="17"/>
  <c r="BG23" i="17"/>
  <c r="BJ23" i="17"/>
  <c r="BM23" i="17"/>
  <c r="BP23" i="17"/>
  <c r="BG25" i="17"/>
  <c r="BJ25" i="17"/>
  <c r="BM25" i="17"/>
  <c r="BP25" i="17"/>
  <c r="BS25" i="17"/>
  <c r="BV25" i="17"/>
  <c r="BG29" i="17"/>
  <c r="BJ29" i="17"/>
  <c r="BM29" i="17"/>
  <c r="BP29" i="17"/>
  <c r="BS29" i="17"/>
  <c r="BV29" i="17"/>
  <c r="BG41" i="17"/>
  <c r="BJ41" i="17"/>
  <c r="BM41" i="17"/>
  <c r="BP41" i="17"/>
  <c r="BS41" i="17"/>
  <c r="BV41" i="17"/>
  <c r="BG42" i="17"/>
  <c r="BJ42" i="17"/>
  <c r="BM42" i="17"/>
  <c r="BP42" i="17"/>
  <c r="BS42" i="17"/>
  <c r="BV42" i="17"/>
  <c r="BG43" i="17"/>
  <c r="BJ43" i="17"/>
  <c r="BM43" i="17"/>
  <c r="BP43" i="17"/>
  <c r="BS43" i="17"/>
  <c r="BV43" i="17"/>
  <c r="BG44" i="17"/>
  <c r="BJ44" i="17"/>
  <c r="BM44" i="17"/>
  <c r="BP44" i="17"/>
  <c r="BS44" i="17"/>
  <c r="BV44" i="17"/>
  <c r="BG45" i="17"/>
  <c r="BJ45" i="17"/>
  <c r="BM45" i="17"/>
  <c r="BP45" i="17"/>
  <c r="BS45" i="17"/>
  <c r="BV45" i="17"/>
  <c r="BG46" i="17"/>
  <c r="BJ46" i="17"/>
  <c r="BM46" i="17"/>
  <c r="BP46" i="17"/>
  <c r="BS46" i="17"/>
  <c r="BV46" i="17"/>
  <c r="BG51" i="17"/>
  <c r="BJ51" i="17"/>
  <c r="BM51" i="17"/>
  <c r="BP51" i="17"/>
  <c r="BS51" i="17"/>
  <c r="BV51" i="17"/>
  <c r="BG52" i="17"/>
  <c r="BJ52" i="17"/>
  <c r="BM52" i="17"/>
  <c r="BP52" i="17"/>
  <c r="BS52" i="17"/>
  <c r="BV52" i="17"/>
  <c r="BG53" i="17"/>
  <c r="BJ53" i="17"/>
  <c r="BM53" i="17"/>
  <c r="BP53" i="17"/>
  <c r="BS53" i="17"/>
  <c r="BV53" i="17"/>
  <c r="BG54" i="17"/>
  <c r="BJ54" i="17"/>
  <c r="BM54" i="17"/>
  <c r="BP54" i="17"/>
  <c r="BS54" i="17"/>
  <c r="BV54" i="17"/>
  <c r="BG55" i="17"/>
  <c r="BJ55" i="17"/>
  <c r="BM55" i="17"/>
  <c r="BP55" i="17"/>
  <c r="BS55" i="17"/>
  <c r="BV55" i="17"/>
  <c r="BG56" i="17"/>
  <c r="BJ56" i="17"/>
  <c r="BM56" i="17"/>
  <c r="BP56" i="17"/>
  <c r="BS56" i="17"/>
  <c r="BV56" i="17"/>
  <c r="BG57" i="17"/>
  <c r="BJ57" i="17"/>
  <c r="BM57" i="17"/>
  <c r="BP57" i="17"/>
  <c r="BS57" i="17"/>
  <c r="BV57" i="17"/>
  <c r="BG58" i="17"/>
  <c r="BJ58" i="17"/>
  <c r="BM58" i="17"/>
  <c r="BP58" i="17"/>
  <c r="BS58" i="17"/>
  <c r="BV58" i="17"/>
  <c r="DK17" i="17"/>
  <c r="DN17" i="17"/>
  <c r="DQ17" i="17"/>
  <c r="DT17" i="17"/>
  <c r="DW17" i="17"/>
  <c r="DZ17" i="17"/>
  <c r="DK22" i="17"/>
  <c r="DN22" i="17"/>
  <c r="DQ22" i="17"/>
  <c r="DT22" i="17"/>
  <c r="DW22" i="17"/>
  <c r="DZ22" i="17"/>
  <c r="DK25" i="17"/>
  <c r="DN25" i="17"/>
  <c r="DQ25" i="17"/>
  <c r="DT25" i="17"/>
  <c r="DW25" i="17"/>
  <c r="DZ25" i="17"/>
  <c r="DK29" i="17"/>
  <c r="DN29" i="17"/>
  <c r="DQ29" i="17"/>
  <c r="DT29" i="17"/>
  <c r="DW29" i="17"/>
  <c r="DZ29" i="17"/>
  <c r="DK41" i="17"/>
  <c r="DN41" i="17"/>
  <c r="DQ41" i="17"/>
  <c r="DT41" i="17"/>
  <c r="DW41" i="17"/>
  <c r="DZ41" i="17"/>
  <c r="DK42" i="17"/>
  <c r="DN42" i="17"/>
  <c r="DQ42" i="17"/>
  <c r="DT42" i="17"/>
  <c r="DW42" i="17"/>
  <c r="DZ42" i="17"/>
  <c r="DK43" i="17"/>
  <c r="DN43" i="17"/>
  <c r="DQ43" i="17"/>
  <c r="DT43" i="17"/>
  <c r="DW43" i="17"/>
  <c r="DZ43" i="17"/>
  <c r="DK44" i="17"/>
  <c r="DN44" i="17"/>
  <c r="DQ44" i="17"/>
  <c r="DT44" i="17"/>
  <c r="DW44" i="17"/>
  <c r="DZ44" i="17"/>
  <c r="DK45" i="17"/>
  <c r="DN45" i="17"/>
  <c r="DQ45" i="17"/>
  <c r="DT45" i="17"/>
  <c r="DW45" i="17"/>
  <c r="DZ45" i="17"/>
  <c r="DK46" i="17"/>
  <c r="DN46" i="17"/>
  <c r="DQ46" i="17"/>
  <c r="DT46" i="17"/>
  <c r="DW46" i="17"/>
  <c r="DZ46" i="17"/>
  <c r="DK51" i="17"/>
  <c r="DN51" i="17"/>
  <c r="DQ51" i="17"/>
  <c r="DT51" i="17"/>
  <c r="DW51" i="17"/>
  <c r="DZ51" i="17"/>
  <c r="DK52" i="17"/>
  <c r="DN52" i="17"/>
  <c r="DQ52" i="17"/>
  <c r="DT52" i="17"/>
  <c r="DW52" i="17"/>
  <c r="DZ52" i="17"/>
  <c r="DK53" i="17"/>
  <c r="DN53" i="17"/>
  <c r="DQ53" i="17"/>
  <c r="DT53" i="17"/>
  <c r="DW53" i="17"/>
  <c r="DZ53" i="17"/>
  <c r="DK54" i="17"/>
  <c r="DN54" i="17"/>
  <c r="DQ54" i="17"/>
  <c r="DT54" i="17"/>
  <c r="DW54" i="17"/>
  <c r="DZ54" i="17"/>
  <c r="DK55" i="17"/>
  <c r="DN55" i="17"/>
  <c r="DQ55" i="17"/>
  <c r="DT55" i="17"/>
  <c r="DW55" i="17"/>
  <c r="DZ55" i="17"/>
  <c r="DK56" i="17"/>
  <c r="DN56" i="17"/>
  <c r="DQ56" i="17"/>
  <c r="DT56" i="17"/>
  <c r="DW56" i="17"/>
  <c r="DZ56" i="17"/>
  <c r="DK57" i="17"/>
  <c r="DN57" i="17"/>
  <c r="DQ57" i="17"/>
  <c r="DT57" i="17"/>
  <c r="DW57" i="17"/>
  <c r="DZ57" i="17"/>
  <c r="DK63" i="17"/>
  <c r="DN63" i="17"/>
  <c r="DQ63" i="17"/>
  <c r="DT63" i="17"/>
  <c r="DW63" i="17"/>
  <c r="DZ63" i="17"/>
  <c r="DK58" i="17"/>
  <c r="DN58" i="17"/>
  <c r="DQ58" i="17"/>
  <c r="DT58" i="17"/>
  <c r="DW58" i="17"/>
  <c r="DZ58" i="17"/>
  <c r="AE17" i="17"/>
  <c r="AH17" i="17"/>
  <c r="AK17" i="17"/>
  <c r="AQ17" i="17"/>
  <c r="AO17" i="17" s="1"/>
  <c r="AN17" i="17" s="1"/>
  <c r="AT17" i="17"/>
  <c r="AE18" i="17"/>
  <c r="AH18" i="17"/>
  <c r="AK18" i="17"/>
  <c r="AN18" i="17"/>
  <c r="AQ18" i="17"/>
  <c r="AT18" i="17"/>
  <c r="AE23" i="17"/>
  <c r="AH23" i="17"/>
  <c r="AK23" i="17"/>
  <c r="AN23" i="17"/>
  <c r="AQ23" i="17"/>
  <c r="AT23" i="17"/>
  <c r="AE26" i="17"/>
  <c r="AH26" i="17"/>
  <c r="AK26" i="17"/>
  <c r="AN26" i="17"/>
  <c r="AQ26" i="17"/>
  <c r="AT26" i="17"/>
  <c r="AE27" i="17"/>
  <c r="AH27" i="17"/>
  <c r="AK27" i="17"/>
  <c r="AN27" i="17"/>
  <c r="AQ27" i="17"/>
  <c r="AT27" i="17"/>
  <c r="AE28" i="17"/>
  <c r="AH28" i="17"/>
  <c r="AK28" i="17"/>
  <c r="AQ28" i="17"/>
  <c r="AO28" i="17" s="1"/>
  <c r="AT28" i="17"/>
  <c r="AE24" i="17"/>
  <c r="AE42" i="17"/>
  <c r="AH42" i="17"/>
  <c r="AK42" i="17"/>
  <c r="AN42" i="17"/>
  <c r="AQ42" i="17"/>
  <c r="AT42" i="17"/>
  <c r="AE43" i="17"/>
  <c r="AH43" i="17"/>
  <c r="AK43" i="17"/>
  <c r="AN43" i="17"/>
  <c r="AQ43" i="17"/>
  <c r="AT43" i="17"/>
  <c r="AE44" i="17"/>
  <c r="AH44" i="17"/>
  <c r="AK44" i="17"/>
  <c r="AN44" i="17"/>
  <c r="AQ44" i="17"/>
  <c r="AT44" i="17"/>
  <c r="AE45" i="17"/>
  <c r="AH45" i="17"/>
  <c r="AK45" i="17"/>
  <c r="AQ45" i="17"/>
  <c r="AO45" i="17" s="1"/>
  <c r="AT45" i="17"/>
  <c r="AE46" i="17"/>
  <c r="AH46" i="17"/>
  <c r="AK46" i="17"/>
  <c r="AQ46" i="17"/>
  <c r="AO46" i="17" s="1"/>
  <c r="AT46" i="17"/>
  <c r="AE51" i="17"/>
  <c r="AH51" i="17"/>
  <c r="AK51" i="17"/>
  <c r="AQ51" i="17"/>
  <c r="AT51" i="17"/>
  <c r="AE52" i="17"/>
  <c r="AH52" i="17"/>
  <c r="AK52" i="17"/>
  <c r="AN52" i="17"/>
  <c r="AQ52" i="17"/>
  <c r="AT52" i="17"/>
  <c r="AE53" i="17"/>
  <c r="AH53" i="17"/>
  <c r="AK53" i="17"/>
  <c r="AN53" i="17"/>
  <c r="AQ53" i="17"/>
  <c r="AT53" i="17"/>
  <c r="AE54" i="17"/>
  <c r="AH54" i="17"/>
  <c r="AK54" i="17"/>
  <c r="AN54" i="17"/>
  <c r="AQ54" i="17"/>
  <c r="AT54" i="17"/>
  <c r="AE55" i="17"/>
  <c r="AH55" i="17"/>
  <c r="AK55" i="17"/>
  <c r="AN55" i="17"/>
  <c r="AQ55" i="17"/>
  <c r="AT55" i="17"/>
  <c r="AE56" i="17"/>
  <c r="AH56" i="17"/>
  <c r="AK56" i="17"/>
  <c r="AN56" i="17"/>
  <c r="AQ56" i="17"/>
  <c r="AT56" i="17"/>
  <c r="AE57" i="17"/>
  <c r="AH57" i="17"/>
  <c r="AK57" i="17"/>
  <c r="AN57" i="17"/>
  <c r="AQ57" i="17"/>
  <c r="AT57" i="17"/>
  <c r="BP16" i="17"/>
  <c r="CL16" i="17"/>
  <c r="CX16" i="17"/>
  <c r="DT16" i="17"/>
  <c r="EP16" i="17"/>
  <c r="CR18" i="17"/>
  <c r="DN18" i="17"/>
  <c r="DZ18" i="17"/>
  <c r="EV18" i="17"/>
  <c r="BJ19" i="17"/>
  <c r="BV19" i="17"/>
  <c r="CR19" i="17"/>
  <c r="DN19" i="17"/>
  <c r="DZ19" i="17"/>
  <c r="EV19" i="17"/>
  <c r="BJ20" i="17"/>
  <c r="BV20" i="17"/>
  <c r="CR20" i="17"/>
  <c r="DN20" i="17"/>
  <c r="DZ20" i="17"/>
  <c r="EV20" i="17"/>
  <c r="BJ21" i="17"/>
  <c r="BV21" i="17"/>
  <c r="CR21" i="17"/>
  <c r="DN21" i="17"/>
  <c r="DZ21" i="17"/>
  <c r="EV21" i="17"/>
  <c r="BJ22" i="17"/>
  <c r="F16" i="17"/>
  <c r="R16" i="17"/>
  <c r="AQ16" i="17"/>
  <c r="BM16" i="17"/>
  <c r="CI16" i="17"/>
  <c r="CU16" i="17"/>
  <c r="DQ16" i="17"/>
  <c r="EM16" i="17"/>
  <c r="EY16" i="17"/>
  <c r="CO18" i="17"/>
  <c r="DK18" i="17"/>
  <c r="DW18" i="17"/>
  <c r="ES18" i="17"/>
  <c r="C19" i="17"/>
  <c r="O19" i="17"/>
  <c r="AK19" i="17"/>
  <c r="BG19" i="17"/>
  <c r="BS19" i="17"/>
  <c r="CO19" i="17"/>
  <c r="DK19" i="17"/>
  <c r="DW19" i="17"/>
  <c r="ES19" i="17"/>
  <c r="C20" i="17"/>
  <c r="O20" i="17"/>
  <c r="AK20" i="17"/>
  <c r="BG20" i="17"/>
  <c r="BS20" i="17"/>
  <c r="CO20" i="17"/>
  <c r="DK20" i="17"/>
  <c r="DW20" i="17"/>
  <c r="ES20" i="17"/>
  <c r="C21" i="17"/>
  <c r="O21" i="17"/>
  <c r="AK21" i="17"/>
  <c r="BG21" i="17"/>
  <c r="BS21" i="17"/>
  <c r="CO21" i="17"/>
  <c r="DK21" i="17"/>
  <c r="DW21" i="17"/>
  <c r="ES21" i="17"/>
  <c r="C22" i="17"/>
  <c r="O22" i="17"/>
  <c r="AK22" i="17"/>
  <c r="BG22" i="17"/>
  <c r="BV23" i="17"/>
  <c r="CR23" i="17"/>
  <c r="DN23" i="17"/>
  <c r="DZ23" i="17"/>
  <c r="EV23" i="17"/>
  <c r="AK24" i="17"/>
  <c r="BJ24" i="17"/>
  <c r="BV24" i="17"/>
  <c r="CR24" i="17"/>
  <c r="DN24" i="17"/>
  <c r="DZ24" i="17"/>
  <c r="EV24" i="17"/>
  <c r="AH25" i="17"/>
  <c r="AT25" i="17"/>
  <c r="CR25" i="17"/>
  <c r="EP25" i="17"/>
  <c r="FB25" i="17"/>
  <c r="L26" i="17"/>
  <c r="BJ26" i="17"/>
  <c r="BV26" i="17"/>
  <c r="DT26" i="17"/>
  <c r="F27" i="17"/>
  <c r="R27" i="17"/>
  <c r="BP27" i="17"/>
  <c r="DN27" i="17"/>
  <c r="DZ27" i="17"/>
  <c r="L28" i="17"/>
  <c r="BJ28" i="17"/>
  <c r="BV28" i="17"/>
  <c r="DT28" i="17"/>
  <c r="AE29" i="17"/>
  <c r="AQ29" i="17"/>
  <c r="AO29" i="17" s="1"/>
  <c r="CR29" i="17"/>
  <c r="EM29" i="17"/>
  <c r="EY29" i="17"/>
  <c r="CI23" i="17"/>
  <c r="CU23" i="17"/>
  <c r="DQ23" i="17"/>
  <c r="EM23" i="17"/>
  <c r="EY23" i="17"/>
  <c r="AN24" i="17"/>
  <c r="BG24" i="17"/>
  <c r="BS24" i="17"/>
  <c r="CO24" i="17"/>
  <c r="DK24" i="17"/>
  <c r="DW24" i="17"/>
  <c r="ES24" i="17"/>
  <c r="AE25" i="17"/>
  <c r="AF13" i="17" s="1"/>
  <c r="AQ25" i="17"/>
  <c r="CO25" i="17"/>
  <c r="EM25" i="17"/>
  <c r="EY25" i="17"/>
  <c r="I26" i="17"/>
  <c r="BG26" i="17"/>
  <c r="BS26" i="17"/>
  <c r="DQ26" i="17"/>
  <c r="C27" i="17"/>
  <c r="O27" i="17"/>
  <c r="BM27" i="17"/>
  <c r="DK27" i="17"/>
  <c r="DW27" i="17"/>
  <c r="I28" i="17"/>
  <c r="BG28" i="17"/>
  <c r="BS28" i="17"/>
  <c r="DQ28" i="17"/>
  <c r="FB28" i="17"/>
  <c r="AT29" i="17"/>
  <c r="CO29" i="17"/>
  <c r="EP29" i="17"/>
  <c r="L33" i="17"/>
  <c r="AH33" i="17"/>
  <c r="BJ33" i="17"/>
  <c r="BV33" i="17"/>
  <c r="CR33" i="17"/>
  <c r="DN33" i="17"/>
  <c r="DZ33" i="17"/>
  <c r="EV33" i="17"/>
  <c r="F34" i="17"/>
  <c r="R34" i="17"/>
  <c r="AQ34" i="17"/>
  <c r="BM34" i="17"/>
  <c r="CI34" i="17"/>
  <c r="CU34" i="17"/>
  <c r="DQ34" i="17"/>
  <c r="EM34" i="17"/>
  <c r="EY34" i="17"/>
  <c r="I35" i="17"/>
  <c r="AE35" i="17"/>
  <c r="AQ35" i="17"/>
  <c r="BM35" i="17"/>
  <c r="CI35" i="17"/>
  <c r="CU35" i="17"/>
  <c r="DQ35" i="17"/>
  <c r="EM35" i="17"/>
  <c r="EY35" i="17"/>
  <c r="I36" i="17"/>
  <c r="AE36" i="17"/>
  <c r="AQ36" i="17"/>
  <c r="BM36" i="17"/>
  <c r="CI36" i="17"/>
  <c r="CU36" i="17"/>
  <c r="DQ36" i="17"/>
  <c r="EM36" i="17"/>
  <c r="EY36" i="17"/>
  <c r="I37" i="17"/>
  <c r="AE37" i="17"/>
  <c r="AQ37" i="17"/>
  <c r="BM37" i="17"/>
  <c r="CI37" i="17"/>
  <c r="CU37" i="17"/>
  <c r="DQ37" i="17"/>
  <c r="EM37" i="17"/>
  <c r="EY37" i="17"/>
  <c r="I38" i="17"/>
  <c r="AE38" i="17"/>
  <c r="AQ38" i="17"/>
  <c r="BM38" i="17"/>
  <c r="CI38" i="17"/>
  <c r="CU38" i="17"/>
  <c r="DQ38" i="17"/>
  <c r="EM38" i="17"/>
  <c r="EY38" i="17"/>
  <c r="I39" i="17"/>
  <c r="AE39" i="17"/>
  <c r="AQ39" i="17"/>
  <c r="BM39" i="17"/>
  <c r="CI39" i="17"/>
  <c r="CU39" i="17"/>
  <c r="DQ39" i="17"/>
  <c r="EM39" i="17"/>
  <c r="EY39" i="17"/>
  <c r="I40" i="17"/>
  <c r="AE40" i="17"/>
  <c r="AQ40" i="17"/>
  <c r="BM40" i="17"/>
  <c r="CI40" i="17"/>
  <c r="CU40" i="17"/>
  <c r="DQ40" i="17"/>
  <c r="EM40" i="17"/>
  <c r="EY40" i="17"/>
  <c r="I41" i="17"/>
  <c r="AE41" i="17"/>
  <c r="AQ41" i="17"/>
  <c r="ES46" i="17"/>
  <c r="F50" i="17"/>
  <c r="R50" i="17"/>
  <c r="BJ50" i="17"/>
  <c r="BV50" i="17"/>
  <c r="CR50" i="17"/>
  <c r="DN50" i="17"/>
  <c r="C33" i="17"/>
  <c r="O33" i="17"/>
  <c r="AK33" i="17"/>
  <c r="BG33" i="17"/>
  <c r="BS33" i="17"/>
  <c r="CO33" i="17"/>
  <c r="CP31" i="17" s="1"/>
  <c r="DK33" i="17"/>
  <c r="DW33" i="17"/>
  <c r="ES33" i="17"/>
  <c r="C34" i="17"/>
  <c r="O34" i="17"/>
  <c r="AK34" i="17"/>
  <c r="BJ34" i="17"/>
  <c r="BV34" i="17"/>
  <c r="CR34" i="17"/>
  <c r="DN34" i="17"/>
  <c r="DZ34" i="17"/>
  <c r="EV34" i="17"/>
  <c r="F35" i="17"/>
  <c r="R35" i="17"/>
  <c r="AN35" i="17"/>
  <c r="BJ35" i="17"/>
  <c r="BV35" i="17"/>
  <c r="CR35" i="17"/>
  <c r="DN35" i="17"/>
  <c r="DZ35" i="17"/>
  <c r="EV35" i="17"/>
  <c r="F36" i="17"/>
  <c r="R36" i="17"/>
  <c r="AN36" i="17"/>
  <c r="BJ36" i="17"/>
  <c r="BV36" i="17"/>
  <c r="CR36" i="17"/>
  <c r="DN36" i="17"/>
  <c r="DZ36" i="17"/>
  <c r="EV36" i="17"/>
  <c r="F37" i="17"/>
  <c r="R37" i="17"/>
  <c r="AN37" i="17"/>
  <c r="BJ37" i="17"/>
  <c r="BV37" i="17"/>
  <c r="CR37" i="17"/>
  <c r="DN37" i="17"/>
  <c r="DZ37" i="17"/>
  <c r="EV37" i="17"/>
  <c r="F38" i="17"/>
  <c r="R38" i="17"/>
  <c r="AN38" i="17"/>
  <c r="BJ38" i="17"/>
  <c r="BV38" i="17"/>
  <c r="CR38" i="17"/>
  <c r="DN38" i="17"/>
  <c r="DZ38" i="17"/>
  <c r="EV38" i="17"/>
  <c r="F39" i="17"/>
  <c r="R39" i="17"/>
  <c r="AN39" i="17"/>
  <c r="BJ39" i="17"/>
  <c r="BV39" i="17"/>
  <c r="CR39" i="17"/>
  <c r="DN39" i="17"/>
  <c r="DZ39" i="17"/>
  <c r="EV39" i="17"/>
  <c r="F40" i="17"/>
  <c r="R40" i="17"/>
  <c r="AN40" i="17"/>
  <c r="BJ40" i="17"/>
  <c r="BV40" i="17"/>
  <c r="CR40" i="17"/>
  <c r="DN40" i="17"/>
  <c r="DZ40" i="17"/>
  <c r="EV40" i="17"/>
  <c r="F41" i="17"/>
  <c r="R41" i="17"/>
  <c r="AN41" i="17"/>
  <c r="EP46" i="17"/>
  <c r="FB46" i="17"/>
  <c r="I50" i="17"/>
  <c r="AE50" i="17"/>
  <c r="AQ50" i="17"/>
  <c r="BM50" i="17"/>
  <c r="CI50" i="17"/>
  <c r="CU50" i="17"/>
  <c r="DQ50" i="17"/>
  <c r="O58" i="17"/>
  <c r="AK58" i="17"/>
  <c r="EP58" i="17"/>
  <c r="FB58" i="17"/>
  <c r="L59" i="17"/>
  <c r="AH59" i="17"/>
  <c r="AT59" i="17"/>
  <c r="BP59" i="17"/>
  <c r="CL59" i="17"/>
  <c r="CX59" i="17"/>
  <c r="DT59" i="17"/>
  <c r="EP59" i="17"/>
  <c r="FB59" i="17"/>
  <c r="L60" i="17"/>
  <c r="AH60" i="17"/>
  <c r="AT60" i="17"/>
  <c r="BP60" i="17"/>
  <c r="CL60" i="17"/>
  <c r="CX60" i="17"/>
  <c r="DT60" i="17"/>
  <c r="EP60" i="17"/>
  <c r="FB60" i="17"/>
  <c r="L61" i="17"/>
  <c r="AH61" i="17"/>
  <c r="BJ61" i="17"/>
  <c r="BV61" i="17"/>
  <c r="CR61" i="17"/>
  <c r="DN61" i="17"/>
  <c r="DZ61" i="17"/>
  <c r="EV61" i="17"/>
  <c r="F62" i="17"/>
  <c r="R62" i="17"/>
  <c r="AT62" i="17"/>
  <c r="BP62" i="17"/>
  <c r="CL62" i="17"/>
  <c r="CX62" i="17"/>
  <c r="DT62" i="17"/>
  <c r="EP62" i="17"/>
  <c r="FB62" i="17"/>
  <c r="L63" i="17"/>
  <c r="AH63" i="17"/>
  <c r="BJ63" i="17"/>
  <c r="BV63" i="17"/>
  <c r="EV63" i="17"/>
  <c r="F58" i="17"/>
  <c r="R58" i="17"/>
  <c r="AN58" i="17"/>
  <c r="EM58" i="17"/>
  <c r="EY58" i="17"/>
  <c r="I59" i="17"/>
  <c r="AE59" i="17"/>
  <c r="AQ59" i="17"/>
  <c r="BM59" i="17"/>
  <c r="CI59" i="17"/>
  <c r="CU59" i="17"/>
  <c r="DQ59" i="17"/>
  <c r="EM59" i="17"/>
  <c r="EY59" i="17"/>
  <c r="I60" i="17"/>
  <c r="AE60" i="17"/>
  <c r="AQ60" i="17"/>
  <c r="BM60" i="17"/>
  <c r="CI60" i="17"/>
  <c r="CU60" i="17"/>
  <c r="DQ60" i="17"/>
  <c r="EM60" i="17"/>
  <c r="EY60" i="17"/>
  <c r="I61" i="17"/>
  <c r="AE61" i="17"/>
  <c r="AQ61" i="17"/>
  <c r="AO61" i="17" s="1"/>
  <c r="BM61" i="17"/>
  <c r="CI61" i="17"/>
  <c r="CU61" i="17"/>
  <c r="DQ61" i="17"/>
  <c r="EM61" i="17"/>
  <c r="EY61" i="17"/>
  <c r="I62" i="17"/>
  <c r="AE62" i="17"/>
  <c r="AQ62" i="17"/>
  <c r="AO62" i="17" s="1"/>
  <c r="BM62" i="17"/>
  <c r="CI62" i="17"/>
  <c r="CU62" i="17"/>
  <c r="DQ62" i="17"/>
  <c r="EM62" i="17"/>
  <c r="EY62" i="17"/>
  <c r="I63" i="17"/>
  <c r="AE63" i="17"/>
  <c r="AQ63" i="17"/>
  <c r="AO63" i="17" s="1"/>
  <c r="BM63" i="17"/>
  <c r="EM63" i="17"/>
  <c r="EY63" i="17"/>
  <c r="DO13" i="17" l="1"/>
  <c r="ET31" i="17"/>
  <c r="BT31" i="17"/>
  <c r="D31" i="17"/>
  <c r="AI31" i="17"/>
  <c r="P13" i="17"/>
  <c r="CY13" i="17"/>
  <c r="AL13" i="17"/>
  <c r="DX31" i="17"/>
  <c r="BH31" i="17"/>
  <c r="M31" i="17"/>
  <c r="AU13" i="17"/>
  <c r="D13" i="17"/>
  <c r="CM13" i="17"/>
  <c r="P31" i="17"/>
  <c r="DL31" i="17"/>
  <c r="AL31" i="17"/>
  <c r="J13" i="17"/>
  <c r="BW13" i="17"/>
  <c r="BK13" i="17"/>
  <c r="AR13" i="17"/>
  <c r="AO16" i="17"/>
  <c r="AN16" i="17" s="1"/>
  <c r="AO13" i="17" s="1"/>
  <c r="AR31" i="17"/>
  <c r="AO33" i="17"/>
  <c r="CV48" i="17"/>
  <c r="BN48" i="17"/>
  <c r="AF48" i="17"/>
  <c r="AO31" i="17"/>
  <c r="CS48" i="17"/>
  <c r="BK48" i="17"/>
  <c r="G48" i="17"/>
  <c r="EW31" i="17"/>
  <c r="DO31" i="17"/>
  <c r="BW31" i="17"/>
  <c r="EZ13" i="17"/>
  <c r="DR13" i="17"/>
  <c r="CJ13" i="17"/>
  <c r="G13" i="17"/>
  <c r="EQ13" i="17"/>
  <c r="BQ13" i="17"/>
  <c r="AO48" i="17"/>
  <c r="EA48" i="17"/>
  <c r="DU13" i="17"/>
  <c r="DL48" i="17"/>
  <c r="BT48" i="17"/>
  <c r="AL48" i="17"/>
  <c r="D48" i="17"/>
  <c r="EZ31" i="17"/>
  <c r="DR31" i="17"/>
  <c r="CJ31" i="17"/>
  <c r="J31" i="17"/>
  <c r="CY48" i="17"/>
  <c r="BQ48" i="17"/>
  <c r="AI48" i="17"/>
  <c r="EQ31" i="17"/>
  <c r="CY31" i="17"/>
  <c r="BQ31" i="17"/>
  <c r="S31" i="17"/>
  <c r="ET13" i="17"/>
  <c r="DL13" i="17"/>
  <c r="BT13" i="17"/>
  <c r="AI13" i="17"/>
  <c r="EW13" i="17"/>
  <c r="FC48" i="17"/>
  <c r="EW48" i="17"/>
  <c r="EQ48" i="17"/>
  <c r="FC13" i="17"/>
  <c r="AR48" i="17"/>
  <c r="AO50" i="17"/>
  <c r="DR48" i="17"/>
  <c r="CJ48" i="17"/>
  <c r="J48" i="17"/>
  <c r="DO48" i="17"/>
  <c r="BW48" i="17"/>
  <c r="S48" i="17"/>
  <c r="EA31" i="17"/>
  <c r="CS31" i="17"/>
  <c r="BK31" i="17"/>
  <c r="EN13" i="17"/>
  <c r="CV13" i="17"/>
  <c r="BN13" i="17"/>
  <c r="S13" i="17"/>
  <c r="DX48" i="17"/>
  <c r="CP48" i="17"/>
  <c r="BH48" i="17"/>
  <c r="P48" i="17"/>
  <c r="EN31" i="17"/>
  <c r="CV31" i="17"/>
  <c r="BN31" i="17"/>
  <c r="AF31" i="17"/>
  <c r="DU48" i="17"/>
  <c r="CM48" i="17"/>
  <c r="AU48" i="17"/>
  <c r="M48" i="17"/>
  <c r="FC31" i="17"/>
  <c r="DU31" i="17"/>
  <c r="CM31" i="17"/>
  <c r="AU31" i="17"/>
  <c r="G31" i="17"/>
  <c r="DX13" i="17"/>
  <c r="CP13" i="17"/>
  <c r="BH13" i="17"/>
  <c r="M13" i="17"/>
  <c r="EA13" i="17"/>
  <c r="CS13" i="17"/>
  <c r="EZ48" i="17"/>
  <c r="ET48" i="17"/>
  <c r="EN48" i="17"/>
</calcChain>
</file>

<file path=xl/sharedStrings.xml><?xml version="1.0" encoding="utf-8"?>
<sst xmlns="http://schemas.openxmlformats.org/spreadsheetml/2006/main" count="3736" uniqueCount="84">
  <si>
    <t>Table 1.4B Continued</t>
  </si>
  <si>
    <t>HOUSEHOLD POPULATION 10 YEARS OLD AND OVER BY SEX, AGE GROUP,</t>
  </si>
  <si>
    <t>MARITAL STATUS AND PROVINCE</t>
  </si>
  <si>
    <t>Census Years 1980, 1990 and 1995</t>
  </si>
  <si>
    <t>HH Population</t>
  </si>
  <si>
    <t>Never</t>
  </si>
  <si>
    <t>Divorced/</t>
  </si>
  <si>
    <t>Not</t>
  </si>
  <si>
    <t>Common-</t>
  </si>
  <si>
    <t>Sex</t>
  </si>
  <si>
    <t>10 Years Old</t>
  </si>
  <si>
    <t>Married</t>
  </si>
  <si>
    <t>Widowed</t>
  </si>
  <si>
    <t>Separated</t>
  </si>
  <si>
    <t>Stated</t>
  </si>
  <si>
    <t>Law/Live-in</t>
  </si>
  <si>
    <t>Age Group</t>
  </si>
  <si>
    <t>and Over</t>
  </si>
  <si>
    <t>(Single)</t>
  </si>
  <si>
    <t>Abra</t>
  </si>
  <si>
    <t>Both Sexes</t>
  </si>
  <si>
    <t xml:space="preserve">     10-14</t>
  </si>
  <si>
    <t xml:space="preserve">     15-19</t>
  </si>
  <si>
    <t xml:space="preserve">     20-24</t>
  </si>
  <si>
    <t xml:space="preserve">     25-29</t>
  </si>
  <si>
    <t xml:space="preserve">     30-34</t>
  </si>
  <si>
    <t xml:space="preserve">     35-39</t>
  </si>
  <si>
    <t xml:space="preserve">     40-44</t>
  </si>
  <si>
    <t xml:space="preserve">     45-49</t>
  </si>
  <si>
    <t xml:space="preserve">     50-54</t>
  </si>
  <si>
    <t xml:space="preserve">     55-59</t>
  </si>
  <si>
    <t xml:space="preserve">     60-64</t>
  </si>
  <si>
    <t xml:space="preserve">     65-69</t>
  </si>
  <si>
    <t xml:space="preserve">     70-74</t>
  </si>
  <si>
    <t>75 and Over</t>
  </si>
  <si>
    <t>Men</t>
  </si>
  <si>
    <t>Women</t>
  </si>
  <si>
    <t>Province /</t>
  </si>
  <si>
    <t>Benguet</t>
  </si>
  <si>
    <t>Note:   Benguet includes Baguio City (1980 and 1990 )</t>
  </si>
  <si>
    <t>Ifugao</t>
  </si>
  <si>
    <t>Kalinga</t>
  </si>
  <si>
    <t>Note:   Kalinga includes Apayao (1980 and 1990)</t>
  </si>
  <si>
    <t>AND MARITAL STATUS AND PROVINCE</t>
  </si>
  <si>
    <t>Mountain Province</t>
  </si>
  <si>
    <t>Sex/</t>
  </si>
  <si>
    <t xml:space="preserve">Table 1.4B Continued </t>
  </si>
  <si>
    <t xml:space="preserve"> Both Sexes </t>
  </si>
  <si>
    <t xml:space="preserve">      10-14 </t>
  </si>
  <si>
    <t xml:space="preserve">      15-19 </t>
  </si>
  <si>
    <t xml:space="preserve">      20-24 </t>
  </si>
  <si>
    <t xml:space="preserve">      25-29 </t>
  </si>
  <si>
    <t xml:space="preserve">      30-34 </t>
  </si>
  <si>
    <t xml:space="preserve">      35-39 </t>
  </si>
  <si>
    <t xml:space="preserve">      40-44 </t>
  </si>
  <si>
    <t xml:space="preserve">      45-49 </t>
  </si>
  <si>
    <t xml:space="preserve">      50-54 </t>
  </si>
  <si>
    <t xml:space="preserve">      55-59 </t>
  </si>
  <si>
    <t xml:space="preserve">      60-64 </t>
  </si>
  <si>
    <t xml:space="preserve">      65-69 </t>
  </si>
  <si>
    <t xml:space="preserve">      70-74 </t>
  </si>
  <si>
    <t xml:space="preserve"> 75 and Over </t>
  </si>
  <si>
    <t xml:space="preserve"> Men </t>
  </si>
  <si>
    <t xml:space="preserve"> Women </t>
  </si>
  <si>
    <t>Apayao</t>
  </si>
  <si>
    <t>Census Years 1995</t>
  </si>
  <si>
    <t>1,62</t>
  </si>
  <si>
    <t>Census Years 1995 and 2000</t>
  </si>
  <si>
    <t>Below 20</t>
  </si>
  <si>
    <t>Others</t>
  </si>
  <si>
    <t>…</t>
  </si>
  <si>
    <t xml:space="preserve">Table 1.4B </t>
  </si>
  <si>
    <t>80 and Over</t>
  </si>
  <si>
    <t>75-79</t>
  </si>
  <si>
    <t xml:space="preserve"> 80 and Over </t>
  </si>
  <si>
    <t xml:space="preserve">     75-79</t>
  </si>
  <si>
    <t xml:space="preserve">      75-79</t>
  </si>
  <si>
    <t>Note: Details may not add-up to totals due to rounding.</t>
  </si>
  <si>
    <t>55 and over</t>
  </si>
  <si>
    <t xml:space="preserve">  </t>
  </si>
  <si>
    <t>.</t>
  </si>
  <si>
    <t xml:space="preserve">55 and over </t>
  </si>
  <si>
    <t>Note:  Details may not add-up to totals due to rounding.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</si>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</sst>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0_)"/>
    <numFmt numFmtId="165" formatCode="#,##0\ \ "/>
    <numFmt numFmtId="166" formatCode="_(* #,##0_);_(* \(#,##0\);_(* &quot;-&quot;??_);_(@_)"/>
    <numFmt numFmtId="167" formatCode="0_)"/>
    <numFmt numFmtId="168" formatCode="_(* #,##0.00_);_(* \(#,##0.00\);_(* &quot;-&quot;_);_(@_)"/>
    <numFmt numFmtId="169" formatCode="_(* #,##0.000000_);_(* \(#,##0.000000\);_(* &quot;-&quot;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164" fontId="0" fillId="0" borderId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10" fontId="6" fillId="3" borderId="1" applyNumberFormat="0" applyBorder="0" applyAlignment="0" applyProtection="0"/>
    <xf numFmtId="164" fontId="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88">
    <xf numFmtId="164" fontId="0" fillId="0" borderId="0" xfId="0"/>
    <xf numFmtId="164" fontId="2" fillId="0" borderId="0" xfId="0" applyFont="1" applyFill="1"/>
    <xf numFmtId="164" fontId="3" fillId="0" borderId="2" xfId="0" applyFont="1" applyFill="1" applyBorder="1" applyAlignment="1">
      <alignment horizontal="center"/>
    </xf>
    <xf numFmtId="164" fontId="4" fillId="0" borderId="0" xfId="0" applyFont="1" applyFill="1"/>
    <xf numFmtId="41" fontId="3" fillId="0" borderId="3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164" fontId="2" fillId="0" borderId="0" xfId="0" applyFont="1" applyFill="1" applyBorder="1"/>
    <xf numFmtId="164" fontId="5" fillId="0" borderId="0" xfId="0" applyFont="1" applyFill="1"/>
    <xf numFmtId="41" fontId="5" fillId="0" borderId="0" xfId="0" applyNumberFormat="1" applyFont="1" applyFill="1"/>
    <xf numFmtId="164" fontId="5" fillId="0" borderId="0" xfId="0" applyFont="1" applyFill="1" applyBorder="1"/>
    <xf numFmtId="41" fontId="5" fillId="0" borderId="0" xfId="0" applyNumberFormat="1" applyFont="1" applyFill="1" applyBorder="1"/>
    <xf numFmtId="164" fontId="4" fillId="0" borderId="0" xfId="0" applyFont="1" applyFill="1" applyBorder="1"/>
    <xf numFmtId="41" fontId="4" fillId="0" borderId="0" xfId="0" applyNumberFormat="1" applyFont="1" applyFill="1" applyBorder="1"/>
    <xf numFmtId="41" fontId="2" fillId="0" borderId="0" xfId="0" applyNumberFormat="1" applyFont="1" applyFill="1" applyBorder="1"/>
    <xf numFmtId="165" fontId="2" fillId="0" borderId="0" xfId="0" applyNumberFormat="1" applyFont="1" applyFill="1"/>
    <xf numFmtId="165" fontId="3" fillId="0" borderId="2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41" fontId="5" fillId="0" borderId="0" xfId="0" applyNumberFormat="1" applyFont="1" applyFill="1" applyBorder="1" applyAlignment="1">
      <alignment horizontal="right"/>
    </xf>
    <xf numFmtId="41" fontId="2" fillId="0" borderId="0" xfId="0" applyNumberFormat="1" applyFont="1" applyFill="1"/>
    <xf numFmtId="41" fontId="3" fillId="0" borderId="4" xfId="0" applyNumberFormat="1" applyFont="1" applyFill="1" applyBorder="1"/>
    <xf numFmtId="41" fontId="3" fillId="0" borderId="4" xfId="0" applyNumberFormat="1" applyFont="1" applyFill="1" applyBorder="1" applyAlignment="1"/>
    <xf numFmtId="41" fontId="3" fillId="0" borderId="5" xfId="0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41" fontId="3" fillId="0" borderId="8" xfId="0" applyNumberFormat="1" applyFont="1" applyFill="1" applyBorder="1" applyAlignment="1">
      <alignment horizontal="center"/>
    </xf>
    <xf numFmtId="41" fontId="3" fillId="0" borderId="6" xfId="0" applyNumberFormat="1" applyFont="1" applyFill="1" applyBorder="1" applyAlignment="1">
      <alignment horizontal="center"/>
    </xf>
    <xf numFmtId="41" fontId="3" fillId="0" borderId="9" xfId="0" applyNumberFormat="1" applyFont="1" applyFill="1" applyBorder="1" applyAlignment="1">
      <alignment horizontal="center"/>
    </xf>
    <xf numFmtId="41" fontId="3" fillId="0" borderId="7" xfId="0" applyNumberFormat="1" applyFont="1" applyFill="1" applyBorder="1" applyAlignment="1">
      <alignment horizontal="center"/>
    </xf>
    <xf numFmtId="41" fontId="3" fillId="0" borderId="10" xfId="0" applyNumberFormat="1" applyFont="1" applyFill="1" applyBorder="1" applyAlignment="1">
      <alignment horizontal="center"/>
    </xf>
    <xf numFmtId="41" fontId="2" fillId="0" borderId="0" xfId="0" applyNumberFormat="1" applyFont="1" applyFill="1" applyAlignment="1">
      <alignment horizontal="right"/>
    </xf>
    <xf numFmtId="41" fontId="5" fillId="0" borderId="0" xfId="0" applyNumberFormat="1" applyFont="1" applyFill="1" applyAlignment="1">
      <alignment horizontal="right"/>
    </xf>
    <xf numFmtId="0" fontId="3" fillId="0" borderId="11" xfId="0" applyNumberFormat="1" applyFont="1" applyFill="1" applyBorder="1" applyAlignment="1">
      <alignment horizontal="centerContinuous"/>
    </xf>
    <xf numFmtId="0" fontId="3" fillId="0" borderId="12" xfId="0" applyNumberFormat="1" applyFont="1" applyFill="1" applyBorder="1" applyAlignment="1">
      <alignment horizontal="centerContinuous"/>
    </xf>
    <xf numFmtId="0" fontId="3" fillId="0" borderId="13" xfId="0" applyNumberFormat="1" applyFont="1" applyFill="1" applyBorder="1" applyAlignment="1">
      <alignment horizontal="centerContinuous"/>
    </xf>
    <xf numFmtId="165" fontId="4" fillId="0" borderId="0" xfId="0" applyNumberFormat="1" applyFont="1" applyFill="1"/>
    <xf numFmtId="164" fontId="4" fillId="0" borderId="14" xfId="0" applyFont="1" applyFill="1" applyBorder="1"/>
    <xf numFmtId="165" fontId="3" fillId="0" borderId="12" xfId="0" applyNumberFormat="1" applyFont="1" applyFill="1" applyBorder="1" applyAlignment="1">
      <alignment horizontal="centerContinuous"/>
    </xf>
    <xf numFmtId="41" fontId="4" fillId="0" borderId="0" xfId="0" applyNumberFormat="1" applyFont="1" applyFill="1"/>
    <xf numFmtId="41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>
      <alignment horizontal="right"/>
    </xf>
    <xf numFmtId="41" fontId="4" fillId="0" borderId="0" xfId="0" quotePrefix="1" applyNumberFormat="1" applyFont="1" applyFill="1" applyAlignment="1">
      <alignment horizontal="right"/>
    </xf>
    <xf numFmtId="41" fontId="4" fillId="0" borderId="0" xfId="0" applyNumberFormat="1" applyFont="1" applyFill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Border="1" applyAlignment="1">
      <alignment horizontal="right"/>
    </xf>
    <xf numFmtId="41" fontId="4" fillId="0" borderId="14" xfId="0" applyNumberFormat="1" applyFont="1" applyFill="1" applyBorder="1" applyAlignment="1">
      <alignment horizontal="right"/>
    </xf>
    <xf numFmtId="41" fontId="4" fillId="0" borderId="14" xfId="0" applyNumberFormat="1" applyFont="1" applyFill="1" applyBorder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Border="1"/>
    <xf numFmtId="165" fontId="5" fillId="0" borderId="0" xfId="0" applyNumberFormat="1" applyFont="1" applyFill="1"/>
    <xf numFmtId="41" fontId="4" fillId="0" borderId="14" xfId="0" quotePrefix="1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left" indent="1"/>
    </xf>
    <xf numFmtId="41" fontId="4" fillId="0" borderId="0" xfId="0" quotePrefix="1" applyNumberFormat="1" applyFont="1" applyFill="1" applyAlignment="1">
      <alignment horizontal="left" indent="1"/>
    </xf>
    <xf numFmtId="41" fontId="4" fillId="0" borderId="0" xfId="0" applyNumberFormat="1" applyFont="1" applyFill="1" applyAlignment="1">
      <alignment horizontal="left" indent="1"/>
    </xf>
    <xf numFmtId="41" fontId="4" fillId="0" borderId="14" xfId="0" applyNumberFormat="1" applyFont="1" applyFill="1" applyBorder="1" applyAlignment="1">
      <alignment horizontal="left" indent="1"/>
    </xf>
    <xf numFmtId="0" fontId="3" fillId="0" borderId="4" xfId="0" applyNumberFormat="1" applyFont="1" applyFill="1" applyBorder="1"/>
    <xf numFmtId="164" fontId="4" fillId="0" borderId="3" xfId="0" applyFont="1" applyFill="1" applyBorder="1"/>
    <xf numFmtId="43" fontId="4" fillId="0" borderId="0" xfId="0" applyNumberFormat="1" applyFont="1" applyFill="1" applyAlignment="1">
      <alignment horizontal="right"/>
    </xf>
    <xf numFmtId="43" fontId="4" fillId="0" borderId="0" xfId="0" applyNumberFormat="1" applyFont="1" applyFill="1" applyBorder="1" applyAlignment="1">
      <alignment horizontal="right"/>
    </xf>
    <xf numFmtId="43" fontId="4" fillId="0" borderId="14" xfId="0" applyNumberFormat="1" applyFont="1" applyFill="1" applyBorder="1" applyAlignment="1">
      <alignment horizontal="right"/>
    </xf>
    <xf numFmtId="43" fontId="4" fillId="0" borderId="0" xfId="0" applyNumberFormat="1" applyFont="1" applyFill="1" applyBorder="1"/>
    <xf numFmtId="43" fontId="4" fillId="0" borderId="0" xfId="0" applyNumberFormat="1" applyFont="1" applyFill="1"/>
    <xf numFmtId="43" fontId="4" fillId="0" borderId="14" xfId="0" applyNumberFormat="1" applyFont="1" applyFill="1" applyBorder="1"/>
    <xf numFmtId="164" fontId="3" fillId="0" borderId="0" xfId="0" applyFont="1" applyFill="1"/>
    <xf numFmtId="165" fontId="3" fillId="0" borderId="0" xfId="0" applyNumberFormat="1" applyFont="1" applyFill="1"/>
    <xf numFmtId="41" fontId="4" fillId="0" borderId="0" xfId="0" quotePrefix="1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right"/>
    </xf>
    <xf numFmtId="164" fontId="4" fillId="0" borderId="0" xfId="0" applyFont="1" applyFill="1" applyBorder="1" applyAlignment="1">
      <alignment horizontal="center"/>
    </xf>
    <xf numFmtId="41" fontId="4" fillId="0" borderId="14" xfId="0" applyNumberFormat="1" applyFont="1" applyFill="1" applyBorder="1" applyAlignment="1">
      <alignment horizontal="center"/>
    </xf>
    <xf numFmtId="167" fontId="4" fillId="0" borderId="0" xfId="0" applyNumberFormat="1" applyFont="1" applyFill="1"/>
    <xf numFmtId="166" fontId="4" fillId="0" borderId="0" xfId="1" applyNumberFormat="1" applyFont="1" applyFill="1" applyBorder="1"/>
    <xf numFmtId="166" fontId="4" fillId="0" borderId="0" xfId="0" applyNumberFormat="1" applyFont="1" applyFill="1"/>
    <xf numFmtId="168" fontId="4" fillId="0" borderId="0" xfId="0" applyNumberFormat="1" applyFont="1" applyFill="1" applyBorder="1" applyAlignment="1">
      <alignment horizontal="right"/>
    </xf>
    <xf numFmtId="43" fontId="4" fillId="0" borderId="0" xfId="5" applyNumberFormat="1" applyFont="1" applyFill="1" applyBorder="1" applyAlignment="1">
      <alignment horizontal="right"/>
    </xf>
    <xf numFmtId="169" fontId="4" fillId="0" borderId="0" xfId="0" applyNumberFormat="1" applyFont="1" applyFill="1" applyBorder="1" applyAlignment="1">
      <alignment horizontal="right"/>
    </xf>
    <xf numFmtId="41" fontId="4" fillId="0" borderId="0" xfId="5" applyNumberFormat="1" applyFont="1" applyFill="1" applyBorder="1" applyAlignment="1">
      <alignment horizontal="right"/>
    </xf>
    <xf numFmtId="41" fontId="0" fillId="0" borderId="0" xfId="0" applyNumberFormat="1"/>
    <xf numFmtId="41" fontId="3" fillId="0" borderId="5" xfId="0" applyNumberFormat="1" applyFont="1" applyFill="1" applyBorder="1" applyAlignment="1">
      <alignment horizontal="centerContinuous"/>
    </xf>
    <xf numFmtId="41" fontId="3" fillId="0" borderId="12" xfId="0" applyNumberFormat="1" applyFont="1" applyFill="1" applyBorder="1" applyAlignment="1">
      <alignment horizontal="centerContinuous"/>
    </xf>
    <xf numFmtId="41" fontId="4" fillId="0" borderId="3" xfId="0" applyNumberFormat="1" applyFont="1" applyFill="1" applyBorder="1"/>
    <xf numFmtId="41" fontId="4" fillId="0" borderId="0" xfId="1" applyNumberFormat="1" applyFont="1" applyFill="1" applyBorder="1"/>
    <xf numFmtId="164" fontId="6" fillId="0" borderId="0" xfId="0" applyFont="1"/>
    <xf numFmtId="0" fontId="3" fillId="0" borderId="13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</cellXfs>
  <cellStyles count="7">
    <cellStyle name="Comma" xfId="1" builtinId="3"/>
    <cellStyle name="Grey" xfId="2"/>
    <cellStyle name="Input [yellow]" xfId="3"/>
    <cellStyle name="Normal" xfId="0" builtinId="0"/>
    <cellStyle name="Normal - Style1" xfId="4"/>
    <cellStyle name="Percent" xfId="5" builtinId="5"/>
    <cellStyle name="Percent [2]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6/relationships/attachedToolbars" Target="attachedToolbars.b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97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97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4"/>
  <sheetViews>
    <sheetView topLeftCell="AC1" zoomScaleSheetLayoutView="100" workbookViewId="0">
      <selection activeCell="AH17" sqref="AH17"/>
    </sheetView>
  </sheetViews>
  <sheetFormatPr defaultRowHeight="12" customHeight="1" x14ac:dyDescent="0.2"/>
  <cols>
    <col min="1" max="1" width="12.7109375" style="3" customWidth="1"/>
    <col min="2" max="2" width="12" style="37" customWidth="1"/>
    <col min="3" max="3" width="11.140625" style="37" customWidth="1"/>
    <col min="4" max="4" width="10.85546875" style="37" customWidth="1"/>
    <col min="5" max="5" width="10.7109375" style="37" customWidth="1"/>
    <col min="6" max="6" width="10.28515625" style="37" customWidth="1"/>
    <col min="7" max="7" width="11.140625" style="37" customWidth="1"/>
    <col min="8" max="8" width="9.140625" style="37"/>
    <col min="9" max="46" width="9.140625" style="11"/>
    <col min="47" max="16384" width="9.140625" style="3"/>
  </cols>
  <sheetData>
    <row r="1" spans="1:46" s="7" customFormat="1" ht="12" customHeight="1" x14ac:dyDescent="0.2">
      <c r="A1" s="7" t="s">
        <v>0</v>
      </c>
      <c r="B1" s="52"/>
      <c r="C1" s="52"/>
      <c r="D1" s="52"/>
      <c r="E1" s="52"/>
      <c r="F1" s="52"/>
      <c r="G1" s="52"/>
      <c r="H1" s="52"/>
      <c r="I1" s="10" t="s">
        <v>0</v>
      </c>
      <c r="J1" s="21"/>
      <c r="K1" s="21"/>
      <c r="L1" s="21"/>
      <c r="M1" s="21"/>
      <c r="N1" s="21"/>
      <c r="O1" s="21"/>
      <c r="P1" s="10" t="s">
        <v>0</v>
      </c>
      <c r="Q1" s="10"/>
      <c r="R1" s="10"/>
      <c r="S1" s="10"/>
      <c r="T1" s="10"/>
      <c r="U1" s="10"/>
      <c r="V1" s="10"/>
      <c r="W1" s="10"/>
      <c r="X1" s="8" t="s">
        <v>0</v>
      </c>
      <c r="Y1" s="8"/>
      <c r="Z1" s="8"/>
      <c r="AA1" s="8"/>
      <c r="AB1" s="8"/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s="7" customFormat="1" ht="12" customHeight="1" x14ac:dyDescent="0.2">
      <c r="A2" s="1" t="s">
        <v>1</v>
      </c>
      <c r="B2" s="52"/>
      <c r="C2" s="52"/>
      <c r="D2" s="52"/>
      <c r="E2" s="52"/>
      <c r="F2" s="52"/>
      <c r="G2" s="52"/>
      <c r="H2" s="52"/>
      <c r="I2" s="13" t="s">
        <v>1</v>
      </c>
      <c r="J2" s="21"/>
      <c r="K2" s="21"/>
      <c r="L2" s="21"/>
      <c r="M2" s="21"/>
      <c r="N2" s="21"/>
      <c r="O2" s="21"/>
      <c r="P2" s="13" t="s">
        <v>1</v>
      </c>
      <c r="Q2" s="10"/>
      <c r="R2" s="10"/>
      <c r="S2" s="10"/>
      <c r="T2" s="10"/>
      <c r="U2" s="10"/>
      <c r="V2" s="10"/>
      <c r="W2" s="10"/>
      <c r="X2" s="22" t="s">
        <v>1</v>
      </c>
      <c r="Y2" s="8"/>
      <c r="Z2" s="8"/>
      <c r="AA2" s="8"/>
      <c r="AB2" s="8"/>
      <c r="AC2" s="8"/>
      <c r="AD2" s="8"/>
      <c r="AE2" s="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s="7" customFormat="1" ht="12" customHeight="1" x14ac:dyDescent="0.2">
      <c r="A3" s="1" t="s">
        <v>2</v>
      </c>
      <c r="B3" s="52"/>
      <c r="C3" s="52"/>
      <c r="D3" s="52"/>
      <c r="E3" s="52"/>
      <c r="F3" s="52"/>
      <c r="G3" s="52"/>
      <c r="H3" s="52"/>
      <c r="I3" s="13" t="s">
        <v>2</v>
      </c>
      <c r="J3" s="21"/>
      <c r="K3" s="21"/>
      <c r="L3" s="21"/>
      <c r="M3" s="21"/>
      <c r="N3" s="21"/>
      <c r="O3" s="21"/>
      <c r="P3" s="13" t="s">
        <v>2</v>
      </c>
      <c r="Q3" s="10"/>
      <c r="R3" s="10"/>
      <c r="S3" s="10"/>
      <c r="T3" s="10"/>
      <c r="U3" s="10"/>
      <c r="V3" s="10"/>
      <c r="W3" s="10"/>
      <c r="X3" s="22" t="s">
        <v>2</v>
      </c>
      <c r="Y3" s="8"/>
      <c r="Z3" s="8"/>
      <c r="AA3" s="8"/>
      <c r="AB3" s="8"/>
      <c r="AC3" s="8"/>
      <c r="AD3" s="8"/>
      <c r="AE3" s="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s="1" customFormat="1" ht="12" customHeight="1" x14ac:dyDescent="0.2">
      <c r="A4" s="1" t="s">
        <v>65</v>
      </c>
      <c r="B4" s="14"/>
      <c r="C4" s="14"/>
      <c r="D4" s="14"/>
      <c r="E4" s="14"/>
      <c r="F4" s="14"/>
      <c r="G4" s="14"/>
      <c r="H4" s="14"/>
      <c r="I4" s="13" t="s">
        <v>3</v>
      </c>
      <c r="J4" s="21"/>
      <c r="K4" s="21"/>
      <c r="L4" s="21"/>
      <c r="M4" s="21"/>
      <c r="N4" s="21"/>
      <c r="O4" s="21"/>
      <c r="P4" s="13" t="s">
        <v>3</v>
      </c>
      <c r="Q4" s="10"/>
      <c r="R4" s="10"/>
      <c r="S4" s="10"/>
      <c r="T4" s="10"/>
      <c r="U4" s="10"/>
      <c r="V4" s="10"/>
      <c r="W4" s="10"/>
      <c r="X4" s="22" t="s">
        <v>3</v>
      </c>
      <c r="Y4" s="8"/>
      <c r="Z4" s="8"/>
      <c r="AA4" s="8"/>
      <c r="AB4" s="8"/>
      <c r="AC4" s="8"/>
      <c r="AD4" s="8"/>
      <c r="AE4" s="8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2" customHeight="1" x14ac:dyDescent="0.2">
      <c r="I5" s="12"/>
      <c r="J5" s="47"/>
      <c r="K5" s="47"/>
      <c r="L5" s="47"/>
      <c r="M5" s="47"/>
      <c r="N5" s="47"/>
      <c r="O5" s="47"/>
      <c r="P5" s="12"/>
      <c r="Q5" s="48"/>
      <c r="R5" s="48"/>
      <c r="S5" s="48"/>
      <c r="T5" s="48"/>
      <c r="U5" s="48"/>
      <c r="V5" s="48"/>
      <c r="W5" s="48"/>
      <c r="X5" s="12"/>
      <c r="Y5" s="48"/>
      <c r="Z5" s="48"/>
      <c r="AA5" s="48"/>
      <c r="AB5" s="48"/>
      <c r="AC5" s="48"/>
      <c r="AD5" s="48"/>
      <c r="AE5" s="48"/>
    </row>
    <row r="6" spans="1:46" ht="12" customHeight="1" x14ac:dyDescent="0.2">
      <c r="A6" s="58"/>
      <c r="B6" s="34">
        <v>1995</v>
      </c>
      <c r="C6" s="34"/>
      <c r="D6" s="34"/>
      <c r="E6" s="34"/>
      <c r="F6" s="34"/>
      <c r="G6" s="34"/>
      <c r="H6" s="39"/>
      <c r="I6" s="23"/>
      <c r="J6" s="85">
        <v>1980</v>
      </c>
      <c r="K6" s="86"/>
      <c r="L6" s="86"/>
      <c r="M6" s="86"/>
      <c r="N6" s="86"/>
      <c r="O6" s="87"/>
      <c r="P6" s="23"/>
      <c r="Q6" s="34">
        <v>1990</v>
      </c>
      <c r="R6" s="34"/>
      <c r="S6" s="34"/>
      <c r="T6" s="34"/>
      <c r="U6" s="34"/>
      <c r="V6" s="34"/>
      <c r="W6" s="35"/>
      <c r="X6" s="24"/>
      <c r="Y6" s="34">
        <v>1995</v>
      </c>
      <c r="Z6" s="34"/>
      <c r="AA6" s="34"/>
      <c r="AB6" s="34"/>
      <c r="AC6" s="34"/>
      <c r="AD6" s="34"/>
      <c r="AE6" s="35"/>
    </row>
    <row r="7" spans="1:46" ht="12" customHeight="1" x14ac:dyDescent="0.2">
      <c r="A7" s="2" t="s">
        <v>9</v>
      </c>
      <c r="B7" s="18" t="s">
        <v>4</v>
      </c>
      <c r="C7" s="16" t="s">
        <v>5</v>
      </c>
      <c r="D7" s="16"/>
      <c r="E7" s="16"/>
      <c r="F7" s="16" t="s">
        <v>6</v>
      </c>
      <c r="G7" s="16" t="s">
        <v>8</v>
      </c>
      <c r="H7" s="16" t="s">
        <v>7</v>
      </c>
      <c r="I7" s="5" t="s">
        <v>45</v>
      </c>
      <c r="J7" s="26" t="s">
        <v>4</v>
      </c>
      <c r="K7" s="26" t="s">
        <v>5</v>
      </c>
      <c r="L7" s="26"/>
      <c r="M7" s="26"/>
      <c r="N7" s="26" t="s">
        <v>6</v>
      </c>
      <c r="O7" s="26" t="s">
        <v>7</v>
      </c>
      <c r="P7" s="5" t="s">
        <v>9</v>
      </c>
      <c r="Q7" s="25" t="s">
        <v>4</v>
      </c>
      <c r="R7" s="26" t="s">
        <v>5</v>
      </c>
      <c r="S7" s="26"/>
      <c r="T7" s="26"/>
      <c r="U7" s="26" t="s">
        <v>6</v>
      </c>
      <c r="V7" s="27" t="s">
        <v>8</v>
      </c>
      <c r="W7" s="26" t="s">
        <v>7</v>
      </c>
      <c r="X7" s="5" t="s">
        <v>9</v>
      </c>
      <c r="Y7" s="25" t="s">
        <v>4</v>
      </c>
      <c r="Z7" s="26" t="s">
        <v>5</v>
      </c>
      <c r="AA7" s="26"/>
      <c r="AB7" s="26"/>
      <c r="AC7" s="26" t="s">
        <v>6</v>
      </c>
      <c r="AD7" s="26" t="s">
        <v>8</v>
      </c>
      <c r="AE7" s="26" t="s">
        <v>7</v>
      </c>
    </row>
    <row r="8" spans="1:46" ht="12" customHeight="1" x14ac:dyDescent="0.2">
      <c r="A8" s="2" t="s">
        <v>16</v>
      </c>
      <c r="B8" s="19" t="s">
        <v>10</v>
      </c>
      <c r="C8" s="15" t="s">
        <v>11</v>
      </c>
      <c r="D8" s="15" t="s">
        <v>11</v>
      </c>
      <c r="E8" s="15" t="s">
        <v>12</v>
      </c>
      <c r="F8" s="15" t="s">
        <v>13</v>
      </c>
      <c r="G8" s="15" t="s">
        <v>15</v>
      </c>
      <c r="H8" s="15" t="s">
        <v>14</v>
      </c>
      <c r="I8" s="5" t="s">
        <v>16</v>
      </c>
      <c r="J8" s="5" t="s">
        <v>10</v>
      </c>
      <c r="K8" s="5" t="s">
        <v>11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16</v>
      </c>
      <c r="Q8" s="28" t="s">
        <v>10</v>
      </c>
      <c r="R8" s="5" t="s">
        <v>11</v>
      </c>
      <c r="S8" s="5" t="s">
        <v>11</v>
      </c>
      <c r="T8" s="5" t="s">
        <v>12</v>
      </c>
      <c r="U8" s="5" t="s">
        <v>13</v>
      </c>
      <c r="V8" s="29" t="s">
        <v>15</v>
      </c>
      <c r="W8" s="5" t="s">
        <v>14</v>
      </c>
      <c r="X8" s="5" t="s">
        <v>16</v>
      </c>
      <c r="Y8" s="28" t="s">
        <v>10</v>
      </c>
      <c r="Z8" s="5" t="s">
        <v>11</v>
      </c>
      <c r="AA8" s="5" t="s">
        <v>11</v>
      </c>
      <c r="AB8" s="5" t="s">
        <v>12</v>
      </c>
      <c r="AC8" s="5" t="s">
        <v>13</v>
      </c>
      <c r="AD8" s="5" t="s">
        <v>15</v>
      </c>
      <c r="AE8" s="5" t="s">
        <v>14</v>
      </c>
    </row>
    <row r="9" spans="1:46" ht="12" customHeight="1" x14ac:dyDescent="0.2">
      <c r="A9" s="59"/>
      <c r="B9" s="20" t="s">
        <v>17</v>
      </c>
      <c r="C9" s="17" t="s">
        <v>18</v>
      </c>
      <c r="D9" s="17"/>
      <c r="E9" s="17"/>
      <c r="F9" s="17"/>
      <c r="G9" s="17"/>
      <c r="H9" s="17"/>
      <c r="I9" s="59"/>
      <c r="J9" s="30" t="s">
        <v>17</v>
      </c>
      <c r="K9" s="4" t="s">
        <v>18</v>
      </c>
      <c r="L9" s="4"/>
      <c r="M9" s="4"/>
      <c r="N9" s="4"/>
      <c r="O9" s="4"/>
      <c r="P9" s="59"/>
      <c r="Q9" s="30" t="s">
        <v>17</v>
      </c>
      <c r="R9" s="4" t="s">
        <v>18</v>
      </c>
      <c r="S9" s="4"/>
      <c r="T9" s="4"/>
      <c r="U9" s="4"/>
      <c r="V9" s="31"/>
      <c r="W9" s="4"/>
      <c r="X9" s="59"/>
      <c r="Y9" s="30" t="s">
        <v>17</v>
      </c>
      <c r="Z9" s="4" t="s">
        <v>18</v>
      </c>
      <c r="AA9" s="4"/>
      <c r="AB9" s="4"/>
      <c r="AC9" s="4"/>
      <c r="AD9" s="4"/>
      <c r="AE9" s="4"/>
    </row>
    <row r="10" spans="1:46" ht="10.5" customHeight="1" x14ac:dyDescent="0.2">
      <c r="I10" s="40"/>
      <c r="J10" s="42"/>
      <c r="K10" s="42"/>
      <c r="L10" s="42"/>
      <c r="M10" s="42"/>
      <c r="N10" s="42"/>
      <c r="O10" s="42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spans="1:46" ht="12" customHeight="1" x14ac:dyDescent="0.2">
      <c r="A11" s="3" t="s">
        <v>64</v>
      </c>
      <c r="I11" s="12" t="s">
        <v>38</v>
      </c>
      <c r="J11" s="46"/>
      <c r="K11" s="46"/>
      <c r="L11" s="46"/>
      <c r="M11" s="46"/>
      <c r="N11" s="46"/>
      <c r="O11" s="46"/>
      <c r="P11" s="12" t="s">
        <v>38</v>
      </c>
      <c r="Q11" s="12"/>
      <c r="R11" s="12"/>
      <c r="S11" s="12"/>
      <c r="T11" s="12"/>
      <c r="U11" s="12"/>
      <c r="V11" s="12"/>
      <c r="W11" s="12"/>
      <c r="X11" s="40" t="s">
        <v>38</v>
      </c>
      <c r="Y11" s="40"/>
      <c r="Z11" s="40"/>
      <c r="AA11" s="40"/>
      <c r="AB11" s="40"/>
      <c r="AC11" s="40"/>
      <c r="AD11" s="40"/>
      <c r="AE11" s="40"/>
    </row>
    <row r="12" spans="1:46" ht="10.5" customHeight="1" x14ac:dyDescent="0.2">
      <c r="I12" s="12"/>
      <c r="J12" s="46"/>
      <c r="K12" s="46"/>
      <c r="L12" s="46"/>
      <c r="M12" s="46"/>
      <c r="N12" s="46"/>
      <c r="O12" s="46"/>
      <c r="P12" s="12"/>
      <c r="Q12" s="12"/>
      <c r="R12" s="12"/>
      <c r="S12" s="12"/>
      <c r="T12" s="12"/>
      <c r="U12" s="12"/>
      <c r="V12" s="12"/>
      <c r="W12" s="12"/>
      <c r="X12" s="40"/>
      <c r="Y12" s="40"/>
      <c r="Z12" s="40"/>
      <c r="AA12" s="40"/>
      <c r="AB12" s="40"/>
      <c r="AC12" s="40"/>
      <c r="AD12" s="40"/>
      <c r="AE12" s="40"/>
    </row>
    <row r="13" spans="1:46" ht="12" customHeight="1" x14ac:dyDescent="0.2">
      <c r="A13" s="54" t="s">
        <v>47</v>
      </c>
      <c r="B13" s="46">
        <f>SUM(B15:B28)</f>
        <v>60680</v>
      </c>
      <c r="C13" s="46">
        <v>27593</v>
      </c>
      <c r="D13" s="46">
        <v>30272</v>
      </c>
      <c r="E13" s="46">
        <v>2440</v>
      </c>
      <c r="F13" s="46">
        <v>180</v>
      </c>
      <c r="G13" s="46">
        <v>164</v>
      </c>
      <c r="H13" s="46">
        <v>31</v>
      </c>
      <c r="I13" s="54" t="s">
        <v>20</v>
      </c>
      <c r="J13" s="46">
        <f t="shared" ref="J13:O13" si="0">SUM(J15:J28)</f>
        <v>255598</v>
      </c>
      <c r="K13" s="46">
        <f t="shared" si="0"/>
        <v>125080</v>
      </c>
      <c r="L13" s="46">
        <f t="shared" si="0"/>
        <v>120478</v>
      </c>
      <c r="M13" s="46">
        <f t="shared" si="0"/>
        <v>8722</v>
      </c>
      <c r="N13" s="46">
        <f t="shared" si="0"/>
        <v>1156</v>
      </c>
      <c r="O13" s="46">
        <f t="shared" si="0"/>
        <v>162</v>
      </c>
      <c r="P13" s="54" t="s">
        <v>20</v>
      </c>
      <c r="Q13" s="12">
        <f t="shared" ref="Q13:W13" si="1">SUM(Q15:Q28)</f>
        <v>347672</v>
      </c>
      <c r="R13" s="12">
        <f t="shared" si="1"/>
        <v>167601</v>
      </c>
      <c r="S13" s="12">
        <f t="shared" si="1"/>
        <v>166313</v>
      </c>
      <c r="T13" s="12">
        <f t="shared" si="1"/>
        <v>11202</v>
      </c>
      <c r="U13" s="12">
        <f t="shared" si="1"/>
        <v>2038</v>
      </c>
      <c r="V13" s="12">
        <f t="shared" si="1"/>
        <v>156</v>
      </c>
      <c r="W13" s="12">
        <f t="shared" si="1"/>
        <v>362</v>
      </c>
      <c r="X13" s="54" t="s">
        <v>20</v>
      </c>
      <c r="Y13" s="12">
        <f>SUM(Y15:Y28)</f>
        <v>224472</v>
      </c>
      <c r="Z13" s="12">
        <v>110309</v>
      </c>
      <c r="AA13" s="12">
        <v>103315</v>
      </c>
      <c r="AB13" s="12">
        <v>8073</v>
      </c>
      <c r="AC13" s="12">
        <v>1265</v>
      </c>
      <c r="AD13" s="12">
        <v>1119</v>
      </c>
      <c r="AE13" s="12">
        <v>391</v>
      </c>
    </row>
    <row r="14" spans="1:46" ht="10.5" customHeight="1" x14ac:dyDescent="0.2">
      <c r="A14" s="12"/>
      <c r="B14" s="46"/>
      <c r="C14" s="46"/>
      <c r="D14" s="46"/>
      <c r="E14" s="46"/>
      <c r="F14" s="46"/>
      <c r="G14" s="46"/>
      <c r="H14" s="46"/>
      <c r="I14" s="54"/>
      <c r="J14" s="46"/>
      <c r="K14" s="46"/>
      <c r="L14" s="46"/>
      <c r="M14" s="46"/>
      <c r="N14" s="46"/>
      <c r="O14" s="46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46" ht="12" customHeight="1" x14ac:dyDescent="0.2">
      <c r="A15" s="55" t="s">
        <v>48</v>
      </c>
      <c r="B15" s="42">
        <f t="shared" ref="B15:B28" si="2">SUM(B32,B49)</f>
        <v>9921</v>
      </c>
      <c r="C15" s="60">
        <v>16.149999999999999</v>
      </c>
      <c r="D15" s="60">
        <v>0.17</v>
      </c>
      <c r="E15" s="60">
        <v>0.01</v>
      </c>
      <c r="F15" s="42">
        <v>0</v>
      </c>
      <c r="G15" s="42">
        <v>0</v>
      </c>
      <c r="H15" s="60">
        <v>0.01</v>
      </c>
      <c r="I15" s="55" t="s">
        <v>21</v>
      </c>
      <c r="J15" s="42">
        <f t="shared" ref="J15:O28" si="3">SUM(J32,J49)</f>
        <v>43792</v>
      </c>
      <c r="K15" s="42">
        <f t="shared" si="3"/>
        <v>43651</v>
      </c>
      <c r="L15" s="42">
        <f t="shared" si="3"/>
        <v>102</v>
      </c>
      <c r="M15" s="42">
        <f t="shared" si="3"/>
        <v>25</v>
      </c>
      <c r="N15" s="42">
        <f t="shared" si="3"/>
        <v>8</v>
      </c>
      <c r="O15" s="42">
        <f t="shared" si="3"/>
        <v>6</v>
      </c>
      <c r="P15" s="55" t="s">
        <v>21</v>
      </c>
      <c r="Q15" s="42">
        <f t="shared" ref="Q15:W28" si="4">SUM(Q32,Q49)</f>
        <v>54197</v>
      </c>
      <c r="R15" s="42">
        <f t="shared" si="4"/>
        <v>53773</v>
      </c>
      <c r="S15" s="42">
        <f t="shared" si="4"/>
        <v>296</v>
      </c>
      <c r="T15" s="42">
        <f t="shared" si="4"/>
        <v>25</v>
      </c>
      <c r="U15" s="42">
        <f t="shared" si="4"/>
        <v>19</v>
      </c>
      <c r="V15" s="42">
        <f t="shared" si="4"/>
        <v>8</v>
      </c>
      <c r="W15" s="42">
        <f t="shared" si="4"/>
        <v>76</v>
      </c>
      <c r="X15" s="55" t="s">
        <v>21</v>
      </c>
      <c r="Y15" s="42">
        <f t="shared" ref="Y15:Y28" si="5">SUM(Y32,Y49)</f>
        <v>38481</v>
      </c>
      <c r="Z15" s="60">
        <v>16.97</v>
      </c>
      <c r="AA15" s="60">
        <v>0.12</v>
      </c>
      <c r="AB15" s="60">
        <v>0.01</v>
      </c>
      <c r="AC15" s="60">
        <v>0.01</v>
      </c>
      <c r="AD15" s="42">
        <v>0</v>
      </c>
      <c r="AE15" s="60">
        <v>0.04</v>
      </c>
    </row>
    <row r="16" spans="1:46" ht="12" customHeight="1" x14ac:dyDescent="0.2">
      <c r="A16" s="55" t="s">
        <v>49</v>
      </c>
      <c r="B16" s="42">
        <f t="shared" si="2"/>
        <v>8883</v>
      </c>
      <c r="C16" s="60">
        <v>13.55</v>
      </c>
      <c r="D16" s="60">
        <v>1.02</v>
      </c>
      <c r="E16" s="60">
        <v>0.02</v>
      </c>
      <c r="F16" s="42">
        <v>0</v>
      </c>
      <c r="G16" s="42">
        <v>0</v>
      </c>
      <c r="H16" s="60">
        <v>0.01</v>
      </c>
      <c r="I16" s="55" t="s">
        <v>22</v>
      </c>
      <c r="J16" s="42">
        <f t="shared" si="3"/>
        <v>42300</v>
      </c>
      <c r="K16" s="42">
        <f t="shared" si="3"/>
        <v>39608</v>
      </c>
      <c r="L16" s="42">
        <f t="shared" si="3"/>
        <v>2648</v>
      </c>
      <c r="M16" s="42">
        <f t="shared" si="3"/>
        <v>27</v>
      </c>
      <c r="N16" s="42">
        <f t="shared" si="3"/>
        <v>0</v>
      </c>
      <c r="O16" s="42">
        <f t="shared" si="3"/>
        <v>17</v>
      </c>
      <c r="P16" s="55" t="s">
        <v>22</v>
      </c>
      <c r="Q16" s="42">
        <f t="shared" si="4"/>
        <v>51648</v>
      </c>
      <c r="R16" s="42">
        <f t="shared" si="4"/>
        <v>48937</v>
      </c>
      <c r="S16" s="42">
        <f t="shared" si="4"/>
        <v>2559</v>
      </c>
      <c r="T16" s="42">
        <f t="shared" si="4"/>
        <v>35</v>
      </c>
      <c r="U16" s="42">
        <f t="shared" si="4"/>
        <v>27</v>
      </c>
      <c r="V16" s="42">
        <f t="shared" si="4"/>
        <v>16</v>
      </c>
      <c r="W16" s="42">
        <f t="shared" si="4"/>
        <v>74</v>
      </c>
      <c r="X16" s="55" t="s">
        <v>22</v>
      </c>
      <c r="Y16" s="42">
        <f t="shared" si="5"/>
        <v>33694</v>
      </c>
      <c r="Z16" s="60">
        <v>14.26</v>
      </c>
      <c r="AA16" s="60">
        <v>0.64</v>
      </c>
      <c r="AB16" s="60">
        <v>0.01</v>
      </c>
      <c r="AC16" s="42">
        <v>0</v>
      </c>
      <c r="AD16" s="60">
        <v>0.05</v>
      </c>
      <c r="AE16" s="60">
        <v>0.04</v>
      </c>
    </row>
    <row r="17" spans="1:31" ht="12" customHeight="1" x14ac:dyDescent="0.2">
      <c r="A17" s="55" t="s">
        <v>50</v>
      </c>
      <c r="B17" s="42">
        <f t="shared" si="2"/>
        <v>7834</v>
      </c>
      <c r="C17" s="60">
        <v>8.3800000000000008</v>
      </c>
      <c r="D17" s="60">
        <v>4.41</v>
      </c>
      <c r="E17" s="60">
        <v>0.04</v>
      </c>
      <c r="F17" s="60">
        <v>0.03</v>
      </c>
      <c r="G17" s="60">
        <v>0.03</v>
      </c>
      <c r="H17" s="42">
        <v>0</v>
      </c>
      <c r="I17" s="55" t="s">
        <v>23</v>
      </c>
      <c r="J17" s="42">
        <f t="shared" si="3"/>
        <v>39205</v>
      </c>
      <c r="K17" s="42">
        <f t="shared" si="3"/>
        <v>24784</v>
      </c>
      <c r="L17" s="42">
        <f t="shared" si="3"/>
        <v>14252</v>
      </c>
      <c r="M17" s="42">
        <f t="shared" si="3"/>
        <v>91</v>
      </c>
      <c r="N17" s="42">
        <f t="shared" si="3"/>
        <v>67</v>
      </c>
      <c r="O17" s="42">
        <f t="shared" si="3"/>
        <v>11</v>
      </c>
      <c r="P17" s="55" t="s">
        <v>23</v>
      </c>
      <c r="Q17" s="42">
        <f t="shared" si="4"/>
        <v>50531</v>
      </c>
      <c r="R17" s="42">
        <f t="shared" si="4"/>
        <v>34922</v>
      </c>
      <c r="S17" s="42">
        <f t="shared" si="4"/>
        <v>15325</v>
      </c>
      <c r="T17" s="42">
        <f t="shared" si="4"/>
        <v>83</v>
      </c>
      <c r="U17" s="42">
        <f t="shared" si="4"/>
        <v>99</v>
      </c>
      <c r="V17" s="42">
        <f t="shared" si="4"/>
        <v>31</v>
      </c>
      <c r="W17" s="42">
        <f t="shared" si="4"/>
        <v>71</v>
      </c>
      <c r="X17" s="55" t="s">
        <v>23</v>
      </c>
      <c r="Y17" s="42">
        <f t="shared" si="5"/>
        <v>27617</v>
      </c>
      <c r="Z17" s="60">
        <v>8.73</v>
      </c>
      <c r="AA17" s="60">
        <v>3.42</v>
      </c>
      <c r="AB17" s="60">
        <v>0.02</v>
      </c>
      <c r="AC17" s="60">
        <v>0.02</v>
      </c>
      <c r="AD17" s="60">
        <v>0.09</v>
      </c>
      <c r="AE17" s="60">
        <v>0.02</v>
      </c>
    </row>
    <row r="18" spans="1:31" ht="12" customHeight="1" x14ac:dyDescent="0.2">
      <c r="A18" s="55" t="s">
        <v>51</v>
      </c>
      <c r="B18" s="42">
        <f t="shared" si="2"/>
        <v>7117</v>
      </c>
      <c r="C18" s="60">
        <v>4.0199999999999996</v>
      </c>
      <c r="D18" s="60">
        <v>7.47</v>
      </c>
      <c r="E18" s="60">
        <v>0.13</v>
      </c>
      <c r="F18" s="60">
        <v>7.0000000000000007E-2</v>
      </c>
      <c r="G18" s="60">
        <v>0.06</v>
      </c>
      <c r="H18" s="60">
        <v>0.01</v>
      </c>
      <c r="I18" s="55" t="s">
        <v>24</v>
      </c>
      <c r="J18" s="42">
        <f t="shared" si="3"/>
        <v>30818</v>
      </c>
      <c r="K18" s="42">
        <f t="shared" si="3"/>
        <v>9134</v>
      </c>
      <c r="L18" s="42">
        <f t="shared" si="3"/>
        <v>21403</v>
      </c>
      <c r="M18" s="42">
        <f t="shared" si="3"/>
        <v>168</v>
      </c>
      <c r="N18" s="42">
        <f t="shared" si="3"/>
        <v>108</v>
      </c>
      <c r="O18" s="42">
        <f t="shared" si="3"/>
        <v>5</v>
      </c>
      <c r="P18" s="55" t="s">
        <v>24</v>
      </c>
      <c r="Q18" s="42">
        <f t="shared" si="4"/>
        <v>44510</v>
      </c>
      <c r="R18" s="42">
        <f t="shared" si="4"/>
        <v>15958</v>
      </c>
      <c r="S18" s="42">
        <f t="shared" si="4"/>
        <v>28104</v>
      </c>
      <c r="T18" s="42">
        <f t="shared" si="4"/>
        <v>191</v>
      </c>
      <c r="U18" s="42">
        <f t="shared" si="4"/>
        <v>182</v>
      </c>
      <c r="V18" s="42">
        <f t="shared" si="4"/>
        <v>35</v>
      </c>
      <c r="W18" s="42">
        <f t="shared" si="4"/>
        <v>40</v>
      </c>
      <c r="X18" s="55" t="s">
        <v>24</v>
      </c>
      <c r="Y18" s="42">
        <f t="shared" si="5"/>
        <v>25882</v>
      </c>
      <c r="Z18" s="60">
        <v>4.53</v>
      </c>
      <c r="AA18" s="60">
        <v>6.79</v>
      </c>
      <c r="AB18" s="60">
        <v>0.06</v>
      </c>
      <c r="AC18" s="60">
        <v>0.05</v>
      </c>
      <c r="AD18" s="60">
        <v>0.09</v>
      </c>
      <c r="AE18" s="60">
        <v>0.01</v>
      </c>
    </row>
    <row r="19" spans="1:31" ht="12" customHeight="1" x14ac:dyDescent="0.2">
      <c r="A19" s="55" t="s">
        <v>52</v>
      </c>
      <c r="B19" s="42">
        <f t="shared" si="2"/>
        <v>5822</v>
      </c>
      <c r="C19" s="60">
        <v>1.57</v>
      </c>
      <c r="D19" s="60">
        <v>7.78</v>
      </c>
      <c r="E19" s="60">
        <v>0.19</v>
      </c>
      <c r="F19" s="60">
        <v>0.04</v>
      </c>
      <c r="G19" s="60">
        <v>0.04</v>
      </c>
      <c r="H19" s="42">
        <v>0</v>
      </c>
      <c r="I19" s="55" t="s">
        <v>25</v>
      </c>
      <c r="J19" s="42">
        <f t="shared" si="3"/>
        <v>22068</v>
      </c>
      <c r="K19" s="42">
        <f t="shared" si="3"/>
        <v>3011</v>
      </c>
      <c r="L19" s="42">
        <f t="shared" si="3"/>
        <v>18553</v>
      </c>
      <c r="M19" s="42">
        <f t="shared" si="3"/>
        <v>355</v>
      </c>
      <c r="N19" s="42">
        <f t="shared" si="3"/>
        <v>133</v>
      </c>
      <c r="O19" s="42">
        <f t="shared" si="3"/>
        <v>16</v>
      </c>
      <c r="P19" s="55" t="s">
        <v>25</v>
      </c>
      <c r="Q19" s="42">
        <f t="shared" si="4"/>
        <v>37136</v>
      </c>
      <c r="R19" s="42">
        <f t="shared" si="4"/>
        <v>6467</v>
      </c>
      <c r="S19" s="42">
        <f t="shared" si="4"/>
        <v>30003</v>
      </c>
      <c r="T19" s="42">
        <f t="shared" si="4"/>
        <v>334</v>
      </c>
      <c r="U19" s="42">
        <f t="shared" si="4"/>
        <v>289</v>
      </c>
      <c r="V19" s="42">
        <f t="shared" si="4"/>
        <v>17</v>
      </c>
      <c r="W19" s="42">
        <f t="shared" si="4"/>
        <v>26</v>
      </c>
      <c r="X19" s="55" t="s">
        <v>25</v>
      </c>
      <c r="Y19" s="42">
        <f t="shared" si="5"/>
        <v>22880</v>
      </c>
      <c r="Z19" s="60">
        <v>2.04</v>
      </c>
      <c r="AA19" s="60">
        <v>7.91</v>
      </c>
      <c r="AB19" s="60">
        <v>0.09</v>
      </c>
      <c r="AC19" s="60">
        <v>0.08</v>
      </c>
      <c r="AD19" s="60">
        <v>0.06</v>
      </c>
      <c r="AE19" s="60">
        <v>0.01</v>
      </c>
    </row>
    <row r="20" spans="1:31" ht="12" customHeight="1" x14ac:dyDescent="0.2">
      <c r="A20" s="55" t="s">
        <v>53</v>
      </c>
      <c r="B20" s="42">
        <f t="shared" si="2"/>
        <v>5367</v>
      </c>
      <c r="C20" s="60">
        <v>0.79</v>
      </c>
      <c r="D20" s="60">
        <v>7.67</v>
      </c>
      <c r="E20" s="60">
        <v>0.3</v>
      </c>
      <c r="F20" s="60">
        <v>0.05</v>
      </c>
      <c r="G20" s="60">
        <v>0.02</v>
      </c>
      <c r="H20" s="42">
        <v>0</v>
      </c>
      <c r="I20" s="55" t="s">
        <v>26</v>
      </c>
      <c r="J20" s="42">
        <f t="shared" si="3"/>
        <v>17917</v>
      </c>
      <c r="K20" s="42">
        <f t="shared" si="3"/>
        <v>1559</v>
      </c>
      <c r="L20" s="42">
        <f t="shared" si="3"/>
        <v>15917</v>
      </c>
      <c r="M20" s="42">
        <f t="shared" si="3"/>
        <v>328</v>
      </c>
      <c r="N20" s="42">
        <f t="shared" si="3"/>
        <v>102</v>
      </c>
      <c r="O20" s="42">
        <f t="shared" si="3"/>
        <v>11</v>
      </c>
      <c r="P20" s="55" t="s">
        <v>26</v>
      </c>
      <c r="Q20" s="42">
        <f t="shared" si="4"/>
        <v>28541</v>
      </c>
      <c r="R20" s="42">
        <f t="shared" si="4"/>
        <v>2826</v>
      </c>
      <c r="S20" s="42">
        <f t="shared" si="4"/>
        <v>24903</v>
      </c>
      <c r="T20" s="42">
        <f t="shared" si="4"/>
        <v>500</v>
      </c>
      <c r="U20" s="42">
        <f t="shared" si="4"/>
        <v>280</v>
      </c>
      <c r="V20" s="42">
        <f t="shared" si="4"/>
        <v>15</v>
      </c>
      <c r="W20" s="42">
        <f t="shared" si="4"/>
        <v>17</v>
      </c>
      <c r="X20" s="55" t="s">
        <v>26</v>
      </c>
      <c r="Y20" s="42">
        <f t="shared" si="5"/>
        <v>19969</v>
      </c>
      <c r="Z20" s="60">
        <v>1.07</v>
      </c>
      <c r="AA20" s="60">
        <v>7.51</v>
      </c>
      <c r="AB20" s="60">
        <v>0.16</v>
      </c>
      <c r="AC20" s="60">
        <v>0.09</v>
      </c>
      <c r="AD20" s="60">
        <v>0.05</v>
      </c>
      <c r="AE20" s="60">
        <v>0.01</v>
      </c>
    </row>
    <row r="21" spans="1:31" ht="12" customHeight="1" x14ac:dyDescent="0.2">
      <c r="A21" s="55" t="s">
        <v>54</v>
      </c>
      <c r="B21" s="42">
        <f t="shared" si="2"/>
        <v>3738</v>
      </c>
      <c r="C21" s="60">
        <v>0.34</v>
      </c>
      <c r="D21" s="60">
        <v>5.42</v>
      </c>
      <c r="E21" s="60">
        <v>0.34</v>
      </c>
      <c r="F21" s="60">
        <v>0.03</v>
      </c>
      <c r="G21" s="60">
        <v>0.03</v>
      </c>
      <c r="H21" s="60">
        <v>0.01</v>
      </c>
      <c r="I21" s="55" t="s">
        <v>27</v>
      </c>
      <c r="J21" s="42">
        <f t="shared" si="3"/>
        <v>16306</v>
      </c>
      <c r="K21" s="42">
        <f t="shared" si="3"/>
        <v>1278</v>
      </c>
      <c r="L21" s="42">
        <f t="shared" si="3"/>
        <v>14218</v>
      </c>
      <c r="M21" s="42">
        <f t="shared" si="3"/>
        <v>606</v>
      </c>
      <c r="N21" s="42">
        <f t="shared" si="3"/>
        <v>188</v>
      </c>
      <c r="O21" s="42">
        <f t="shared" si="3"/>
        <v>16</v>
      </c>
      <c r="P21" s="55" t="s">
        <v>27</v>
      </c>
      <c r="Q21" s="42">
        <f t="shared" si="4"/>
        <v>20805</v>
      </c>
      <c r="R21" s="42">
        <f t="shared" si="4"/>
        <v>1520</v>
      </c>
      <c r="S21" s="42">
        <f t="shared" si="4"/>
        <v>18333</v>
      </c>
      <c r="T21" s="42">
        <f t="shared" si="4"/>
        <v>667</v>
      </c>
      <c r="U21" s="42">
        <f t="shared" si="4"/>
        <v>268</v>
      </c>
      <c r="V21" s="42">
        <f t="shared" si="4"/>
        <v>12</v>
      </c>
      <c r="W21" s="42">
        <f t="shared" si="4"/>
        <v>5</v>
      </c>
      <c r="X21" s="55" t="s">
        <v>27</v>
      </c>
      <c r="Y21" s="42">
        <f t="shared" si="5"/>
        <v>14503</v>
      </c>
      <c r="Z21" s="60">
        <v>0.5</v>
      </c>
      <c r="AA21" s="60">
        <v>5.63</v>
      </c>
      <c r="AB21" s="60">
        <v>0.21</v>
      </c>
      <c r="AC21" s="60">
        <v>7.0000000000000007E-2</v>
      </c>
      <c r="AD21" s="60">
        <v>0.03</v>
      </c>
      <c r="AE21" s="42">
        <v>0</v>
      </c>
    </row>
    <row r="22" spans="1:31" ht="12" customHeight="1" x14ac:dyDescent="0.2">
      <c r="A22" s="55" t="s">
        <v>55</v>
      </c>
      <c r="B22" s="42">
        <f t="shared" si="2"/>
        <v>3021</v>
      </c>
      <c r="C22" s="60">
        <v>0.21</v>
      </c>
      <c r="D22" s="60">
        <v>4.38</v>
      </c>
      <c r="E22" s="60">
        <v>0.36</v>
      </c>
      <c r="F22" s="60">
        <v>0.01</v>
      </c>
      <c r="G22" s="60">
        <v>0.02</v>
      </c>
      <c r="H22" s="42">
        <v>0</v>
      </c>
      <c r="I22" s="55" t="s">
        <v>28</v>
      </c>
      <c r="J22" s="42">
        <f t="shared" si="3"/>
        <v>12339</v>
      </c>
      <c r="K22" s="42">
        <f t="shared" si="3"/>
        <v>728</v>
      </c>
      <c r="L22" s="42">
        <f t="shared" si="3"/>
        <v>10655</v>
      </c>
      <c r="M22" s="42">
        <f t="shared" si="3"/>
        <v>818</v>
      </c>
      <c r="N22" s="42">
        <f t="shared" si="3"/>
        <v>124</v>
      </c>
      <c r="O22" s="42">
        <f t="shared" si="3"/>
        <v>14</v>
      </c>
      <c r="P22" s="55" t="s">
        <v>28</v>
      </c>
      <c r="Q22" s="42">
        <f t="shared" si="4"/>
        <v>16430</v>
      </c>
      <c r="R22" s="42">
        <f t="shared" si="4"/>
        <v>1039</v>
      </c>
      <c r="S22" s="42">
        <f t="shared" si="4"/>
        <v>14242</v>
      </c>
      <c r="T22" s="42">
        <f t="shared" si="4"/>
        <v>877</v>
      </c>
      <c r="U22" s="42">
        <f t="shared" si="4"/>
        <v>254</v>
      </c>
      <c r="V22" s="42">
        <f t="shared" si="4"/>
        <v>8</v>
      </c>
      <c r="W22" s="42">
        <f t="shared" si="4"/>
        <v>10</v>
      </c>
      <c r="X22" s="55" t="s">
        <v>28</v>
      </c>
      <c r="Y22" s="42">
        <f t="shared" si="5"/>
        <v>11176</v>
      </c>
      <c r="Z22" s="60">
        <v>0.35</v>
      </c>
      <c r="AA22" s="60">
        <v>4.28</v>
      </c>
      <c r="AB22" s="60">
        <v>0.25</v>
      </c>
      <c r="AC22" s="60">
        <v>7.0000000000000007E-2</v>
      </c>
      <c r="AD22" s="60">
        <v>0.03</v>
      </c>
      <c r="AE22" s="42">
        <v>0</v>
      </c>
    </row>
    <row r="23" spans="1:31" ht="12" customHeight="1" x14ac:dyDescent="0.2">
      <c r="A23" s="55" t="s">
        <v>56</v>
      </c>
      <c r="B23" s="42">
        <f t="shared" si="2"/>
        <v>2396</v>
      </c>
      <c r="C23" s="60">
        <v>0.16</v>
      </c>
      <c r="D23" s="60">
        <v>3.33</v>
      </c>
      <c r="E23" s="60">
        <v>0.42</v>
      </c>
      <c r="F23" s="60">
        <v>0.02</v>
      </c>
      <c r="G23" s="60">
        <v>0.01</v>
      </c>
      <c r="H23" s="42">
        <v>0</v>
      </c>
      <c r="I23" s="55" t="s">
        <v>29</v>
      </c>
      <c r="J23" s="42">
        <f t="shared" si="3"/>
        <v>10198</v>
      </c>
      <c r="K23" s="42">
        <f t="shared" si="3"/>
        <v>467</v>
      </c>
      <c r="L23" s="42">
        <f t="shared" si="3"/>
        <v>8444</v>
      </c>
      <c r="M23" s="42">
        <f t="shared" si="3"/>
        <v>1133</v>
      </c>
      <c r="N23" s="42">
        <f t="shared" si="3"/>
        <v>138</v>
      </c>
      <c r="O23" s="42">
        <f t="shared" si="3"/>
        <v>16</v>
      </c>
      <c r="P23" s="55" t="s">
        <v>29</v>
      </c>
      <c r="Q23" s="42">
        <f t="shared" si="4"/>
        <v>14382</v>
      </c>
      <c r="R23" s="42">
        <f t="shared" si="4"/>
        <v>774</v>
      </c>
      <c r="S23" s="42">
        <f t="shared" si="4"/>
        <v>12062</v>
      </c>
      <c r="T23" s="42">
        <f t="shared" si="4"/>
        <v>1311</v>
      </c>
      <c r="U23" s="42">
        <f t="shared" si="4"/>
        <v>219</v>
      </c>
      <c r="V23" s="42">
        <f t="shared" si="4"/>
        <v>6</v>
      </c>
      <c r="W23" s="42">
        <f t="shared" si="4"/>
        <v>10</v>
      </c>
      <c r="X23" s="55" t="s">
        <v>29</v>
      </c>
      <c r="Y23" s="42">
        <f t="shared" si="5"/>
        <v>8327</v>
      </c>
      <c r="Z23" s="60">
        <v>0.22</v>
      </c>
      <c r="AA23" s="60">
        <v>3.09</v>
      </c>
      <c r="AB23" s="60">
        <v>0.32</v>
      </c>
      <c r="AC23" s="60">
        <v>0.06</v>
      </c>
      <c r="AD23" s="60">
        <v>0.02</v>
      </c>
      <c r="AE23" s="42">
        <v>0</v>
      </c>
    </row>
    <row r="24" spans="1:31" ht="12" customHeight="1" x14ac:dyDescent="0.2">
      <c r="A24" s="55" t="s">
        <v>57</v>
      </c>
      <c r="B24" s="42">
        <f t="shared" si="2"/>
        <v>2105</v>
      </c>
      <c r="C24" s="60">
        <v>0.11</v>
      </c>
      <c r="D24" s="60">
        <v>2.89</v>
      </c>
      <c r="E24" s="60">
        <v>0.44</v>
      </c>
      <c r="F24" s="60">
        <v>0.01</v>
      </c>
      <c r="G24" s="60">
        <v>0.02</v>
      </c>
      <c r="H24" s="42">
        <v>0</v>
      </c>
      <c r="I24" s="55" t="s">
        <v>30</v>
      </c>
      <c r="J24" s="42">
        <f t="shared" si="3"/>
        <v>7201</v>
      </c>
      <c r="K24" s="42">
        <f t="shared" si="3"/>
        <v>291</v>
      </c>
      <c r="L24" s="42">
        <f t="shared" si="3"/>
        <v>5602</v>
      </c>
      <c r="M24" s="42">
        <f t="shared" si="3"/>
        <v>1183</v>
      </c>
      <c r="N24" s="42">
        <f t="shared" si="3"/>
        <v>125</v>
      </c>
      <c r="O24" s="42">
        <f t="shared" si="3"/>
        <v>0</v>
      </c>
      <c r="P24" s="55" t="s">
        <v>30</v>
      </c>
      <c r="Q24" s="42">
        <f t="shared" si="4"/>
        <v>10156</v>
      </c>
      <c r="R24" s="42">
        <f t="shared" si="4"/>
        <v>498</v>
      </c>
      <c r="S24" s="42">
        <f t="shared" si="4"/>
        <v>8151</v>
      </c>
      <c r="T24" s="42">
        <f t="shared" si="4"/>
        <v>1356</v>
      </c>
      <c r="U24" s="42">
        <f t="shared" si="4"/>
        <v>139</v>
      </c>
      <c r="V24" s="42">
        <f t="shared" si="4"/>
        <v>4</v>
      </c>
      <c r="W24" s="42">
        <f t="shared" si="4"/>
        <v>8</v>
      </c>
      <c r="X24" s="55" t="s">
        <v>30</v>
      </c>
      <c r="Y24" s="42">
        <f t="shared" si="5"/>
        <v>7161</v>
      </c>
      <c r="Z24" s="60">
        <v>0.16</v>
      </c>
      <c r="AA24" s="60">
        <v>2.56</v>
      </c>
      <c r="AB24" s="60">
        <v>0.41</v>
      </c>
      <c r="AC24" s="60">
        <v>0.04</v>
      </c>
      <c r="AD24" s="60">
        <v>0.02</v>
      </c>
      <c r="AE24" s="42">
        <v>0</v>
      </c>
    </row>
    <row r="25" spans="1:31" ht="12" customHeight="1" x14ac:dyDescent="0.2">
      <c r="A25" s="55" t="s">
        <v>58</v>
      </c>
      <c r="B25" s="42">
        <f t="shared" si="2"/>
        <v>1753</v>
      </c>
      <c r="C25" s="60">
        <v>7.0000000000000007E-2</v>
      </c>
      <c r="D25" s="60">
        <v>2.3199999999999998</v>
      </c>
      <c r="E25" s="60">
        <v>0.48</v>
      </c>
      <c r="F25" s="60">
        <v>0.01</v>
      </c>
      <c r="G25" s="60">
        <v>0.01</v>
      </c>
      <c r="H25" s="42">
        <v>0</v>
      </c>
      <c r="I25" s="55" t="s">
        <v>31</v>
      </c>
      <c r="J25" s="42">
        <f t="shared" si="3"/>
        <v>5481</v>
      </c>
      <c r="K25" s="42">
        <f t="shared" si="3"/>
        <v>163</v>
      </c>
      <c r="L25" s="42">
        <f t="shared" si="3"/>
        <v>4001</v>
      </c>
      <c r="M25" s="42">
        <f t="shared" si="3"/>
        <v>1238</v>
      </c>
      <c r="N25" s="42">
        <f t="shared" si="3"/>
        <v>74</v>
      </c>
      <c r="O25" s="42">
        <f t="shared" si="3"/>
        <v>5</v>
      </c>
      <c r="P25" s="55" t="s">
        <v>31</v>
      </c>
      <c r="Q25" s="42">
        <f t="shared" si="4"/>
        <v>7251</v>
      </c>
      <c r="R25" s="42">
        <f t="shared" si="4"/>
        <v>312</v>
      </c>
      <c r="S25" s="42">
        <f t="shared" si="4"/>
        <v>5290</v>
      </c>
      <c r="T25" s="42">
        <f t="shared" si="4"/>
        <v>1536</v>
      </c>
      <c r="U25" s="42">
        <f t="shared" si="4"/>
        <v>102</v>
      </c>
      <c r="V25" s="42">
        <f t="shared" si="4"/>
        <v>2</v>
      </c>
      <c r="W25" s="42">
        <f t="shared" si="4"/>
        <v>9</v>
      </c>
      <c r="X25" s="55" t="s">
        <v>31</v>
      </c>
      <c r="Y25" s="42">
        <f t="shared" si="5"/>
        <v>5523</v>
      </c>
      <c r="Z25" s="60">
        <v>0.12</v>
      </c>
      <c r="AA25" s="60">
        <v>1.75</v>
      </c>
      <c r="AB25" s="60">
        <v>0.53</v>
      </c>
      <c r="AC25" s="60">
        <v>0.03</v>
      </c>
      <c r="AD25" s="60">
        <v>0.02</v>
      </c>
      <c r="AE25" s="42">
        <v>0</v>
      </c>
    </row>
    <row r="26" spans="1:31" ht="12" customHeight="1" x14ac:dyDescent="0.2">
      <c r="A26" s="55" t="s">
        <v>59</v>
      </c>
      <c r="B26" s="42">
        <f t="shared" si="2"/>
        <v>1172</v>
      </c>
      <c r="C26" s="60">
        <v>0.06</v>
      </c>
      <c r="D26" s="60">
        <v>1.4</v>
      </c>
      <c r="E26" s="60">
        <v>0.46</v>
      </c>
      <c r="F26" s="60">
        <v>0.01</v>
      </c>
      <c r="G26" s="60">
        <v>0.01</v>
      </c>
      <c r="H26" s="42">
        <v>0</v>
      </c>
      <c r="I26" s="55" t="s">
        <v>32</v>
      </c>
      <c r="J26" s="42">
        <f t="shared" si="3"/>
        <v>3615</v>
      </c>
      <c r="K26" s="42">
        <f t="shared" si="3"/>
        <v>135</v>
      </c>
      <c r="L26" s="42">
        <f t="shared" si="3"/>
        <v>2369</v>
      </c>
      <c r="M26" s="42">
        <f t="shared" si="3"/>
        <v>1061</v>
      </c>
      <c r="N26" s="42">
        <f t="shared" si="3"/>
        <v>44</v>
      </c>
      <c r="O26" s="42">
        <f t="shared" si="3"/>
        <v>6</v>
      </c>
      <c r="P26" s="55" t="s">
        <v>32</v>
      </c>
      <c r="Q26" s="42">
        <f t="shared" si="4"/>
        <v>4925</v>
      </c>
      <c r="R26" s="42">
        <f t="shared" si="4"/>
        <v>226</v>
      </c>
      <c r="S26" s="42">
        <f t="shared" si="4"/>
        <v>3272</v>
      </c>
      <c r="T26" s="42">
        <f t="shared" si="4"/>
        <v>1349</v>
      </c>
      <c r="U26" s="42">
        <f t="shared" si="4"/>
        <v>71</v>
      </c>
      <c r="V26" s="42">
        <f t="shared" si="4"/>
        <v>0</v>
      </c>
      <c r="W26" s="42">
        <f t="shared" si="4"/>
        <v>7</v>
      </c>
      <c r="X26" s="55" t="s">
        <v>32</v>
      </c>
      <c r="Y26" s="42">
        <f t="shared" si="5"/>
        <v>3641</v>
      </c>
      <c r="Z26" s="60">
        <v>7.0000000000000007E-2</v>
      </c>
      <c r="AA26" s="60">
        <v>1.06</v>
      </c>
      <c r="AB26" s="60">
        <v>0.45</v>
      </c>
      <c r="AC26" s="60">
        <v>0.02</v>
      </c>
      <c r="AD26" s="60">
        <v>0.01</v>
      </c>
      <c r="AE26" s="42">
        <v>0</v>
      </c>
    </row>
    <row r="27" spans="1:31" ht="12" customHeight="1" x14ac:dyDescent="0.2">
      <c r="A27" s="55" t="s">
        <v>60</v>
      </c>
      <c r="B27" s="42">
        <f t="shared" si="2"/>
        <v>780</v>
      </c>
      <c r="C27" s="60">
        <v>0.03</v>
      </c>
      <c r="D27" s="60">
        <v>0.93</v>
      </c>
      <c r="E27" s="60">
        <v>0.31</v>
      </c>
      <c r="F27" s="42">
        <v>0</v>
      </c>
      <c r="G27" s="42">
        <v>0</v>
      </c>
      <c r="H27" s="60">
        <v>0.01</v>
      </c>
      <c r="I27" s="55" t="s">
        <v>33</v>
      </c>
      <c r="J27" s="42">
        <f t="shared" si="3"/>
        <v>2146</v>
      </c>
      <c r="K27" s="42">
        <f t="shared" si="3"/>
        <v>94</v>
      </c>
      <c r="L27" s="42">
        <f t="shared" si="3"/>
        <v>1328</v>
      </c>
      <c r="M27" s="42">
        <f t="shared" si="3"/>
        <v>672</v>
      </c>
      <c r="N27" s="42">
        <f t="shared" si="3"/>
        <v>28</v>
      </c>
      <c r="O27" s="42">
        <f t="shared" si="3"/>
        <v>24</v>
      </c>
      <c r="P27" s="55" t="s">
        <v>33</v>
      </c>
      <c r="Q27" s="42">
        <f t="shared" si="4"/>
        <v>3378</v>
      </c>
      <c r="R27" s="42">
        <f t="shared" si="4"/>
        <v>152</v>
      </c>
      <c r="S27" s="42">
        <f t="shared" si="4"/>
        <v>1944</v>
      </c>
      <c r="T27" s="42">
        <f t="shared" si="4"/>
        <v>1228</v>
      </c>
      <c r="U27" s="42">
        <f t="shared" si="4"/>
        <v>48</v>
      </c>
      <c r="V27" s="42">
        <f t="shared" si="4"/>
        <v>1</v>
      </c>
      <c r="W27" s="42">
        <f t="shared" si="4"/>
        <v>5</v>
      </c>
      <c r="X27" s="55" t="s">
        <v>33</v>
      </c>
      <c r="Y27" s="42">
        <f t="shared" si="5"/>
        <v>2578</v>
      </c>
      <c r="Z27" s="60">
        <v>0.04</v>
      </c>
      <c r="AA27" s="60">
        <v>0.66</v>
      </c>
      <c r="AB27" s="60">
        <v>0.41</v>
      </c>
      <c r="AC27" s="60">
        <v>0.02</v>
      </c>
      <c r="AD27" s="60">
        <v>0.01</v>
      </c>
      <c r="AE27" s="42">
        <v>0</v>
      </c>
    </row>
    <row r="28" spans="1:31" ht="12" customHeight="1" x14ac:dyDescent="0.2">
      <c r="A28" s="56" t="s">
        <v>61</v>
      </c>
      <c r="B28" s="42">
        <f t="shared" si="2"/>
        <v>771</v>
      </c>
      <c r="C28" s="60">
        <v>0.03</v>
      </c>
      <c r="D28" s="60">
        <v>0.71</v>
      </c>
      <c r="E28" s="60">
        <v>0.52</v>
      </c>
      <c r="F28" s="42">
        <v>0</v>
      </c>
      <c r="G28" s="42">
        <v>0</v>
      </c>
      <c r="H28" s="42">
        <v>0</v>
      </c>
      <c r="I28" s="56" t="s">
        <v>34</v>
      </c>
      <c r="J28" s="42">
        <f t="shared" si="3"/>
        <v>2212</v>
      </c>
      <c r="K28" s="42">
        <f t="shared" si="3"/>
        <v>177</v>
      </c>
      <c r="L28" s="42">
        <f t="shared" si="3"/>
        <v>986</v>
      </c>
      <c r="M28" s="42">
        <f t="shared" si="3"/>
        <v>1017</v>
      </c>
      <c r="N28" s="42">
        <f t="shared" si="3"/>
        <v>17</v>
      </c>
      <c r="O28" s="42">
        <f t="shared" si="3"/>
        <v>15</v>
      </c>
      <c r="P28" s="56" t="s">
        <v>34</v>
      </c>
      <c r="Q28" s="42">
        <f t="shared" si="4"/>
        <v>3782</v>
      </c>
      <c r="R28" s="42">
        <f t="shared" si="4"/>
        <v>197</v>
      </c>
      <c r="S28" s="42">
        <f t="shared" si="4"/>
        <v>1829</v>
      </c>
      <c r="T28" s="42">
        <f t="shared" si="4"/>
        <v>1710</v>
      </c>
      <c r="U28" s="42">
        <f t="shared" si="4"/>
        <v>41</v>
      </c>
      <c r="V28" s="42">
        <f t="shared" si="4"/>
        <v>1</v>
      </c>
      <c r="W28" s="42">
        <f t="shared" si="4"/>
        <v>4</v>
      </c>
      <c r="X28" s="56" t="s">
        <v>34</v>
      </c>
      <c r="Y28" s="42">
        <f t="shared" si="5"/>
        <v>3040</v>
      </c>
      <c r="Z28" s="60">
        <v>0.05</v>
      </c>
      <c r="AA28" s="60">
        <v>0.62</v>
      </c>
      <c r="AB28" s="60">
        <v>0.66</v>
      </c>
      <c r="AC28" s="60">
        <v>0.01</v>
      </c>
      <c r="AD28" s="60">
        <v>0.01</v>
      </c>
      <c r="AE28" s="42">
        <v>0</v>
      </c>
    </row>
    <row r="29" spans="1:31" ht="10.5" customHeight="1" x14ac:dyDescent="0.2">
      <c r="A29" s="44"/>
      <c r="B29" s="42"/>
      <c r="C29" s="61"/>
      <c r="D29" s="61"/>
      <c r="E29" s="61"/>
      <c r="F29" s="61"/>
      <c r="G29" s="61"/>
      <c r="H29" s="61"/>
      <c r="I29" s="44"/>
      <c r="J29" s="42"/>
      <c r="K29" s="42"/>
      <c r="L29" s="42"/>
      <c r="M29" s="42"/>
      <c r="N29" s="42"/>
      <c r="O29" s="42"/>
      <c r="P29" s="44"/>
      <c r="Q29" s="40"/>
      <c r="R29" s="40"/>
      <c r="S29" s="40"/>
      <c r="T29" s="40"/>
      <c r="U29" s="40"/>
      <c r="V29" s="40"/>
      <c r="W29" s="40"/>
      <c r="X29" s="44"/>
      <c r="Y29" s="40"/>
      <c r="Z29" s="40"/>
      <c r="AA29" s="40"/>
      <c r="AB29" s="40"/>
      <c r="AC29" s="40"/>
      <c r="AD29" s="40"/>
      <c r="AE29" s="40"/>
    </row>
    <row r="30" spans="1:31" ht="12" customHeight="1" x14ac:dyDescent="0.2">
      <c r="A30" s="54" t="s">
        <v>62</v>
      </c>
      <c r="B30" s="46">
        <f>SUM(B32:B45)</f>
        <v>31020</v>
      </c>
      <c r="C30" s="46">
        <v>15025</v>
      </c>
      <c r="D30" s="46">
        <v>15076</v>
      </c>
      <c r="E30" s="46">
        <v>764</v>
      </c>
      <c r="F30" s="46">
        <v>70</v>
      </c>
      <c r="G30" s="46">
        <v>73</v>
      </c>
      <c r="H30" s="46">
        <v>12</v>
      </c>
      <c r="I30" s="54" t="s">
        <v>35</v>
      </c>
      <c r="J30" s="46">
        <f t="shared" ref="J30:O30" si="6">SUM(J32:J45)</f>
        <v>129429</v>
      </c>
      <c r="K30" s="46">
        <f t="shared" si="6"/>
        <v>66453</v>
      </c>
      <c r="L30" s="46">
        <f t="shared" si="6"/>
        <v>60479</v>
      </c>
      <c r="M30" s="46">
        <f t="shared" si="6"/>
        <v>2098</v>
      </c>
      <c r="N30" s="46">
        <f t="shared" si="6"/>
        <v>335</v>
      </c>
      <c r="O30" s="46">
        <f t="shared" si="6"/>
        <v>64</v>
      </c>
      <c r="P30" s="54" t="s">
        <v>35</v>
      </c>
      <c r="Q30" s="12">
        <f t="shared" ref="Q30:W30" si="7">SUM(Q32:Q45)</f>
        <v>174359</v>
      </c>
      <c r="R30" s="12">
        <f t="shared" si="7"/>
        <v>87742</v>
      </c>
      <c r="S30" s="12">
        <f t="shared" si="7"/>
        <v>83221</v>
      </c>
      <c r="T30" s="12">
        <f t="shared" si="7"/>
        <v>2541</v>
      </c>
      <c r="U30" s="12">
        <f t="shared" si="7"/>
        <v>619</v>
      </c>
      <c r="V30" s="12">
        <f t="shared" si="7"/>
        <v>56</v>
      </c>
      <c r="W30" s="12">
        <f t="shared" si="7"/>
        <v>180</v>
      </c>
      <c r="X30" s="54" t="s">
        <v>35</v>
      </c>
      <c r="Y30" s="12">
        <f>SUM(Y32:Y45)</f>
        <v>115868</v>
      </c>
      <c r="Z30" s="12">
        <v>60762</v>
      </c>
      <c r="AA30" s="12">
        <v>51932</v>
      </c>
      <c r="AB30" s="12">
        <v>1980</v>
      </c>
      <c r="AC30" s="12">
        <v>470</v>
      </c>
      <c r="AD30" s="12">
        <v>538</v>
      </c>
      <c r="AE30" s="12">
        <v>186</v>
      </c>
    </row>
    <row r="31" spans="1:31" ht="9.75" customHeight="1" x14ac:dyDescent="0.2">
      <c r="A31" s="12"/>
      <c r="B31" s="46"/>
      <c r="C31" s="61"/>
      <c r="D31" s="61"/>
      <c r="E31" s="61"/>
      <c r="F31" s="61"/>
      <c r="G31" s="61"/>
      <c r="H31" s="61"/>
      <c r="I31" s="54"/>
      <c r="J31" s="46"/>
      <c r="K31" s="46"/>
      <c r="L31" s="46"/>
      <c r="M31" s="46"/>
      <c r="N31" s="46"/>
      <c r="O31" s="46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ht="12" customHeight="1" x14ac:dyDescent="0.2">
      <c r="A32" s="55" t="s">
        <v>48</v>
      </c>
      <c r="B32" s="42">
        <v>4968</v>
      </c>
      <c r="C32" s="61">
        <v>8.09</v>
      </c>
      <c r="D32" s="61">
        <v>0.09</v>
      </c>
      <c r="E32" s="46">
        <v>0</v>
      </c>
      <c r="F32" s="46">
        <v>0</v>
      </c>
      <c r="G32" s="46">
        <v>0</v>
      </c>
      <c r="H32" s="61">
        <v>0.01</v>
      </c>
      <c r="I32" s="55" t="s">
        <v>21</v>
      </c>
      <c r="J32" s="42">
        <v>22447</v>
      </c>
      <c r="K32" s="42">
        <v>22408</v>
      </c>
      <c r="L32" s="42">
        <v>19</v>
      </c>
      <c r="M32" s="42">
        <v>10</v>
      </c>
      <c r="N32" s="42">
        <v>4</v>
      </c>
      <c r="O32" s="42">
        <v>6</v>
      </c>
      <c r="P32" s="55" t="s">
        <v>21</v>
      </c>
      <c r="Q32" s="40">
        <v>27459</v>
      </c>
      <c r="R32" s="40">
        <v>27305</v>
      </c>
      <c r="S32" s="40">
        <v>80</v>
      </c>
      <c r="T32" s="40">
        <v>17</v>
      </c>
      <c r="U32" s="40">
        <v>5</v>
      </c>
      <c r="V32" s="43">
        <v>6</v>
      </c>
      <c r="W32" s="40">
        <v>46</v>
      </c>
      <c r="X32" s="55" t="s">
        <v>21</v>
      </c>
      <c r="Y32" s="40">
        <v>19742</v>
      </c>
      <c r="Z32" s="64">
        <v>8.7200000000000006</v>
      </c>
      <c r="AA32" s="64">
        <v>0.05</v>
      </c>
      <c r="AB32" s="40">
        <v>0</v>
      </c>
      <c r="AC32" s="40">
        <v>0</v>
      </c>
      <c r="AD32" s="40">
        <v>0</v>
      </c>
      <c r="AE32" s="64">
        <v>0.02</v>
      </c>
    </row>
    <row r="33" spans="1:31" ht="12" customHeight="1" x14ac:dyDescent="0.2">
      <c r="A33" s="55" t="s">
        <v>49</v>
      </c>
      <c r="B33" s="42">
        <v>4516</v>
      </c>
      <c r="C33" s="61">
        <v>7.18</v>
      </c>
      <c r="D33" s="61">
        <v>0.25</v>
      </c>
      <c r="E33" s="61">
        <v>0.01</v>
      </c>
      <c r="F33" s="46">
        <v>0</v>
      </c>
      <c r="G33" s="61">
        <v>0.01</v>
      </c>
      <c r="H33" s="46">
        <v>0</v>
      </c>
      <c r="I33" s="55" t="s">
        <v>22</v>
      </c>
      <c r="J33" s="42">
        <v>20076</v>
      </c>
      <c r="K33" s="42">
        <v>19704</v>
      </c>
      <c r="L33" s="42">
        <v>349</v>
      </c>
      <c r="M33" s="42">
        <v>12</v>
      </c>
      <c r="N33" s="43">
        <v>0</v>
      </c>
      <c r="O33" s="42">
        <v>11</v>
      </c>
      <c r="P33" s="55" t="s">
        <v>22</v>
      </c>
      <c r="Q33" s="40">
        <v>24798</v>
      </c>
      <c r="R33" s="40">
        <v>24281</v>
      </c>
      <c r="S33" s="40">
        <v>467</v>
      </c>
      <c r="T33" s="40">
        <v>7</v>
      </c>
      <c r="U33" s="40">
        <v>2</v>
      </c>
      <c r="V33" s="43">
        <v>3</v>
      </c>
      <c r="W33" s="40">
        <v>38</v>
      </c>
      <c r="X33" s="55" t="s">
        <v>22</v>
      </c>
      <c r="Y33" s="40">
        <v>16696</v>
      </c>
      <c r="Z33" s="64">
        <v>7.27</v>
      </c>
      <c r="AA33" s="64">
        <v>0.13</v>
      </c>
      <c r="AB33" s="40">
        <v>0</v>
      </c>
      <c r="AC33" s="40">
        <v>0</v>
      </c>
      <c r="AD33" s="64">
        <v>0.01</v>
      </c>
      <c r="AE33" s="64">
        <v>0.02</v>
      </c>
    </row>
    <row r="34" spans="1:31" ht="12" customHeight="1" x14ac:dyDescent="0.2">
      <c r="A34" s="55" t="s">
        <v>50</v>
      </c>
      <c r="B34" s="42">
        <v>3994</v>
      </c>
      <c r="C34" s="61">
        <v>4.95</v>
      </c>
      <c r="D34" s="61">
        <v>1.59</v>
      </c>
      <c r="E34" s="61">
        <v>0.01</v>
      </c>
      <c r="F34" s="61">
        <v>0.01</v>
      </c>
      <c r="G34" s="61">
        <v>0.02</v>
      </c>
      <c r="H34" s="46">
        <v>0</v>
      </c>
      <c r="I34" s="55" t="s">
        <v>23</v>
      </c>
      <c r="J34" s="42">
        <v>19899</v>
      </c>
      <c r="K34" s="42">
        <v>14837</v>
      </c>
      <c r="L34" s="42">
        <v>5026</v>
      </c>
      <c r="M34" s="42">
        <v>20</v>
      </c>
      <c r="N34" s="42">
        <v>16</v>
      </c>
      <c r="O34" s="43">
        <v>0</v>
      </c>
      <c r="P34" s="55" t="s">
        <v>23</v>
      </c>
      <c r="Q34" s="40">
        <v>24267</v>
      </c>
      <c r="R34" s="40">
        <v>18984</v>
      </c>
      <c r="S34" s="40">
        <v>5200</v>
      </c>
      <c r="T34" s="40">
        <v>28</v>
      </c>
      <c r="U34" s="40">
        <v>13</v>
      </c>
      <c r="V34" s="43">
        <v>7</v>
      </c>
      <c r="W34" s="40">
        <v>35</v>
      </c>
      <c r="X34" s="55" t="s">
        <v>23</v>
      </c>
      <c r="Y34" s="40">
        <v>14085</v>
      </c>
      <c r="Z34" s="64">
        <v>5.1100000000000003</v>
      </c>
      <c r="AA34" s="64">
        <v>1.1100000000000001</v>
      </c>
      <c r="AB34" s="64">
        <v>0.01</v>
      </c>
      <c r="AC34" s="40">
        <v>0</v>
      </c>
      <c r="AD34" s="64">
        <v>0.04</v>
      </c>
      <c r="AE34" s="64">
        <v>0.01</v>
      </c>
    </row>
    <row r="35" spans="1:31" ht="12" customHeight="1" x14ac:dyDescent="0.2">
      <c r="A35" s="55" t="s">
        <v>51</v>
      </c>
      <c r="B35" s="42">
        <v>3739</v>
      </c>
      <c r="C35" s="61">
        <v>2.5299999999999998</v>
      </c>
      <c r="D35" s="61">
        <v>3.56</v>
      </c>
      <c r="E35" s="61">
        <v>0.03</v>
      </c>
      <c r="F35" s="61">
        <v>0.02</v>
      </c>
      <c r="G35" s="61">
        <v>0.02</v>
      </c>
      <c r="H35" s="46">
        <v>0</v>
      </c>
      <c r="I35" s="55" t="s">
        <v>24</v>
      </c>
      <c r="J35" s="42">
        <v>15850</v>
      </c>
      <c r="K35" s="42">
        <v>5574</v>
      </c>
      <c r="L35" s="42">
        <v>10221</v>
      </c>
      <c r="M35" s="42">
        <v>30</v>
      </c>
      <c r="N35" s="42">
        <v>25</v>
      </c>
      <c r="O35" s="43">
        <v>0</v>
      </c>
      <c r="P35" s="55" t="s">
        <v>24</v>
      </c>
      <c r="Q35" s="40">
        <v>22368</v>
      </c>
      <c r="R35" s="40">
        <v>9617</v>
      </c>
      <c r="S35" s="40">
        <v>12636</v>
      </c>
      <c r="T35" s="40">
        <v>41</v>
      </c>
      <c r="U35" s="40">
        <v>40</v>
      </c>
      <c r="V35" s="43">
        <v>16</v>
      </c>
      <c r="W35" s="40">
        <v>18</v>
      </c>
      <c r="X35" s="55" t="s">
        <v>24</v>
      </c>
      <c r="Y35" s="40">
        <v>13414</v>
      </c>
      <c r="Z35" s="64">
        <v>2.97</v>
      </c>
      <c r="AA35" s="64">
        <v>2.93</v>
      </c>
      <c r="AB35" s="64">
        <v>0.01</v>
      </c>
      <c r="AC35" s="64">
        <v>0.01</v>
      </c>
      <c r="AD35" s="64">
        <v>0.04</v>
      </c>
      <c r="AE35" s="64">
        <v>0.01</v>
      </c>
    </row>
    <row r="36" spans="1:31" ht="12" customHeight="1" x14ac:dyDescent="0.2">
      <c r="A36" s="55" t="s">
        <v>52</v>
      </c>
      <c r="B36" s="42">
        <v>2935</v>
      </c>
      <c r="C36" s="61">
        <v>0.98</v>
      </c>
      <c r="D36" s="61">
        <v>3.78</v>
      </c>
      <c r="E36" s="61">
        <v>0.05</v>
      </c>
      <c r="F36" s="61">
        <v>0.02</v>
      </c>
      <c r="G36" s="61">
        <v>0.01</v>
      </c>
      <c r="H36" s="46">
        <v>0</v>
      </c>
      <c r="I36" s="55" t="s">
        <v>25</v>
      </c>
      <c r="J36" s="42">
        <v>11554</v>
      </c>
      <c r="K36" s="42">
        <v>1765</v>
      </c>
      <c r="L36" s="42">
        <v>9649</v>
      </c>
      <c r="M36" s="42">
        <v>112</v>
      </c>
      <c r="N36" s="42">
        <v>23</v>
      </c>
      <c r="O36" s="42">
        <v>5</v>
      </c>
      <c r="P36" s="55" t="s">
        <v>25</v>
      </c>
      <c r="Q36" s="40">
        <v>19317</v>
      </c>
      <c r="R36" s="40">
        <v>3888</v>
      </c>
      <c r="S36" s="40">
        <v>15248</v>
      </c>
      <c r="T36" s="40">
        <v>65</v>
      </c>
      <c r="U36" s="40">
        <v>94</v>
      </c>
      <c r="V36" s="43">
        <v>8</v>
      </c>
      <c r="W36" s="40">
        <v>14</v>
      </c>
      <c r="X36" s="55" t="s">
        <v>25</v>
      </c>
      <c r="Y36" s="40">
        <v>12082</v>
      </c>
      <c r="Z36" s="64">
        <v>1.39</v>
      </c>
      <c r="AA36" s="64">
        <v>3.91</v>
      </c>
      <c r="AB36" s="64">
        <v>0.02</v>
      </c>
      <c r="AC36" s="64">
        <v>0.03</v>
      </c>
      <c r="AD36" s="64">
        <v>0.03</v>
      </c>
      <c r="AE36" s="64">
        <v>0.01</v>
      </c>
    </row>
    <row r="37" spans="1:31" ht="12" customHeight="1" x14ac:dyDescent="0.2">
      <c r="A37" s="55" t="s">
        <v>53</v>
      </c>
      <c r="B37" s="42">
        <v>2781</v>
      </c>
      <c r="C37" s="61">
        <v>0.51</v>
      </c>
      <c r="D37" s="61">
        <v>3.95</v>
      </c>
      <c r="E37" s="61">
        <v>0.09</v>
      </c>
      <c r="F37" s="61">
        <v>0.02</v>
      </c>
      <c r="G37" s="61">
        <v>0.01</v>
      </c>
      <c r="H37" s="46">
        <v>0</v>
      </c>
      <c r="I37" s="55" t="s">
        <v>26</v>
      </c>
      <c r="J37" s="42">
        <v>9298</v>
      </c>
      <c r="K37" s="42">
        <v>883</v>
      </c>
      <c r="L37" s="42">
        <v>8276</v>
      </c>
      <c r="M37" s="42">
        <v>107</v>
      </c>
      <c r="N37" s="42">
        <v>26</v>
      </c>
      <c r="O37" s="42">
        <v>6</v>
      </c>
      <c r="P37" s="55" t="s">
        <v>26</v>
      </c>
      <c r="Q37" s="40">
        <v>14962</v>
      </c>
      <c r="R37" s="40">
        <v>1640</v>
      </c>
      <c r="S37" s="40">
        <v>13128</v>
      </c>
      <c r="T37" s="40">
        <v>102</v>
      </c>
      <c r="U37" s="40">
        <v>81</v>
      </c>
      <c r="V37" s="43">
        <v>4</v>
      </c>
      <c r="W37" s="40">
        <v>7</v>
      </c>
      <c r="X37" s="55" t="s">
        <v>26</v>
      </c>
      <c r="Y37" s="40">
        <v>10744</v>
      </c>
      <c r="Z37" s="64">
        <v>0.75</v>
      </c>
      <c r="AA37" s="64">
        <v>3.94</v>
      </c>
      <c r="AB37" s="64">
        <v>0.04</v>
      </c>
      <c r="AC37" s="64">
        <v>0.04</v>
      </c>
      <c r="AD37" s="64">
        <v>0.03</v>
      </c>
      <c r="AE37" s="40">
        <v>0</v>
      </c>
    </row>
    <row r="38" spans="1:31" ht="12" customHeight="1" x14ac:dyDescent="0.2">
      <c r="A38" s="55" t="s">
        <v>54</v>
      </c>
      <c r="B38" s="42">
        <v>1923</v>
      </c>
      <c r="C38" s="61">
        <v>0.22</v>
      </c>
      <c r="D38" s="61">
        <v>2.81</v>
      </c>
      <c r="E38" s="61">
        <v>0.11</v>
      </c>
      <c r="F38" s="61">
        <v>0.02</v>
      </c>
      <c r="G38" s="61">
        <v>0.01</v>
      </c>
      <c r="H38" s="46">
        <v>0</v>
      </c>
      <c r="I38" s="55" t="s">
        <v>27</v>
      </c>
      <c r="J38" s="42">
        <v>8099</v>
      </c>
      <c r="K38" s="42">
        <v>562</v>
      </c>
      <c r="L38" s="42">
        <v>7358</v>
      </c>
      <c r="M38" s="42">
        <v>117</v>
      </c>
      <c r="N38" s="42">
        <v>56</v>
      </c>
      <c r="O38" s="42">
        <v>6</v>
      </c>
      <c r="P38" s="55" t="s">
        <v>27</v>
      </c>
      <c r="Q38" s="40">
        <v>10754</v>
      </c>
      <c r="R38" s="40">
        <v>785</v>
      </c>
      <c r="S38" s="40">
        <v>9750</v>
      </c>
      <c r="T38" s="40">
        <v>126</v>
      </c>
      <c r="U38" s="40">
        <v>86</v>
      </c>
      <c r="V38" s="43">
        <v>6</v>
      </c>
      <c r="W38" s="40">
        <v>1</v>
      </c>
      <c r="X38" s="55" t="s">
        <v>27</v>
      </c>
      <c r="Y38" s="40">
        <v>7832</v>
      </c>
      <c r="Z38" s="64">
        <v>0.34</v>
      </c>
      <c r="AA38" s="64">
        <v>3.05</v>
      </c>
      <c r="AB38" s="64">
        <v>0.05</v>
      </c>
      <c r="AC38" s="64">
        <v>0.03</v>
      </c>
      <c r="AD38" s="64">
        <v>0.02</v>
      </c>
      <c r="AE38" s="40">
        <v>0</v>
      </c>
    </row>
    <row r="39" spans="1:31" ht="12" customHeight="1" x14ac:dyDescent="0.2">
      <c r="A39" s="55" t="s">
        <v>55</v>
      </c>
      <c r="B39" s="42">
        <v>1541</v>
      </c>
      <c r="C39" s="61">
        <v>0.12</v>
      </c>
      <c r="D39" s="61">
        <v>2.29</v>
      </c>
      <c r="E39" s="61">
        <v>0.12</v>
      </c>
      <c r="F39" s="46">
        <v>0</v>
      </c>
      <c r="G39" s="61">
        <v>0.01</v>
      </c>
      <c r="H39" s="46">
        <v>0</v>
      </c>
      <c r="I39" s="55" t="s">
        <v>28</v>
      </c>
      <c r="J39" s="42">
        <v>6264</v>
      </c>
      <c r="K39" s="42">
        <v>277</v>
      </c>
      <c r="L39" s="42">
        <v>5804</v>
      </c>
      <c r="M39" s="42">
        <v>147</v>
      </c>
      <c r="N39" s="42">
        <v>32</v>
      </c>
      <c r="O39" s="42">
        <v>4</v>
      </c>
      <c r="P39" s="55" t="s">
        <v>28</v>
      </c>
      <c r="Q39" s="40">
        <v>8377</v>
      </c>
      <c r="R39" s="40">
        <v>503</v>
      </c>
      <c r="S39" s="40">
        <v>7601</v>
      </c>
      <c r="T39" s="40">
        <v>178</v>
      </c>
      <c r="U39" s="40">
        <v>88</v>
      </c>
      <c r="V39" s="43">
        <v>2</v>
      </c>
      <c r="W39" s="40">
        <v>5</v>
      </c>
      <c r="X39" s="55" t="s">
        <v>28</v>
      </c>
      <c r="Y39" s="40">
        <v>5890</v>
      </c>
      <c r="Z39" s="64">
        <v>0.21</v>
      </c>
      <c r="AA39" s="64">
        <v>2.3199999999999998</v>
      </c>
      <c r="AB39" s="64">
        <v>0.06</v>
      </c>
      <c r="AC39" s="64">
        <v>0.02</v>
      </c>
      <c r="AD39" s="64">
        <v>0.01</v>
      </c>
      <c r="AE39" s="40">
        <v>0</v>
      </c>
    </row>
    <row r="40" spans="1:31" ht="12" customHeight="1" x14ac:dyDescent="0.2">
      <c r="A40" s="55" t="s">
        <v>56</v>
      </c>
      <c r="B40" s="42">
        <v>1219</v>
      </c>
      <c r="C40" s="61">
        <v>7.0000000000000007E-2</v>
      </c>
      <c r="D40" s="61">
        <v>1.81</v>
      </c>
      <c r="E40" s="61">
        <v>0.11</v>
      </c>
      <c r="F40" s="61">
        <v>0.01</v>
      </c>
      <c r="G40" s="61">
        <v>0.01</v>
      </c>
      <c r="H40" s="46">
        <v>0</v>
      </c>
      <c r="I40" s="55" t="s">
        <v>29</v>
      </c>
      <c r="J40" s="42">
        <v>5219</v>
      </c>
      <c r="K40" s="42">
        <v>175</v>
      </c>
      <c r="L40" s="42">
        <v>4725</v>
      </c>
      <c r="M40" s="42">
        <v>256</v>
      </c>
      <c r="N40" s="42">
        <v>57</v>
      </c>
      <c r="O40" s="42">
        <v>6</v>
      </c>
      <c r="P40" s="55" t="s">
        <v>29</v>
      </c>
      <c r="Q40" s="40">
        <v>7321</v>
      </c>
      <c r="R40" s="40">
        <v>306</v>
      </c>
      <c r="S40" s="40">
        <v>6648</v>
      </c>
      <c r="T40" s="40">
        <v>289</v>
      </c>
      <c r="U40" s="40">
        <v>74</v>
      </c>
      <c r="V40" s="43">
        <v>0</v>
      </c>
      <c r="W40" s="40">
        <v>4</v>
      </c>
      <c r="X40" s="55" t="s">
        <v>29</v>
      </c>
      <c r="Y40" s="40">
        <v>4283</v>
      </c>
      <c r="Z40" s="64">
        <v>0.12</v>
      </c>
      <c r="AA40" s="64">
        <v>1.68</v>
      </c>
      <c r="AB40" s="64">
        <v>7.0000000000000007E-2</v>
      </c>
      <c r="AC40" s="64">
        <v>0.02</v>
      </c>
      <c r="AD40" s="64">
        <v>0.01</v>
      </c>
      <c r="AE40" s="40">
        <v>0</v>
      </c>
    </row>
    <row r="41" spans="1:31" ht="12" customHeight="1" x14ac:dyDescent="0.2">
      <c r="A41" s="55" t="s">
        <v>57</v>
      </c>
      <c r="B41" s="42">
        <v>1086</v>
      </c>
      <c r="C41" s="61">
        <v>0.06</v>
      </c>
      <c r="D41" s="61">
        <v>1.58</v>
      </c>
      <c r="E41" s="61">
        <v>0.14000000000000001</v>
      </c>
      <c r="F41" s="61">
        <v>0.01</v>
      </c>
      <c r="G41" s="61">
        <v>0.01</v>
      </c>
      <c r="H41" s="46">
        <v>0</v>
      </c>
      <c r="I41" s="55" t="s">
        <v>30</v>
      </c>
      <c r="J41" s="42">
        <v>3710</v>
      </c>
      <c r="K41" s="42">
        <v>69</v>
      </c>
      <c r="L41" s="42">
        <v>3351</v>
      </c>
      <c r="M41" s="42">
        <v>261</v>
      </c>
      <c r="N41" s="42">
        <v>29</v>
      </c>
      <c r="O41" s="43">
        <v>0</v>
      </c>
      <c r="P41" s="55" t="s">
        <v>30</v>
      </c>
      <c r="Q41" s="40">
        <v>5218</v>
      </c>
      <c r="R41" s="40">
        <v>187</v>
      </c>
      <c r="S41" s="40">
        <v>4698</v>
      </c>
      <c r="T41" s="40">
        <v>287</v>
      </c>
      <c r="U41" s="40">
        <v>38</v>
      </c>
      <c r="V41" s="43">
        <v>3</v>
      </c>
      <c r="W41" s="40">
        <v>5</v>
      </c>
      <c r="X41" s="55" t="s">
        <v>30</v>
      </c>
      <c r="Y41" s="40">
        <v>3775</v>
      </c>
      <c r="Z41" s="64">
        <v>7.0000000000000007E-2</v>
      </c>
      <c r="AA41" s="64">
        <v>1.49</v>
      </c>
      <c r="AB41" s="64">
        <v>0.09</v>
      </c>
      <c r="AC41" s="64">
        <v>0.02</v>
      </c>
      <c r="AD41" s="64">
        <v>0.01</v>
      </c>
      <c r="AE41" s="40">
        <v>0</v>
      </c>
    </row>
    <row r="42" spans="1:31" ht="12" customHeight="1" x14ac:dyDescent="0.2">
      <c r="A42" s="55" t="s">
        <v>58</v>
      </c>
      <c r="B42" s="42">
        <v>891</v>
      </c>
      <c r="C42" s="61">
        <v>0.02</v>
      </c>
      <c r="D42" s="61">
        <v>1.3</v>
      </c>
      <c r="E42" s="61">
        <v>0.14000000000000001</v>
      </c>
      <c r="F42" s="46">
        <v>0</v>
      </c>
      <c r="G42" s="46">
        <v>0</v>
      </c>
      <c r="H42" s="46">
        <v>0</v>
      </c>
      <c r="I42" s="55" t="s">
        <v>31</v>
      </c>
      <c r="J42" s="42">
        <v>2843</v>
      </c>
      <c r="K42" s="42">
        <v>71</v>
      </c>
      <c r="L42" s="42">
        <v>2523</v>
      </c>
      <c r="M42" s="42">
        <v>206</v>
      </c>
      <c r="N42" s="42">
        <v>43</v>
      </c>
      <c r="O42" s="43">
        <v>0</v>
      </c>
      <c r="P42" s="55" t="s">
        <v>31</v>
      </c>
      <c r="Q42" s="40">
        <v>3567</v>
      </c>
      <c r="R42" s="40">
        <v>95</v>
      </c>
      <c r="S42" s="40">
        <v>3126</v>
      </c>
      <c r="T42" s="40">
        <v>309</v>
      </c>
      <c r="U42" s="40">
        <v>33</v>
      </c>
      <c r="V42" s="43">
        <v>0</v>
      </c>
      <c r="W42" s="40">
        <v>4</v>
      </c>
      <c r="X42" s="55" t="s">
        <v>31</v>
      </c>
      <c r="Y42" s="40">
        <v>2751</v>
      </c>
      <c r="Z42" s="64">
        <v>0.06</v>
      </c>
      <c r="AA42" s="64">
        <v>1.02</v>
      </c>
      <c r="AB42" s="64">
        <v>0.12</v>
      </c>
      <c r="AC42" s="64">
        <v>0.02</v>
      </c>
      <c r="AD42" s="64">
        <v>0.01</v>
      </c>
      <c r="AE42" s="40">
        <v>0</v>
      </c>
    </row>
    <row r="43" spans="1:31" ht="12" customHeight="1" x14ac:dyDescent="0.2">
      <c r="A43" s="55" t="s">
        <v>59</v>
      </c>
      <c r="B43" s="42">
        <v>597</v>
      </c>
      <c r="C43" s="61">
        <v>0.02</v>
      </c>
      <c r="D43" s="61">
        <v>0.81</v>
      </c>
      <c r="E43" s="61">
        <v>0.14000000000000001</v>
      </c>
      <c r="F43" s="61">
        <v>0.01</v>
      </c>
      <c r="G43" s="46">
        <v>0</v>
      </c>
      <c r="H43" s="46">
        <v>0</v>
      </c>
      <c r="I43" s="55" t="s">
        <v>32</v>
      </c>
      <c r="J43" s="42">
        <v>1799</v>
      </c>
      <c r="K43" s="42">
        <v>48</v>
      </c>
      <c r="L43" s="42">
        <v>1520</v>
      </c>
      <c r="M43" s="42">
        <v>225</v>
      </c>
      <c r="N43" s="42">
        <v>6</v>
      </c>
      <c r="O43" s="43">
        <v>0</v>
      </c>
      <c r="P43" s="55" t="s">
        <v>32</v>
      </c>
      <c r="Q43" s="40">
        <v>2399</v>
      </c>
      <c r="R43" s="40">
        <v>56</v>
      </c>
      <c r="S43" s="40">
        <v>2016</v>
      </c>
      <c r="T43" s="40">
        <v>301</v>
      </c>
      <c r="U43" s="40">
        <v>25</v>
      </c>
      <c r="V43" s="43">
        <v>0</v>
      </c>
      <c r="W43" s="40">
        <v>1</v>
      </c>
      <c r="X43" s="55" t="s">
        <v>32</v>
      </c>
      <c r="Y43" s="40">
        <v>1734</v>
      </c>
      <c r="Z43" s="64">
        <v>0.03</v>
      </c>
      <c r="AA43" s="64">
        <v>0.63</v>
      </c>
      <c r="AB43" s="64">
        <v>0.1</v>
      </c>
      <c r="AC43" s="64">
        <v>0.01</v>
      </c>
      <c r="AD43" s="64">
        <v>0.01</v>
      </c>
      <c r="AE43" s="40">
        <v>0</v>
      </c>
    </row>
    <row r="44" spans="1:31" ht="12" customHeight="1" x14ac:dyDescent="0.2">
      <c r="A44" s="55" t="s">
        <v>60</v>
      </c>
      <c r="B44" s="42">
        <v>434</v>
      </c>
      <c r="C44" s="61">
        <v>0.01</v>
      </c>
      <c r="D44" s="61">
        <v>0.57999999999999996</v>
      </c>
      <c r="E44" s="61">
        <v>0.11</v>
      </c>
      <c r="F44" s="61">
        <v>0.01</v>
      </c>
      <c r="G44" s="46">
        <v>0</v>
      </c>
      <c r="H44" s="46">
        <v>0</v>
      </c>
      <c r="I44" s="55" t="s">
        <v>33</v>
      </c>
      <c r="J44" s="42">
        <v>1195</v>
      </c>
      <c r="K44" s="42">
        <v>21</v>
      </c>
      <c r="L44" s="42">
        <v>949</v>
      </c>
      <c r="M44" s="42">
        <v>197</v>
      </c>
      <c r="N44" s="42">
        <v>18</v>
      </c>
      <c r="O44" s="42">
        <v>10</v>
      </c>
      <c r="P44" s="55" t="s">
        <v>33</v>
      </c>
      <c r="Q44" s="40">
        <v>1698</v>
      </c>
      <c r="R44" s="40">
        <v>35</v>
      </c>
      <c r="S44" s="40">
        <v>1334</v>
      </c>
      <c r="T44" s="40">
        <v>305</v>
      </c>
      <c r="U44" s="40">
        <v>21</v>
      </c>
      <c r="V44" s="43">
        <v>1</v>
      </c>
      <c r="W44" s="40">
        <v>2</v>
      </c>
      <c r="X44" s="55" t="s">
        <v>33</v>
      </c>
      <c r="Y44" s="40">
        <v>1325</v>
      </c>
      <c r="Z44" s="64">
        <v>0.02</v>
      </c>
      <c r="AA44" s="64">
        <v>0.45</v>
      </c>
      <c r="AB44" s="64">
        <v>0.11</v>
      </c>
      <c r="AC44" s="64">
        <v>0.01</v>
      </c>
      <c r="AD44" s="64">
        <v>0.01</v>
      </c>
      <c r="AE44" s="40">
        <v>0</v>
      </c>
    </row>
    <row r="45" spans="1:31" ht="12" customHeight="1" x14ac:dyDescent="0.2">
      <c r="A45" s="56" t="s">
        <v>61</v>
      </c>
      <c r="B45" s="42">
        <v>396</v>
      </c>
      <c r="C45" s="61">
        <v>0.01</v>
      </c>
      <c r="D45" s="64">
        <v>0.45</v>
      </c>
      <c r="E45" s="61">
        <v>0.19</v>
      </c>
      <c r="F45" s="61">
        <v>0.01</v>
      </c>
      <c r="G45" s="46">
        <v>0</v>
      </c>
      <c r="H45" s="46">
        <v>0</v>
      </c>
      <c r="I45" s="56" t="s">
        <v>34</v>
      </c>
      <c r="J45" s="42">
        <v>1176</v>
      </c>
      <c r="K45" s="42">
        <v>59</v>
      </c>
      <c r="L45" s="42">
        <v>709</v>
      </c>
      <c r="M45" s="42">
        <v>398</v>
      </c>
      <c r="N45" s="43">
        <v>0</v>
      </c>
      <c r="O45" s="42">
        <v>10</v>
      </c>
      <c r="P45" s="56" t="s">
        <v>34</v>
      </c>
      <c r="Q45" s="40">
        <v>1854</v>
      </c>
      <c r="R45" s="40">
        <v>60</v>
      </c>
      <c r="S45" s="40">
        <v>1289</v>
      </c>
      <c r="T45" s="40">
        <v>486</v>
      </c>
      <c r="U45" s="40">
        <v>19</v>
      </c>
      <c r="V45" s="43">
        <v>0</v>
      </c>
      <c r="W45" s="43">
        <v>0</v>
      </c>
      <c r="X45" s="56" t="s">
        <v>34</v>
      </c>
      <c r="Y45" s="40">
        <v>1515</v>
      </c>
      <c r="Z45" s="64">
        <v>0.02</v>
      </c>
      <c r="AA45" s="64">
        <v>0.43</v>
      </c>
      <c r="AB45" s="64">
        <v>0.2</v>
      </c>
      <c r="AC45" s="40">
        <v>0</v>
      </c>
      <c r="AD45" s="64">
        <v>0.01</v>
      </c>
      <c r="AE45" s="40">
        <v>0</v>
      </c>
    </row>
    <row r="46" spans="1:31" ht="12" customHeight="1" x14ac:dyDescent="0.2">
      <c r="A46" s="44"/>
      <c r="B46" s="42"/>
      <c r="C46" s="61"/>
      <c r="D46" s="61"/>
      <c r="E46" s="61"/>
      <c r="F46" s="61"/>
      <c r="G46" s="61"/>
      <c r="H46" s="61"/>
      <c r="I46" s="44"/>
      <c r="J46" s="42"/>
      <c r="K46" s="42"/>
      <c r="L46" s="42"/>
      <c r="M46" s="42"/>
      <c r="N46" s="42"/>
      <c r="O46" s="42"/>
      <c r="P46" s="44"/>
      <c r="Q46" s="40"/>
      <c r="R46" s="40"/>
      <c r="S46" s="40"/>
      <c r="T46" s="40"/>
      <c r="U46" s="40"/>
      <c r="V46" s="41"/>
      <c r="W46" s="50"/>
      <c r="X46" s="44"/>
      <c r="Y46" s="40"/>
      <c r="Z46" s="40"/>
      <c r="AA46" s="40"/>
      <c r="AB46" s="40"/>
      <c r="AC46" s="40"/>
      <c r="AD46" s="40"/>
      <c r="AE46" s="40"/>
    </row>
    <row r="47" spans="1:31" ht="12" customHeight="1" x14ac:dyDescent="0.2">
      <c r="A47" s="54" t="s">
        <v>63</v>
      </c>
      <c r="B47" s="46">
        <f>SUM(B49:B62)</f>
        <v>29660</v>
      </c>
      <c r="C47" s="46">
        <v>12568</v>
      </c>
      <c r="D47" s="46">
        <v>15196</v>
      </c>
      <c r="E47" s="46">
        <v>1676</v>
      </c>
      <c r="F47" s="46">
        <v>110</v>
      </c>
      <c r="G47" s="46">
        <v>91</v>
      </c>
      <c r="H47" s="46">
        <v>19</v>
      </c>
      <c r="I47" s="54" t="s">
        <v>36</v>
      </c>
      <c r="J47" s="46">
        <f t="shared" ref="J47:O47" si="8">SUM(J49:J62)</f>
        <v>126169</v>
      </c>
      <c r="K47" s="46">
        <f t="shared" si="8"/>
        <v>58627</v>
      </c>
      <c r="L47" s="46">
        <f t="shared" si="8"/>
        <v>59999</v>
      </c>
      <c r="M47" s="46">
        <f t="shared" si="8"/>
        <v>6624</v>
      </c>
      <c r="N47" s="46">
        <f t="shared" si="8"/>
        <v>821</v>
      </c>
      <c r="O47" s="46">
        <f t="shared" si="8"/>
        <v>98</v>
      </c>
      <c r="P47" s="54" t="s">
        <v>36</v>
      </c>
      <c r="Q47" s="12">
        <f t="shared" ref="Q47:W47" si="9">SUM(Q49:Q62)</f>
        <v>173313</v>
      </c>
      <c r="R47" s="12">
        <f t="shared" si="9"/>
        <v>79859</v>
      </c>
      <c r="S47" s="12">
        <f t="shared" si="9"/>
        <v>83092</v>
      </c>
      <c r="T47" s="12">
        <f t="shared" si="9"/>
        <v>8661</v>
      </c>
      <c r="U47" s="12">
        <f t="shared" si="9"/>
        <v>1419</v>
      </c>
      <c r="V47" s="12">
        <f t="shared" si="9"/>
        <v>100</v>
      </c>
      <c r="W47" s="12">
        <f t="shared" si="9"/>
        <v>182</v>
      </c>
      <c r="X47" s="54" t="s">
        <v>36</v>
      </c>
      <c r="Y47" s="12">
        <f>SUM(Y49:Y62)</f>
        <v>108604</v>
      </c>
      <c r="Z47" s="12">
        <v>49547</v>
      </c>
      <c r="AA47" s="12">
        <v>51383</v>
      </c>
      <c r="AB47" s="12">
        <v>6093</v>
      </c>
      <c r="AC47" s="12">
        <v>795</v>
      </c>
      <c r="AD47" s="12">
        <v>581</v>
      </c>
      <c r="AE47" s="12">
        <v>205</v>
      </c>
    </row>
    <row r="48" spans="1:31" ht="12" customHeight="1" x14ac:dyDescent="0.2">
      <c r="A48" s="12"/>
      <c r="B48" s="46"/>
      <c r="C48" s="61"/>
      <c r="D48" s="61"/>
      <c r="E48" s="61"/>
      <c r="F48" s="61"/>
      <c r="G48" s="61"/>
      <c r="H48" s="61"/>
      <c r="I48" s="12"/>
      <c r="J48" s="46"/>
      <c r="K48" s="46"/>
      <c r="L48" s="46"/>
      <c r="M48" s="46"/>
      <c r="N48" s="46"/>
      <c r="O48" s="46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57" ht="12" customHeight="1" x14ac:dyDescent="0.2">
      <c r="A49" s="55" t="s">
        <v>48</v>
      </c>
      <c r="B49" s="42">
        <v>4953</v>
      </c>
      <c r="C49" s="61">
        <v>8.06</v>
      </c>
      <c r="D49" s="61">
        <v>0.08</v>
      </c>
      <c r="E49" s="61">
        <v>0.01</v>
      </c>
      <c r="F49" s="46">
        <v>0</v>
      </c>
      <c r="G49" s="46">
        <v>0</v>
      </c>
      <c r="H49" s="46">
        <v>0</v>
      </c>
      <c r="I49" s="55" t="s">
        <v>21</v>
      </c>
      <c r="J49" s="42">
        <v>21345</v>
      </c>
      <c r="K49" s="42">
        <v>21243</v>
      </c>
      <c r="L49" s="42">
        <v>83</v>
      </c>
      <c r="M49" s="42">
        <v>15</v>
      </c>
      <c r="N49" s="42">
        <v>4</v>
      </c>
      <c r="O49" s="43">
        <v>0</v>
      </c>
      <c r="P49" s="55" t="s">
        <v>21</v>
      </c>
      <c r="Q49" s="40">
        <v>26738</v>
      </c>
      <c r="R49" s="40">
        <v>26468</v>
      </c>
      <c r="S49" s="40">
        <v>216</v>
      </c>
      <c r="T49" s="40">
        <v>8</v>
      </c>
      <c r="U49" s="40">
        <v>14</v>
      </c>
      <c r="V49" s="40">
        <v>2</v>
      </c>
      <c r="W49" s="40">
        <v>30</v>
      </c>
      <c r="X49" s="55" t="s">
        <v>21</v>
      </c>
      <c r="Y49" s="40">
        <v>18739</v>
      </c>
      <c r="Z49" s="64">
        <v>8.25</v>
      </c>
      <c r="AA49" s="64">
        <v>7.0000000000000007E-2</v>
      </c>
      <c r="AB49" s="64">
        <v>0.01</v>
      </c>
      <c r="AC49" s="40">
        <v>0</v>
      </c>
      <c r="AD49" s="40">
        <v>0</v>
      </c>
      <c r="AE49" s="64">
        <v>0.02</v>
      </c>
    </row>
    <row r="50" spans="1:57" ht="12" customHeight="1" x14ac:dyDescent="0.2">
      <c r="A50" s="55" t="s">
        <v>49</v>
      </c>
      <c r="B50" s="42">
        <v>4367</v>
      </c>
      <c r="C50" s="61">
        <v>6.37</v>
      </c>
      <c r="D50" s="61">
        <v>0.77</v>
      </c>
      <c r="E50" s="61">
        <v>0.01</v>
      </c>
      <c r="F50" s="46">
        <v>0</v>
      </c>
      <c r="G50" s="61">
        <v>0.02</v>
      </c>
      <c r="H50" s="61">
        <v>1</v>
      </c>
      <c r="I50" s="55" t="s">
        <v>22</v>
      </c>
      <c r="J50" s="42">
        <v>22224</v>
      </c>
      <c r="K50" s="42">
        <v>19904</v>
      </c>
      <c r="L50" s="42">
        <v>2299</v>
      </c>
      <c r="M50" s="42">
        <v>15</v>
      </c>
      <c r="N50" s="43">
        <v>0</v>
      </c>
      <c r="O50" s="42">
        <v>6</v>
      </c>
      <c r="P50" s="55" t="s">
        <v>22</v>
      </c>
      <c r="Q50" s="40">
        <v>26850</v>
      </c>
      <c r="R50" s="40">
        <v>24656</v>
      </c>
      <c r="S50" s="40">
        <v>2092</v>
      </c>
      <c r="T50" s="40">
        <v>28</v>
      </c>
      <c r="U50" s="40">
        <v>25</v>
      </c>
      <c r="V50" s="40">
        <v>13</v>
      </c>
      <c r="W50" s="40">
        <v>36</v>
      </c>
      <c r="X50" s="55" t="s">
        <v>22</v>
      </c>
      <c r="Y50" s="40">
        <v>16998</v>
      </c>
      <c r="Z50" s="64">
        <v>6.99</v>
      </c>
      <c r="AA50" s="64">
        <v>0.51</v>
      </c>
      <c r="AB50" s="64">
        <v>0.01</v>
      </c>
      <c r="AC50" s="40">
        <v>0</v>
      </c>
      <c r="AD50" s="64">
        <v>0.04</v>
      </c>
      <c r="AE50" s="64">
        <v>0.02</v>
      </c>
    </row>
    <row r="51" spans="1:57" ht="12" customHeight="1" x14ac:dyDescent="0.2">
      <c r="A51" s="55" t="s">
        <v>50</v>
      </c>
      <c r="B51" s="42">
        <v>3840</v>
      </c>
      <c r="C51" s="64">
        <v>3.43</v>
      </c>
      <c r="D51" s="61">
        <v>2.81</v>
      </c>
      <c r="E51" s="61">
        <v>0.03</v>
      </c>
      <c r="F51" s="61">
        <v>0.02</v>
      </c>
      <c r="G51" s="61">
        <v>0.03</v>
      </c>
      <c r="H51" s="46">
        <v>0</v>
      </c>
      <c r="I51" s="55" t="s">
        <v>23</v>
      </c>
      <c r="J51" s="42">
        <v>19306</v>
      </c>
      <c r="K51" s="42">
        <v>9947</v>
      </c>
      <c r="L51" s="42">
        <v>9226</v>
      </c>
      <c r="M51" s="42">
        <v>71</v>
      </c>
      <c r="N51" s="42">
        <v>51</v>
      </c>
      <c r="O51" s="42">
        <v>11</v>
      </c>
      <c r="P51" s="55" t="s">
        <v>23</v>
      </c>
      <c r="Q51" s="40">
        <v>26264</v>
      </c>
      <c r="R51" s="40">
        <v>15938</v>
      </c>
      <c r="S51" s="40">
        <v>10125</v>
      </c>
      <c r="T51" s="40">
        <v>55</v>
      </c>
      <c r="U51" s="40">
        <v>86</v>
      </c>
      <c r="V51" s="40">
        <v>24</v>
      </c>
      <c r="W51" s="40">
        <v>36</v>
      </c>
      <c r="X51" s="55" t="s">
        <v>23</v>
      </c>
      <c r="Y51" s="40">
        <v>13532</v>
      </c>
      <c r="Z51" s="64">
        <v>3.63</v>
      </c>
      <c r="AA51" s="64">
        <v>2.31</v>
      </c>
      <c r="AB51" s="64">
        <v>0.02</v>
      </c>
      <c r="AC51" s="64">
        <v>0.02</v>
      </c>
      <c r="AD51" s="64">
        <v>0.04</v>
      </c>
      <c r="AE51" s="64">
        <v>0.01</v>
      </c>
    </row>
    <row r="52" spans="1:57" ht="12" customHeight="1" x14ac:dyDescent="0.2">
      <c r="A52" s="55" t="s">
        <v>51</v>
      </c>
      <c r="B52" s="42">
        <v>3378</v>
      </c>
      <c r="C52" s="61">
        <v>1.49</v>
      </c>
      <c r="D52" s="61">
        <v>3.9</v>
      </c>
      <c r="E52" s="61">
        <v>0.09</v>
      </c>
      <c r="F52" s="61">
        <v>0.05</v>
      </c>
      <c r="G52" s="61">
        <v>0.02</v>
      </c>
      <c r="H52" s="46">
        <v>0</v>
      </c>
      <c r="I52" s="55" t="s">
        <v>24</v>
      </c>
      <c r="J52" s="42">
        <v>14968</v>
      </c>
      <c r="K52" s="42">
        <v>3560</v>
      </c>
      <c r="L52" s="42">
        <v>11182</v>
      </c>
      <c r="M52" s="42">
        <v>138</v>
      </c>
      <c r="N52" s="42">
        <v>83</v>
      </c>
      <c r="O52" s="42">
        <v>5</v>
      </c>
      <c r="P52" s="55" t="s">
        <v>24</v>
      </c>
      <c r="Q52" s="40">
        <v>22142</v>
      </c>
      <c r="R52" s="40">
        <v>6341</v>
      </c>
      <c r="S52" s="40">
        <v>15468</v>
      </c>
      <c r="T52" s="40">
        <v>150</v>
      </c>
      <c r="U52" s="40">
        <v>142</v>
      </c>
      <c r="V52" s="40">
        <v>19</v>
      </c>
      <c r="W52" s="40">
        <v>22</v>
      </c>
      <c r="X52" s="55" t="s">
        <v>24</v>
      </c>
      <c r="Y52" s="40">
        <v>12468</v>
      </c>
      <c r="Z52" s="64">
        <v>1.56</v>
      </c>
      <c r="AA52" s="64">
        <v>3.85</v>
      </c>
      <c r="AB52" s="64">
        <v>0.04</v>
      </c>
      <c r="AC52" s="64">
        <v>0.03</v>
      </c>
      <c r="AD52" s="64">
        <v>0.05</v>
      </c>
      <c r="AE52" s="64">
        <v>0.01</v>
      </c>
    </row>
    <row r="53" spans="1:57" ht="12" customHeight="1" x14ac:dyDescent="0.2">
      <c r="A53" s="55" t="s">
        <v>52</v>
      </c>
      <c r="B53" s="42">
        <v>2887</v>
      </c>
      <c r="C53" s="61">
        <v>0.59</v>
      </c>
      <c r="D53" s="61">
        <v>4</v>
      </c>
      <c r="E53" s="61">
        <v>0.14000000000000001</v>
      </c>
      <c r="F53" s="61">
        <v>0.02</v>
      </c>
      <c r="G53" s="61">
        <v>0.01</v>
      </c>
      <c r="H53" s="46">
        <v>0</v>
      </c>
      <c r="I53" s="55" t="s">
        <v>25</v>
      </c>
      <c r="J53" s="42">
        <v>10514</v>
      </c>
      <c r="K53" s="42">
        <v>1246</v>
      </c>
      <c r="L53" s="42">
        <v>8904</v>
      </c>
      <c r="M53" s="42">
        <v>243</v>
      </c>
      <c r="N53" s="42">
        <v>110</v>
      </c>
      <c r="O53" s="42">
        <v>11</v>
      </c>
      <c r="P53" s="55" t="s">
        <v>25</v>
      </c>
      <c r="Q53" s="40">
        <v>17819</v>
      </c>
      <c r="R53" s="40">
        <v>2579</v>
      </c>
      <c r="S53" s="40">
        <v>14755</v>
      </c>
      <c r="T53" s="40">
        <v>269</v>
      </c>
      <c r="U53" s="40">
        <v>195</v>
      </c>
      <c r="V53" s="40">
        <v>9</v>
      </c>
      <c r="W53" s="40">
        <v>12</v>
      </c>
      <c r="X53" s="55" t="s">
        <v>25</v>
      </c>
      <c r="Y53" s="40">
        <v>10798</v>
      </c>
      <c r="Z53" s="64">
        <v>0.65</v>
      </c>
      <c r="AA53" s="64">
        <v>4</v>
      </c>
      <c r="AB53" s="64">
        <v>7.0000000000000007E-2</v>
      </c>
      <c r="AC53" s="64">
        <v>0.05</v>
      </c>
      <c r="AD53" s="64">
        <v>0.03</v>
      </c>
      <c r="AE53" s="64">
        <v>0.01</v>
      </c>
    </row>
    <row r="54" spans="1:57" ht="12" customHeight="1" x14ac:dyDescent="0.2">
      <c r="A54" s="55" t="s">
        <v>53</v>
      </c>
      <c r="B54" s="42">
        <v>2586</v>
      </c>
      <c r="C54" s="61">
        <v>0.28999999999999998</v>
      </c>
      <c r="D54" s="61">
        <v>3.72</v>
      </c>
      <c r="E54" s="61">
        <v>0.21</v>
      </c>
      <c r="F54" s="61">
        <v>0.03</v>
      </c>
      <c r="G54" s="61">
        <v>0.02</v>
      </c>
      <c r="H54" s="46">
        <v>0</v>
      </c>
      <c r="I54" s="55" t="s">
        <v>26</v>
      </c>
      <c r="J54" s="42">
        <v>8619</v>
      </c>
      <c r="K54" s="42">
        <v>676</v>
      </c>
      <c r="L54" s="42">
        <v>7641</v>
      </c>
      <c r="M54" s="42">
        <v>221</v>
      </c>
      <c r="N54" s="42">
        <v>76</v>
      </c>
      <c r="O54" s="42">
        <v>5</v>
      </c>
      <c r="P54" s="55" t="s">
        <v>26</v>
      </c>
      <c r="Q54" s="40">
        <v>13579</v>
      </c>
      <c r="R54" s="40">
        <v>1186</v>
      </c>
      <c r="S54" s="40">
        <v>11775</v>
      </c>
      <c r="T54" s="40">
        <v>398</v>
      </c>
      <c r="U54" s="40">
        <v>199</v>
      </c>
      <c r="V54" s="40">
        <v>11</v>
      </c>
      <c r="W54" s="40">
        <v>10</v>
      </c>
      <c r="X54" s="55" t="s">
        <v>26</v>
      </c>
      <c r="Y54" s="40">
        <v>9225</v>
      </c>
      <c r="Z54" s="64">
        <v>0.33</v>
      </c>
      <c r="AA54" s="64">
        <v>3.58</v>
      </c>
      <c r="AB54" s="64">
        <v>0.13</v>
      </c>
      <c r="AC54" s="64">
        <v>0.05</v>
      </c>
      <c r="AD54" s="64">
        <v>0.02</v>
      </c>
      <c r="AE54" s="64">
        <v>0.01</v>
      </c>
    </row>
    <row r="55" spans="1:57" ht="12" customHeight="1" x14ac:dyDescent="0.2">
      <c r="A55" s="55" t="s">
        <v>54</v>
      </c>
      <c r="B55" s="42">
        <v>1815</v>
      </c>
      <c r="C55" s="61">
        <v>0.13</v>
      </c>
      <c r="D55" s="61">
        <v>2.61</v>
      </c>
      <c r="E55" s="61">
        <v>0.23</v>
      </c>
      <c r="F55" s="61">
        <v>0.02</v>
      </c>
      <c r="G55" s="61">
        <v>0.01</v>
      </c>
      <c r="H55" s="46">
        <v>0</v>
      </c>
      <c r="I55" s="55" t="s">
        <v>27</v>
      </c>
      <c r="J55" s="42">
        <v>8207</v>
      </c>
      <c r="K55" s="42">
        <v>716</v>
      </c>
      <c r="L55" s="42">
        <v>6860</v>
      </c>
      <c r="M55" s="42">
        <v>489</v>
      </c>
      <c r="N55" s="42">
        <v>132</v>
      </c>
      <c r="O55" s="42">
        <v>10</v>
      </c>
      <c r="P55" s="55" t="s">
        <v>27</v>
      </c>
      <c r="Q55" s="40">
        <v>10051</v>
      </c>
      <c r="R55" s="40">
        <v>735</v>
      </c>
      <c r="S55" s="40">
        <v>8583</v>
      </c>
      <c r="T55" s="40">
        <v>541</v>
      </c>
      <c r="U55" s="40">
        <v>182</v>
      </c>
      <c r="V55" s="40">
        <v>6</v>
      </c>
      <c r="W55" s="40">
        <v>4</v>
      </c>
      <c r="X55" s="55" t="s">
        <v>27</v>
      </c>
      <c r="Y55" s="40">
        <v>6671</v>
      </c>
      <c r="Z55" s="64">
        <v>0.17</v>
      </c>
      <c r="AA55" s="64">
        <v>2.58</v>
      </c>
      <c r="AB55" s="64">
        <v>0.16</v>
      </c>
      <c r="AC55" s="64">
        <v>0.05</v>
      </c>
      <c r="AD55" s="64">
        <v>0.02</v>
      </c>
      <c r="AE55" s="40">
        <v>0</v>
      </c>
    </row>
    <row r="56" spans="1:57" ht="12" customHeight="1" x14ac:dyDescent="0.2">
      <c r="A56" s="55" t="s">
        <v>55</v>
      </c>
      <c r="B56" s="42">
        <v>1480</v>
      </c>
      <c r="C56" s="61">
        <v>0.09</v>
      </c>
      <c r="D56" s="61">
        <v>2.09</v>
      </c>
      <c r="E56" s="61">
        <v>0.24</v>
      </c>
      <c r="F56" s="61">
        <v>0.01</v>
      </c>
      <c r="G56" s="46">
        <v>0</v>
      </c>
      <c r="H56" s="46">
        <v>0</v>
      </c>
      <c r="I56" s="55" t="s">
        <v>28</v>
      </c>
      <c r="J56" s="42">
        <v>6075</v>
      </c>
      <c r="K56" s="42">
        <v>451</v>
      </c>
      <c r="L56" s="42">
        <v>4851</v>
      </c>
      <c r="M56" s="42">
        <v>671</v>
      </c>
      <c r="N56" s="42">
        <v>92</v>
      </c>
      <c r="O56" s="42">
        <v>10</v>
      </c>
      <c r="P56" s="55" t="s">
        <v>28</v>
      </c>
      <c r="Q56" s="40">
        <v>8053</v>
      </c>
      <c r="R56" s="40">
        <v>536</v>
      </c>
      <c r="S56" s="40">
        <v>6641</v>
      </c>
      <c r="T56" s="40">
        <v>699</v>
      </c>
      <c r="U56" s="40">
        <v>166</v>
      </c>
      <c r="V56" s="40">
        <v>6</v>
      </c>
      <c r="W56" s="40">
        <v>5</v>
      </c>
      <c r="X56" s="55" t="s">
        <v>28</v>
      </c>
      <c r="Y56" s="40">
        <v>5286</v>
      </c>
      <c r="Z56" s="64">
        <v>0.14000000000000001</v>
      </c>
      <c r="AA56" s="64">
        <v>1.96</v>
      </c>
      <c r="AB56" s="64">
        <v>0.19</v>
      </c>
      <c r="AC56" s="64">
        <v>0.04</v>
      </c>
      <c r="AD56" s="64">
        <v>0.02</v>
      </c>
      <c r="AE56" s="40">
        <v>0</v>
      </c>
    </row>
    <row r="57" spans="1:57" ht="12" customHeight="1" x14ac:dyDescent="0.2">
      <c r="A57" s="55" t="s">
        <v>56</v>
      </c>
      <c r="B57" s="37">
        <v>1177</v>
      </c>
      <c r="C57" s="61">
        <v>0.09</v>
      </c>
      <c r="D57" s="61">
        <v>1.52</v>
      </c>
      <c r="E57" s="61">
        <v>0.31</v>
      </c>
      <c r="F57" s="61">
        <v>0.01</v>
      </c>
      <c r="G57" s="61">
        <v>0.01</v>
      </c>
      <c r="H57" s="46">
        <v>0</v>
      </c>
      <c r="I57" s="55" t="s">
        <v>29</v>
      </c>
      <c r="J57" s="42">
        <v>4979</v>
      </c>
      <c r="K57" s="42">
        <v>292</v>
      </c>
      <c r="L57" s="42">
        <v>3719</v>
      </c>
      <c r="M57" s="42">
        <v>877</v>
      </c>
      <c r="N57" s="42">
        <v>81</v>
      </c>
      <c r="O57" s="42">
        <v>10</v>
      </c>
      <c r="P57" s="55" t="s">
        <v>29</v>
      </c>
      <c r="Q57" s="40">
        <v>7061</v>
      </c>
      <c r="R57" s="40">
        <v>468</v>
      </c>
      <c r="S57" s="40">
        <v>5414</v>
      </c>
      <c r="T57" s="40">
        <v>1022</v>
      </c>
      <c r="U57" s="40">
        <v>145</v>
      </c>
      <c r="V57" s="40">
        <v>6</v>
      </c>
      <c r="W57" s="40">
        <v>6</v>
      </c>
      <c r="X57" s="55" t="s">
        <v>29</v>
      </c>
      <c r="Y57" s="40">
        <v>4044</v>
      </c>
      <c r="Z57" s="64">
        <v>0.1</v>
      </c>
      <c r="AA57" s="64">
        <v>1.41</v>
      </c>
      <c r="AB57" s="64">
        <v>0.24</v>
      </c>
      <c r="AC57" s="64">
        <v>0.04</v>
      </c>
      <c r="AD57" s="64">
        <v>0.01</v>
      </c>
      <c r="AE57" s="40">
        <v>0</v>
      </c>
    </row>
    <row r="58" spans="1:57" ht="12" customHeight="1" x14ac:dyDescent="0.2">
      <c r="A58" s="55" t="s">
        <v>57</v>
      </c>
      <c r="B58" s="42">
        <v>1019</v>
      </c>
      <c r="C58" s="61">
        <v>0.05</v>
      </c>
      <c r="D58" s="61">
        <v>1.32</v>
      </c>
      <c r="E58" s="61">
        <v>0.3</v>
      </c>
      <c r="F58" s="61">
        <v>0.01</v>
      </c>
      <c r="G58" s="46">
        <v>0</v>
      </c>
      <c r="H58" s="46">
        <v>0</v>
      </c>
      <c r="I58" s="55" t="s">
        <v>30</v>
      </c>
      <c r="J58" s="42">
        <v>3491</v>
      </c>
      <c r="K58" s="42">
        <v>222</v>
      </c>
      <c r="L58" s="42">
        <v>2251</v>
      </c>
      <c r="M58" s="42">
        <v>922</v>
      </c>
      <c r="N58" s="42">
        <v>96</v>
      </c>
      <c r="O58" s="43">
        <v>0</v>
      </c>
      <c r="P58" s="55" t="s">
        <v>30</v>
      </c>
      <c r="Q58" s="40">
        <v>4938</v>
      </c>
      <c r="R58" s="40">
        <v>311</v>
      </c>
      <c r="S58" s="40">
        <v>3453</v>
      </c>
      <c r="T58" s="40">
        <v>1069</v>
      </c>
      <c r="U58" s="40">
        <v>101</v>
      </c>
      <c r="V58" s="40">
        <v>1</v>
      </c>
      <c r="W58" s="40">
        <v>3</v>
      </c>
      <c r="X58" s="55" t="s">
        <v>30</v>
      </c>
      <c r="Y58" s="40">
        <v>3386</v>
      </c>
      <c r="Z58" s="64">
        <v>0.09</v>
      </c>
      <c r="AA58" s="64">
        <v>1.07</v>
      </c>
      <c r="AB58" s="64">
        <v>0.31</v>
      </c>
      <c r="AC58" s="64">
        <v>0.02</v>
      </c>
      <c r="AD58" s="64">
        <v>0.01</v>
      </c>
      <c r="AE58" s="40">
        <v>0</v>
      </c>
    </row>
    <row r="59" spans="1:57" ht="12" customHeight="1" x14ac:dyDescent="0.2">
      <c r="A59" s="55" t="s">
        <v>58</v>
      </c>
      <c r="B59" s="42">
        <v>862</v>
      </c>
      <c r="C59" s="61">
        <v>0.04</v>
      </c>
      <c r="D59" s="61">
        <v>1.02</v>
      </c>
      <c r="E59" s="61">
        <v>0.35</v>
      </c>
      <c r="F59" s="61">
        <v>0.01</v>
      </c>
      <c r="G59" s="61">
        <v>0.01</v>
      </c>
      <c r="H59" s="46">
        <v>0</v>
      </c>
      <c r="I59" s="55" t="s">
        <v>31</v>
      </c>
      <c r="J59" s="42">
        <v>2638</v>
      </c>
      <c r="K59" s="42">
        <v>92</v>
      </c>
      <c r="L59" s="42">
        <v>1478</v>
      </c>
      <c r="M59" s="42">
        <v>1032</v>
      </c>
      <c r="N59" s="42">
        <v>31</v>
      </c>
      <c r="O59" s="42">
        <v>5</v>
      </c>
      <c r="P59" s="55" t="s">
        <v>31</v>
      </c>
      <c r="Q59" s="40">
        <v>3684</v>
      </c>
      <c r="R59" s="40">
        <v>217</v>
      </c>
      <c r="S59" s="40">
        <v>2164</v>
      </c>
      <c r="T59" s="40">
        <v>1227</v>
      </c>
      <c r="U59" s="40">
        <v>69</v>
      </c>
      <c r="V59" s="40">
        <v>2</v>
      </c>
      <c r="W59" s="40">
        <v>5</v>
      </c>
      <c r="X59" s="55" t="s">
        <v>31</v>
      </c>
      <c r="Y59" s="40">
        <v>2772</v>
      </c>
      <c r="Z59" s="64">
        <v>0.06</v>
      </c>
      <c r="AA59" s="64">
        <v>0.73</v>
      </c>
      <c r="AB59" s="64">
        <v>0.41</v>
      </c>
      <c r="AC59" s="64">
        <v>0.01</v>
      </c>
      <c r="AD59" s="64">
        <v>0.01</v>
      </c>
      <c r="AE59" s="40">
        <v>0</v>
      </c>
    </row>
    <row r="60" spans="1:57" ht="12" customHeight="1" x14ac:dyDescent="0.2">
      <c r="A60" s="55" t="s">
        <v>59</v>
      </c>
      <c r="B60" s="42">
        <v>575</v>
      </c>
      <c r="C60" s="61">
        <v>0.05</v>
      </c>
      <c r="D60" s="61">
        <v>0.57999999999999996</v>
      </c>
      <c r="E60" s="61">
        <v>0.32</v>
      </c>
      <c r="F60" s="46">
        <v>0</v>
      </c>
      <c r="G60" s="46">
        <v>0</v>
      </c>
      <c r="H60" s="46">
        <v>0</v>
      </c>
      <c r="I60" s="55" t="s">
        <v>32</v>
      </c>
      <c r="J60" s="42">
        <v>1816</v>
      </c>
      <c r="K60" s="42">
        <v>87</v>
      </c>
      <c r="L60" s="42">
        <v>849</v>
      </c>
      <c r="M60" s="42">
        <v>836</v>
      </c>
      <c r="N60" s="42">
        <v>38</v>
      </c>
      <c r="O60" s="42">
        <v>6</v>
      </c>
      <c r="P60" s="55" t="s">
        <v>32</v>
      </c>
      <c r="Q60" s="40">
        <v>2526</v>
      </c>
      <c r="R60" s="40">
        <v>170</v>
      </c>
      <c r="S60" s="40">
        <v>1256</v>
      </c>
      <c r="T60" s="40">
        <v>1048</v>
      </c>
      <c r="U60" s="40">
        <v>46</v>
      </c>
      <c r="V60" s="43">
        <v>0</v>
      </c>
      <c r="W60" s="40">
        <v>6</v>
      </c>
      <c r="X60" s="55" t="s">
        <v>32</v>
      </c>
      <c r="Y60" s="40">
        <v>1907</v>
      </c>
      <c r="Z60" s="64">
        <v>0.04</v>
      </c>
      <c r="AA60" s="64">
        <v>0.43</v>
      </c>
      <c r="AB60" s="64">
        <v>0.36</v>
      </c>
      <c r="AC60" s="64">
        <v>0.01</v>
      </c>
      <c r="AD60" s="64">
        <v>0.01</v>
      </c>
      <c r="AE60" s="40">
        <v>0</v>
      </c>
    </row>
    <row r="61" spans="1:57" ht="12" customHeight="1" x14ac:dyDescent="0.2">
      <c r="A61" s="55" t="s">
        <v>60</v>
      </c>
      <c r="B61" s="42">
        <v>346</v>
      </c>
      <c r="C61" s="61">
        <v>0.01</v>
      </c>
      <c r="D61" s="61">
        <v>0.35</v>
      </c>
      <c r="E61" s="61">
        <v>0.2</v>
      </c>
      <c r="F61" s="46">
        <v>0</v>
      </c>
      <c r="G61" s="46">
        <v>0</v>
      </c>
      <c r="H61" s="46">
        <v>0</v>
      </c>
      <c r="I61" s="55" t="s">
        <v>33</v>
      </c>
      <c r="J61" s="42">
        <v>951</v>
      </c>
      <c r="K61" s="42">
        <v>73</v>
      </c>
      <c r="L61" s="42">
        <v>379</v>
      </c>
      <c r="M61" s="42">
        <v>475</v>
      </c>
      <c r="N61" s="42">
        <v>10</v>
      </c>
      <c r="O61" s="42">
        <v>14</v>
      </c>
      <c r="P61" s="55" t="s">
        <v>33</v>
      </c>
      <c r="Q61" s="40">
        <v>1680</v>
      </c>
      <c r="R61" s="40">
        <v>117</v>
      </c>
      <c r="S61" s="40">
        <v>610</v>
      </c>
      <c r="T61" s="40">
        <v>923</v>
      </c>
      <c r="U61" s="40">
        <v>27</v>
      </c>
      <c r="V61" s="43">
        <v>0</v>
      </c>
      <c r="W61" s="40">
        <v>3</v>
      </c>
      <c r="X61" s="55" t="s">
        <v>33</v>
      </c>
      <c r="Y61" s="40">
        <v>1253</v>
      </c>
      <c r="Z61" s="64">
        <v>0.02</v>
      </c>
      <c r="AA61" s="64">
        <v>0.21</v>
      </c>
      <c r="AB61" s="64">
        <v>0.31</v>
      </c>
      <c r="AC61" s="64">
        <v>0.01</v>
      </c>
      <c r="AD61" s="40">
        <v>0</v>
      </c>
      <c r="AE61" s="40">
        <v>0</v>
      </c>
    </row>
    <row r="62" spans="1:57" ht="12" customHeight="1" x14ac:dyDescent="0.2">
      <c r="A62" s="57" t="s">
        <v>61</v>
      </c>
      <c r="B62" s="47">
        <v>375</v>
      </c>
      <c r="C62" s="62">
        <v>0.02</v>
      </c>
      <c r="D62" s="62">
        <v>0.25</v>
      </c>
      <c r="E62" s="62">
        <v>0.34</v>
      </c>
      <c r="F62" s="47">
        <v>0</v>
      </c>
      <c r="G62" s="47">
        <v>0</v>
      </c>
      <c r="H62" s="47">
        <v>0</v>
      </c>
      <c r="I62" s="57" t="s">
        <v>34</v>
      </c>
      <c r="J62" s="47">
        <v>1036</v>
      </c>
      <c r="K62" s="47">
        <v>118</v>
      </c>
      <c r="L62" s="47">
        <v>277</v>
      </c>
      <c r="M62" s="47">
        <v>619</v>
      </c>
      <c r="N62" s="47">
        <v>17</v>
      </c>
      <c r="O62" s="47">
        <v>5</v>
      </c>
      <c r="P62" s="57" t="s">
        <v>34</v>
      </c>
      <c r="Q62" s="48">
        <v>1928</v>
      </c>
      <c r="R62" s="48">
        <v>137</v>
      </c>
      <c r="S62" s="48">
        <v>540</v>
      </c>
      <c r="T62" s="48">
        <v>1224</v>
      </c>
      <c r="U62" s="48">
        <v>22</v>
      </c>
      <c r="V62" s="48">
        <v>1</v>
      </c>
      <c r="W62" s="48">
        <v>4</v>
      </c>
      <c r="X62" s="57" t="s">
        <v>34</v>
      </c>
      <c r="Y62" s="48">
        <v>1525</v>
      </c>
      <c r="Z62" s="65">
        <v>0.03</v>
      </c>
      <c r="AA62" s="65">
        <v>0.18</v>
      </c>
      <c r="AB62" s="65">
        <v>0.45</v>
      </c>
      <c r="AC62" s="48">
        <v>0</v>
      </c>
      <c r="AD62" s="48">
        <v>0</v>
      </c>
      <c r="AE62" s="48">
        <v>0</v>
      </c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</row>
    <row r="63" spans="1:57" ht="12" customHeight="1" x14ac:dyDescent="0.2">
      <c r="A63" s="12"/>
      <c r="B63" s="12"/>
      <c r="C63" s="12"/>
      <c r="D63" s="12"/>
      <c r="E63" s="12"/>
      <c r="F63" s="12"/>
      <c r="G63" s="12"/>
      <c r="H63" s="12"/>
      <c r="I63" s="45" t="s">
        <v>39</v>
      </c>
      <c r="J63" s="46"/>
      <c r="K63" s="46"/>
      <c r="L63" s="46"/>
      <c r="M63" s="46"/>
      <c r="N63" s="46"/>
      <c r="O63" s="46"/>
      <c r="P63" s="45"/>
      <c r="Q63" s="12"/>
      <c r="R63" s="12"/>
      <c r="S63" s="12"/>
      <c r="T63" s="12"/>
      <c r="U63" s="12"/>
      <c r="V63" s="12"/>
      <c r="W63" s="12"/>
      <c r="X63" s="45"/>
      <c r="Y63" s="12"/>
      <c r="Z63" s="12"/>
      <c r="AA63" s="12"/>
      <c r="AB63" s="12"/>
      <c r="AC63" s="12"/>
      <c r="AD63" s="12"/>
      <c r="AE63" s="12"/>
    </row>
    <row r="64" spans="1:57" ht="12" customHeight="1" x14ac:dyDescent="0.2">
      <c r="A64" s="11"/>
      <c r="B64" s="51"/>
      <c r="C64" s="51"/>
      <c r="D64" s="51"/>
      <c r="E64" s="51"/>
      <c r="F64" s="51"/>
      <c r="G64" s="51"/>
      <c r="H64" s="51"/>
    </row>
    <row r="65" spans="1:47" ht="12" customHeight="1" x14ac:dyDescent="0.2">
      <c r="A65" s="11"/>
      <c r="B65" s="51"/>
      <c r="C65" s="51"/>
      <c r="D65" s="51"/>
      <c r="E65" s="51"/>
      <c r="F65" s="51"/>
      <c r="G65" s="51"/>
      <c r="H65" s="51"/>
    </row>
    <row r="66" spans="1:47" ht="12" customHeight="1" x14ac:dyDescent="0.2">
      <c r="A66" s="11"/>
      <c r="B66" s="51"/>
      <c r="C66" s="51"/>
      <c r="D66" s="51"/>
      <c r="E66" s="51"/>
      <c r="F66" s="51"/>
      <c r="G66" s="51"/>
      <c r="H66" s="51"/>
    </row>
    <row r="67" spans="1:47" ht="12" customHeight="1" x14ac:dyDescent="0.2">
      <c r="A67" s="11"/>
      <c r="B67" s="51"/>
      <c r="C67" s="51"/>
      <c r="D67" s="51"/>
      <c r="E67" s="51"/>
      <c r="F67" s="51"/>
      <c r="G67" s="51"/>
      <c r="H67" s="51"/>
    </row>
    <row r="68" spans="1:47" ht="12" customHeight="1" x14ac:dyDescent="0.2">
      <c r="A68" s="11"/>
      <c r="B68" s="51"/>
      <c r="C68" s="51"/>
      <c r="D68" s="51"/>
      <c r="E68" s="51"/>
      <c r="F68" s="51"/>
      <c r="G68" s="51"/>
      <c r="H68" s="51"/>
    </row>
    <row r="69" spans="1:47" ht="12" customHeight="1" x14ac:dyDescent="0.2">
      <c r="A69" s="11"/>
      <c r="B69" s="51"/>
      <c r="C69" s="51"/>
      <c r="D69" s="51"/>
      <c r="E69" s="51"/>
      <c r="F69" s="51"/>
      <c r="G69" s="51"/>
      <c r="H69" s="51"/>
    </row>
    <row r="70" spans="1:47" ht="12" customHeight="1" x14ac:dyDescent="0.2">
      <c r="A70" s="11"/>
      <c r="B70" s="51"/>
      <c r="C70" s="51"/>
      <c r="D70" s="51"/>
      <c r="E70" s="51"/>
      <c r="F70" s="51"/>
      <c r="G70" s="51"/>
      <c r="H70" s="51"/>
    </row>
    <row r="71" spans="1:47" s="11" customFormat="1" ht="12" customHeight="1" x14ac:dyDescent="0.2">
      <c r="B71" s="51"/>
      <c r="C71" s="51"/>
      <c r="D71" s="51"/>
      <c r="E71" s="51"/>
      <c r="F71" s="51"/>
      <c r="G71" s="51"/>
      <c r="H71" s="51"/>
      <c r="AU71" s="3"/>
    </row>
    <row r="72" spans="1:47" s="11" customFormat="1" ht="12" customHeight="1" x14ac:dyDescent="0.2">
      <c r="B72" s="51"/>
      <c r="C72" s="51"/>
      <c r="D72" s="51"/>
      <c r="E72" s="51"/>
      <c r="F72" s="51"/>
      <c r="G72" s="51"/>
      <c r="H72" s="51"/>
      <c r="AU72" s="3"/>
    </row>
    <row r="73" spans="1:47" s="11" customFormat="1" ht="12" customHeight="1" x14ac:dyDescent="0.2">
      <c r="B73" s="51"/>
      <c r="C73" s="51"/>
      <c r="D73" s="51"/>
      <c r="E73" s="51"/>
      <c r="F73" s="51"/>
      <c r="G73" s="51"/>
      <c r="H73" s="51"/>
      <c r="AU73" s="3"/>
    </row>
    <row r="74" spans="1:47" s="11" customFormat="1" ht="12" customHeight="1" x14ac:dyDescent="0.2">
      <c r="B74" s="51"/>
      <c r="C74" s="51"/>
      <c r="D74" s="51"/>
      <c r="E74" s="51"/>
      <c r="F74" s="51"/>
      <c r="G74" s="51"/>
      <c r="H74" s="51"/>
      <c r="AU74" s="3"/>
    </row>
    <row r="75" spans="1:47" s="11" customFormat="1" ht="12" customHeight="1" x14ac:dyDescent="0.2">
      <c r="B75" s="51"/>
      <c r="C75" s="51"/>
      <c r="D75" s="51"/>
      <c r="E75" s="51"/>
      <c r="F75" s="51"/>
      <c r="G75" s="51"/>
      <c r="H75" s="51"/>
      <c r="AU75" s="3"/>
    </row>
    <row r="76" spans="1:47" s="11" customFormat="1" ht="12" customHeight="1" x14ac:dyDescent="0.2">
      <c r="B76" s="51"/>
      <c r="C76" s="51"/>
      <c r="D76" s="51"/>
      <c r="E76" s="51"/>
      <c r="F76" s="51"/>
      <c r="G76" s="51"/>
      <c r="H76" s="51"/>
      <c r="AU76" s="3"/>
    </row>
    <row r="77" spans="1:47" s="11" customFormat="1" ht="12" customHeight="1" x14ac:dyDescent="0.2">
      <c r="B77" s="51"/>
      <c r="C77" s="51"/>
      <c r="D77" s="51"/>
      <c r="E77" s="51"/>
      <c r="F77" s="51"/>
      <c r="G77" s="51"/>
      <c r="H77" s="51"/>
      <c r="AU77" s="3"/>
    </row>
    <row r="78" spans="1:47" s="11" customFormat="1" ht="12" customHeight="1" x14ac:dyDescent="0.2">
      <c r="B78" s="51"/>
      <c r="C78" s="51"/>
      <c r="D78" s="51"/>
      <c r="E78" s="51"/>
      <c r="F78" s="51"/>
      <c r="G78" s="51"/>
      <c r="H78" s="51"/>
      <c r="AU78" s="3"/>
    </row>
    <row r="79" spans="1:47" s="11" customFormat="1" ht="12" customHeight="1" x14ac:dyDescent="0.2">
      <c r="B79" s="51"/>
      <c r="C79" s="51"/>
      <c r="D79" s="51"/>
      <c r="E79" s="51"/>
      <c r="F79" s="51"/>
      <c r="G79" s="51"/>
      <c r="H79" s="51"/>
      <c r="AU79" s="3"/>
    </row>
    <row r="80" spans="1:47" s="11" customFormat="1" ht="12" customHeight="1" x14ac:dyDescent="0.2">
      <c r="B80" s="51"/>
      <c r="C80" s="51"/>
      <c r="D80" s="51"/>
      <c r="E80" s="51"/>
      <c r="F80" s="51"/>
      <c r="G80" s="51"/>
      <c r="H80" s="51"/>
      <c r="AU80" s="3"/>
    </row>
    <row r="81" spans="2:47" s="11" customFormat="1" ht="12" customHeight="1" x14ac:dyDescent="0.2">
      <c r="B81" s="51"/>
      <c r="C81" s="51"/>
      <c r="D81" s="51"/>
      <c r="E81" s="51"/>
      <c r="F81" s="51"/>
      <c r="G81" s="51"/>
      <c r="H81" s="51"/>
      <c r="AU81" s="3"/>
    </row>
    <row r="82" spans="2:47" s="11" customFormat="1" ht="12" customHeight="1" x14ac:dyDescent="0.2">
      <c r="B82" s="51"/>
      <c r="C82" s="51"/>
      <c r="D82" s="51"/>
      <c r="E82" s="51"/>
      <c r="F82" s="51"/>
      <c r="G82" s="51"/>
      <c r="H82" s="51"/>
      <c r="AU82" s="3"/>
    </row>
    <row r="83" spans="2:47" s="11" customFormat="1" ht="12" customHeight="1" x14ac:dyDescent="0.2">
      <c r="B83" s="51"/>
      <c r="C83" s="51"/>
      <c r="D83" s="51"/>
      <c r="E83" s="51"/>
      <c r="F83" s="51"/>
      <c r="G83" s="51"/>
      <c r="H83" s="51"/>
    </row>
    <row r="84" spans="2:47" s="11" customFormat="1" ht="12" customHeight="1" x14ac:dyDescent="0.2">
      <c r="B84" s="51"/>
      <c r="C84" s="51"/>
      <c r="D84" s="51"/>
      <c r="E84" s="51"/>
      <c r="F84" s="51"/>
      <c r="G84" s="51"/>
      <c r="H84" s="51"/>
    </row>
    <row r="85" spans="2:47" s="11" customFormat="1" ht="12" customHeight="1" x14ac:dyDescent="0.2">
      <c r="B85" s="51"/>
      <c r="C85" s="51"/>
      <c r="D85" s="51"/>
      <c r="E85" s="51"/>
      <c r="F85" s="51"/>
      <c r="G85" s="51"/>
      <c r="H85" s="51"/>
    </row>
    <row r="86" spans="2:47" s="11" customFormat="1" ht="12" customHeight="1" x14ac:dyDescent="0.2">
      <c r="B86" s="51"/>
      <c r="C86" s="51"/>
      <c r="D86" s="51"/>
      <c r="E86" s="51"/>
      <c r="F86" s="51"/>
      <c r="G86" s="51"/>
      <c r="H86" s="51"/>
    </row>
    <row r="87" spans="2:47" s="11" customFormat="1" ht="12" customHeight="1" x14ac:dyDescent="0.2">
      <c r="B87" s="51"/>
      <c r="C87" s="51"/>
      <c r="D87" s="51"/>
      <c r="E87" s="51"/>
      <c r="F87" s="51"/>
      <c r="G87" s="51"/>
      <c r="H87" s="51"/>
    </row>
    <row r="88" spans="2:47" s="11" customFormat="1" ht="12" customHeight="1" x14ac:dyDescent="0.2">
      <c r="B88" s="51"/>
      <c r="C88" s="51"/>
      <c r="D88" s="51"/>
      <c r="E88" s="51"/>
      <c r="F88" s="51"/>
      <c r="G88" s="51"/>
      <c r="H88" s="51"/>
    </row>
    <row r="89" spans="2:47" s="11" customFormat="1" ht="12" customHeight="1" x14ac:dyDescent="0.2">
      <c r="B89" s="51"/>
      <c r="C89" s="51"/>
      <c r="D89" s="51"/>
      <c r="E89" s="51"/>
      <c r="F89" s="51"/>
      <c r="G89" s="51"/>
      <c r="H89" s="51"/>
    </row>
    <row r="90" spans="2:47" s="11" customFormat="1" ht="12" customHeight="1" x14ac:dyDescent="0.2">
      <c r="B90" s="51"/>
      <c r="C90" s="51"/>
      <c r="D90" s="51"/>
      <c r="E90" s="51"/>
      <c r="F90" s="51"/>
      <c r="G90" s="51"/>
      <c r="H90" s="51"/>
    </row>
    <row r="91" spans="2:47" s="11" customFormat="1" ht="12" customHeight="1" x14ac:dyDescent="0.2">
      <c r="B91" s="51"/>
      <c r="C91" s="51"/>
      <c r="D91" s="51"/>
      <c r="E91" s="51"/>
      <c r="F91" s="51"/>
      <c r="G91" s="51"/>
      <c r="H91" s="51"/>
    </row>
    <row r="92" spans="2:47" s="11" customFormat="1" ht="12" customHeight="1" x14ac:dyDescent="0.2">
      <c r="B92" s="51"/>
      <c r="C92" s="51"/>
      <c r="D92" s="51"/>
      <c r="E92" s="51"/>
      <c r="F92" s="51"/>
      <c r="G92" s="51"/>
      <c r="H92" s="51"/>
    </row>
    <row r="93" spans="2:47" s="11" customFormat="1" ht="12" customHeight="1" x14ac:dyDescent="0.2">
      <c r="B93" s="51"/>
      <c r="C93" s="51"/>
      <c r="D93" s="51"/>
      <c r="E93" s="51"/>
      <c r="F93" s="51"/>
      <c r="G93" s="51"/>
      <c r="H93" s="51"/>
    </row>
    <row r="94" spans="2:47" s="11" customFormat="1" ht="12" customHeight="1" x14ac:dyDescent="0.2">
      <c r="B94" s="51"/>
      <c r="C94" s="51"/>
      <c r="D94" s="51"/>
      <c r="E94" s="51"/>
      <c r="F94" s="51"/>
      <c r="G94" s="51"/>
      <c r="H94" s="51"/>
    </row>
    <row r="95" spans="2:47" s="11" customFormat="1" ht="12" customHeight="1" x14ac:dyDescent="0.2">
      <c r="B95" s="51"/>
      <c r="C95" s="51"/>
      <c r="D95" s="51"/>
      <c r="E95" s="51"/>
      <c r="F95" s="51"/>
      <c r="G95" s="51"/>
      <c r="H95" s="51"/>
    </row>
    <row r="96" spans="2:47" s="11" customFormat="1" ht="12" customHeight="1" x14ac:dyDescent="0.2">
      <c r="B96" s="51"/>
      <c r="C96" s="51"/>
      <c r="D96" s="51"/>
      <c r="E96" s="51"/>
      <c r="F96" s="51"/>
      <c r="G96" s="51"/>
      <c r="H96" s="51"/>
    </row>
    <row r="97" spans="2:8" s="11" customFormat="1" ht="12" customHeight="1" x14ac:dyDescent="0.2">
      <c r="B97" s="51"/>
      <c r="C97" s="51"/>
      <c r="D97" s="51"/>
      <c r="E97" s="51"/>
      <c r="F97" s="51"/>
      <c r="G97" s="51"/>
      <c r="H97" s="51"/>
    </row>
    <row r="98" spans="2:8" s="11" customFormat="1" ht="12" customHeight="1" x14ac:dyDescent="0.2">
      <c r="B98" s="51"/>
      <c r="C98" s="51"/>
      <c r="D98" s="51"/>
      <c r="E98" s="51"/>
      <c r="F98" s="51"/>
      <c r="G98" s="51"/>
      <c r="H98" s="51"/>
    </row>
    <row r="99" spans="2:8" s="11" customFormat="1" ht="12" customHeight="1" x14ac:dyDescent="0.2">
      <c r="B99" s="51"/>
      <c r="C99" s="51"/>
      <c r="D99" s="51"/>
      <c r="E99" s="51"/>
      <c r="F99" s="51"/>
      <c r="G99" s="51"/>
      <c r="H99" s="51"/>
    </row>
    <row r="100" spans="2:8" s="11" customFormat="1" ht="12" customHeight="1" x14ac:dyDescent="0.2">
      <c r="B100" s="51"/>
      <c r="C100" s="51"/>
      <c r="D100" s="51"/>
      <c r="E100" s="51"/>
      <c r="F100" s="51"/>
      <c r="G100" s="51"/>
      <c r="H100" s="51"/>
    </row>
    <row r="101" spans="2:8" s="11" customFormat="1" ht="12" customHeight="1" x14ac:dyDescent="0.2">
      <c r="B101" s="51"/>
      <c r="C101" s="51"/>
      <c r="D101" s="51"/>
      <c r="E101" s="51"/>
      <c r="F101" s="51"/>
      <c r="G101" s="51"/>
      <c r="H101" s="51"/>
    </row>
    <row r="102" spans="2:8" s="11" customFormat="1" ht="12" customHeight="1" x14ac:dyDescent="0.2">
      <c r="B102" s="51"/>
      <c r="C102" s="51"/>
      <c r="D102" s="51"/>
      <c r="E102" s="51"/>
      <c r="F102" s="51"/>
      <c r="G102" s="51"/>
      <c r="H102" s="51"/>
    </row>
    <row r="103" spans="2:8" s="11" customFormat="1" ht="12" customHeight="1" x14ac:dyDescent="0.2">
      <c r="B103" s="51"/>
      <c r="C103" s="51"/>
      <c r="D103" s="51"/>
      <c r="E103" s="51"/>
      <c r="F103" s="51"/>
      <c r="G103" s="51"/>
      <c r="H103" s="51"/>
    </row>
    <row r="104" spans="2:8" s="11" customFormat="1" ht="12" customHeight="1" x14ac:dyDescent="0.2">
      <c r="B104" s="51"/>
      <c r="C104" s="51"/>
      <c r="D104" s="51"/>
      <c r="E104" s="51"/>
      <c r="F104" s="51"/>
      <c r="G104" s="51"/>
      <c r="H104" s="51"/>
    </row>
    <row r="105" spans="2:8" s="11" customFormat="1" ht="12" customHeight="1" x14ac:dyDescent="0.2">
      <c r="B105" s="51"/>
      <c r="C105" s="51"/>
      <c r="D105" s="51"/>
      <c r="E105" s="51"/>
      <c r="F105" s="51"/>
      <c r="G105" s="51"/>
      <c r="H105" s="51"/>
    </row>
    <row r="106" spans="2:8" s="11" customFormat="1" ht="12" customHeight="1" x14ac:dyDescent="0.2">
      <c r="B106" s="51"/>
      <c r="C106" s="51"/>
      <c r="D106" s="51"/>
      <c r="E106" s="51"/>
      <c r="F106" s="51"/>
      <c r="G106" s="51"/>
      <c r="H106" s="51"/>
    </row>
    <row r="107" spans="2:8" s="11" customFormat="1" ht="12" customHeight="1" x14ac:dyDescent="0.2">
      <c r="B107" s="51"/>
      <c r="C107" s="51"/>
      <c r="D107" s="51"/>
      <c r="E107" s="51"/>
      <c r="F107" s="51"/>
      <c r="G107" s="51"/>
      <c r="H107" s="51"/>
    </row>
    <row r="108" spans="2:8" s="11" customFormat="1" ht="12" customHeight="1" x14ac:dyDescent="0.2">
      <c r="B108" s="51"/>
      <c r="C108" s="51"/>
      <c r="D108" s="51"/>
      <c r="E108" s="51"/>
      <c r="F108" s="51"/>
      <c r="G108" s="51"/>
      <c r="H108" s="51"/>
    </row>
    <row r="109" spans="2:8" s="11" customFormat="1" ht="12" customHeight="1" x14ac:dyDescent="0.2">
      <c r="B109" s="51"/>
      <c r="C109" s="51"/>
      <c r="D109" s="51"/>
      <c r="E109" s="51"/>
      <c r="F109" s="51"/>
      <c r="G109" s="51"/>
      <c r="H109" s="51"/>
    </row>
    <row r="110" spans="2:8" s="11" customFormat="1" ht="12" customHeight="1" x14ac:dyDescent="0.2">
      <c r="B110" s="51"/>
      <c r="C110" s="51"/>
      <c r="D110" s="51"/>
      <c r="E110" s="51"/>
      <c r="F110" s="51"/>
      <c r="G110" s="51"/>
      <c r="H110" s="51"/>
    </row>
    <row r="111" spans="2:8" s="11" customFormat="1" ht="12" customHeight="1" x14ac:dyDescent="0.2">
      <c r="B111" s="51"/>
      <c r="C111" s="51"/>
      <c r="D111" s="51"/>
      <c r="E111" s="51"/>
      <c r="F111" s="51"/>
      <c r="G111" s="51"/>
      <c r="H111" s="51"/>
    </row>
    <row r="112" spans="2:8" s="11" customFormat="1" ht="12" customHeight="1" x14ac:dyDescent="0.2">
      <c r="B112" s="51"/>
      <c r="C112" s="51"/>
      <c r="D112" s="51"/>
      <c r="E112" s="51"/>
      <c r="F112" s="51"/>
      <c r="G112" s="51"/>
      <c r="H112" s="51"/>
    </row>
    <row r="113" spans="2:8" s="11" customFormat="1" ht="12" customHeight="1" x14ac:dyDescent="0.2">
      <c r="B113" s="51"/>
      <c r="C113" s="51"/>
      <c r="D113" s="51"/>
      <c r="E113" s="51"/>
      <c r="F113" s="51"/>
      <c r="G113" s="51"/>
      <c r="H113" s="51"/>
    </row>
    <row r="114" spans="2:8" s="11" customFormat="1" ht="12" customHeight="1" x14ac:dyDescent="0.2">
      <c r="B114" s="51"/>
      <c r="C114" s="51"/>
      <c r="D114" s="51"/>
      <c r="E114" s="51"/>
      <c r="F114" s="51"/>
      <c r="G114" s="51"/>
      <c r="H114" s="51"/>
    </row>
    <row r="115" spans="2:8" s="11" customFormat="1" ht="12" customHeight="1" x14ac:dyDescent="0.2">
      <c r="B115" s="51"/>
      <c r="C115" s="51"/>
      <c r="D115" s="51"/>
      <c r="E115" s="51"/>
      <c r="F115" s="51"/>
      <c r="G115" s="51"/>
      <c r="H115" s="51"/>
    </row>
    <row r="116" spans="2:8" s="11" customFormat="1" ht="12" customHeight="1" x14ac:dyDescent="0.2">
      <c r="B116" s="51"/>
      <c r="C116" s="51"/>
      <c r="D116" s="51"/>
      <c r="E116" s="51"/>
      <c r="F116" s="51"/>
      <c r="G116" s="51"/>
      <c r="H116" s="51"/>
    </row>
    <row r="117" spans="2:8" s="11" customFormat="1" ht="12" customHeight="1" x14ac:dyDescent="0.2">
      <c r="B117" s="51"/>
      <c r="C117" s="51"/>
      <c r="D117" s="51"/>
      <c r="E117" s="51"/>
      <c r="F117" s="51"/>
      <c r="G117" s="51"/>
      <c r="H117" s="51"/>
    </row>
    <row r="118" spans="2:8" s="11" customFormat="1" ht="12" customHeight="1" x14ac:dyDescent="0.2">
      <c r="B118" s="51"/>
      <c r="C118" s="51"/>
      <c r="D118" s="51"/>
      <c r="E118" s="51"/>
      <c r="F118" s="51"/>
      <c r="G118" s="51"/>
      <c r="H118" s="51"/>
    </row>
    <row r="119" spans="2:8" s="11" customFormat="1" ht="12" customHeight="1" x14ac:dyDescent="0.2">
      <c r="B119" s="51"/>
      <c r="C119" s="51"/>
      <c r="D119" s="51"/>
      <c r="E119" s="51"/>
      <c r="F119" s="51"/>
      <c r="G119" s="51"/>
      <c r="H119" s="51"/>
    </row>
    <row r="120" spans="2:8" s="11" customFormat="1" ht="12" customHeight="1" x14ac:dyDescent="0.2">
      <c r="B120" s="51"/>
      <c r="C120" s="51"/>
      <c r="D120" s="51"/>
      <c r="E120" s="51"/>
      <c r="F120" s="51"/>
      <c r="G120" s="51"/>
      <c r="H120" s="51"/>
    </row>
    <row r="121" spans="2:8" s="11" customFormat="1" ht="12" customHeight="1" x14ac:dyDescent="0.2">
      <c r="B121" s="51"/>
      <c r="C121" s="51"/>
      <c r="D121" s="51"/>
      <c r="E121" s="51"/>
      <c r="F121" s="51"/>
      <c r="G121" s="51"/>
      <c r="H121" s="51"/>
    </row>
    <row r="122" spans="2:8" s="11" customFormat="1" ht="12" customHeight="1" x14ac:dyDescent="0.2">
      <c r="B122" s="51"/>
      <c r="C122" s="51"/>
      <c r="D122" s="51"/>
      <c r="E122" s="51"/>
      <c r="F122" s="51"/>
      <c r="G122" s="51"/>
      <c r="H122" s="51"/>
    </row>
    <row r="123" spans="2:8" s="11" customFormat="1" ht="12" customHeight="1" x14ac:dyDescent="0.2">
      <c r="B123" s="51"/>
      <c r="C123" s="51"/>
      <c r="D123" s="51"/>
      <c r="E123" s="51"/>
      <c r="F123" s="51"/>
      <c r="G123" s="51"/>
      <c r="H123" s="51"/>
    </row>
    <row r="124" spans="2:8" s="11" customFormat="1" ht="12" customHeight="1" x14ac:dyDescent="0.2">
      <c r="B124" s="51"/>
      <c r="C124" s="51"/>
      <c r="D124" s="51"/>
      <c r="E124" s="51"/>
      <c r="F124" s="51"/>
      <c r="G124" s="51"/>
      <c r="H124" s="51"/>
    </row>
    <row r="125" spans="2:8" s="11" customFormat="1" ht="12" customHeight="1" x14ac:dyDescent="0.2">
      <c r="B125" s="51"/>
      <c r="C125" s="51"/>
      <c r="D125" s="51"/>
      <c r="E125" s="51"/>
      <c r="F125" s="51"/>
      <c r="G125" s="51"/>
      <c r="H125" s="51"/>
    </row>
    <row r="126" spans="2:8" s="11" customFormat="1" ht="12" customHeight="1" x14ac:dyDescent="0.2">
      <c r="B126" s="51"/>
      <c r="C126" s="51"/>
      <c r="D126" s="51"/>
      <c r="E126" s="51"/>
      <c r="F126" s="51"/>
      <c r="G126" s="51"/>
      <c r="H126" s="51"/>
    </row>
    <row r="127" spans="2:8" s="11" customFormat="1" ht="12" customHeight="1" x14ac:dyDescent="0.2">
      <c r="B127" s="51"/>
      <c r="C127" s="51"/>
      <c r="D127" s="51"/>
      <c r="E127" s="51"/>
      <c r="F127" s="51"/>
      <c r="G127" s="51"/>
      <c r="H127" s="51"/>
    </row>
    <row r="128" spans="2:8" s="11" customFormat="1" ht="12" customHeight="1" x14ac:dyDescent="0.2">
      <c r="B128" s="51"/>
      <c r="C128" s="51"/>
      <c r="D128" s="51"/>
      <c r="E128" s="51"/>
      <c r="F128" s="51"/>
      <c r="G128" s="51"/>
      <c r="H128" s="51"/>
    </row>
    <row r="129" spans="2:8" s="11" customFormat="1" ht="12" customHeight="1" x14ac:dyDescent="0.2">
      <c r="B129" s="51"/>
      <c r="C129" s="51"/>
      <c r="D129" s="51"/>
      <c r="E129" s="51"/>
      <c r="F129" s="51"/>
      <c r="G129" s="51"/>
      <c r="H129" s="51"/>
    </row>
    <row r="130" spans="2:8" s="11" customFormat="1" ht="12" customHeight="1" x14ac:dyDescent="0.2">
      <c r="B130" s="51"/>
      <c r="C130" s="51"/>
      <c r="D130" s="51"/>
      <c r="E130" s="51"/>
      <c r="F130" s="51"/>
      <c r="G130" s="51"/>
      <c r="H130" s="51"/>
    </row>
    <row r="131" spans="2:8" s="11" customFormat="1" ht="12" customHeight="1" x14ac:dyDescent="0.2">
      <c r="B131" s="51"/>
      <c r="C131" s="51"/>
      <c r="D131" s="51"/>
      <c r="E131" s="51"/>
      <c r="F131" s="51"/>
      <c r="G131" s="51"/>
      <c r="H131" s="51"/>
    </row>
    <row r="132" spans="2:8" s="11" customFormat="1" ht="12" customHeight="1" x14ac:dyDescent="0.2">
      <c r="B132" s="51"/>
      <c r="C132" s="51"/>
      <c r="D132" s="51"/>
      <c r="E132" s="51"/>
      <c r="F132" s="51"/>
      <c r="G132" s="51"/>
      <c r="H132" s="51"/>
    </row>
    <row r="133" spans="2:8" s="11" customFormat="1" ht="12" customHeight="1" x14ac:dyDescent="0.2">
      <c r="B133" s="51"/>
      <c r="C133" s="51"/>
      <c r="D133" s="51"/>
      <c r="E133" s="51"/>
      <c r="F133" s="51"/>
      <c r="G133" s="51"/>
      <c r="H133" s="51"/>
    </row>
    <row r="134" spans="2:8" s="11" customFormat="1" ht="12" customHeight="1" x14ac:dyDescent="0.2">
      <c r="B134" s="51"/>
      <c r="C134" s="51"/>
      <c r="D134" s="51"/>
      <c r="E134" s="51"/>
      <c r="F134" s="51"/>
      <c r="G134" s="51"/>
      <c r="H134" s="51"/>
    </row>
    <row r="135" spans="2:8" s="11" customFormat="1" ht="12" customHeight="1" x14ac:dyDescent="0.2">
      <c r="B135" s="51"/>
      <c r="C135" s="51"/>
      <c r="D135" s="51"/>
      <c r="E135" s="51"/>
      <c r="F135" s="51"/>
      <c r="G135" s="51"/>
      <c r="H135" s="51"/>
    </row>
    <row r="136" spans="2:8" s="11" customFormat="1" ht="12" customHeight="1" x14ac:dyDescent="0.2">
      <c r="B136" s="51"/>
      <c r="C136" s="51"/>
      <c r="D136" s="51"/>
      <c r="E136" s="51"/>
      <c r="F136" s="51"/>
      <c r="G136" s="51"/>
      <c r="H136" s="51"/>
    </row>
    <row r="137" spans="2:8" s="11" customFormat="1" ht="12" customHeight="1" x14ac:dyDescent="0.2">
      <c r="B137" s="51"/>
      <c r="C137" s="51"/>
      <c r="D137" s="51"/>
      <c r="E137" s="51"/>
      <c r="F137" s="51"/>
      <c r="G137" s="51"/>
      <c r="H137" s="51"/>
    </row>
    <row r="138" spans="2:8" s="11" customFormat="1" ht="12" customHeight="1" x14ac:dyDescent="0.2">
      <c r="B138" s="51"/>
      <c r="C138" s="51"/>
      <c r="D138" s="51"/>
      <c r="E138" s="51"/>
      <c r="F138" s="51"/>
      <c r="G138" s="51"/>
      <c r="H138" s="51"/>
    </row>
    <row r="139" spans="2:8" s="11" customFormat="1" ht="12" customHeight="1" x14ac:dyDescent="0.2">
      <c r="B139" s="51"/>
      <c r="C139" s="51"/>
      <c r="D139" s="51"/>
      <c r="E139" s="51"/>
      <c r="F139" s="51"/>
      <c r="G139" s="51"/>
      <c r="H139" s="51"/>
    </row>
    <row r="140" spans="2:8" s="11" customFormat="1" ht="12" customHeight="1" x14ac:dyDescent="0.2">
      <c r="B140" s="51"/>
      <c r="C140" s="51"/>
      <c r="D140" s="51"/>
      <c r="E140" s="51"/>
      <c r="F140" s="51"/>
      <c r="G140" s="51"/>
      <c r="H140" s="51"/>
    </row>
    <row r="141" spans="2:8" s="11" customFormat="1" ht="12" customHeight="1" x14ac:dyDescent="0.2">
      <c r="B141" s="51"/>
      <c r="C141" s="51"/>
      <c r="D141" s="51"/>
      <c r="E141" s="51"/>
      <c r="F141" s="51"/>
      <c r="G141" s="51"/>
      <c r="H141" s="51"/>
    </row>
    <row r="142" spans="2:8" s="11" customFormat="1" ht="12" customHeight="1" x14ac:dyDescent="0.2">
      <c r="B142" s="51"/>
      <c r="C142" s="51"/>
      <c r="D142" s="51"/>
      <c r="E142" s="51"/>
      <c r="F142" s="51"/>
      <c r="G142" s="51"/>
      <c r="H142" s="51"/>
    </row>
    <row r="143" spans="2:8" s="11" customFormat="1" ht="12" customHeight="1" x14ac:dyDescent="0.2">
      <c r="B143" s="51"/>
      <c r="C143" s="51"/>
      <c r="D143" s="51"/>
      <c r="E143" s="51"/>
      <c r="F143" s="51"/>
      <c r="G143" s="51"/>
      <c r="H143" s="51"/>
    </row>
    <row r="144" spans="2:8" s="11" customFormat="1" ht="12" customHeight="1" x14ac:dyDescent="0.2">
      <c r="B144" s="51"/>
      <c r="C144" s="51"/>
      <c r="D144" s="51"/>
      <c r="E144" s="51"/>
      <c r="F144" s="51"/>
      <c r="G144" s="51"/>
      <c r="H144" s="51"/>
    </row>
    <row r="145" spans="2:8" s="11" customFormat="1" ht="12" customHeight="1" x14ac:dyDescent="0.2">
      <c r="B145" s="51"/>
      <c r="C145" s="51"/>
      <c r="D145" s="51"/>
      <c r="E145" s="51"/>
      <c r="F145" s="51"/>
      <c r="G145" s="51"/>
      <c r="H145" s="51"/>
    </row>
    <row r="146" spans="2:8" s="11" customFormat="1" ht="12" customHeight="1" x14ac:dyDescent="0.2">
      <c r="B146" s="51"/>
      <c r="C146" s="51"/>
      <c r="D146" s="51"/>
      <c r="E146" s="51"/>
      <c r="F146" s="51"/>
      <c r="G146" s="51"/>
      <c r="H146" s="51"/>
    </row>
    <row r="147" spans="2:8" s="11" customFormat="1" ht="12" customHeight="1" x14ac:dyDescent="0.2">
      <c r="B147" s="51"/>
      <c r="C147" s="51"/>
      <c r="D147" s="51"/>
      <c r="E147" s="51"/>
      <c r="F147" s="51"/>
      <c r="G147" s="51"/>
      <c r="H147" s="51"/>
    </row>
    <row r="148" spans="2:8" s="11" customFormat="1" ht="12" customHeight="1" x14ac:dyDescent="0.2">
      <c r="B148" s="51"/>
      <c r="C148" s="51"/>
      <c r="D148" s="51"/>
      <c r="E148" s="51"/>
      <c r="F148" s="51"/>
      <c r="G148" s="51"/>
      <c r="H148" s="51"/>
    </row>
    <row r="149" spans="2:8" s="11" customFormat="1" ht="12" customHeight="1" x14ac:dyDescent="0.2">
      <c r="B149" s="51"/>
      <c r="C149" s="51"/>
      <c r="D149" s="51"/>
      <c r="E149" s="51"/>
      <c r="F149" s="51"/>
      <c r="G149" s="51"/>
      <c r="H149" s="51"/>
    </row>
    <row r="150" spans="2:8" s="11" customFormat="1" ht="12" customHeight="1" x14ac:dyDescent="0.2">
      <c r="B150" s="51"/>
      <c r="C150" s="51"/>
      <c r="D150" s="51"/>
      <c r="E150" s="51"/>
      <c r="F150" s="51"/>
      <c r="G150" s="51"/>
      <c r="H150" s="51"/>
    </row>
    <row r="151" spans="2:8" s="11" customFormat="1" ht="12" customHeight="1" x14ac:dyDescent="0.2">
      <c r="B151" s="51"/>
      <c r="C151" s="51"/>
      <c r="D151" s="51"/>
      <c r="E151" s="51"/>
      <c r="F151" s="51"/>
      <c r="G151" s="51"/>
      <c r="H151" s="51"/>
    </row>
    <row r="152" spans="2:8" s="11" customFormat="1" ht="12" customHeight="1" x14ac:dyDescent="0.2">
      <c r="B152" s="51"/>
      <c r="C152" s="51"/>
      <c r="D152" s="51"/>
      <c r="E152" s="51"/>
      <c r="F152" s="51"/>
      <c r="G152" s="51"/>
      <c r="H152" s="51"/>
    </row>
    <row r="153" spans="2:8" s="11" customFormat="1" ht="12" customHeight="1" x14ac:dyDescent="0.2">
      <c r="B153" s="51"/>
      <c r="C153" s="51"/>
      <c r="D153" s="51"/>
      <c r="E153" s="51"/>
      <c r="F153" s="51"/>
      <c r="G153" s="51"/>
      <c r="H153" s="51"/>
    </row>
    <row r="154" spans="2:8" s="11" customFormat="1" ht="12" customHeight="1" x14ac:dyDescent="0.2">
      <c r="B154" s="51"/>
      <c r="C154" s="51"/>
      <c r="D154" s="51"/>
      <c r="E154" s="51"/>
      <c r="F154" s="51"/>
      <c r="G154" s="51"/>
      <c r="H154" s="51"/>
    </row>
  </sheetData>
  <mergeCells count="1">
    <mergeCell ref="J6:O6"/>
  </mergeCells>
  <phoneticPr fontId="0" type="noConversion"/>
  <pageMargins left="0.75" right="0.75" top="0.75" bottom="0.75" header="0" footer="0"/>
  <pageSetup paperSize="9" pageOrder="overThenDown" orientation="portrait" horizontalDpi="300" verticalDpi="300" r:id="rId1"/>
  <headerFooter alignWithMargins="0">
    <oddFooter xml:space="preserve">&amp;C1-&amp;P+24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4"/>
  <sheetViews>
    <sheetView zoomScaleSheetLayoutView="100" workbookViewId="0">
      <selection activeCell="B1" sqref="B1"/>
    </sheetView>
  </sheetViews>
  <sheetFormatPr defaultRowHeight="12" customHeight="1" x14ac:dyDescent="0.2"/>
  <cols>
    <col min="1" max="1" width="12.42578125" style="3" customWidth="1"/>
    <col min="2" max="2" width="15.7109375" style="37" customWidth="1"/>
    <col min="3" max="3" width="12.28515625" style="37" customWidth="1"/>
    <col min="4" max="5" width="11.85546875" style="37" customWidth="1"/>
    <col min="6" max="6" width="12.5703125" style="37" customWidth="1"/>
    <col min="7" max="7" width="10.85546875" style="37" customWidth="1"/>
    <col min="8" max="8" width="12.42578125" style="3" customWidth="1"/>
    <col min="9" max="9" width="11.7109375" style="37" customWidth="1"/>
    <col min="10" max="10" width="11.28515625" style="37" customWidth="1"/>
    <col min="11" max="12" width="10.85546875" style="37" customWidth="1"/>
    <col min="13" max="14" width="10.5703125" style="37" customWidth="1"/>
    <col min="15" max="15" width="9.7109375" style="37" customWidth="1"/>
    <col min="16" max="16" width="12.7109375" style="3" customWidth="1"/>
    <col min="17" max="17" width="12" style="37" customWidth="1"/>
    <col min="18" max="18" width="11.140625" style="37" customWidth="1"/>
    <col min="19" max="19" width="10.85546875" style="37" customWidth="1"/>
    <col min="20" max="20" width="10.7109375" style="37" customWidth="1"/>
    <col min="21" max="21" width="10.28515625" style="37" customWidth="1"/>
    <col min="22" max="22" width="11.140625" style="37" customWidth="1"/>
    <col min="23" max="23" width="9.140625" style="37"/>
    <col min="24" max="61" width="9.140625" style="11"/>
    <col min="62" max="16384" width="9.140625" style="3"/>
  </cols>
  <sheetData>
    <row r="1" spans="1:61" s="7" customFormat="1" ht="12" customHeight="1" x14ac:dyDescent="0.2">
      <c r="A1" s="10" t="s">
        <v>0</v>
      </c>
      <c r="B1" s="21"/>
      <c r="C1" s="21"/>
      <c r="D1" s="21"/>
      <c r="E1" s="21"/>
      <c r="F1" s="21"/>
      <c r="G1" s="21"/>
      <c r="H1" s="10" t="s">
        <v>0</v>
      </c>
      <c r="I1" s="10"/>
      <c r="J1" s="10"/>
      <c r="K1" s="10"/>
      <c r="L1" s="10"/>
      <c r="M1" s="10"/>
      <c r="N1" s="10"/>
      <c r="O1" s="10"/>
      <c r="P1" s="8" t="s">
        <v>0</v>
      </c>
      <c r="Q1" s="8"/>
      <c r="R1" s="8"/>
      <c r="S1" s="8"/>
      <c r="T1" s="8"/>
      <c r="U1" s="8"/>
      <c r="V1" s="8"/>
      <c r="W1" s="8"/>
      <c r="X1" s="10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s="7" customFormat="1" ht="12" customHeight="1" x14ac:dyDescent="0.2">
      <c r="A2" s="13" t="s">
        <v>1</v>
      </c>
      <c r="B2" s="21"/>
      <c r="C2" s="21"/>
      <c r="D2" s="21"/>
      <c r="E2" s="21"/>
      <c r="F2" s="21"/>
      <c r="G2" s="21"/>
      <c r="H2" s="13" t="s">
        <v>1</v>
      </c>
      <c r="I2" s="10"/>
      <c r="J2" s="10"/>
      <c r="K2" s="10"/>
      <c r="L2" s="10"/>
      <c r="M2" s="10"/>
      <c r="N2" s="10"/>
      <c r="O2" s="10"/>
      <c r="P2" s="22" t="s">
        <v>1</v>
      </c>
      <c r="Q2" s="8"/>
      <c r="R2" s="8"/>
      <c r="S2" s="8"/>
      <c r="T2" s="8"/>
      <c r="U2" s="8"/>
      <c r="V2" s="8"/>
      <c r="W2" s="8"/>
      <c r="X2" s="10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s="7" customFormat="1" ht="12" customHeight="1" x14ac:dyDescent="0.2">
      <c r="A3" s="13" t="s">
        <v>2</v>
      </c>
      <c r="B3" s="21"/>
      <c r="C3" s="21"/>
      <c r="D3" s="21"/>
      <c r="E3" s="21"/>
      <c r="F3" s="21"/>
      <c r="G3" s="21"/>
      <c r="H3" s="13" t="s">
        <v>2</v>
      </c>
      <c r="I3" s="10"/>
      <c r="J3" s="10"/>
      <c r="K3" s="10"/>
      <c r="L3" s="10"/>
      <c r="M3" s="10"/>
      <c r="N3" s="10"/>
      <c r="O3" s="10"/>
      <c r="P3" s="22" t="s">
        <v>2</v>
      </c>
      <c r="Q3" s="8"/>
      <c r="R3" s="8"/>
      <c r="S3" s="8"/>
      <c r="T3" s="8"/>
      <c r="U3" s="8"/>
      <c r="V3" s="8"/>
      <c r="W3" s="8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s="7" customFormat="1" ht="12" customHeight="1" x14ac:dyDescent="0.2">
      <c r="A4" s="13" t="s">
        <v>3</v>
      </c>
      <c r="B4" s="21"/>
      <c r="C4" s="21"/>
      <c r="D4" s="21"/>
      <c r="E4" s="21"/>
      <c r="F4" s="21"/>
      <c r="G4" s="21"/>
      <c r="H4" s="13" t="s">
        <v>3</v>
      </c>
      <c r="I4" s="10"/>
      <c r="J4" s="10"/>
      <c r="K4" s="10"/>
      <c r="L4" s="10"/>
      <c r="M4" s="10"/>
      <c r="N4" s="10"/>
      <c r="O4" s="10"/>
      <c r="P4" s="22" t="s">
        <v>3</v>
      </c>
      <c r="Q4" s="8"/>
      <c r="R4" s="8"/>
      <c r="S4" s="8"/>
      <c r="T4" s="8"/>
      <c r="U4" s="8"/>
      <c r="V4" s="8"/>
      <c r="W4" s="8"/>
      <c r="X4" s="10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12" customHeight="1" x14ac:dyDescent="0.2">
      <c r="A5" s="12"/>
      <c r="B5" s="47"/>
      <c r="C5" s="47"/>
      <c r="D5" s="47"/>
      <c r="E5" s="47"/>
      <c r="F5" s="47"/>
      <c r="G5" s="47"/>
      <c r="H5" s="12"/>
      <c r="I5" s="48"/>
      <c r="J5" s="48"/>
      <c r="K5" s="48"/>
      <c r="L5" s="48"/>
      <c r="M5" s="48"/>
      <c r="N5" s="48"/>
      <c r="O5" s="48"/>
      <c r="P5" s="12"/>
      <c r="Q5" s="48"/>
      <c r="R5" s="48"/>
      <c r="S5" s="48"/>
      <c r="T5" s="48"/>
      <c r="U5" s="48"/>
      <c r="V5" s="48"/>
      <c r="W5" s="48"/>
      <c r="X5" s="12"/>
    </row>
    <row r="6" spans="1:61" ht="12" customHeight="1" x14ac:dyDescent="0.2">
      <c r="A6" s="23"/>
      <c r="B6" s="85">
        <v>1980</v>
      </c>
      <c r="C6" s="86"/>
      <c r="D6" s="86"/>
      <c r="E6" s="86"/>
      <c r="F6" s="86"/>
      <c r="G6" s="87"/>
      <c r="H6" s="23"/>
      <c r="I6" s="34">
        <v>1990</v>
      </c>
      <c r="J6" s="34"/>
      <c r="K6" s="34"/>
      <c r="L6" s="34"/>
      <c r="M6" s="34"/>
      <c r="N6" s="34"/>
      <c r="O6" s="35"/>
      <c r="P6" s="24"/>
      <c r="Q6" s="34">
        <v>1995</v>
      </c>
      <c r="R6" s="34"/>
      <c r="S6" s="34"/>
      <c r="T6" s="34"/>
      <c r="U6" s="34"/>
      <c r="V6" s="34"/>
      <c r="W6" s="35"/>
      <c r="X6" s="12"/>
    </row>
    <row r="7" spans="1:61" ht="12" customHeight="1" x14ac:dyDescent="0.2">
      <c r="A7" s="5" t="s">
        <v>45</v>
      </c>
      <c r="B7" s="26" t="s">
        <v>4</v>
      </c>
      <c r="C7" s="26" t="s">
        <v>5</v>
      </c>
      <c r="D7" s="26"/>
      <c r="E7" s="26"/>
      <c r="F7" s="26" t="s">
        <v>6</v>
      </c>
      <c r="G7" s="26" t="s">
        <v>7</v>
      </c>
      <c r="H7" s="5" t="s">
        <v>9</v>
      </c>
      <c r="I7" s="25" t="s">
        <v>4</v>
      </c>
      <c r="J7" s="26" t="s">
        <v>5</v>
      </c>
      <c r="K7" s="26"/>
      <c r="L7" s="26"/>
      <c r="M7" s="26" t="s">
        <v>6</v>
      </c>
      <c r="N7" s="27" t="s">
        <v>8</v>
      </c>
      <c r="O7" s="26" t="s">
        <v>7</v>
      </c>
      <c r="P7" s="5" t="s">
        <v>9</v>
      </c>
      <c r="Q7" s="25" t="s">
        <v>4</v>
      </c>
      <c r="R7" s="26" t="s">
        <v>5</v>
      </c>
      <c r="S7" s="26"/>
      <c r="T7" s="26"/>
      <c r="U7" s="26" t="s">
        <v>6</v>
      </c>
      <c r="V7" s="26" t="s">
        <v>8</v>
      </c>
      <c r="W7" s="26" t="s">
        <v>7</v>
      </c>
      <c r="X7" s="12"/>
    </row>
    <row r="8" spans="1:61" ht="12" customHeight="1" x14ac:dyDescent="0.2">
      <c r="A8" s="5" t="s">
        <v>16</v>
      </c>
      <c r="B8" s="5" t="s">
        <v>10</v>
      </c>
      <c r="C8" s="5" t="s">
        <v>11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16</v>
      </c>
      <c r="I8" s="28" t="s">
        <v>10</v>
      </c>
      <c r="J8" s="5" t="s">
        <v>11</v>
      </c>
      <c r="K8" s="5" t="s">
        <v>11</v>
      </c>
      <c r="L8" s="5" t="s">
        <v>12</v>
      </c>
      <c r="M8" s="5" t="s">
        <v>13</v>
      </c>
      <c r="N8" s="29" t="s">
        <v>15</v>
      </c>
      <c r="O8" s="5" t="s">
        <v>14</v>
      </c>
      <c r="P8" s="5" t="s">
        <v>16</v>
      </c>
      <c r="Q8" s="28" t="s">
        <v>10</v>
      </c>
      <c r="R8" s="5" t="s">
        <v>11</v>
      </c>
      <c r="S8" s="5" t="s">
        <v>11</v>
      </c>
      <c r="T8" s="5" t="s">
        <v>12</v>
      </c>
      <c r="U8" s="5" t="s">
        <v>13</v>
      </c>
      <c r="V8" s="5" t="s">
        <v>15</v>
      </c>
      <c r="W8" s="5" t="s">
        <v>14</v>
      </c>
      <c r="X8" s="12"/>
    </row>
    <row r="9" spans="1:61" ht="12" customHeight="1" x14ac:dyDescent="0.2">
      <c r="A9" s="59"/>
      <c r="B9" s="30" t="s">
        <v>17</v>
      </c>
      <c r="C9" s="4" t="s">
        <v>18</v>
      </c>
      <c r="D9" s="4"/>
      <c r="E9" s="4"/>
      <c r="F9" s="4"/>
      <c r="G9" s="4"/>
      <c r="H9" s="59"/>
      <c r="I9" s="30" t="s">
        <v>17</v>
      </c>
      <c r="J9" s="4" t="s">
        <v>18</v>
      </c>
      <c r="K9" s="4"/>
      <c r="L9" s="4"/>
      <c r="M9" s="4"/>
      <c r="N9" s="31"/>
      <c r="O9" s="4"/>
      <c r="P9" s="59"/>
      <c r="Q9" s="30" t="s">
        <v>17</v>
      </c>
      <c r="R9" s="4" t="s">
        <v>18</v>
      </c>
      <c r="S9" s="4"/>
      <c r="T9" s="4"/>
      <c r="U9" s="4"/>
      <c r="V9" s="4"/>
      <c r="W9" s="4"/>
      <c r="X9" s="12"/>
    </row>
    <row r="10" spans="1:61" ht="12" customHeight="1" x14ac:dyDescent="0.2">
      <c r="A10" s="40"/>
      <c r="B10" s="42"/>
      <c r="C10" s="42"/>
      <c r="D10" s="42"/>
      <c r="E10" s="42"/>
      <c r="F10" s="42"/>
      <c r="G10" s="42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12"/>
    </row>
    <row r="11" spans="1:61" ht="12" customHeight="1" x14ac:dyDescent="0.2">
      <c r="A11" s="12" t="s">
        <v>38</v>
      </c>
      <c r="B11" s="46"/>
      <c r="C11" s="46"/>
      <c r="D11" s="46"/>
      <c r="E11" s="46"/>
      <c r="F11" s="46"/>
      <c r="G11" s="46"/>
      <c r="H11" s="12" t="s">
        <v>38</v>
      </c>
      <c r="I11" s="12"/>
      <c r="J11" s="12"/>
      <c r="K11" s="12"/>
      <c r="L11" s="12"/>
      <c r="M11" s="12"/>
      <c r="N11" s="12"/>
      <c r="O11" s="12"/>
      <c r="P11" s="40" t="s">
        <v>38</v>
      </c>
      <c r="Q11" s="40"/>
      <c r="R11" s="40"/>
      <c r="S11" s="40"/>
      <c r="T11" s="40"/>
      <c r="U11" s="40"/>
      <c r="V11" s="40"/>
      <c r="W11" s="40"/>
      <c r="X11" s="12"/>
    </row>
    <row r="12" spans="1:61" ht="10.5" customHeight="1" x14ac:dyDescent="0.2">
      <c r="A12" s="12"/>
      <c r="B12" s="46"/>
      <c r="C12" s="46"/>
      <c r="D12" s="46"/>
      <c r="E12" s="46"/>
      <c r="F12" s="46"/>
      <c r="G12" s="46"/>
      <c r="H12" s="12"/>
      <c r="I12" s="12"/>
      <c r="J12" s="12"/>
      <c r="K12" s="12"/>
      <c r="L12" s="12"/>
      <c r="M12" s="12"/>
      <c r="N12" s="12"/>
      <c r="O12" s="12"/>
      <c r="P12" s="40"/>
      <c r="Q12" s="40"/>
      <c r="R12" s="40"/>
      <c r="S12" s="40"/>
      <c r="T12" s="40"/>
      <c r="U12" s="40"/>
      <c r="V12" s="40"/>
      <c r="W12" s="40"/>
      <c r="X12" s="12"/>
    </row>
    <row r="13" spans="1:61" ht="12" customHeight="1" x14ac:dyDescent="0.2">
      <c r="A13" s="54" t="s">
        <v>20</v>
      </c>
      <c r="B13" s="46">
        <f t="shared" ref="B13:G13" si="0">SUM(B15:B28)</f>
        <v>255598</v>
      </c>
      <c r="C13" s="46">
        <f t="shared" si="0"/>
        <v>125080</v>
      </c>
      <c r="D13" s="46">
        <f t="shared" si="0"/>
        <v>120478</v>
      </c>
      <c r="E13" s="46">
        <f t="shared" si="0"/>
        <v>8722</v>
      </c>
      <c r="F13" s="46">
        <f t="shared" si="0"/>
        <v>1156</v>
      </c>
      <c r="G13" s="46">
        <f t="shared" si="0"/>
        <v>162</v>
      </c>
      <c r="H13" s="54" t="s">
        <v>20</v>
      </c>
      <c r="I13" s="12">
        <f t="shared" ref="I13:O13" si="1">SUM(I15:I28)</f>
        <v>347672</v>
      </c>
      <c r="J13" s="12">
        <f t="shared" si="1"/>
        <v>167601</v>
      </c>
      <c r="K13" s="12">
        <f t="shared" si="1"/>
        <v>166313</v>
      </c>
      <c r="L13" s="12">
        <f t="shared" si="1"/>
        <v>11202</v>
      </c>
      <c r="M13" s="12">
        <f t="shared" si="1"/>
        <v>2038</v>
      </c>
      <c r="N13" s="12">
        <f t="shared" si="1"/>
        <v>156</v>
      </c>
      <c r="O13" s="12">
        <f t="shared" si="1"/>
        <v>362</v>
      </c>
      <c r="P13" s="54" t="s">
        <v>20</v>
      </c>
      <c r="Q13" s="12">
        <f>SUM(Q15:Q28)</f>
        <v>224472</v>
      </c>
      <c r="R13" s="12">
        <v>110309</v>
      </c>
      <c r="S13" s="12">
        <v>103315</v>
      </c>
      <c r="T13" s="12">
        <v>8073</v>
      </c>
      <c r="U13" s="12">
        <v>1265</v>
      </c>
      <c r="V13" s="12">
        <v>1119</v>
      </c>
      <c r="W13" s="12">
        <v>391</v>
      </c>
      <c r="X13" s="12"/>
    </row>
    <row r="14" spans="1:61" ht="9.75" customHeight="1" x14ac:dyDescent="0.2">
      <c r="A14" s="54"/>
      <c r="B14" s="46"/>
      <c r="C14" s="46"/>
      <c r="D14" s="46"/>
      <c r="E14" s="46"/>
      <c r="F14" s="46"/>
      <c r="G14" s="4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61" ht="12" customHeight="1" x14ac:dyDescent="0.2">
      <c r="A15" s="55" t="s">
        <v>21</v>
      </c>
      <c r="B15" s="42">
        <f t="shared" ref="B15:G28" si="2">SUM(B32,B49)</f>
        <v>43792</v>
      </c>
      <c r="C15" s="42">
        <f t="shared" si="2"/>
        <v>43651</v>
      </c>
      <c r="D15" s="42">
        <f t="shared" si="2"/>
        <v>102</v>
      </c>
      <c r="E15" s="42">
        <f t="shared" si="2"/>
        <v>25</v>
      </c>
      <c r="F15" s="42">
        <f t="shared" si="2"/>
        <v>8</v>
      </c>
      <c r="G15" s="42">
        <f t="shared" si="2"/>
        <v>6</v>
      </c>
      <c r="H15" s="55" t="s">
        <v>21</v>
      </c>
      <c r="I15" s="42">
        <f t="shared" ref="I15:O28" si="3">SUM(I32,I49)</f>
        <v>54197</v>
      </c>
      <c r="J15" s="42">
        <f t="shared" si="3"/>
        <v>53773</v>
      </c>
      <c r="K15" s="42">
        <f t="shared" si="3"/>
        <v>296</v>
      </c>
      <c r="L15" s="42">
        <f t="shared" si="3"/>
        <v>25</v>
      </c>
      <c r="M15" s="42">
        <f t="shared" si="3"/>
        <v>19</v>
      </c>
      <c r="N15" s="42">
        <f t="shared" si="3"/>
        <v>8</v>
      </c>
      <c r="O15" s="42">
        <f t="shared" si="3"/>
        <v>76</v>
      </c>
      <c r="P15" s="55" t="s">
        <v>21</v>
      </c>
      <c r="Q15" s="42">
        <f t="shared" ref="Q15:Q28" si="4">SUM(Q32,Q49)</f>
        <v>38481</v>
      </c>
      <c r="R15" s="60">
        <v>16.97</v>
      </c>
      <c r="S15" s="60">
        <v>0.12</v>
      </c>
      <c r="T15" s="60">
        <v>0.01</v>
      </c>
      <c r="U15" s="60">
        <v>0.01</v>
      </c>
      <c r="V15" s="42">
        <v>0</v>
      </c>
      <c r="W15" s="60">
        <v>0.04</v>
      </c>
      <c r="X15" s="12"/>
    </row>
    <row r="16" spans="1:61" ht="12" customHeight="1" x14ac:dyDescent="0.2">
      <c r="A16" s="55" t="s">
        <v>22</v>
      </c>
      <c r="B16" s="42">
        <f t="shared" si="2"/>
        <v>42300</v>
      </c>
      <c r="C16" s="42">
        <f t="shared" si="2"/>
        <v>39608</v>
      </c>
      <c r="D16" s="42">
        <f t="shared" si="2"/>
        <v>2648</v>
      </c>
      <c r="E16" s="42">
        <f t="shared" si="2"/>
        <v>27</v>
      </c>
      <c r="F16" s="42">
        <f t="shared" si="2"/>
        <v>0</v>
      </c>
      <c r="G16" s="42">
        <f t="shared" si="2"/>
        <v>17</v>
      </c>
      <c r="H16" s="55" t="s">
        <v>22</v>
      </c>
      <c r="I16" s="42">
        <f t="shared" si="3"/>
        <v>51648</v>
      </c>
      <c r="J16" s="42">
        <f t="shared" si="3"/>
        <v>48937</v>
      </c>
      <c r="K16" s="42">
        <f t="shared" si="3"/>
        <v>2559</v>
      </c>
      <c r="L16" s="42">
        <f t="shared" si="3"/>
        <v>35</v>
      </c>
      <c r="M16" s="42">
        <f t="shared" si="3"/>
        <v>27</v>
      </c>
      <c r="N16" s="42">
        <f t="shared" si="3"/>
        <v>16</v>
      </c>
      <c r="O16" s="42">
        <f t="shared" si="3"/>
        <v>74</v>
      </c>
      <c r="P16" s="55" t="s">
        <v>22</v>
      </c>
      <c r="Q16" s="42">
        <f t="shared" si="4"/>
        <v>33694</v>
      </c>
      <c r="R16" s="60">
        <v>14.26</v>
      </c>
      <c r="S16" s="60">
        <v>0.64</v>
      </c>
      <c r="T16" s="60">
        <v>0.01</v>
      </c>
      <c r="U16" s="42">
        <v>0</v>
      </c>
      <c r="V16" s="60">
        <v>0.05</v>
      </c>
      <c r="W16" s="60">
        <v>0.04</v>
      </c>
      <c r="X16" s="12"/>
    </row>
    <row r="17" spans="1:24" ht="12" customHeight="1" x14ac:dyDescent="0.2">
      <c r="A17" s="55" t="s">
        <v>23</v>
      </c>
      <c r="B17" s="42">
        <f t="shared" si="2"/>
        <v>39205</v>
      </c>
      <c r="C17" s="42">
        <f t="shared" si="2"/>
        <v>24784</v>
      </c>
      <c r="D17" s="42">
        <f t="shared" si="2"/>
        <v>14252</v>
      </c>
      <c r="E17" s="42">
        <f t="shared" si="2"/>
        <v>91</v>
      </c>
      <c r="F17" s="42">
        <f t="shared" si="2"/>
        <v>67</v>
      </c>
      <c r="G17" s="42">
        <f t="shared" si="2"/>
        <v>11</v>
      </c>
      <c r="H17" s="55" t="s">
        <v>23</v>
      </c>
      <c r="I17" s="42">
        <f t="shared" si="3"/>
        <v>50531</v>
      </c>
      <c r="J17" s="42">
        <f t="shared" si="3"/>
        <v>34922</v>
      </c>
      <c r="K17" s="42">
        <f t="shared" si="3"/>
        <v>15325</v>
      </c>
      <c r="L17" s="42">
        <f t="shared" si="3"/>
        <v>83</v>
      </c>
      <c r="M17" s="42">
        <f t="shared" si="3"/>
        <v>99</v>
      </c>
      <c r="N17" s="42">
        <f t="shared" si="3"/>
        <v>31</v>
      </c>
      <c r="O17" s="42">
        <f t="shared" si="3"/>
        <v>71</v>
      </c>
      <c r="P17" s="55" t="s">
        <v>23</v>
      </c>
      <c r="Q17" s="42">
        <f t="shared" si="4"/>
        <v>27617</v>
      </c>
      <c r="R17" s="60">
        <v>8.73</v>
      </c>
      <c r="S17" s="60">
        <v>3.42</v>
      </c>
      <c r="T17" s="60">
        <v>0.02</v>
      </c>
      <c r="U17" s="60">
        <v>0.02</v>
      </c>
      <c r="V17" s="60">
        <v>0.09</v>
      </c>
      <c r="W17" s="60">
        <v>0.02</v>
      </c>
      <c r="X17" s="12"/>
    </row>
    <row r="18" spans="1:24" ht="12" customHeight="1" x14ac:dyDescent="0.2">
      <c r="A18" s="55" t="s">
        <v>24</v>
      </c>
      <c r="B18" s="42">
        <f t="shared" si="2"/>
        <v>30818</v>
      </c>
      <c r="C18" s="42">
        <f t="shared" si="2"/>
        <v>9134</v>
      </c>
      <c r="D18" s="42">
        <f t="shared" si="2"/>
        <v>21403</v>
      </c>
      <c r="E18" s="42">
        <f t="shared" si="2"/>
        <v>168</v>
      </c>
      <c r="F18" s="42">
        <f t="shared" si="2"/>
        <v>108</v>
      </c>
      <c r="G18" s="42">
        <f t="shared" si="2"/>
        <v>5</v>
      </c>
      <c r="H18" s="55" t="s">
        <v>24</v>
      </c>
      <c r="I18" s="42">
        <f t="shared" si="3"/>
        <v>44510</v>
      </c>
      <c r="J18" s="42">
        <f t="shared" si="3"/>
        <v>15958</v>
      </c>
      <c r="K18" s="42">
        <f t="shared" si="3"/>
        <v>28104</v>
      </c>
      <c r="L18" s="42">
        <f t="shared" si="3"/>
        <v>191</v>
      </c>
      <c r="M18" s="42">
        <f t="shared" si="3"/>
        <v>182</v>
      </c>
      <c r="N18" s="42">
        <f t="shared" si="3"/>
        <v>35</v>
      </c>
      <c r="O18" s="42">
        <f t="shared" si="3"/>
        <v>40</v>
      </c>
      <c r="P18" s="55" t="s">
        <v>24</v>
      </c>
      <c r="Q18" s="42">
        <f t="shared" si="4"/>
        <v>25882</v>
      </c>
      <c r="R18" s="60">
        <v>4.53</v>
      </c>
      <c r="S18" s="60">
        <v>6.79</v>
      </c>
      <c r="T18" s="60">
        <v>0.06</v>
      </c>
      <c r="U18" s="60">
        <v>0.05</v>
      </c>
      <c r="V18" s="60">
        <v>0.09</v>
      </c>
      <c r="W18" s="60">
        <v>0.01</v>
      </c>
      <c r="X18" s="12"/>
    </row>
    <row r="19" spans="1:24" ht="12" customHeight="1" x14ac:dyDescent="0.2">
      <c r="A19" s="55" t="s">
        <v>25</v>
      </c>
      <c r="B19" s="42">
        <f t="shared" si="2"/>
        <v>22068</v>
      </c>
      <c r="C19" s="42">
        <f t="shared" si="2"/>
        <v>3011</v>
      </c>
      <c r="D19" s="42">
        <f t="shared" si="2"/>
        <v>18553</v>
      </c>
      <c r="E19" s="42">
        <f t="shared" si="2"/>
        <v>355</v>
      </c>
      <c r="F19" s="42">
        <f t="shared" si="2"/>
        <v>133</v>
      </c>
      <c r="G19" s="42">
        <f t="shared" si="2"/>
        <v>16</v>
      </c>
      <c r="H19" s="55" t="s">
        <v>25</v>
      </c>
      <c r="I19" s="42">
        <f t="shared" si="3"/>
        <v>37136</v>
      </c>
      <c r="J19" s="42">
        <f t="shared" si="3"/>
        <v>6467</v>
      </c>
      <c r="K19" s="42">
        <f t="shared" si="3"/>
        <v>30003</v>
      </c>
      <c r="L19" s="42">
        <f t="shared" si="3"/>
        <v>334</v>
      </c>
      <c r="M19" s="42">
        <f t="shared" si="3"/>
        <v>289</v>
      </c>
      <c r="N19" s="42">
        <f t="shared" si="3"/>
        <v>17</v>
      </c>
      <c r="O19" s="42">
        <f t="shared" si="3"/>
        <v>26</v>
      </c>
      <c r="P19" s="55" t="s">
        <v>25</v>
      </c>
      <c r="Q19" s="42">
        <f t="shared" si="4"/>
        <v>22880</v>
      </c>
      <c r="R19" s="60">
        <v>2.04</v>
      </c>
      <c r="S19" s="60">
        <v>7.91</v>
      </c>
      <c r="T19" s="60">
        <v>0.09</v>
      </c>
      <c r="U19" s="60">
        <v>0.08</v>
      </c>
      <c r="V19" s="60">
        <v>0.06</v>
      </c>
      <c r="W19" s="60">
        <v>0.01</v>
      </c>
      <c r="X19" s="12"/>
    </row>
    <row r="20" spans="1:24" ht="12" customHeight="1" x14ac:dyDescent="0.2">
      <c r="A20" s="55" t="s">
        <v>26</v>
      </c>
      <c r="B20" s="42">
        <f t="shared" si="2"/>
        <v>17917</v>
      </c>
      <c r="C20" s="42">
        <f t="shared" si="2"/>
        <v>1559</v>
      </c>
      <c r="D20" s="42">
        <f t="shared" si="2"/>
        <v>15917</v>
      </c>
      <c r="E20" s="42">
        <f t="shared" si="2"/>
        <v>328</v>
      </c>
      <c r="F20" s="42">
        <f t="shared" si="2"/>
        <v>102</v>
      </c>
      <c r="G20" s="42">
        <f t="shared" si="2"/>
        <v>11</v>
      </c>
      <c r="H20" s="55" t="s">
        <v>26</v>
      </c>
      <c r="I20" s="42">
        <f t="shared" si="3"/>
        <v>28541</v>
      </c>
      <c r="J20" s="42">
        <f t="shared" si="3"/>
        <v>2826</v>
      </c>
      <c r="K20" s="42">
        <f t="shared" si="3"/>
        <v>24903</v>
      </c>
      <c r="L20" s="42">
        <f t="shared" si="3"/>
        <v>500</v>
      </c>
      <c r="M20" s="42">
        <f t="shared" si="3"/>
        <v>280</v>
      </c>
      <c r="N20" s="42">
        <f t="shared" si="3"/>
        <v>15</v>
      </c>
      <c r="O20" s="42">
        <f t="shared" si="3"/>
        <v>17</v>
      </c>
      <c r="P20" s="55" t="s">
        <v>26</v>
      </c>
      <c r="Q20" s="42">
        <f t="shared" si="4"/>
        <v>19969</v>
      </c>
      <c r="R20" s="60">
        <v>1.07</v>
      </c>
      <c r="S20" s="60">
        <v>7.51</v>
      </c>
      <c r="T20" s="60">
        <v>0.16</v>
      </c>
      <c r="U20" s="60">
        <v>0.09</v>
      </c>
      <c r="V20" s="60">
        <v>0.05</v>
      </c>
      <c r="W20" s="60">
        <v>0.01</v>
      </c>
      <c r="X20" s="12"/>
    </row>
    <row r="21" spans="1:24" ht="12" customHeight="1" x14ac:dyDescent="0.2">
      <c r="A21" s="55" t="s">
        <v>27</v>
      </c>
      <c r="B21" s="42">
        <f t="shared" si="2"/>
        <v>16306</v>
      </c>
      <c r="C21" s="42">
        <f t="shared" si="2"/>
        <v>1278</v>
      </c>
      <c r="D21" s="42">
        <f t="shared" si="2"/>
        <v>14218</v>
      </c>
      <c r="E21" s="42">
        <f t="shared" si="2"/>
        <v>606</v>
      </c>
      <c r="F21" s="42">
        <f t="shared" si="2"/>
        <v>188</v>
      </c>
      <c r="G21" s="42">
        <f t="shared" si="2"/>
        <v>16</v>
      </c>
      <c r="H21" s="55" t="s">
        <v>27</v>
      </c>
      <c r="I21" s="42">
        <f t="shared" si="3"/>
        <v>20805</v>
      </c>
      <c r="J21" s="42">
        <f t="shared" si="3"/>
        <v>1520</v>
      </c>
      <c r="K21" s="42">
        <f t="shared" si="3"/>
        <v>18333</v>
      </c>
      <c r="L21" s="42">
        <f t="shared" si="3"/>
        <v>667</v>
      </c>
      <c r="M21" s="42">
        <f t="shared" si="3"/>
        <v>268</v>
      </c>
      <c r="N21" s="42">
        <f t="shared" si="3"/>
        <v>12</v>
      </c>
      <c r="O21" s="42">
        <f t="shared" si="3"/>
        <v>5</v>
      </c>
      <c r="P21" s="55" t="s">
        <v>27</v>
      </c>
      <c r="Q21" s="42">
        <f t="shared" si="4"/>
        <v>14503</v>
      </c>
      <c r="R21" s="60">
        <v>0.5</v>
      </c>
      <c r="S21" s="60">
        <v>5.63</v>
      </c>
      <c r="T21" s="60">
        <v>0.21</v>
      </c>
      <c r="U21" s="60">
        <v>7.0000000000000007E-2</v>
      </c>
      <c r="V21" s="60">
        <v>0.03</v>
      </c>
      <c r="W21" s="42">
        <v>0</v>
      </c>
      <c r="X21" s="12"/>
    </row>
    <row r="22" spans="1:24" ht="12" customHeight="1" x14ac:dyDescent="0.2">
      <c r="A22" s="55" t="s">
        <v>28</v>
      </c>
      <c r="B22" s="42">
        <f t="shared" si="2"/>
        <v>12339</v>
      </c>
      <c r="C22" s="42">
        <f t="shared" si="2"/>
        <v>728</v>
      </c>
      <c r="D22" s="42">
        <f t="shared" si="2"/>
        <v>10655</v>
      </c>
      <c r="E22" s="42">
        <f t="shared" si="2"/>
        <v>818</v>
      </c>
      <c r="F22" s="42">
        <f t="shared" si="2"/>
        <v>124</v>
      </c>
      <c r="G22" s="42">
        <f t="shared" si="2"/>
        <v>14</v>
      </c>
      <c r="H22" s="55" t="s">
        <v>28</v>
      </c>
      <c r="I22" s="42">
        <f t="shared" si="3"/>
        <v>16430</v>
      </c>
      <c r="J22" s="42">
        <f t="shared" si="3"/>
        <v>1039</v>
      </c>
      <c r="K22" s="42">
        <f t="shared" si="3"/>
        <v>14242</v>
      </c>
      <c r="L22" s="42">
        <f t="shared" si="3"/>
        <v>877</v>
      </c>
      <c r="M22" s="42">
        <f t="shared" si="3"/>
        <v>254</v>
      </c>
      <c r="N22" s="42">
        <f t="shared" si="3"/>
        <v>8</v>
      </c>
      <c r="O22" s="42">
        <f t="shared" si="3"/>
        <v>10</v>
      </c>
      <c r="P22" s="55" t="s">
        <v>28</v>
      </c>
      <c r="Q22" s="42">
        <f t="shared" si="4"/>
        <v>11176</v>
      </c>
      <c r="R22" s="60">
        <v>0.35</v>
      </c>
      <c r="S22" s="60">
        <v>4.28</v>
      </c>
      <c r="T22" s="60">
        <v>0.25</v>
      </c>
      <c r="U22" s="60">
        <v>7.0000000000000007E-2</v>
      </c>
      <c r="V22" s="60">
        <v>0.03</v>
      </c>
      <c r="W22" s="42">
        <v>0</v>
      </c>
      <c r="X22" s="12"/>
    </row>
    <row r="23" spans="1:24" ht="12" customHeight="1" x14ac:dyDescent="0.2">
      <c r="A23" s="55" t="s">
        <v>29</v>
      </c>
      <c r="B23" s="42">
        <f t="shared" si="2"/>
        <v>10198</v>
      </c>
      <c r="C23" s="42">
        <f t="shared" si="2"/>
        <v>467</v>
      </c>
      <c r="D23" s="42">
        <f t="shared" si="2"/>
        <v>8444</v>
      </c>
      <c r="E23" s="42">
        <f t="shared" si="2"/>
        <v>1133</v>
      </c>
      <c r="F23" s="42">
        <f t="shared" si="2"/>
        <v>138</v>
      </c>
      <c r="G23" s="42">
        <f t="shared" si="2"/>
        <v>16</v>
      </c>
      <c r="H23" s="55" t="s">
        <v>29</v>
      </c>
      <c r="I23" s="42">
        <f t="shared" si="3"/>
        <v>14382</v>
      </c>
      <c r="J23" s="42">
        <f t="shared" si="3"/>
        <v>774</v>
      </c>
      <c r="K23" s="42">
        <f t="shared" si="3"/>
        <v>12062</v>
      </c>
      <c r="L23" s="42">
        <f t="shared" si="3"/>
        <v>1311</v>
      </c>
      <c r="M23" s="42">
        <f t="shared" si="3"/>
        <v>219</v>
      </c>
      <c r="N23" s="42">
        <f t="shared" si="3"/>
        <v>6</v>
      </c>
      <c r="O23" s="42">
        <f t="shared" si="3"/>
        <v>10</v>
      </c>
      <c r="P23" s="55" t="s">
        <v>29</v>
      </c>
      <c r="Q23" s="42">
        <f t="shared" si="4"/>
        <v>8327</v>
      </c>
      <c r="R23" s="60">
        <v>0.22</v>
      </c>
      <c r="S23" s="60">
        <v>3.09</v>
      </c>
      <c r="T23" s="60">
        <v>0.32</v>
      </c>
      <c r="U23" s="60">
        <v>0.06</v>
      </c>
      <c r="V23" s="60">
        <v>0.02</v>
      </c>
      <c r="W23" s="42">
        <v>0</v>
      </c>
      <c r="X23" s="12"/>
    </row>
    <row r="24" spans="1:24" ht="12" customHeight="1" x14ac:dyDescent="0.2">
      <c r="A24" s="55" t="s">
        <v>30</v>
      </c>
      <c r="B24" s="42">
        <f t="shared" si="2"/>
        <v>7201</v>
      </c>
      <c r="C24" s="42">
        <f t="shared" si="2"/>
        <v>291</v>
      </c>
      <c r="D24" s="42">
        <f t="shared" si="2"/>
        <v>5602</v>
      </c>
      <c r="E24" s="42">
        <f t="shared" si="2"/>
        <v>1183</v>
      </c>
      <c r="F24" s="42">
        <f t="shared" si="2"/>
        <v>125</v>
      </c>
      <c r="G24" s="42">
        <f t="shared" si="2"/>
        <v>0</v>
      </c>
      <c r="H24" s="55" t="s">
        <v>30</v>
      </c>
      <c r="I24" s="42">
        <f t="shared" si="3"/>
        <v>10156</v>
      </c>
      <c r="J24" s="42">
        <f t="shared" si="3"/>
        <v>498</v>
      </c>
      <c r="K24" s="42">
        <f t="shared" si="3"/>
        <v>8151</v>
      </c>
      <c r="L24" s="42">
        <f t="shared" si="3"/>
        <v>1356</v>
      </c>
      <c r="M24" s="42">
        <f t="shared" si="3"/>
        <v>139</v>
      </c>
      <c r="N24" s="42">
        <f t="shared" si="3"/>
        <v>4</v>
      </c>
      <c r="O24" s="42">
        <f t="shared" si="3"/>
        <v>8</v>
      </c>
      <c r="P24" s="55" t="s">
        <v>30</v>
      </c>
      <c r="Q24" s="42">
        <f t="shared" si="4"/>
        <v>7161</v>
      </c>
      <c r="R24" s="60">
        <v>0.16</v>
      </c>
      <c r="S24" s="60">
        <v>2.56</v>
      </c>
      <c r="T24" s="60">
        <v>0.41</v>
      </c>
      <c r="U24" s="60">
        <v>0.04</v>
      </c>
      <c r="V24" s="60">
        <v>0.02</v>
      </c>
      <c r="W24" s="42">
        <v>0</v>
      </c>
      <c r="X24" s="12"/>
    </row>
    <row r="25" spans="1:24" ht="12" customHeight="1" x14ac:dyDescent="0.2">
      <c r="A25" s="55" t="s">
        <v>31</v>
      </c>
      <c r="B25" s="42">
        <f t="shared" si="2"/>
        <v>5481</v>
      </c>
      <c r="C25" s="42">
        <f t="shared" si="2"/>
        <v>163</v>
      </c>
      <c r="D25" s="42">
        <f t="shared" si="2"/>
        <v>4001</v>
      </c>
      <c r="E25" s="42">
        <f t="shared" si="2"/>
        <v>1238</v>
      </c>
      <c r="F25" s="42">
        <f t="shared" si="2"/>
        <v>74</v>
      </c>
      <c r="G25" s="42">
        <f t="shared" si="2"/>
        <v>5</v>
      </c>
      <c r="H25" s="55" t="s">
        <v>31</v>
      </c>
      <c r="I25" s="42">
        <f t="shared" si="3"/>
        <v>7251</v>
      </c>
      <c r="J25" s="42">
        <f t="shared" si="3"/>
        <v>312</v>
      </c>
      <c r="K25" s="42">
        <f t="shared" si="3"/>
        <v>5290</v>
      </c>
      <c r="L25" s="42">
        <f t="shared" si="3"/>
        <v>1536</v>
      </c>
      <c r="M25" s="42">
        <f t="shared" si="3"/>
        <v>102</v>
      </c>
      <c r="N25" s="42">
        <f t="shared" si="3"/>
        <v>2</v>
      </c>
      <c r="O25" s="42">
        <f t="shared" si="3"/>
        <v>9</v>
      </c>
      <c r="P25" s="55" t="s">
        <v>31</v>
      </c>
      <c r="Q25" s="42">
        <f t="shared" si="4"/>
        <v>5523</v>
      </c>
      <c r="R25" s="60">
        <v>0.12</v>
      </c>
      <c r="S25" s="60">
        <v>1.75</v>
      </c>
      <c r="T25" s="60">
        <v>0.53</v>
      </c>
      <c r="U25" s="60">
        <v>0.03</v>
      </c>
      <c r="V25" s="60">
        <v>0.02</v>
      </c>
      <c r="W25" s="42">
        <v>0</v>
      </c>
      <c r="X25" s="12"/>
    </row>
    <row r="26" spans="1:24" ht="12" customHeight="1" x14ac:dyDescent="0.2">
      <c r="A26" s="55" t="s">
        <v>32</v>
      </c>
      <c r="B26" s="42">
        <f t="shared" si="2"/>
        <v>3615</v>
      </c>
      <c r="C26" s="42">
        <f t="shared" si="2"/>
        <v>135</v>
      </c>
      <c r="D26" s="42">
        <f t="shared" si="2"/>
        <v>2369</v>
      </c>
      <c r="E26" s="42">
        <f t="shared" si="2"/>
        <v>1061</v>
      </c>
      <c r="F26" s="42">
        <f t="shared" si="2"/>
        <v>44</v>
      </c>
      <c r="G26" s="42">
        <f t="shared" si="2"/>
        <v>6</v>
      </c>
      <c r="H26" s="55" t="s">
        <v>32</v>
      </c>
      <c r="I26" s="42">
        <f t="shared" si="3"/>
        <v>4925</v>
      </c>
      <c r="J26" s="42">
        <f t="shared" si="3"/>
        <v>226</v>
      </c>
      <c r="K26" s="42">
        <f t="shared" si="3"/>
        <v>3272</v>
      </c>
      <c r="L26" s="42">
        <f t="shared" si="3"/>
        <v>1349</v>
      </c>
      <c r="M26" s="42">
        <f t="shared" si="3"/>
        <v>71</v>
      </c>
      <c r="N26" s="42">
        <f t="shared" si="3"/>
        <v>0</v>
      </c>
      <c r="O26" s="42">
        <f t="shared" si="3"/>
        <v>7</v>
      </c>
      <c r="P26" s="55" t="s">
        <v>32</v>
      </c>
      <c r="Q26" s="42">
        <f t="shared" si="4"/>
        <v>3641</v>
      </c>
      <c r="R26" s="60">
        <v>7.0000000000000007E-2</v>
      </c>
      <c r="S26" s="60">
        <v>1.06</v>
      </c>
      <c r="T26" s="60">
        <v>0.45</v>
      </c>
      <c r="U26" s="60">
        <v>0.02</v>
      </c>
      <c r="V26" s="60">
        <v>0.01</v>
      </c>
      <c r="W26" s="42">
        <v>0</v>
      </c>
      <c r="X26" s="12"/>
    </row>
    <row r="27" spans="1:24" ht="12" customHeight="1" x14ac:dyDescent="0.2">
      <c r="A27" s="55" t="s">
        <v>33</v>
      </c>
      <c r="B27" s="42">
        <f t="shared" si="2"/>
        <v>2146</v>
      </c>
      <c r="C27" s="42">
        <f t="shared" si="2"/>
        <v>94</v>
      </c>
      <c r="D27" s="42">
        <f t="shared" si="2"/>
        <v>1328</v>
      </c>
      <c r="E27" s="42">
        <f t="shared" si="2"/>
        <v>672</v>
      </c>
      <c r="F27" s="42">
        <f t="shared" si="2"/>
        <v>28</v>
      </c>
      <c r="G27" s="42">
        <f t="shared" si="2"/>
        <v>24</v>
      </c>
      <c r="H27" s="55" t="s">
        <v>33</v>
      </c>
      <c r="I27" s="42">
        <f t="shared" si="3"/>
        <v>3378</v>
      </c>
      <c r="J27" s="42">
        <f t="shared" si="3"/>
        <v>152</v>
      </c>
      <c r="K27" s="42">
        <f t="shared" si="3"/>
        <v>1944</v>
      </c>
      <c r="L27" s="42">
        <f t="shared" si="3"/>
        <v>1228</v>
      </c>
      <c r="M27" s="42">
        <f t="shared" si="3"/>
        <v>48</v>
      </c>
      <c r="N27" s="42">
        <f t="shared" si="3"/>
        <v>1</v>
      </c>
      <c r="O27" s="42">
        <f t="shared" si="3"/>
        <v>5</v>
      </c>
      <c r="P27" s="55" t="s">
        <v>33</v>
      </c>
      <c r="Q27" s="42">
        <f t="shared" si="4"/>
        <v>2578</v>
      </c>
      <c r="R27" s="60">
        <v>0.04</v>
      </c>
      <c r="S27" s="60">
        <v>0.66</v>
      </c>
      <c r="T27" s="60">
        <v>0.41</v>
      </c>
      <c r="U27" s="60">
        <v>0.02</v>
      </c>
      <c r="V27" s="60">
        <v>0.01</v>
      </c>
      <c r="W27" s="42">
        <v>0</v>
      </c>
      <c r="X27" s="12"/>
    </row>
    <row r="28" spans="1:24" ht="12" customHeight="1" x14ac:dyDescent="0.2">
      <c r="A28" s="56" t="s">
        <v>34</v>
      </c>
      <c r="B28" s="42">
        <f t="shared" si="2"/>
        <v>2212</v>
      </c>
      <c r="C28" s="42">
        <f t="shared" si="2"/>
        <v>177</v>
      </c>
      <c r="D28" s="42">
        <f t="shared" si="2"/>
        <v>986</v>
      </c>
      <c r="E28" s="42">
        <f t="shared" si="2"/>
        <v>1017</v>
      </c>
      <c r="F28" s="42">
        <f t="shared" si="2"/>
        <v>17</v>
      </c>
      <c r="G28" s="42">
        <f t="shared" si="2"/>
        <v>15</v>
      </c>
      <c r="H28" s="56" t="s">
        <v>34</v>
      </c>
      <c r="I28" s="42">
        <f t="shared" si="3"/>
        <v>3782</v>
      </c>
      <c r="J28" s="42">
        <f t="shared" si="3"/>
        <v>197</v>
      </c>
      <c r="K28" s="42">
        <f t="shared" si="3"/>
        <v>1829</v>
      </c>
      <c r="L28" s="42">
        <f t="shared" si="3"/>
        <v>1710</v>
      </c>
      <c r="M28" s="42">
        <f t="shared" si="3"/>
        <v>41</v>
      </c>
      <c r="N28" s="42">
        <f t="shared" si="3"/>
        <v>1</v>
      </c>
      <c r="O28" s="42">
        <f t="shared" si="3"/>
        <v>4</v>
      </c>
      <c r="P28" s="56" t="s">
        <v>34</v>
      </c>
      <c r="Q28" s="42">
        <f t="shared" si="4"/>
        <v>3040</v>
      </c>
      <c r="R28" s="60">
        <v>0.05</v>
      </c>
      <c r="S28" s="60">
        <v>0.62</v>
      </c>
      <c r="T28" s="60">
        <v>0.66</v>
      </c>
      <c r="U28" s="60">
        <v>0.01</v>
      </c>
      <c r="V28" s="60">
        <v>0.01</v>
      </c>
      <c r="W28" s="42">
        <v>0</v>
      </c>
      <c r="X28" s="12"/>
    </row>
    <row r="29" spans="1:24" ht="10.5" customHeight="1" x14ac:dyDescent="0.2">
      <c r="A29" s="44"/>
      <c r="B29" s="42"/>
      <c r="C29" s="42"/>
      <c r="D29" s="42"/>
      <c r="E29" s="42"/>
      <c r="F29" s="42"/>
      <c r="G29" s="42"/>
      <c r="H29" s="44"/>
      <c r="I29" s="40"/>
      <c r="J29" s="40"/>
      <c r="K29" s="40"/>
      <c r="L29" s="40"/>
      <c r="M29" s="40"/>
      <c r="N29" s="40"/>
      <c r="O29" s="40"/>
      <c r="P29" s="44"/>
      <c r="Q29" s="40"/>
      <c r="R29" s="40"/>
      <c r="S29" s="40"/>
      <c r="T29" s="40"/>
      <c r="U29" s="40"/>
      <c r="V29" s="40"/>
      <c r="W29" s="40"/>
      <c r="X29" s="12"/>
    </row>
    <row r="30" spans="1:24" ht="12" customHeight="1" x14ac:dyDescent="0.2">
      <c r="A30" s="54" t="s">
        <v>35</v>
      </c>
      <c r="B30" s="46">
        <f t="shared" ref="B30:G30" si="5">SUM(B32:B45)</f>
        <v>129429</v>
      </c>
      <c r="C30" s="46">
        <f t="shared" si="5"/>
        <v>66453</v>
      </c>
      <c r="D30" s="46">
        <f t="shared" si="5"/>
        <v>60479</v>
      </c>
      <c r="E30" s="46">
        <f t="shared" si="5"/>
        <v>2098</v>
      </c>
      <c r="F30" s="46">
        <f t="shared" si="5"/>
        <v>335</v>
      </c>
      <c r="G30" s="46">
        <f t="shared" si="5"/>
        <v>64</v>
      </c>
      <c r="H30" s="54" t="s">
        <v>35</v>
      </c>
      <c r="I30" s="12">
        <f t="shared" ref="I30:O30" si="6">SUM(I32:I45)</f>
        <v>174359</v>
      </c>
      <c r="J30" s="12">
        <f t="shared" si="6"/>
        <v>87742</v>
      </c>
      <c r="K30" s="12">
        <f t="shared" si="6"/>
        <v>83221</v>
      </c>
      <c r="L30" s="12">
        <f t="shared" si="6"/>
        <v>2541</v>
      </c>
      <c r="M30" s="12">
        <f t="shared" si="6"/>
        <v>619</v>
      </c>
      <c r="N30" s="12">
        <f t="shared" si="6"/>
        <v>56</v>
      </c>
      <c r="O30" s="12">
        <f t="shared" si="6"/>
        <v>180</v>
      </c>
      <c r="P30" s="54" t="s">
        <v>35</v>
      </c>
      <c r="Q30" s="12">
        <f>SUM(Q32:Q45)</f>
        <v>115868</v>
      </c>
      <c r="R30" s="12">
        <v>60762</v>
      </c>
      <c r="S30" s="12">
        <v>51932</v>
      </c>
      <c r="T30" s="12">
        <v>1980</v>
      </c>
      <c r="U30" s="12">
        <v>470</v>
      </c>
      <c r="V30" s="12">
        <v>538</v>
      </c>
      <c r="W30" s="12">
        <v>186</v>
      </c>
      <c r="X30" s="12"/>
    </row>
    <row r="31" spans="1:24" ht="10.5" customHeight="1" x14ac:dyDescent="0.2">
      <c r="A31" s="54"/>
      <c r="B31" s="46"/>
      <c r="C31" s="46"/>
      <c r="D31" s="46"/>
      <c r="E31" s="46"/>
      <c r="F31" s="46"/>
      <c r="G31" s="4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2" customHeight="1" x14ac:dyDescent="0.2">
      <c r="A32" s="55" t="s">
        <v>21</v>
      </c>
      <c r="B32" s="42">
        <v>22447</v>
      </c>
      <c r="C32" s="42">
        <v>22408</v>
      </c>
      <c r="D32" s="42">
        <v>19</v>
      </c>
      <c r="E32" s="42">
        <v>10</v>
      </c>
      <c r="F32" s="42">
        <v>4</v>
      </c>
      <c r="G32" s="42">
        <v>6</v>
      </c>
      <c r="H32" s="55" t="s">
        <v>21</v>
      </c>
      <c r="I32" s="40">
        <v>27459</v>
      </c>
      <c r="J32" s="40">
        <v>27305</v>
      </c>
      <c r="K32" s="40">
        <v>80</v>
      </c>
      <c r="L32" s="40">
        <v>17</v>
      </c>
      <c r="M32" s="40">
        <v>5</v>
      </c>
      <c r="N32" s="43">
        <v>6</v>
      </c>
      <c r="O32" s="40">
        <v>46</v>
      </c>
      <c r="P32" s="55" t="s">
        <v>21</v>
      </c>
      <c r="Q32" s="40">
        <v>19742</v>
      </c>
      <c r="R32" s="64">
        <v>8.7200000000000006</v>
      </c>
      <c r="S32" s="64">
        <v>0.05</v>
      </c>
      <c r="T32" s="40">
        <v>0</v>
      </c>
      <c r="U32" s="40">
        <v>0</v>
      </c>
      <c r="V32" s="40">
        <v>0</v>
      </c>
      <c r="W32" s="64">
        <v>0.02</v>
      </c>
      <c r="X32" s="12"/>
    </row>
    <row r="33" spans="1:24" ht="12" customHeight="1" x14ac:dyDescent="0.2">
      <c r="A33" s="55" t="s">
        <v>22</v>
      </c>
      <c r="B33" s="42">
        <v>20076</v>
      </c>
      <c r="C33" s="42">
        <v>19704</v>
      </c>
      <c r="D33" s="42">
        <v>349</v>
      </c>
      <c r="E33" s="42">
        <v>12</v>
      </c>
      <c r="F33" s="43">
        <v>0</v>
      </c>
      <c r="G33" s="42">
        <v>11</v>
      </c>
      <c r="H33" s="55" t="s">
        <v>22</v>
      </c>
      <c r="I33" s="40">
        <v>24798</v>
      </c>
      <c r="J33" s="40">
        <v>24281</v>
      </c>
      <c r="K33" s="40">
        <v>467</v>
      </c>
      <c r="L33" s="40">
        <v>7</v>
      </c>
      <c r="M33" s="40">
        <v>2</v>
      </c>
      <c r="N33" s="43">
        <v>3</v>
      </c>
      <c r="O33" s="40">
        <v>38</v>
      </c>
      <c r="P33" s="55" t="s">
        <v>22</v>
      </c>
      <c r="Q33" s="40">
        <v>16696</v>
      </c>
      <c r="R33" s="64">
        <v>7.27</v>
      </c>
      <c r="S33" s="64">
        <v>0.13</v>
      </c>
      <c r="T33" s="40">
        <v>0</v>
      </c>
      <c r="U33" s="40">
        <v>0</v>
      </c>
      <c r="V33" s="64">
        <v>0.01</v>
      </c>
      <c r="W33" s="64">
        <v>0.02</v>
      </c>
      <c r="X33" s="12"/>
    </row>
    <row r="34" spans="1:24" ht="12" customHeight="1" x14ac:dyDescent="0.2">
      <c r="A34" s="55" t="s">
        <v>23</v>
      </c>
      <c r="B34" s="42">
        <v>19899</v>
      </c>
      <c r="C34" s="42">
        <v>14837</v>
      </c>
      <c r="D34" s="42">
        <v>5026</v>
      </c>
      <c r="E34" s="42">
        <v>20</v>
      </c>
      <c r="F34" s="42">
        <v>16</v>
      </c>
      <c r="G34" s="43">
        <v>0</v>
      </c>
      <c r="H34" s="55" t="s">
        <v>23</v>
      </c>
      <c r="I34" s="40">
        <v>24267</v>
      </c>
      <c r="J34" s="40">
        <v>18984</v>
      </c>
      <c r="K34" s="40">
        <v>5200</v>
      </c>
      <c r="L34" s="40">
        <v>28</v>
      </c>
      <c r="M34" s="40">
        <v>13</v>
      </c>
      <c r="N34" s="43">
        <v>7</v>
      </c>
      <c r="O34" s="40">
        <v>35</v>
      </c>
      <c r="P34" s="55" t="s">
        <v>23</v>
      </c>
      <c r="Q34" s="40">
        <v>14085</v>
      </c>
      <c r="R34" s="64">
        <v>5.1100000000000003</v>
      </c>
      <c r="S34" s="64">
        <v>1.1100000000000001</v>
      </c>
      <c r="T34" s="64">
        <v>0.01</v>
      </c>
      <c r="U34" s="40">
        <v>0</v>
      </c>
      <c r="V34" s="64">
        <v>0.04</v>
      </c>
      <c r="W34" s="64">
        <v>0.01</v>
      </c>
      <c r="X34" s="12"/>
    </row>
    <row r="35" spans="1:24" ht="12" customHeight="1" x14ac:dyDescent="0.2">
      <c r="A35" s="55" t="s">
        <v>24</v>
      </c>
      <c r="B35" s="42">
        <v>15850</v>
      </c>
      <c r="C35" s="42">
        <v>5574</v>
      </c>
      <c r="D35" s="42">
        <v>10221</v>
      </c>
      <c r="E35" s="42">
        <v>30</v>
      </c>
      <c r="F35" s="42">
        <v>25</v>
      </c>
      <c r="G35" s="43">
        <v>0</v>
      </c>
      <c r="H35" s="55" t="s">
        <v>24</v>
      </c>
      <c r="I35" s="40">
        <v>22368</v>
      </c>
      <c r="J35" s="40">
        <v>9617</v>
      </c>
      <c r="K35" s="40">
        <v>12636</v>
      </c>
      <c r="L35" s="40">
        <v>41</v>
      </c>
      <c r="M35" s="40">
        <v>40</v>
      </c>
      <c r="N35" s="43">
        <v>16</v>
      </c>
      <c r="O35" s="40">
        <v>18</v>
      </c>
      <c r="P35" s="55" t="s">
        <v>24</v>
      </c>
      <c r="Q35" s="40">
        <v>13414</v>
      </c>
      <c r="R35" s="64">
        <v>2.97</v>
      </c>
      <c r="S35" s="64">
        <v>2.93</v>
      </c>
      <c r="T35" s="64">
        <v>0.01</v>
      </c>
      <c r="U35" s="64">
        <v>0.01</v>
      </c>
      <c r="V35" s="64">
        <v>0.04</v>
      </c>
      <c r="W35" s="64">
        <v>0.01</v>
      </c>
      <c r="X35" s="12"/>
    </row>
    <row r="36" spans="1:24" ht="12" customHeight="1" x14ac:dyDescent="0.2">
      <c r="A36" s="55" t="s">
        <v>25</v>
      </c>
      <c r="B36" s="42">
        <v>11554</v>
      </c>
      <c r="C36" s="42">
        <v>1765</v>
      </c>
      <c r="D36" s="42">
        <v>9649</v>
      </c>
      <c r="E36" s="42">
        <v>112</v>
      </c>
      <c r="F36" s="42">
        <v>23</v>
      </c>
      <c r="G36" s="42">
        <v>5</v>
      </c>
      <c r="H36" s="55" t="s">
        <v>25</v>
      </c>
      <c r="I36" s="40">
        <v>19317</v>
      </c>
      <c r="J36" s="40">
        <v>3888</v>
      </c>
      <c r="K36" s="40">
        <v>15248</v>
      </c>
      <c r="L36" s="40">
        <v>65</v>
      </c>
      <c r="M36" s="40">
        <v>94</v>
      </c>
      <c r="N36" s="43">
        <v>8</v>
      </c>
      <c r="O36" s="40">
        <v>14</v>
      </c>
      <c r="P36" s="55" t="s">
        <v>25</v>
      </c>
      <c r="Q36" s="40">
        <v>12082</v>
      </c>
      <c r="R36" s="64">
        <v>1.39</v>
      </c>
      <c r="S36" s="64">
        <v>3.91</v>
      </c>
      <c r="T36" s="64">
        <v>0.02</v>
      </c>
      <c r="U36" s="64">
        <v>0.03</v>
      </c>
      <c r="V36" s="64">
        <v>0.03</v>
      </c>
      <c r="W36" s="64">
        <v>0.01</v>
      </c>
      <c r="X36" s="12"/>
    </row>
    <row r="37" spans="1:24" ht="12" customHeight="1" x14ac:dyDescent="0.2">
      <c r="A37" s="55" t="s">
        <v>26</v>
      </c>
      <c r="B37" s="42">
        <v>9298</v>
      </c>
      <c r="C37" s="42">
        <v>883</v>
      </c>
      <c r="D37" s="42">
        <v>8276</v>
      </c>
      <c r="E37" s="42">
        <v>107</v>
      </c>
      <c r="F37" s="42">
        <v>26</v>
      </c>
      <c r="G37" s="42">
        <v>6</v>
      </c>
      <c r="H37" s="55" t="s">
        <v>26</v>
      </c>
      <c r="I37" s="40">
        <v>14962</v>
      </c>
      <c r="J37" s="40">
        <v>1640</v>
      </c>
      <c r="K37" s="40">
        <v>13128</v>
      </c>
      <c r="L37" s="40">
        <v>102</v>
      </c>
      <c r="M37" s="40">
        <v>81</v>
      </c>
      <c r="N37" s="43">
        <v>4</v>
      </c>
      <c r="O37" s="40">
        <v>7</v>
      </c>
      <c r="P37" s="55" t="s">
        <v>26</v>
      </c>
      <c r="Q37" s="40">
        <v>10744</v>
      </c>
      <c r="R37" s="64">
        <v>0.75</v>
      </c>
      <c r="S37" s="64">
        <v>3.94</v>
      </c>
      <c r="T37" s="64">
        <v>0.04</v>
      </c>
      <c r="U37" s="64">
        <v>0.04</v>
      </c>
      <c r="V37" s="64">
        <v>0.03</v>
      </c>
      <c r="W37" s="40">
        <v>0</v>
      </c>
      <c r="X37" s="12"/>
    </row>
    <row r="38" spans="1:24" ht="12" customHeight="1" x14ac:dyDescent="0.2">
      <c r="A38" s="55" t="s">
        <v>27</v>
      </c>
      <c r="B38" s="42">
        <v>8099</v>
      </c>
      <c r="C38" s="42">
        <v>562</v>
      </c>
      <c r="D38" s="42">
        <v>7358</v>
      </c>
      <c r="E38" s="42">
        <v>117</v>
      </c>
      <c r="F38" s="42">
        <v>56</v>
      </c>
      <c r="G38" s="42">
        <v>6</v>
      </c>
      <c r="H38" s="55" t="s">
        <v>27</v>
      </c>
      <c r="I38" s="40">
        <v>10754</v>
      </c>
      <c r="J38" s="40">
        <v>785</v>
      </c>
      <c r="K38" s="40">
        <v>9750</v>
      </c>
      <c r="L38" s="40">
        <v>126</v>
      </c>
      <c r="M38" s="40">
        <v>86</v>
      </c>
      <c r="N38" s="43">
        <v>6</v>
      </c>
      <c r="O38" s="40">
        <v>1</v>
      </c>
      <c r="P38" s="55" t="s">
        <v>27</v>
      </c>
      <c r="Q38" s="40">
        <v>7832</v>
      </c>
      <c r="R38" s="64">
        <v>0.34</v>
      </c>
      <c r="S38" s="64">
        <v>3.05</v>
      </c>
      <c r="T38" s="64">
        <v>0.05</v>
      </c>
      <c r="U38" s="64">
        <v>0.03</v>
      </c>
      <c r="V38" s="64">
        <v>0.02</v>
      </c>
      <c r="W38" s="40">
        <v>0</v>
      </c>
      <c r="X38" s="12"/>
    </row>
    <row r="39" spans="1:24" ht="12" customHeight="1" x14ac:dyDescent="0.2">
      <c r="A39" s="55" t="s">
        <v>28</v>
      </c>
      <c r="B39" s="42">
        <v>6264</v>
      </c>
      <c r="C39" s="42">
        <v>277</v>
      </c>
      <c r="D39" s="42">
        <v>5804</v>
      </c>
      <c r="E39" s="42">
        <v>147</v>
      </c>
      <c r="F39" s="42">
        <v>32</v>
      </c>
      <c r="G39" s="42">
        <v>4</v>
      </c>
      <c r="H39" s="55" t="s">
        <v>28</v>
      </c>
      <c r="I39" s="40">
        <v>8377</v>
      </c>
      <c r="J39" s="40">
        <v>503</v>
      </c>
      <c r="K39" s="40">
        <v>7601</v>
      </c>
      <c r="L39" s="40">
        <v>178</v>
      </c>
      <c r="M39" s="40">
        <v>88</v>
      </c>
      <c r="N39" s="43">
        <v>2</v>
      </c>
      <c r="O39" s="40">
        <v>5</v>
      </c>
      <c r="P39" s="55" t="s">
        <v>28</v>
      </c>
      <c r="Q39" s="40">
        <v>5890</v>
      </c>
      <c r="R39" s="64">
        <v>0.21</v>
      </c>
      <c r="S39" s="64">
        <v>2.3199999999999998</v>
      </c>
      <c r="T39" s="64">
        <v>0.06</v>
      </c>
      <c r="U39" s="64">
        <v>0.02</v>
      </c>
      <c r="V39" s="64">
        <v>0.01</v>
      </c>
      <c r="W39" s="40">
        <v>0</v>
      </c>
      <c r="X39" s="12"/>
    </row>
    <row r="40" spans="1:24" ht="12" customHeight="1" x14ac:dyDescent="0.2">
      <c r="A40" s="55" t="s">
        <v>29</v>
      </c>
      <c r="B40" s="42">
        <v>5219</v>
      </c>
      <c r="C40" s="42">
        <v>175</v>
      </c>
      <c r="D40" s="42">
        <v>4725</v>
      </c>
      <c r="E40" s="42">
        <v>256</v>
      </c>
      <c r="F40" s="42">
        <v>57</v>
      </c>
      <c r="G40" s="42">
        <v>6</v>
      </c>
      <c r="H40" s="55" t="s">
        <v>29</v>
      </c>
      <c r="I40" s="40">
        <v>7321</v>
      </c>
      <c r="J40" s="40">
        <v>306</v>
      </c>
      <c r="K40" s="40">
        <v>6648</v>
      </c>
      <c r="L40" s="40">
        <v>289</v>
      </c>
      <c r="M40" s="40">
        <v>74</v>
      </c>
      <c r="N40" s="43">
        <v>0</v>
      </c>
      <c r="O40" s="40">
        <v>4</v>
      </c>
      <c r="P40" s="55" t="s">
        <v>29</v>
      </c>
      <c r="Q40" s="40">
        <v>4283</v>
      </c>
      <c r="R40" s="64">
        <v>0.12</v>
      </c>
      <c r="S40" s="64">
        <v>1.68</v>
      </c>
      <c r="T40" s="64">
        <v>7.0000000000000007E-2</v>
      </c>
      <c r="U40" s="64">
        <v>0.02</v>
      </c>
      <c r="V40" s="64">
        <v>0.01</v>
      </c>
      <c r="W40" s="40">
        <v>0</v>
      </c>
      <c r="X40" s="12"/>
    </row>
    <row r="41" spans="1:24" ht="12" customHeight="1" x14ac:dyDescent="0.2">
      <c r="A41" s="55" t="s">
        <v>30</v>
      </c>
      <c r="B41" s="42">
        <v>3710</v>
      </c>
      <c r="C41" s="42">
        <v>69</v>
      </c>
      <c r="D41" s="42">
        <v>3351</v>
      </c>
      <c r="E41" s="42">
        <v>261</v>
      </c>
      <c r="F41" s="42">
        <v>29</v>
      </c>
      <c r="G41" s="43">
        <v>0</v>
      </c>
      <c r="H41" s="55" t="s">
        <v>30</v>
      </c>
      <c r="I41" s="40">
        <v>5218</v>
      </c>
      <c r="J41" s="40">
        <v>187</v>
      </c>
      <c r="K41" s="40">
        <v>4698</v>
      </c>
      <c r="L41" s="40">
        <v>287</v>
      </c>
      <c r="M41" s="40">
        <v>38</v>
      </c>
      <c r="N41" s="43">
        <v>3</v>
      </c>
      <c r="O41" s="40">
        <v>5</v>
      </c>
      <c r="P41" s="55" t="s">
        <v>30</v>
      </c>
      <c r="Q41" s="40">
        <v>3775</v>
      </c>
      <c r="R41" s="64">
        <v>7.0000000000000007E-2</v>
      </c>
      <c r="S41" s="64">
        <v>1.49</v>
      </c>
      <c r="T41" s="64">
        <v>0.09</v>
      </c>
      <c r="U41" s="64">
        <v>0.02</v>
      </c>
      <c r="V41" s="64">
        <v>0.01</v>
      </c>
      <c r="W41" s="40">
        <v>0</v>
      </c>
      <c r="X41" s="12"/>
    </row>
    <row r="42" spans="1:24" ht="12" customHeight="1" x14ac:dyDescent="0.2">
      <c r="A42" s="55" t="s">
        <v>31</v>
      </c>
      <c r="B42" s="42">
        <v>2843</v>
      </c>
      <c r="C42" s="42">
        <v>71</v>
      </c>
      <c r="D42" s="42">
        <v>2523</v>
      </c>
      <c r="E42" s="42">
        <v>206</v>
      </c>
      <c r="F42" s="42">
        <v>43</v>
      </c>
      <c r="G42" s="43">
        <v>0</v>
      </c>
      <c r="H42" s="55" t="s">
        <v>31</v>
      </c>
      <c r="I42" s="40">
        <v>3567</v>
      </c>
      <c r="J42" s="40">
        <v>95</v>
      </c>
      <c r="K42" s="40">
        <v>3126</v>
      </c>
      <c r="L42" s="40">
        <v>309</v>
      </c>
      <c r="M42" s="40">
        <v>33</v>
      </c>
      <c r="N42" s="43">
        <v>0</v>
      </c>
      <c r="O42" s="40">
        <v>4</v>
      </c>
      <c r="P42" s="55" t="s">
        <v>31</v>
      </c>
      <c r="Q42" s="40">
        <v>2751</v>
      </c>
      <c r="R42" s="64">
        <v>0.06</v>
      </c>
      <c r="S42" s="64">
        <v>1.02</v>
      </c>
      <c r="T42" s="64">
        <v>0.12</v>
      </c>
      <c r="U42" s="64">
        <v>0.02</v>
      </c>
      <c r="V42" s="64">
        <v>0.01</v>
      </c>
      <c r="W42" s="40">
        <v>0</v>
      </c>
      <c r="X42" s="12"/>
    </row>
    <row r="43" spans="1:24" ht="12" customHeight="1" x14ac:dyDescent="0.2">
      <c r="A43" s="55" t="s">
        <v>32</v>
      </c>
      <c r="B43" s="42">
        <v>1799</v>
      </c>
      <c r="C43" s="42">
        <v>48</v>
      </c>
      <c r="D43" s="42">
        <v>1520</v>
      </c>
      <c r="E43" s="42">
        <v>225</v>
      </c>
      <c r="F43" s="42">
        <v>6</v>
      </c>
      <c r="G43" s="43">
        <v>0</v>
      </c>
      <c r="H43" s="55" t="s">
        <v>32</v>
      </c>
      <c r="I43" s="40">
        <v>2399</v>
      </c>
      <c r="J43" s="40">
        <v>56</v>
      </c>
      <c r="K43" s="40">
        <v>2016</v>
      </c>
      <c r="L43" s="40">
        <v>301</v>
      </c>
      <c r="M43" s="40">
        <v>25</v>
      </c>
      <c r="N43" s="43">
        <v>0</v>
      </c>
      <c r="O43" s="40">
        <v>1</v>
      </c>
      <c r="P43" s="55" t="s">
        <v>32</v>
      </c>
      <c r="Q43" s="40">
        <v>1734</v>
      </c>
      <c r="R43" s="64">
        <v>0.03</v>
      </c>
      <c r="S43" s="64">
        <v>0.63</v>
      </c>
      <c r="T43" s="64">
        <v>0.1</v>
      </c>
      <c r="U43" s="64">
        <v>0.01</v>
      </c>
      <c r="V43" s="64">
        <v>0.01</v>
      </c>
      <c r="W43" s="40">
        <v>0</v>
      </c>
      <c r="X43" s="12"/>
    </row>
    <row r="44" spans="1:24" ht="12" customHeight="1" x14ac:dyDescent="0.2">
      <c r="A44" s="55" t="s">
        <v>33</v>
      </c>
      <c r="B44" s="42">
        <v>1195</v>
      </c>
      <c r="C44" s="42">
        <v>21</v>
      </c>
      <c r="D44" s="42">
        <v>949</v>
      </c>
      <c r="E44" s="42">
        <v>197</v>
      </c>
      <c r="F44" s="42">
        <v>18</v>
      </c>
      <c r="G44" s="42">
        <v>10</v>
      </c>
      <c r="H44" s="55" t="s">
        <v>33</v>
      </c>
      <c r="I44" s="40">
        <v>1698</v>
      </c>
      <c r="J44" s="40">
        <v>35</v>
      </c>
      <c r="K44" s="40">
        <v>1334</v>
      </c>
      <c r="L44" s="40">
        <v>305</v>
      </c>
      <c r="M44" s="40">
        <v>21</v>
      </c>
      <c r="N44" s="43">
        <v>1</v>
      </c>
      <c r="O44" s="40">
        <v>2</v>
      </c>
      <c r="P44" s="55" t="s">
        <v>33</v>
      </c>
      <c r="Q44" s="40">
        <v>1325</v>
      </c>
      <c r="R44" s="64">
        <v>0.02</v>
      </c>
      <c r="S44" s="64">
        <v>0.45</v>
      </c>
      <c r="T44" s="64">
        <v>0.11</v>
      </c>
      <c r="U44" s="64">
        <v>0.01</v>
      </c>
      <c r="V44" s="64">
        <v>0.01</v>
      </c>
      <c r="W44" s="40">
        <v>0</v>
      </c>
      <c r="X44" s="12"/>
    </row>
    <row r="45" spans="1:24" ht="12" customHeight="1" x14ac:dyDescent="0.2">
      <c r="A45" s="56" t="s">
        <v>34</v>
      </c>
      <c r="B45" s="42">
        <v>1176</v>
      </c>
      <c r="C45" s="42">
        <v>59</v>
      </c>
      <c r="D45" s="42">
        <v>709</v>
      </c>
      <c r="E45" s="42">
        <v>398</v>
      </c>
      <c r="F45" s="43">
        <v>0</v>
      </c>
      <c r="G45" s="42">
        <v>10</v>
      </c>
      <c r="H45" s="56" t="s">
        <v>34</v>
      </c>
      <c r="I45" s="40">
        <v>1854</v>
      </c>
      <c r="J45" s="40">
        <v>60</v>
      </c>
      <c r="K45" s="40">
        <v>1289</v>
      </c>
      <c r="L45" s="40">
        <v>486</v>
      </c>
      <c r="M45" s="40">
        <v>19</v>
      </c>
      <c r="N45" s="43">
        <v>0</v>
      </c>
      <c r="O45" s="43">
        <v>0</v>
      </c>
      <c r="P45" s="56" t="s">
        <v>34</v>
      </c>
      <c r="Q45" s="40">
        <v>1515</v>
      </c>
      <c r="R45" s="64">
        <v>0.02</v>
      </c>
      <c r="S45" s="64">
        <v>0.43</v>
      </c>
      <c r="T45" s="64">
        <v>0.2</v>
      </c>
      <c r="U45" s="40">
        <v>0</v>
      </c>
      <c r="V45" s="64">
        <v>0.01</v>
      </c>
      <c r="W45" s="40">
        <v>0</v>
      </c>
      <c r="X45" s="12"/>
    </row>
    <row r="46" spans="1:24" ht="10.5" customHeight="1" x14ac:dyDescent="0.2">
      <c r="A46" s="44"/>
      <c r="B46" s="42"/>
      <c r="C46" s="42"/>
      <c r="D46" s="42"/>
      <c r="E46" s="42"/>
      <c r="F46" s="42"/>
      <c r="G46" s="42"/>
      <c r="H46" s="44"/>
      <c r="I46" s="40"/>
      <c r="J46" s="40"/>
      <c r="K46" s="40"/>
      <c r="L46" s="40"/>
      <c r="M46" s="40"/>
      <c r="N46" s="41"/>
      <c r="O46" s="50"/>
      <c r="P46" s="44"/>
      <c r="Q46" s="40"/>
      <c r="R46" s="40"/>
      <c r="S46" s="40"/>
      <c r="T46" s="40"/>
      <c r="U46" s="40"/>
      <c r="V46" s="40"/>
      <c r="W46" s="40"/>
      <c r="X46" s="12"/>
    </row>
    <row r="47" spans="1:24" ht="12" customHeight="1" x14ac:dyDescent="0.2">
      <c r="A47" s="54" t="s">
        <v>36</v>
      </c>
      <c r="B47" s="46">
        <f t="shared" ref="B47:G47" si="7">SUM(B49:B62)</f>
        <v>126169</v>
      </c>
      <c r="C47" s="46">
        <f t="shared" si="7"/>
        <v>58627</v>
      </c>
      <c r="D47" s="46">
        <f t="shared" si="7"/>
        <v>59999</v>
      </c>
      <c r="E47" s="46">
        <f t="shared" si="7"/>
        <v>6624</v>
      </c>
      <c r="F47" s="46">
        <f t="shared" si="7"/>
        <v>821</v>
      </c>
      <c r="G47" s="46">
        <f t="shared" si="7"/>
        <v>98</v>
      </c>
      <c r="H47" s="54" t="s">
        <v>36</v>
      </c>
      <c r="I47" s="12">
        <f t="shared" ref="I47:O47" si="8">SUM(I49:I62)</f>
        <v>173313</v>
      </c>
      <c r="J47" s="12">
        <f t="shared" si="8"/>
        <v>79859</v>
      </c>
      <c r="K47" s="12">
        <f t="shared" si="8"/>
        <v>83092</v>
      </c>
      <c r="L47" s="12">
        <f t="shared" si="8"/>
        <v>8661</v>
      </c>
      <c r="M47" s="12">
        <f t="shared" si="8"/>
        <v>1419</v>
      </c>
      <c r="N47" s="12">
        <f t="shared" si="8"/>
        <v>100</v>
      </c>
      <c r="O47" s="12">
        <f t="shared" si="8"/>
        <v>182</v>
      </c>
      <c r="P47" s="54" t="s">
        <v>36</v>
      </c>
      <c r="Q47" s="12">
        <f>SUM(Q49:Q62)</f>
        <v>108604</v>
      </c>
      <c r="R47" s="12">
        <v>49547</v>
      </c>
      <c r="S47" s="12">
        <v>51383</v>
      </c>
      <c r="T47" s="12">
        <v>6093</v>
      </c>
      <c r="U47" s="12">
        <v>795</v>
      </c>
      <c r="V47" s="12">
        <v>581</v>
      </c>
      <c r="W47" s="12">
        <v>205</v>
      </c>
      <c r="X47" s="12"/>
    </row>
    <row r="48" spans="1:24" ht="10.5" customHeight="1" x14ac:dyDescent="0.2">
      <c r="A48" s="12"/>
      <c r="B48" s="46"/>
      <c r="C48" s="46"/>
      <c r="D48" s="46"/>
      <c r="E48" s="46"/>
      <c r="F48" s="46"/>
      <c r="G48" s="46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2" customHeight="1" x14ac:dyDescent="0.2">
      <c r="A49" s="55" t="s">
        <v>21</v>
      </c>
      <c r="B49" s="42">
        <v>21345</v>
      </c>
      <c r="C49" s="42">
        <v>21243</v>
      </c>
      <c r="D49" s="42">
        <v>83</v>
      </c>
      <c r="E49" s="42">
        <v>15</v>
      </c>
      <c r="F49" s="42">
        <v>4</v>
      </c>
      <c r="G49" s="43">
        <v>0</v>
      </c>
      <c r="H49" s="55" t="s">
        <v>21</v>
      </c>
      <c r="I49" s="40">
        <v>26738</v>
      </c>
      <c r="J49" s="40">
        <v>26468</v>
      </c>
      <c r="K49" s="40">
        <v>216</v>
      </c>
      <c r="L49" s="40">
        <v>8</v>
      </c>
      <c r="M49" s="40">
        <v>14</v>
      </c>
      <c r="N49" s="40">
        <v>2</v>
      </c>
      <c r="O49" s="40">
        <v>30</v>
      </c>
      <c r="P49" s="55" t="s">
        <v>21</v>
      </c>
      <c r="Q49" s="40">
        <v>18739</v>
      </c>
      <c r="R49" s="64">
        <v>8.25</v>
      </c>
      <c r="S49" s="64">
        <v>7.0000000000000007E-2</v>
      </c>
      <c r="T49" s="64">
        <v>0.01</v>
      </c>
      <c r="U49" s="40">
        <v>0</v>
      </c>
      <c r="V49" s="40">
        <v>0</v>
      </c>
      <c r="W49" s="64">
        <v>0.02</v>
      </c>
      <c r="X49" s="12"/>
    </row>
    <row r="50" spans="1:24" ht="12" customHeight="1" x14ac:dyDescent="0.2">
      <c r="A50" s="55" t="s">
        <v>22</v>
      </c>
      <c r="B50" s="42">
        <v>22224</v>
      </c>
      <c r="C50" s="42">
        <v>19904</v>
      </c>
      <c r="D50" s="42">
        <v>2299</v>
      </c>
      <c r="E50" s="42">
        <v>15</v>
      </c>
      <c r="F50" s="43">
        <v>0</v>
      </c>
      <c r="G50" s="42">
        <v>6</v>
      </c>
      <c r="H50" s="55" t="s">
        <v>22</v>
      </c>
      <c r="I50" s="40">
        <v>26850</v>
      </c>
      <c r="J50" s="40">
        <v>24656</v>
      </c>
      <c r="K50" s="40">
        <v>2092</v>
      </c>
      <c r="L50" s="40">
        <v>28</v>
      </c>
      <c r="M50" s="40">
        <v>25</v>
      </c>
      <c r="N50" s="40">
        <v>13</v>
      </c>
      <c r="O50" s="40">
        <v>36</v>
      </c>
      <c r="P50" s="55" t="s">
        <v>22</v>
      </c>
      <c r="Q50" s="40">
        <v>16998</v>
      </c>
      <c r="R50" s="64">
        <v>6.99</v>
      </c>
      <c r="S50" s="64">
        <v>0.51</v>
      </c>
      <c r="T50" s="64">
        <v>0.01</v>
      </c>
      <c r="U50" s="40">
        <v>0</v>
      </c>
      <c r="V50" s="64">
        <v>0.04</v>
      </c>
      <c r="W50" s="64">
        <v>0.02</v>
      </c>
      <c r="X50" s="12"/>
    </row>
    <row r="51" spans="1:24" ht="12" customHeight="1" x14ac:dyDescent="0.2">
      <c r="A51" s="55" t="s">
        <v>23</v>
      </c>
      <c r="B51" s="42">
        <v>19306</v>
      </c>
      <c r="C51" s="42">
        <v>9947</v>
      </c>
      <c r="D51" s="42">
        <v>9226</v>
      </c>
      <c r="E51" s="42">
        <v>71</v>
      </c>
      <c r="F51" s="42">
        <v>51</v>
      </c>
      <c r="G51" s="42">
        <v>11</v>
      </c>
      <c r="H51" s="55" t="s">
        <v>23</v>
      </c>
      <c r="I51" s="40">
        <v>26264</v>
      </c>
      <c r="J51" s="40">
        <v>15938</v>
      </c>
      <c r="K51" s="40">
        <v>10125</v>
      </c>
      <c r="L51" s="40">
        <v>55</v>
      </c>
      <c r="M51" s="40">
        <v>86</v>
      </c>
      <c r="N51" s="40">
        <v>24</v>
      </c>
      <c r="O51" s="40">
        <v>36</v>
      </c>
      <c r="P51" s="55" t="s">
        <v>23</v>
      </c>
      <c r="Q51" s="40">
        <v>13532</v>
      </c>
      <c r="R51" s="64">
        <v>3.63</v>
      </c>
      <c r="S51" s="64">
        <v>2.31</v>
      </c>
      <c r="T51" s="64">
        <v>0.02</v>
      </c>
      <c r="U51" s="64">
        <v>0.02</v>
      </c>
      <c r="V51" s="64">
        <v>0.04</v>
      </c>
      <c r="W51" s="64">
        <v>0.01</v>
      </c>
      <c r="X51" s="12"/>
    </row>
    <row r="52" spans="1:24" ht="12" customHeight="1" x14ac:dyDescent="0.2">
      <c r="A52" s="55" t="s">
        <v>24</v>
      </c>
      <c r="B52" s="42">
        <v>14968</v>
      </c>
      <c r="C52" s="42">
        <v>3560</v>
      </c>
      <c r="D52" s="42">
        <v>11182</v>
      </c>
      <c r="E52" s="42">
        <v>138</v>
      </c>
      <c r="F52" s="42">
        <v>83</v>
      </c>
      <c r="G52" s="42">
        <v>5</v>
      </c>
      <c r="H52" s="55" t="s">
        <v>24</v>
      </c>
      <c r="I52" s="40">
        <v>22142</v>
      </c>
      <c r="J52" s="40">
        <v>6341</v>
      </c>
      <c r="K52" s="40">
        <v>15468</v>
      </c>
      <c r="L52" s="40">
        <v>150</v>
      </c>
      <c r="M52" s="40">
        <v>142</v>
      </c>
      <c r="N52" s="40">
        <v>19</v>
      </c>
      <c r="O52" s="40">
        <v>22</v>
      </c>
      <c r="P52" s="55" t="s">
        <v>24</v>
      </c>
      <c r="Q52" s="40">
        <v>12468</v>
      </c>
      <c r="R52" s="64">
        <v>1.56</v>
      </c>
      <c r="S52" s="64">
        <v>3.85</v>
      </c>
      <c r="T52" s="64">
        <v>0.04</v>
      </c>
      <c r="U52" s="64">
        <v>0.03</v>
      </c>
      <c r="V52" s="64">
        <v>0.05</v>
      </c>
      <c r="W52" s="64">
        <v>0.01</v>
      </c>
      <c r="X52" s="12"/>
    </row>
    <row r="53" spans="1:24" ht="12" customHeight="1" x14ac:dyDescent="0.2">
      <c r="A53" s="55" t="s">
        <v>25</v>
      </c>
      <c r="B53" s="42">
        <v>10514</v>
      </c>
      <c r="C53" s="42">
        <v>1246</v>
      </c>
      <c r="D53" s="42">
        <v>8904</v>
      </c>
      <c r="E53" s="42">
        <v>243</v>
      </c>
      <c r="F53" s="42">
        <v>110</v>
      </c>
      <c r="G53" s="42">
        <v>11</v>
      </c>
      <c r="H53" s="55" t="s">
        <v>25</v>
      </c>
      <c r="I53" s="40">
        <v>17819</v>
      </c>
      <c r="J53" s="40">
        <v>2579</v>
      </c>
      <c r="K53" s="40">
        <v>14755</v>
      </c>
      <c r="L53" s="40">
        <v>269</v>
      </c>
      <c r="M53" s="40">
        <v>195</v>
      </c>
      <c r="N53" s="40">
        <v>9</v>
      </c>
      <c r="O53" s="40">
        <v>12</v>
      </c>
      <c r="P53" s="55" t="s">
        <v>25</v>
      </c>
      <c r="Q53" s="40">
        <v>10798</v>
      </c>
      <c r="R53" s="64">
        <v>0.65</v>
      </c>
      <c r="S53" s="64">
        <v>4</v>
      </c>
      <c r="T53" s="64">
        <v>7.0000000000000007E-2</v>
      </c>
      <c r="U53" s="64">
        <v>0.05</v>
      </c>
      <c r="V53" s="64">
        <v>0.03</v>
      </c>
      <c r="W53" s="64">
        <v>0.01</v>
      </c>
      <c r="X53" s="12"/>
    </row>
    <row r="54" spans="1:24" ht="12" customHeight="1" x14ac:dyDescent="0.2">
      <c r="A54" s="55" t="s">
        <v>26</v>
      </c>
      <c r="B54" s="42">
        <v>8619</v>
      </c>
      <c r="C54" s="42">
        <v>676</v>
      </c>
      <c r="D54" s="42">
        <v>7641</v>
      </c>
      <c r="E54" s="42">
        <v>221</v>
      </c>
      <c r="F54" s="42">
        <v>76</v>
      </c>
      <c r="G54" s="42">
        <v>5</v>
      </c>
      <c r="H54" s="55" t="s">
        <v>26</v>
      </c>
      <c r="I54" s="40">
        <v>13579</v>
      </c>
      <c r="J54" s="40">
        <v>1186</v>
      </c>
      <c r="K54" s="40">
        <v>11775</v>
      </c>
      <c r="L54" s="40">
        <v>398</v>
      </c>
      <c r="M54" s="40">
        <v>199</v>
      </c>
      <c r="N54" s="40">
        <v>11</v>
      </c>
      <c r="O54" s="40">
        <v>10</v>
      </c>
      <c r="P54" s="55" t="s">
        <v>26</v>
      </c>
      <c r="Q54" s="40">
        <v>9225</v>
      </c>
      <c r="R54" s="64">
        <v>0.33</v>
      </c>
      <c r="S54" s="64">
        <v>3.58</v>
      </c>
      <c r="T54" s="64">
        <v>0.13</v>
      </c>
      <c r="U54" s="64">
        <v>0.05</v>
      </c>
      <c r="V54" s="64">
        <v>0.02</v>
      </c>
      <c r="W54" s="64">
        <v>0.01</v>
      </c>
      <c r="X54" s="12"/>
    </row>
    <row r="55" spans="1:24" ht="12" customHeight="1" x14ac:dyDescent="0.2">
      <c r="A55" s="55" t="s">
        <v>27</v>
      </c>
      <c r="B55" s="42">
        <v>8207</v>
      </c>
      <c r="C55" s="42">
        <v>716</v>
      </c>
      <c r="D55" s="42">
        <v>6860</v>
      </c>
      <c r="E55" s="42">
        <v>489</v>
      </c>
      <c r="F55" s="42">
        <v>132</v>
      </c>
      <c r="G55" s="42">
        <v>10</v>
      </c>
      <c r="H55" s="55" t="s">
        <v>27</v>
      </c>
      <c r="I55" s="40">
        <v>10051</v>
      </c>
      <c r="J55" s="40">
        <v>735</v>
      </c>
      <c r="K55" s="40">
        <v>8583</v>
      </c>
      <c r="L55" s="40">
        <v>541</v>
      </c>
      <c r="M55" s="40">
        <v>182</v>
      </c>
      <c r="N55" s="40">
        <v>6</v>
      </c>
      <c r="O55" s="40">
        <v>4</v>
      </c>
      <c r="P55" s="55" t="s">
        <v>27</v>
      </c>
      <c r="Q55" s="40">
        <v>6671</v>
      </c>
      <c r="R55" s="64">
        <v>0.17</v>
      </c>
      <c r="S55" s="64">
        <v>2.58</v>
      </c>
      <c r="T55" s="64">
        <v>0.16</v>
      </c>
      <c r="U55" s="64">
        <v>0.05</v>
      </c>
      <c r="V55" s="64">
        <v>0.02</v>
      </c>
      <c r="W55" s="40">
        <v>0</v>
      </c>
      <c r="X55" s="12"/>
    </row>
    <row r="56" spans="1:24" ht="12" customHeight="1" x14ac:dyDescent="0.2">
      <c r="A56" s="55" t="s">
        <v>28</v>
      </c>
      <c r="B56" s="42">
        <v>6075</v>
      </c>
      <c r="C56" s="42">
        <v>451</v>
      </c>
      <c r="D56" s="42">
        <v>4851</v>
      </c>
      <c r="E56" s="42">
        <v>671</v>
      </c>
      <c r="F56" s="42">
        <v>92</v>
      </c>
      <c r="G56" s="42">
        <v>10</v>
      </c>
      <c r="H56" s="55" t="s">
        <v>28</v>
      </c>
      <c r="I56" s="40">
        <v>8053</v>
      </c>
      <c r="J56" s="40">
        <v>536</v>
      </c>
      <c r="K56" s="40">
        <v>6641</v>
      </c>
      <c r="L56" s="40">
        <v>699</v>
      </c>
      <c r="M56" s="40">
        <v>166</v>
      </c>
      <c r="N56" s="40">
        <v>6</v>
      </c>
      <c r="O56" s="40">
        <v>5</v>
      </c>
      <c r="P56" s="55" t="s">
        <v>28</v>
      </c>
      <c r="Q56" s="40">
        <v>5286</v>
      </c>
      <c r="R56" s="64">
        <v>0.14000000000000001</v>
      </c>
      <c r="S56" s="64">
        <v>1.96</v>
      </c>
      <c r="T56" s="64">
        <v>0.19</v>
      </c>
      <c r="U56" s="64">
        <v>0.04</v>
      </c>
      <c r="V56" s="64">
        <v>0.02</v>
      </c>
      <c r="W56" s="40">
        <v>0</v>
      </c>
      <c r="X56" s="12"/>
    </row>
    <row r="57" spans="1:24" ht="12" customHeight="1" x14ac:dyDescent="0.2">
      <c r="A57" s="55" t="s">
        <v>29</v>
      </c>
      <c r="B57" s="42">
        <v>4979</v>
      </c>
      <c r="C57" s="42">
        <v>292</v>
      </c>
      <c r="D57" s="42">
        <v>3719</v>
      </c>
      <c r="E57" s="42">
        <v>877</v>
      </c>
      <c r="F57" s="42">
        <v>81</v>
      </c>
      <c r="G57" s="42">
        <v>10</v>
      </c>
      <c r="H57" s="55" t="s">
        <v>29</v>
      </c>
      <c r="I57" s="40">
        <v>7061</v>
      </c>
      <c r="J57" s="40">
        <v>468</v>
      </c>
      <c r="K57" s="40">
        <v>5414</v>
      </c>
      <c r="L57" s="40">
        <v>1022</v>
      </c>
      <c r="M57" s="40">
        <v>145</v>
      </c>
      <c r="N57" s="40">
        <v>6</v>
      </c>
      <c r="O57" s="40">
        <v>6</v>
      </c>
      <c r="P57" s="55" t="s">
        <v>29</v>
      </c>
      <c r="Q57" s="40">
        <v>4044</v>
      </c>
      <c r="R57" s="64">
        <v>0.1</v>
      </c>
      <c r="S57" s="64">
        <v>1.41</v>
      </c>
      <c r="T57" s="64">
        <v>0.24</v>
      </c>
      <c r="U57" s="64">
        <v>0.04</v>
      </c>
      <c r="V57" s="64">
        <v>0.01</v>
      </c>
      <c r="W57" s="40">
        <v>0</v>
      </c>
      <c r="X57" s="12"/>
    </row>
    <row r="58" spans="1:24" ht="12" customHeight="1" x14ac:dyDescent="0.2">
      <c r="A58" s="55" t="s">
        <v>30</v>
      </c>
      <c r="B58" s="42">
        <v>3491</v>
      </c>
      <c r="C58" s="42">
        <v>222</v>
      </c>
      <c r="D58" s="42">
        <v>2251</v>
      </c>
      <c r="E58" s="42">
        <v>922</v>
      </c>
      <c r="F58" s="42">
        <v>96</v>
      </c>
      <c r="G58" s="43">
        <v>0</v>
      </c>
      <c r="H58" s="55" t="s">
        <v>30</v>
      </c>
      <c r="I58" s="40">
        <v>4938</v>
      </c>
      <c r="J58" s="40">
        <v>311</v>
      </c>
      <c r="K58" s="40">
        <v>3453</v>
      </c>
      <c r="L58" s="40">
        <v>1069</v>
      </c>
      <c r="M58" s="40">
        <v>101</v>
      </c>
      <c r="N58" s="40">
        <v>1</v>
      </c>
      <c r="O58" s="40">
        <v>3</v>
      </c>
      <c r="P58" s="55" t="s">
        <v>30</v>
      </c>
      <c r="Q58" s="40">
        <v>3386</v>
      </c>
      <c r="R58" s="64">
        <v>0.09</v>
      </c>
      <c r="S58" s="64">
        <v>1.07</v>
      </c>
      <c r="T58" s="64">
        <v>0.31</v>
      </c>
      <c r="U58" s="64">
        <v>0.02</v>
      </c>
      <c r="V58" s="64">
        <v>0.01</v>
      </c>
      <c r="W58" s="40">
        <v>0</v>
      </c>
      <c r="X58" s="12"/>
    </row>
    <row r="59" spans="1:24" ht="12" customHeight="1" x14ac:dyDescent="0.2">
      <c r="A59" s="55" t="s">
        <v>31</v>
      </c>
      <c r="B59" s="42">
        <v>2638</v>
      </c>
      <c r="C59" s="42">
        <v>92</v>
      </c>
      <c r="D59" s="42">
        <v>1478</v>
      </c>
      <c r="E59" s="42">
        <v>1032</v>
      </c>
      <c r="F59" s="42">
        <v>31</v>
      </c>
      <c r="G59" s="42">
        <v>5</v>
      </c>
      <c r="H59" s="55" t="s">
        <v>31</v>
      </c>
      <c r="I59" s="40">
        <v>3684</v>
      </c>
      <c r="J59" s="40">
        <v>217</v>
      </c>
      <c r="K59" s="40">
        <v>2164</v>
      </c>
      <c r="L59" s="40">
        <v>1227</v>
      </c>
      <c r="M59" s="40">
        <v>69</v>
      </c>
      <c r="N59" s="40">
        <v>2</v>
      </c>
      <c r="O59" s="40">
        <v>5</v>
      </c>
      <c r="P59" s="55" t="s">
        <v>31</v>
      </c>
      <c r="Q59" s="40">
        <v>2772</v>
      </c>
      <c r="R59" s="64">
        <v>0.06</v>
      </c>
      <c r="S59" s="64">
        <v>0.73</v>
      </c>
      <c r="T59" s="64">
        <v>0.41</v>
      </c>
      <c r="U59" s="64">
        <v>0.01</v>
      </c>
      <c r="V59" s="64">
        <v>0.01</v>
      </c>
      <c r="W59" s="40">
        <v>0</v>
      </c>
      <c r="X59" s="12"/>
    </row>
    <row r="60" spans="1:24" ht="12" customHeight="1" x14ac:dyDescent="0.2">
      <c r="A60" s="55" t="s">
        <v>32</v>
      </c>
      <c r="B60" s="42">
        <v>1816</v>
      </c>
      <c r="C60" s="42">
        <v>87</v>
      </c>
      <c r="D60" s="42">
        <v>849</v>
      </c>
      <c r="E60" s="42">
        <v>836</v>
      </c>
      <c r="F60" s="42">
        <v>38</v>
      </c>
      <c r="G60" s="42">
        <v>6</v>
      </c>
      <c r="H60" s="55" t="s">
        <v>32</v>
      </c>
      <c r="I60" s="40">
        <v>2526</v>
      </c>
      <c r="J60" s="40">
        <v>170</v>
      </c>
      <c r="K60" s="40">
        <v>1256</v>
      </c>
      <c r="L60" s="40">
        <v>1048</v>
      </c>
      <c r="M60" s="40">
        <v>46</v>
      </c>
      <c r="N60" s="43">
        <v>0</v>
      </c>
      <c r="O60" s="40">
        <v>6</v>
      </c>
      <c r="P60" s="55" t="s">
        <v>32</v>
      </c>
      <c r="Q60" s="40">
        <v>1907</v>
      </c>
      <c r="R60" s="64">
        <v>0.04</v>
      </c>
      <c r="S60" s="64">
        <v>0.43</v>
      </c>
      <c r="T60" s="64">
        <v>0.36</v>
      </c>
      <c r="U60" s="64">
        <v>0.01</v>
      </c>
      <c r="V60" s="64">
        <v>0.01</v>
      </c>
      <c r="W60" s="40">
        <v>0</v>
      </c>
      <c r="X60" s="12"/>
    </row>
    <row r="61" spans="1:24" ht="12" customHeight="1" x14ac:dyDescent="0.2">
      <c r="A61" s="55" t="s">
        <v>33</v>
      </c>
      <c r="B61" s="42">
        <v>951</v>
      </c>
      <c r="C61" s="42">
        <v>73</v>
      </c>
      <c r="D61" s="42">
        <v>379</v>
      </c>
      <c r="E61" s="42">
        <v>475</v>
      </c>
      <c r="F61" s="42">
        <v>10</v>
      </c>
      <c r="G61" s="42">
        <v>14</v>
      </c>
      <c r="H61" s="55" t="s">
        <v>33</v>
      </c>
      <c r="I61" s="40">
        <v>1680</v>
      </c>
      <c r="J61" s="40">
        <v>117</v>
      </c>
      <c r="K61" s="40">
        <v>610</v>
      </c>
      <c r="L61" s="40">
        <v>923</v>
      </c>
      <c r="M61" s="40">
        <v>27</v>
      </c>
      <c r="N61" s="43">
        <v>0</v>
      </c>
      <c r="O61" s="40">
        <v>3</v>
      </c>
      <c r="P61" s="55" t="s">
        <v>33</v>
      </c>
      <c r="Q61" s="40">
        <v>1253</v>
      </c>
      <c r="R61" s="64">
        <v>0.02</v>
      </c>
      <c r="S61" s="64">
        <v>0.21</v>
      </c>
      <c r="T61" s="64">
        <v>0.31</v>
      </c>
      <c r="U61" s="64">
        <v>0.01</v>
      </c>
      <c r="V61" s="40">
        <v>0</v>
      </c>
      <c r="W61" s="40">
        <v>0</v>
      </c>
      <c r="X61" s="12"/>
    </row>
    <row r="62" spans="1:24" ht="12" customHeight="1" x14ac:dyDescent="0.2">
      <c r="A62" s="57" t="s">
        <v>34</v>
      </c>
      <c r="B62" s="47">
        <v>1036</v>
      </c>
      <c r="C62" s="47">
        <v>118</v>
      </c>
      <c r="D62" s="47">
        <v>277</v>
      </c>
      <c r="E62" s="47">
        <v>619</v>
      </c>
      <c r="F62" s="47">
        <v>17</v>
      </c>
      <c r="G62" s="47">
        <v>5</v>
      </c>
      <c r="H62" s="57" t="s">
        <v>34</v>
      </c>
      <c r="I62" s="48">
        <v>1928</v>
      </c>
      <c r="J62" s="48">
        <v>137</v>
      </c>
      <c r="K62" s="48">
        <v>540</v>
      </c>
      <c r="L62" s="48">
        <v>1224</v>
      </c>
      <c r="M62" s="48">
        <v>22</v>
      </c>
      <c r="N62" s="48">
        <v>1</v>
      </c>
      <c r="O62" s="48">
        <v>4</v>
      </c>
      <c r="P62" s="57" t="s">
        <v>34</v>
      </c>
      <c r="Q62" s="48">
        <v>1525</v>
      </c>
      <c r="R62" s="65">
        <v>0.03</v>
      </c>
      <c r="S62" s="65">
        <v>0.18</v>
      </c>
      <c r="T62" s="65">
        <v>0.45</v>
      </c>
      <c r="U62" s="48">
        <v>0</v>
      </c>
      <c r="V62" s="48">
        <v>0</v>
      </c>
      <c r="W62" s="48">
        <v>0</v>
      </c>
      <c r="X62" s="12"/>
    </row>
    <row r="63" spans="1:24" ht="12" customHeight="1" x14ac:dyDescent="0.2">
      <c r="A63" s="45" t="s">
        <v>39</v>
      </c>
      <c r="B63" s="46"/>
      <c r="C63" s="46"/>
      <c r="D63" s="46"/>
      <c r="E63" s="46"/>
      <c r="F63" s="46"/>
      <c r="G63" s="46"/>
      <c r="H63" s="45"/>
      <c r="I63" s="12"/>
      <c r="J63" s="12"/>
      <c r="K63" s="12"/>
      <c r="L63" s="12"/>
      <c r="M63" s="12"/>
      <c r="N63" s="12"/>
      <c r="O63" s="12"/>
      <c r="P63" s="45"/>
      <c r="Q63" s="12"/>
      <c r="R63" s="12"/>
      <c r="S63" s="12"/>
      <c r="T63" s="12"/>
      <c r="U63" s="12"/>
      <c r="V63" s="12"/>
      <c r="W63" s="12"/>
      <c r="X63" s="12"/>
    </row>
    <row r="64" spans="1:24" ht="12" customHeight="1" x14ac:dyDescent="0.2">
      <c r="A64" s="11"/>
      <c r="B64" s="51"/>
      <c r="C64" s="51"/>
      <c r="D64" s="51"/>
      <c r="E64" s="51"/>
      <c r="F64" s="51"/>
      <c r="G64" s="51"/>
      <c r="H64" s="11"/>
      <c r="I64" s="51"/>
      <c r="J64" s="51"/>
      <c r="K64" s="51"/>
      <c r="L64" s="51"/>
      <c r="M64" s="51"/>
      <c r="N64" s="51"/>
      <c r="O64" s="51"/>
      <c r="P64" s="11"/>
      <c r="Q64" s="51"/>
      <c r="R64" s="51"/>
      <c r="S64" s="51"/>
      <c r="T64" s="51"/>
      <c r="U64" s="51"/>
      <c r="V64" s="51"/>
      <c r="W64" s="51"/>
    </row>
    <row r="65" spans="1:62" ht="12" customHeight="1" x14ac:dyDescent="0.2">
      <c r="A65" s="11"/>
      <c r="B65" s="51"/>
      <c r="C65" s="51"/>
      <c r="D65" s="51"/>
      <c r="E65" s="51"/>
      <c r="F65" s="51"/>
      <c r="G65" s="51"/>
      <c r="H65" s="11"/>
      <c r="I65" s="51"/>
      <c r="J65" s="51"/>
      <c r="K65" s="51"/>
      <c r="L65" s="51"/>
      <c r="M65" s="51"/>
      <c r="N65" s="51"/>
      <c r="O65" s="51"/>
      <c r="P65" s="11"/>
      <c r="Q65" s="51"/>
      <c r="R65" s="51"/>
      <c r="S65" s="51"/>
      <c r="T65" s="51"/>
      <c r="U65" s="51"/>
      <c r="V65" s="51"/>
      <c r="W65" s="51"/>
    </row>
    <row r="66" spans="1:62" ht="12" customHeight="1" x14ac:dyDescent="0.2">
      <c r="A66" s="11"/>
      <c r="B66" s="51"/>
      <c r="C66" s="51"/>
      <c r="D66" s="51"/>
      <c r="E66" s="51"/>
      <c r="F66" s="51"/>
      <c r="G66" s="51"/>
      <c r="H66" s="11"/>
      <c r="I66" s="51"/>
      <c r="J66" s="51"/>
      <c r="K66" s="51"/>
      <c r="L66" s="51"/>
      <c r="M66" s="51"/>
      <c r="N66" s="51"/>
      <c r="O66" s="51"/>
      <c r="P66" s="11"/>
      <c r="Q66" s="51"/>
      <c r="R66" s="51"/>
      <c r="S66" s="51"/>
      <c r="T66" s="51"/>
      <c r="U66" s="51"/>
      <c r="V66" s="51"/>
      <c r="W66" s="51"/>
    </row>
    <row r="67" spans="1:62" ht="12" customHeight="1" x14ac:dyDescent="0.2">
      <c r="A67" s="11"/>
      <c r="B67" s="51"/>
      <c r="C67" s="51"/>
      <c r="D67" s="51"/>
      <c r="E67" s="51"/>
      <c r="F67" s="51"/>
      <c r="G67" s="51"/>
      <c r="H67" s="11"/>
      <c r="I67" s="51"/>
      <c r="J67" s="51"/>
      <c r="K67" s="51"/>
      <c r="L67" s="51"/>
      <c r="M67" s="51"/>
      <c r="N67" s="51"/>
      <c r="O67" s="51"/>
      <c r="P67" s="11"/>
      <c r="Q67" s="51"/>
      <c r="R67" s="51"/>
      <c r="S67" s="51"/>
      <c r="T67" s="51"/>
      <c r="U67" s="51"/>
      <c r="V67" s="51"/>
      <c r="W67" s="51"/>
    </row>
    <row r="68" spans="1:62" ht="12" customHeight="1" x14ac:dyDescent="0.2">
      <c r="A68" s="11"/>
      <c r="B68" s="51"/>
      <c r="C68" s="51"/>
      <c r="D68" s="51"/>
      <c r="E68" s="51"/>
      <c r="F68" s="51"/>
      <c r="G68" s="51"/>
      <c r="H68" s="11"/>
      <c r="I68" s="51"/>
      <c r="J68" s="51"/>
      <c r="K68" s="51"/>
      <c r="L68" s="51"/>
      <c r="M68" s="51"/>
      <c r="N68" s="51"/>
      <c r="O68" s="51"/>
      <c r="P68" s="11"/>
      <c r="Q68" s="51"/>
      <c r="R68" s="51"/>
      <c r="S68" s="51"/>
      <c r="T68" s="51"/>
      <c r="U68" s="51"/>
      <c r="V68" s="51"/>
      <c r="W68" s="51"/>
    </row>
    <row r="69" spans="1:62" ht="12" customHeight="1" x14ac:dyDescent="0.2">
      <c r="A69" s="11"/>
      <c r="B69" s="51"/>
      <c r="C69" s="51"/>
      <c r="D69" s="51"/>
      <c r="E69" s="51"/>
      <c r="F69" s="51"/>
      <c r="G69" s="51"/>
      <c r="H69" s="11"/>
      <c r="I69" s="51"/>
      <c r="J69" s="51"/>
      <c r="K69" s="51"/>
      <c r="L69" s="51"/>
      <c r="M69" s="51"/>
      <c r="N69" s="51"/>
      <c r="O69" s="51"/>
      <c r="P69" s="11"/>
      <c r="Q69" s="51"/>
      <c r="R69" s="51"/>
      <c r="S69" s="51"/>
      <c r="T69" s="51"/>
      <c r="U69" s="51"/>
      <c r="V69" s="51"/>
      <c r="W69" s="51"/>
    </row>
    <row r="70" spans="1:62" ht="12" customHeight="1" x14ac:dyDescent="0.2">
      <c r="A70" s="11"/>
      <c r="B70" s="51"/>
      <c r="C70" s="51"/>
      <c r="D70" s="51"/>
      <c r="E70" s="51"/>
      <c r="F70" s="51"/>
      <c r="G70" s="51"/>
      <c r="H70" s="11"/>
      <c r="I70" s="51"/>
      <c r="J70" s="51"/>
      <c r="K70" s="51"/>
      <c r="L70" s="51"/>
      <c r="M70" s="51"/>
      <c r="N70" s="51"/>
      <c r="O70" s="51"/>
      <c r="P70" s="11"/>
      <c r="Q70" s="51"/>
      <c r="R70" s="51"/>
      <c r="S70" s="51"/>
      <c r="T70" s="51"/>
      <c r="U70" s="51"/>
      <c r="V70" s="51"/>
      <c r="W70" s="51"/>
    </row>
    <row r="71" spans="1:62" s="11" customFormat="1" ht="12" customHeight="1" x14ac:dyDescent="0.2">
      <c r="B71" s="51"/>
      <c r="C71" s="51"/>
      <c r="D71" s="51"/>
      <c r="E71" s="51"/>
      <c r="F71" s="51"/>
      <c r="G71" s="51"/>
      <c r="I71" s="51"/>
      <c r="J71" s="51"/>
      <c r="K71" s="51"/>
      <c r="L71" s="51"/>
      <c r="M71" s="51"/>
      <c r="N71" s="51"/>
      <c r="O71" s="51"/>
      <c r="Q71" s="51"/>
      <c r="R71" s="51"/>
      <c r="S71" s="51"/>
      <c r="T71" s="51"/>
      <c r="U71" s="51"/>
      <c r="V71" s="51"/>
      <c r="W71" s="51"/>
      <c r="BJ71" s="3"/>
    </row>
    <row r="72" spans="1:62" s="11" customFormat="1" ht="12" customHeight="1" x14ac:dyDescent="0.2">
      <c r="B72" s="51"/>
      <c r="C72" s="51"/>
      <c r="D72" s="51"/>
      <c r="E72" s="51"/>
      <c r="F72" s="51"/>
      <c r="G72" s="51"/>
      <c r="I72" s="51"/>
      <c r="J72" s="51"/>
      <c r="K72" s="51"/>
      <c r="L72" s="51"/>
      <c r="M72" s="51"/>
      <c r="N72" s="51"/>
      <c r="O72" s="51"/>
      <c r="Q72" s="51"/>
      <c r="R72" s="51"/>
      <c r="S72" s="51"/>
      <c r="T72" s="51"/>
      <c r="U72" s="51"/>
      <c r="V72" s="51"/>
      <c r="W72" s="51"/>
      <c r="BJ72" s="3"/>
    </row>
    <row r="73" spans="1:62" s="11" customFormat="1" ht="12" customHeight="1" x14ac:dyDescent="0.2">
      <c r="B73" s="51"/>
      <c r="C73" s="51"/>
      <c r="D73" s="51"/>
      <c r="E73" s="51"/>
      <c r="F73" s="51"/>
      <c r="G73" s="51"/>
      <c r="I73" s="51"/>
      <c r="J73" s="51"/>
      <c r="K73" s="51"/>
      <c r="L73" s="51"/>
      <c r="M73" s="51"/>
      <c r="N73" s="51"/>
      <c r="O73" s="51"/>
      <c r="Q73" s="51"/>
      <c r="R73" s="51"/>
      <c r="S73" s="51"/>
      <c r="T73" s="51"/>
      <c r="U73" s="51"/>
      <c r="V73" s="51"/>
      <c r="W73" s="51"/>
      <c r="BJ73" s="3"/>
    </row>
    <row r="74" spans="1:62" s="11" customFormat="1" ht="12" customHeight="1" x14ac:dyDescent="0.2">
      <c r="B74" s="51"/>
      <c r="C74" s="51"/>
      <c r="D74" s="51"/>
      <c r="E74" s="51"/>
      <c r="F74" s="51"/>
      <c r="G74" s="51"/>
      <c r="I74" s="51"/>
      <c r="J74" s="51"/>
      <c r="K74" s="51"/>
      <c r="L74" s="51"/>
      <c r="M74" s="51"/>
      <c r="N74" s="51"/>
      <c r="O74" s="51"/>
      <c r="Q74" s="51"/>
      <c r="R74" s="51"/>
      <c r="S74" s="51"/>
      <c r="T74" s="51"/>
      <c r="U74" s="51"/>
      <c r="V74" s="51"/>
      <c r="W74" s="51"/>
      <c r="BJ74" s="3"/>
    </row>
    <row r="75" spans="1:62" s="11" customFormat="1" ht="12" customHeight="1" x14ac:dyDescent="0.2">
      <c r="B75" s="51"/>
      <c r="C75" s="51"/>
      <c r="D75" s="51"/>
      <c r="E75" s="51"/>
      <c r="F75" s="51"/>
      <c r="G75" s="51"/>
      <c r="I75" s="51"/>
      <c r="J75" s="51"/>
      <c r="K75" s="51"/>
      <c r="L75" s="51"/>
      <c r="M75" s="51"/>
      <c r="N75" s="51"/>
      <c r="O75" s="51"/>
      <c r="Q75" s="51"/>
      <c r="R75" s="51"/>
      <c r="S75" s="51"/>
      <c r="T75" s="51"/>
      <c r="U75" s="51"/>
      <c r="V75" s="51"/>
      <c r="W75" s="51"/>
      <c r="BJ75" s="3"/>
    </row>
    <row r="76" spans="1:62" s="11" customFormat="1" ht="12" customHeight="1" x14ac:dyDescent="0.2">
      <c r="B76" s="51"/>
      <c r="C76" s="51"/>
      <c r="D76" s="51"/>
      <c r="E76" s="51"/>
      <c r="F76" s="51"/>
      <c r="G76" s="51"/>
      <c r="I76" s="51"/>
      <c r="J76" s="51"/>
      <c r="K76" s="51"/>
      <c r="L76" s="51"/>
      <c r="M76" s="51"/>
      <c r="N76" s="51"/>
      <c r="O76" s="51"/>
      <c r="Q76" s="51"/>
      <c r="R76" s="51"/>
      <c r="S76" s="51"/>
      <c r="T76" s="51"/>
      <c r="U76" s="51"/>
      <c r="V76" s="51"/>
      <c r="W76" s="51"/>
      <c r="BJ76" s="3"/>
    </row>
    <row r="77" spans="1:62" s="11" customFormat="1" ht="12" customHeight="1" x14ac:dyDescent="0.2">
      <c r="B77" s="51"/>
      <c r="C77" s="51"/>
      <c r="D77" s="51"/>
      <c r="E77" s="51"/>
      <c r="F77" s="51"/>
      <c r="G77" s="51"/>
      <c r="I77" s="51"/>
      <c r="J77" s="51"/>
      <c r="K77" s="51"/>
      <c r="L77" s="51"/>
      <c r="M77" s="51"/>
      <c r="N77" s="51"/>
      <c r="O77" s="51"/>
      <c r="Q77" s="51"/>
      <c r="R77" s="51"/>
      <c r="S77" s="51"/>
      <c r="T77" s="51"/>
      <c r="U77" s="51"/>
      <c r="V77" s="51"/>
      <c r="W77" s="51"/>
      <c r="BJ77" s="3"/>
    </row>
    <row r="78" spans="1:62" s="11" customFormat="1" ht="12" customHeight="1" x14ac:dyDescent="0.2">
      <c r="B78" s="51"/>
      <c r="C78" s="51"/>
      <c r="D78" s="51"/>
      <c r="E78" s="51"/>
      <c r="F78" s="51"/>
      <c r="G78" s="51"/>
      <c r="I78" s="51"/>
      <c r="J78" s="51"/>
      <c r="K78" s="51"/>
      <c r="L78" s="51"/>
      <c r="M78" s="51"/>
      <c r="N78" s="51"/>
      <c r="O78" s="51"/>
      <c r="Q78" s="51"/>
      <c r="R78" s="51"/>
      <c r="S78" s="51"/>
      <c r="T78" s="51"/>
      <c r="U78" s="51"/>
      <c r="V78" s="51"/>
      <c r="W78" s="51"/>
      <c r="BJ78" s="3"/>
    </row>
    <row r="79" spans="1:62" s="11" customFormat="1" ht="12" customHeight="1" x14ac:dyDescent="0.2">
      <c r="B79" s="51"/>
      <c r="C79" s="51"/>
      <c r="D79" s="51"/>
      <c r="E79" s="51"/>
      <c r="F79" s="51"/>
      <c r="G79" s="51"/>
      <c r="I79" s="51"/>
      <c r="J79" s="51"/>
      <c r="K79" s="51"/>
      <c r="L79" s="51"/>
      <c r="M79" s="51"/>
      <c r="N79" s="51"/>
      <c r="O79" s="51"/>
      <c r="Q79" s="51"/>
      <c r="R79" s="51"/>
      <c r="S79" s="51"/>
      <c r="T79" s="51"/>
      <c r="U79" s="51"/>
      <c r="V79" s="51"/>
      <c r="W79" s="51"/>
      <c r="BJ79" s="3"/>
    </row>
    <row r="80" spans="1:62" s="11" customFormat="1" ht="12" customHeight="1" x14ac:dyDescent="0.2">
      <c r="B80" s="51"/>
      <c r="C80" s="51"/>
      <c r="D80" s="51"/>
      <c r="E80" s="51"/>
      <c r="F80" s="51"/>
      <c r="G80" s="51"/>
      <c r="I80" s="51"/>
      <c r="J80" s="51"/>
      <c r="K80" s="51"/>
      <c r="L80" s="51"/>
      <c r="M80" s="51"/>
      <c r="N80" s="51"/>
      <c r="O80" s="51"/>
      <c r="Q80" s="51"/>
      <c r="R80" s="51"/>
      <c r="S80" s="51"/>
      <c r="T80" s="51"/>
      <c r="U80" s="51"/>
      <c r="V80" s="51"/>
      <c r="W80" s="51"/>
      <c r="BJ80" s="3"/>
    </row>
    <row r="81" spans="2:62" s="11" customFormat="1" ht="12" customHeight="1" x14ac:dyDescent="0.2">
      <c r="B81" s="51"/>
      <c r="C81" s="51"/>
      <c r="D81" s="51"/>
      <c r="E81" s="51"/>
      <c r="F81" s="51"/>
      <c r="G81" s="51"/>
      <c r="I81" s="51"/>
      <c r="J81" s="51"/>
      <c r="K81" s="51"/>
      <c r="L81" s="51"/>
      <c r="M81" s="51"/>
      <c r="N81" s="51"/>
      <c r="O81" s="51"/>
      <c r="Q81" s="51"/>
      <c r="R81" s="51"/>
      <c r="S81" s="51"/>
      <c r="T81" s="51"/>
      <c r="U81" s="51"/>
      <c r="V81" s="51"/>
      <c r="W81" s="51"/>
      <c r="BJ81" s="3"/>
    </row>
    <row r="82" spans="2:62" s="11" customFormat="1" ht="12" customHeight="1" x14ac:dyDescent="0.2">
      <c r="B82" s="51"/>
      <c r="C82" s="51"/>
      <c r="D82" s="51"/>
      <c r="E82" s="51"/>
      <c r="F82" s="51"/>
      <c r="G82" s="51"/>
      <c r="I82" s="51"/>
      <c r="J82" s="51"/>
      <c r="K82" s="51"/>
      <c r="L82" s="51"/>
      <c r="M82" s="51"/>
      <c r="N82" s="51"/>
      <c r="O82" s="51"/>
      <c r="Q82" s="51"/>
      <c r="R82" s="51"/>
      <c r="S82" s="51"/>
      <c r="T82" s="51"/>
      <c r="U82" s="51"/>
      <c r="V82" s="51"/>
      <c r="W82" s="51"/>
      <c r="BJ82" s="3"/>
    </row>
    <row r="83" spans="2:62" s="11" customFormat="1" ht="12" customHeight="1" x14ac:dyDescent="0.2">
      <c r="B83" s="51"/>
      <c r="C83" s="51"/>
      <c r="D83" s="51"/>
      <c r="E83" s="51"/>
      <c r="F83" s="51"/>
      <c r="G83" s="51"/>
      <c r="I83" s="51"/>
      <c r="J83" s="51"/>
      <c r="K83" s="51"/>
      <c r="L83" s="51"/>
      <c r="M83" s="51"/>
      <c r="N83" s="51"/>
      <c r="O83" s="51"/>
      <c r="Q83" s="51"/>
      <c r="R83" s="51"/>
      <c r="S83" s="51"/>
      <c r="T83" s="51"/>
      <c r="U83" s="51"/>
      <c r="V83" s="51"/>
      <c r="W83" s="51"/>
    </row>
    <row r="84" spans="2:62" s="11" customFormat="1" ht="12" customHeight="1" x14ac:dyDescent="0.2">
      <c r="B84" s="51"/>
      <c r="C84" s="51"/>
      <c r="D84" s="51"/>
      <c r="E84" s="51"/>
      <c r="F84" s="51"/>
      <c r="G84" s="51"/>
      <c r="I84" s="51"/>
      <c r="J84" s="51"/>
      <c r="K84" s="51"/>
      <c r="L84" s="51"/>
      <c r="M84" s="51"/>
      <c r="N84" s="51"/>
      <c r="O84" s="51"/>
      <c r="Q84" s="51"/>
      <c r="R84" s="51"/>
      <c r="S84" s="51"/>
      <c r="T84" s="51"/>
      <c r="U84" s="51"/>
      <c r="V84" s="51"/>
      <c r="W84" s="51"/>
    </row>
    <row r="85" spans="2:62" s="11" customFormat="1" ht="12" customHeight="1" x14ac:dyDescent="0.2">
      <c r="B85" s="51"/>
      <c r="C85" s="51"/>
      <c r="D85" s="51"/>
      <c r="E85" s="51"/>
      <c r="F85" s="51"/>
      <c r="G85" s="51"/>
      <c r="I85" s="51"/>
      <c r="J85" s="51"/>
      <c r="K85" s="51"/>
      <c r="L85" s="51"/>
      <c r="M85" s="51"/>
      <c r="N85" s="51"/>
      <c r="O85" s="51"/>
      <c r="Q85" s="51"/>
      <c r="R85" s="51"/>
      <c r="S85" s="51"/>
      <c r="T85" s="51"/>
      <c r="U85" s="51"/>
      <c r="V85" s="51"/>
      <c r="W85" s="51"/>
    </row>
    <row r="86" spans="2:62" s="11" customFormat="1" ht="12" customHeight="1" x14ac:dyDescent="0.2">
      <c r="B86" s="51"/>
      <c r="C86" s="51"/>
      <c r="D86" s="51"/>
      <c r="E86" s="51"/>
      <c r="F86" s="51"/>
      <c r="G86" s="51"/>
      <c r="I86" s="51"/>
      <c r="J86" s="51"/>
      <c r="K86" s="51"/>
      <c r="L86" s="51"/>
      <c r="M86" s="51"/>
      <c r="N86" s="51"/>
      <c r="O86" s="51"/>
      <c r="Q86" s="51"/>
      <c r="R86" s="51"/>
      <c r="S86" s="51"/>
      <c r="T86" s="51"/>
      <c r="U86" s="51"/>
      <c r="V86" s="51"/>
      <c r="W86" s="51"/>
    </row>
    <row r="87" spans="2:62" s="11" customFormat="1" ht="12" customHeight="1" x14ac:dyDescent="0.2">
      <c r="B87" s="51"/>
      <c r="C87" s="51"/>
      <c r="D87" s="51"/>
      <c r="E87" s="51"/>
      <c r="F87" s="51"/>
      <c r="G87" s="51"/>
      <c r="I87" s="51"/>
      <c r="J87" s="51"/>
      <c r="K87" s="51"/>
      <c r="L87" s="51"/>
      <c r="M87" s="51"/>
      <c r="N87" s="51"/>
      <c r="O87" s="51"/>
      <c r="Q87" s="51"/>
      <c r="R87" s="51"/>
      <c r="S87" s="51"/>
      <c r="T87" s="51"/>
      <c r="U87" s="51"/>
      <c r="V87" s="51"/>
      <c r="W87" s="51"/>
    </row>
    <row r="88" spans="2:62" s="11" customFormat="1" ht="12" customHeight="1" x14ac:dyDescent="0.2">
      <c r="B88" s="51"/>
      <c r="C88" s="51"/>
      <c r="D88" s="51"/>
      <c r="E88" s="51"/>
      <c r="F88" s="51"/>
      <c r="G88" s="51"/>
      <c r="I88" s="51"/>
      <c r="J88" s="51"/>
      <c r="K88" s="51"/>
      <c r="L88" s="51"/>
      <c r="M88" s="51"/>
      <c r="N88" s="51"/>
      <c r="O88" s="51"/>
      <c r="Q88" s="51"/>
      <c r="R88" s="51"/>
      <c r="S88" s="51"/>
      <c r="T88" s="51"/>
      <c r="U88" s="51"/>
      <c r="V88" s="51"/>
      <c r="W88" s="51"/>
    </row>
    <row r="89" spans="2:62" s="11" customFormat="1" ht="12" customHeight="1" x14ac:dyDescent="0.2">
      <c r="B89" s="51"/>
      <c r="C89" s="51"/>
      <c r="D89" s="51"/>
      <c r="E89" s="51"/>
      <c r="F89" s="51"/>
      <c r="G89" s="51"/>
      <c r="I89" s="51"/>
      <c r="J89" s="51"/>
      <c r="K89" s="51"/>
      <c r="L89" s="51"/>
      <c r="M89" s="51"/>
      <c r="N89" s="51"/>
      <c r="O89" s="51"/>
      <c r="Q89" s="51"/>
      <c r="R89" s="51"/>
      <c r="S89" s="51"/>
      <c r="T89" s="51"/>
      <c r="U89" s="51"/>
      <c r="V89" s="51"/>
      <c r="W89" s="51"/>
    </row>
    <row r="90" spans="2:62" s="11" customFormat="1" ht="12" customHeight="1" x14ac:dyDescent="0.2">
      <c r="B90" s="51"/>
      <c r="C90" s="51"/>
      <c r="D90" s="51"/>
      <c r="E90" s="51"/>
      <c r="F90" s="51"/>
      <c r="G90" s="51"/>
      <c r="I90" s="51"/>
      <c r="J90" s="51"/>
      <c r="K90" s="51"/>
      <c r="L90" s="51"/>
      <c r="M90" s="51"/>
      <c r="N90" s="51"/>
      <c r="O90" s="51"/>
      <c r="Q90" s="51"/>
      <c r="R90" s="51"/>
      <c r="S90" s="51"/>
      <c r="T90" s="51"/>
      <c r="U90" s="51"/>
      <c r="V90" s="51"/>
      <c r="W90" s="51"/>
    </row>
    <row r="91" spans="2:62" s="11" customFormat="1" ht="12" customHeight="1" x14ac:dyDescent="0.2">
      <c r="B91" s="51"/>
      <c r="C91" s="51"/>
      <c r="D91" s="51"/>
      <c r="E91" s="51"/>
      <c r="F91" s="51"/>
      <c r="G91" s="51"/>
      <c r="I91" s="51"/>
      <c r="J91" s="51"/>
      <c r="K91" s="51"/>
      <c r="L91" s="51"/>
      <c r="M91" s="51"/>
      <c r="N91" s="51"/>
      <c r="O91" s="51"/>
      <c r="Q91" s="51"/>
      <c r="R91" s="51"/>
      <c r="S91" s="51"/>
      <c r="T91" s="51"/>
      <c r="U91" s="51"/>
      <c r="V91" s="51"/>
      <c r="W91" s="51"/>
    </row>
    <row r="92" spans="2:62" s="11" customFormat="1" ht="12" customHeight="1" x14ac:dyDescent="0.2">
      <c r="B92" s="51"/>
      <c r="C92" s="51"/>
      <c r="D92" s="51"/>
      <c r="E92" s="51"/>
      <c r="F92" s="51"/>
      <c r="G92" s="51"/>
      <c r="I92" s="51"/>
      <c r="J92" s="51"/>
      <c r="K92" s="51"/>
      <c r="L92" s="51"/>
      <c r="M92" s="51"/>
      <c r="N92" s="51"/>
      <c r="O92" s="51"/>
      <c r="Q92" s="51"/>
      <c r="R92" s="51"/>
      <c r="S92" s="51"/>
      <c r="T92" s="51"/>
      <c r="U92" s="51"/>
      <c r="V92" s="51"/>
      <c r="W92" s="51"/>
    </row>
    <row r="93" spans="2:62" s="11" customFormat="1" ht="12" customHeight="1" x14ac:dyDescent="0.2">
      <c r="B93" s="51"/>
      <c r="C93" s="51"/>
      <c r="D93" s="51"/>
      <c r="E93" s="51"/>
      <c r="F93" s="51"/>
      <c r="G93" s="51"/>
      <c r="I93" s="51"/>
      <c r="J93" s="51"/>
      <c r="K93" s="51"/>
      <c r="L93" s="51"/>
      <c r="M93" s="51"/>
      <c r="N93" s="51"/>
      <c r="O93" s="51"/>
      <c r="Q93" s="51"/>
      <c r="R93" s="51"/>
      <c r="S93" s="51"/>
      <c r="T93" s="51"/>
      <c r="U93" s="51"/>
      <c r="V93" s="51"/>
      <c r="W93" s="51"/>
    </row>
    <row r="94" spans="2:62" s="11" customFormat="1" ht="12" customHeight="1" x14ac:dyDescent="0.2">
      <c r="B94" s="51"/>
      <c r="C94" s="51"/>
      <c r="D94" s="51"/>
      <c r="E94" s="51"/>
      <c r="F94" s="51"/>
      <c r="G94" s="51"/>
      <c r="I94" s="51"/>
      <c r="J94" s="51"/>
      <c r="K94" s="51"/>
      <c r="L94" s="51"/>
      <c r="M94" s="51"/>
      <c r="N94" s="51"/>
      <c r="O94" s="51"/>
      <c r="Q94" s="51"/>
      <c r="R94" s="51"/>
      <c r="S94" s="51"/>
      <c r="T94" s="51"/>
      <c r="U94" s="51"/>
      <c r="V94" s="51"/>
      <c r="W94" s="51"/>
    </row>
    <row r="95" spans="2:62" s="11" customFormat="1" ht="12" customHeight="1" x14ac:dyDescent="0.2">
      <c r="B95" s="51"/>
      <c r="C95" s="51"/>
      <c r="D95" s="51"/>
      <c r="E95" s="51"/>
      <c r="F95" s="51"/>
      <c r="G95" s="51"/>
      <c r="I95" s="51"/>
      <c r="J95" s="51"/>
      <c r="K95" s="51"/>
      <c r="L95" s="51"/>
      <c r="M95" s="51"/>
      <c r="N95" s="51"/>
      <c r="O95" s="51"/>
      <c r="Q95" s="51"/>
      <c r="R95" s="51"/>
      <c r="S95" s="51"/>
      <c r="T95" s="51"/>
      <c r="U95" s="51"/>
      <c r="V95" s="51"/>
      <c r="W95" s="51"/>
    </row>
    <row r="96" spans="2:62" s="11" customFormat="1" ht="12" customHeight="1" x14ac:dyDescent="0.2">
      <c r="B96" s="51"/>
      <c r="C96" s="51"/>
      <c r="D96" s="51"/>
      <c r="E96" s="51"/>
      <c r="F96" s="51"/>
      <c r="G96" s="51"/>
      <c r="I96" s="51"/>
      <c r="J96" s="51"/>
      <c r="K96" s="51"/>
      <c r="L96" s="51"/>
      <c r="M96" s="51"/>
      <c r="N96" s="51"/>
      <c r="O96" s="51"/>
      <c r="Q96" s="51"/>
      <c r="R96" s="51"/>
      <c r="S96" s="51"/>
      <c r="T96" s="51"/>
      <c r="U96" s="51"/>
      <c r="V96" s="51"/>
      <c r="W96" s="51"/>
    </row>
    <row r="97" spans="2:23" s="11" customFormat="1" ht="12" customHeight="1" x14ac:dyDescent="0.2">
      <c r="B97" s="51"/>
      <c r="C97" s="51"/>
      <c r="D97" s="51"/>
      <c r="E97" s="51"/>
      <c r="F97" s="51"/>
      <c r="G97" s="51"/>
      <c r="I97" s="51"/>
      <c r="J97" s="51"/>
      <c r="K97" s="51"/>
      <c r="L97" s="51"/>
      <c r="M97" s="51"/>
      <c r="N97" s="51"/>
      <c r="O97" s="51"/>
      <c r="Q97" s="51"/>
      <c r="R97" s="51"/>
      <c r="S97" s="51"/>
      <c r="T97" s="51"/>
      <c r="U97" s="51"/>
      <c r="V97" s="51"/>
      <c r="W97" s="51"/>
    </row>
    <row r="98" spans="2:23" s="11" customFormat="1" ht="12" customHeight="1" x14ac:dyDescent="0.2">
      <c r="B98" s="51"/>
      <c r="C98" s="51"/>
      <c r="D98" s="51"/>
      <c r="E98" s="51"/>
      <c r="F98" s="51"/>
      <c r="G98" s="51"/>
      <c r="I98" s="51"/>
      <c r="J98" s="51"/>
      <c r="K98" s="51"/>
      <c r="L98" s="51"/>
      <c r="M98" s="51"/>
      <c r="N98" s="51"/>
      <c r="O98" s="51"/>
      <c r="Q98" s="51"/>
      <c r="R98" s="51"/>
      <c r="S98" s="51"/>
      <c r="T98" s="51"/>
      <c r="U98" s="51"/>
      <c r="V98" s="51"/>
      <c r="W98" s="51"/>
    </row>
    <row r="99" spans="2:23" s="11" customFormat="1" ht="12" customHeight="1" x14ac:dyDescent="0.2">
      <c r="B99" s="51"/>
      <c r="C99" s="51"/>
      <c r="D99" s="51"/>
      <c r="E99" s="51"/>
      <c r="F99" s="51"/>
      <c r="G99" s="51"/>
      <c r="I99" s="51"/>
      <c r="J99" s="51"/>
      <c r="K99" s="51"/>
      <c r="L99" s="51"/>
      <c r="M99" s="51"/>
      <c r="N99" s="51"/>
      <c r="O99" s="51"/>
      <c r="Q99" s="51"/>
      <c r="R99" s="51"/>
      <c r="S99" s="51"/>
      <c r="T99" s="51"/>
      <c r="U99" s="51"/>
      <c r="V99" s="51"/>
      <c r="W99" s="51"/>
    </row>
    <row r="100" spans="2:23" s="11" customFormat="1" ht="12" customHeight="1" x14ac:dyDescent="0.2">
      <c r="B100" s="51"/>
      <c r="C100" s="51"/>
      <c r="D100" s="51"/>
      <c r="E100" s="51"/>
      <c r="F100" s="51"/>
      <c r="G100" s="51"/>
      <c r="I100" s="51"/>
      <c r="J100" s="51"/>
      <c r="K100" s="51"/>
      <c r="L100" s="51"/>
      <c r="M100" s="51"/>
      <c r="N100" s="51"/>
      <c r="O100" s="51"/>
      <c r="Q100" s="51"/>
      <c r="R100" s="51"/>
      <c r="S100" s="51"/>
      <c r="T100" s="51"/>
      <c r="U100" s="51"/>
      <c r="V100" s="51"/>
      <c r="W100" s="51"/>
    </row>
    <row r="101" spans="2:23" s="11" customFormat="1" ht="12" customHeight="1" x14ac:dyDescent="0.2">
      <c r="B101" s="51"/>
      <c r="C101" s="51"/>
      <c r="D101" s="51"/>
      <c r="E101" s="51"/>
      <c r="F101" s="51"/>
      <c r="G101" s="51"/>
      <c r="I101" s="51"/>
      <c r="J101" s="51"/>
      <c r="K101" s="51"/>
      <c r="L101" s="51"/>
      <c r="M101" s="51"/>
      <c r="N101" s="51"/>
      <c r="O101" s="51"/>
      <c r="Q101" s="51"/>
      <c r="R101" s="51"/>
      <c r="S101" s="51"/>
      <c r="T101" s="51"/>
      <c r="U101" s="51"/>
      <c r="V101" s="51"/>
      <c r="W101" s="51"/>
    </row>
    <row r="102" spans="2:23" s="11" customFormat="1" ht="12" customHeight="1" x14ac:dyDescent="0.2">
      <c r="B102" s="51"/>
      <c r="C102" s="51"/>
      <c r="D102" s="51"/>
      <c r="E102" s="51"/>
      <c r="F102" s="51"/>
      <c r="G102" s="51"/>
      <c r="I102" s="51"/>
      <c r="J102" s="51"/>
      <c r="K102" s="51"/>
      <c r="L102" s="51"/>
      <c r="M102" s="51"/>
      <c r="N102" s="51"/>
      <c r="O102" s="51"/>
      <c r="Q102" s="51"/>
      <c r="R102" s="51"/>
      <c r="S102" s="51"/>
      <c r="T102" s="51"/>
      <c r="U102" s="51"/>
      <c r="V102" s="51"/>
      <c r="W102" s="51"/>
    </row>
    <row r="103" spans="2:23" s="11" customFormat="1" ht="12" customHeight="1" x14ac:dyDescent="0.2">
      <c r="B103" s="51"/>
      <c r="C103" s="51"/>
      <c r="D103" s="51"/>
      <c r="E103" s="51"/>
      <c r="F103" s="51"/>
      <c r="G103" s="51"/>
      <c r="I103" s="51"/>
      <c r="J103" s="51"/>
      <c r="K103" s="51"/>
      <c r="L103" s="51"/>
      <c r="M103" s="51"/>
      <c r="N103" s="51"/>
      <c r="O103" s="51"/>
      <c r="Q103" s="51"/>
      <c r="R103" s="51"/>
      <c r="S103" s="51"/>
      <c r="T103" s="51"/>
      <c r="U103" s="51"/>
      <c r="V103" s="51"/>
      <c r="W103" s="51"/>
    </row>
    <row r="104" spans="2:23" s="11" customFormat="1" ht="12" customHeight="1" x14ac:dyDescent="0.2">
      <c r="B104" s="51"/>
      <c r="C104" s="51"/>
      <c r="D104" s="51"/>
      <c r="E104" s="51"/>
      <c r="F104" s="51"/>
      <c r="G104" s="51"/>
      <c r="I104" s="51"/>
      <c r="J104" s="51"/>
      <c r="K104" s="51"/>
      <c r="L104" s="51"/>
      <c r="M104" s="51"/>
      <c r="N104" s="51"/>
      <c r="O104" s="51"/>
      <c r="Q104" s="51"/>
      <c r="R104" s="51"/>
      <c r="S104" s="51"/>
      <c r="T104" s="51"/>
      <c r="U104" s="51"/>
      <c r="V104" s="51"/>
      <c r="W104" s="51"/>
    </row>
    <row r="105" spans="2:23" s="11" customFormat="1" ht="12" customHeight="1" x14ac:dyDescent="0.2">
      <c r="B105" s="51"/>
      <c r="C105" s="51"/>
      <c r="D105" s="51"/>
      <c r="E105" s="51"/>
      <c r="F105" s="51"/>
      <c r="G105" s="51"/>
      <c r="I105" s="51"/>
      <c r="J105" s="51"/>
      <c r="K105" s="51"/>
      <c r="L105" s="51"/>
      <c r="M105" s="51"/>
      <c r="N105" s="51"/>
      <c r="O105" s="51"/>
      <c r="Q105" s="51"/>
      <c r="R105" s="51"/>
      <c r="S105" s="51"/>
      <c r="T105" s="51"/>
      <c r="U105" s="51"/>
      <c r="V105" s="51"/>
      <c r="W105" s="51"/>
    </row>
    <row r="106" spans="2:23" s="11" customFormat="1" ht="12" customHeight="1" x14ac:dyDescent="0.2">
      <c r="B106" s="51"/>
      <c r="C106" s="51"/>
      <c r="D106" s="51"/>
      <c r="E106" s="51"/>
      <c r="F106" s="51"/>
      <c r="G106" s="51"/>
      <c r="I106" s="51"/>
      <c r="J106" s="51"/>
      <c r="K106" s="51"/>
      <c r="L106" s="51"/>
      <c r="M106" s="51"/>
      <c r="N106" s="51"/>
      <c r="O106" s="51"/>
      <c r="Q106" s="51"/>
      <c r="R106" s="51"/>
      <c r="S106" s="51"/>
      <c r="T106" s="51"/>
      <c r="U106" s="51"/>
      <c r="V106" s="51"/>
      <c r="W106" s="51"/>
    </row>
    <row r="107" spans="2:23" s="11" customFormat="1" ht="12" customHeight="1" x14ac:dyDescent="0.2">
      <c r="B107" s="51"/>
      <c r="C107" s="51"/>
      <c r="D107" s="51"/>
      <c r="E107" s="51"/>
      <c r="F107" s="51"/>
      <c r="G107" s="51"/>
      <c r="I107" s="51"/>
      <c r="J107" s="51"/>
      <c r="K107" s="51"/>
      <c r="L107" s="51"/>
      <c r="M107" s="51"/>
      <c r="N107" s="51"/>
      <c r="O107" s="51"/>
      <c r="Q107" s="51"/>
      <c r="R107" s="51"/>
      <c r="S107" s="51"/>
      <c r="T107" s="51"/>
      <c r="U107" s="51"/>
      <c r="V107" s="51"/>
      <c r="W107" s="51"/>
    </row>
    <row r="108" spans="2:23" s="11" customFormat="1" ht="12" customHeight="1" x14ac:dyDescent="0.2">
      <c r="B108" s="51"/>
      <c r="C108" s="51"/>
      <c r="D108" s="51"/>
      <c r="E108" s="51"/>
      <c r="F108" s="51"/>
      <c r="G108" s="51"/>
      <c r="I108" s="51"/>
      <c r="J108" s="51"/>
      <c r="K108" s="51"/>
      <c r="L108" s="51"/>
      <c r="M108" s="51"/>
      <c r="N108" s="51"/>
      <c r="O108" s="51"/>
      <c r="Q108" s="51"/>
      <c r="R108" s="51"/>
      <c r="S108" s="51"/>
      <c r="T108" s="51"/>
      <c r="U108" s="51"/>
      <c r="V108" s="51"/>
      <c r="W108" s="51"/>
    </row>
    <row r="109" spans="2:23" s="11" customFormat="1" ht="12" customHeight="1" x14ac:dyDescent="0.2">
      <c r="B109" s="51"/>
      <c r="C109" s="51"/>
      <c r="D109" s="51"/>
      <c r="E109" s="51"/>
      <c r="F109" s="51"/>
      <c r="G109" s="51"/>
      <c r="I109" s="51"/>
      <c r="J109" s="51"/>
      <c r="K109" s="51"/>
      <c r="L109" s="51"/>
      <c r="M109" s="51"/>
      <c r="N109" s="51"/>
      <c r="O109" s="51"/>
      <c r="Q109" s="51"/>
      <c r="R109" s="51"/>
      <c r="S109" s="51"/>
      <c r="T109" s="51"/>
      <c r="U109" s="51"/>
      <c r="V109" s="51"/>
      <c r="W109" s="51"/>
    </row>
    <row r="110" spans="2:23" s="11" customFormat="1" ht="12" customHeight="1" x14ac:dyDescent="0.2">
      <c r="B110" s="51"/>
      <c r="C110" s="51"/>
      <c r="D110" s="51"/>
      <c r="E110" s="51"/>
      <c r="F110" s="51"/>
      <c r="G110" s="51"/>
      <c r="I110" s="51"/>
      <c r="J110" s="51"/>
      <c r="K110" s="51"/>
      <c r="L110" s="51"/>
      <c r="M110" s="51"/>
      <c r="N110" s="51"/>
      <c r="O110" s="51"/>
      <c r="Q110" s="51"/>
      <c r="R110" s="51"/>
      <c r="S110" s="51"/>
      <c r="T110" s="51"/>
      <c r="U110" s="51"/>
      <c r="V110" s="51"/>
      <c r="W110" s="51"/>
    </row>
    <row r="111" spans="2:23" s="11" customFormat="1" ht="12" customHeight="1" x14ac:dyDescent="0.2">
      <c r="B111" s="51"/>
      <c r="C111" s="51"/>
      <c r="D111" s="51"/>
      <c r="E111" s="51"/>
      <c r="F111" s="51"/>
      <c r="G111" s="51"/>
      <c r="I111" s="51"/>
      <c r="J111" s="51"/>
      <c r="K111" s="51"/>
      <c r="L111" s="51"/>
      <c r="M111" s="51"/>
      <c r="N111" s="51"/>
      <c r="O111" s="51"/>
      <c r="Q111" s="51"/>
      <c r="R111" s="51"/>
      <c r="S111" s="51"/>
      <c r="T111" s="51"/>
      <c r="U111" s="51"/>
      <c r="V111" s="51"/>
      <c r="W111" s="51"/>
    </row>
    <row r="112" spans="2:23" s="11" customFormat="1" ht="12" customHeight="1" x14ac:dyDescent="0.2">
      <c r="B112" s="51"/>
      <c r="C112" s="51"/>
      <c r="D112" s="51"/>
      <c r="E112" s="51"/>
      <c r="F112" s="51"/>
      <c r="G112" s="51"/>
      <c r="I112" s="51"/>
      <c r="J112" s="51"/>
      <c r="K112" s="51"/>
      <c r="L112" s="51"/>
      <c r="M112" s="51"/>
      <c r="N112" s="51"/>
      <c r="O112" s="51"/>
      <c r="Q112" s="51"/>
      <c r="R112" s="51"/>
      <c r="S112" s="51"/>
      <c r="T112" s="51"/>
      <c r="U112" s="51"/>
      <c r="V112" s="51"/>
      <c r="W112" s="51"/>
    </row>
    <row r="113" spans="2:23" s="11" customFormat="1" ht="12" customHeight="1" x14ac:dyDescent="0.2">
      <c r="B113" s="51"/>
      <c r="C113" s="51"/>
      <c r="D113" s="51"/>
      <c r="E113" s="51"/>
      <c r="F113" s="51"/>
      <c r="G113" s="51"/>
      <c r="I113" s="51"/>
      <c r="J113" s="51"/>
      <c r="K113" s="51"/>
      <c r="L113" s="51"/>
      <c r="M113" s="51"/>
      <c r="N113" s="51"/>
      <c r="O113" s="51"/>
      <c r="Q113" s="51"/>
      <c r="R113" s="51"/>
      <c r="S113" s="51"/>
      <c r="T113" s="51"/>
      <c r="U113" s="51"/>
      <c r="V113" s="51"/>
      <c r="W113" s="51"/>
    </row>
    <row r="114" spans="2:23" s="11" customFormat="1" ht="12" customHeight="1" x14ac:dyDescent="0.2">
      <c r="B114" s="51"/>
      <c r="C114" s="51"/>
      <c r="D114" s="51"/>
      <c r="E114" s="51"/>
      <c r="F114" s="51"/>
      <c r="G114" s="51"/>
      <c r="I114" s="51"/>
      <c r="J114" s="51"/>
      <c r="K114" s="51"/>
      <c r="L114" s="51"/>
      <c r="M114" s="51"/>
      <c r="N114" s="51"/>
      <c r="O114" s="51"/>
      <c r="Q114" s="51"/>
      <c r="R114" s="51"/>
      <c r="S114" s="51"/>
      <c r="T114" s="51"/>
      <c r="U114" s="51"/>
      <c r="V114" s="51"/>
      <c r="W114" s="51"/>
    </row>
    <row r="115" spans="2:23" s="11" customFormat="1" ht="12" customHeight="1" x14ac:dyDescent="0.2">
      <c r="B115" s="51"/>
      <c r="C115" s="51"/>
      <c r="D115" s="51"/>
      <c r="E115" s="51"/>
      <c r="F115" s="51"/>
      <c r="G115" s="51"/>
      <c r="I115" s="51"/>
      <c r="J115" s="51"/>
      <c r="K115" s="51"/>
      <c r="L115" s="51"/>
      <c r="M115" s="51"/>
      <c r="N115" s="51"/>
      <c r="O115" s="51"/>
      <c r="Q115" s="51"/>
      <c r="R115" s="51"/>
      <c r="S115" s="51"/>
      <c r="T115" s="51"/>
      <c r="U115" s="51"/>
      <c r="V115" s="51"/>
      <c r="W115" s="51"/>
    </row>
    <row r="116" spans="2:23" s="11" customFormat="1" ht="12" customHeight="1" x14ac:dyDescent="0.2">
      <c r="B116" s="51"/>
      <c r="C116" s="51"/>
      <c r="D116" s="51"/>
      <c r="E116" s="51"/>
      <c r="F116" s="51"/>
      <c r="G116" s="51"/>
      <c r="I116" s="51"/>
      <c r="J116" s="51"/>
      <c r="K116" s="51"/>
      <c r="L116" s="51"/>
      <c r="M116" s="51"/>
      <c r="N116" s="51"/>
      <c r="O116" s="51"/>
      <c r="Q116" s="51"/>
      <c r="R116" s="51"/>
      <c r="S116" s="51"/>
      <c r="T116" s="51"/>
      <c r="U116" s="51"/>
      <c r="V116" s="51"/>
      <c r="W116" s="51"/>
    </row>
    <row r="117" spans="2:23" s="11" customFormat="1" ht="12" customHeight="1" x14ac:dyDescent="0.2">
      <c r="B117" s="51"/>
      <c r="C117" s="51"/>
      <c r="D117" s="51"/>
      <c r="E117" s="51"/>
      <c r="F117" s="51"/>
      <c r="G117" s="51"/>
      <c r="I117" s="51"/>
      <c r="J117" s="51"/>
      <c r="K117" s="51"/>
      <c r="L117" s="51"/>
      <c r="M117" s="51"/>
      <c r="N117" s="51"/>
      <c r="O117" s="51"/>
      <c r="Q117" s="51"/>
      <c r="R117" s="51"/>
      <c r="S117" s="51"/>
      <c r="T117" s="51"/>
      <c r="U117" s="51"/>
      <c r="V117" s="51"/>
      <c r="W117" s="51"/>
    </row>
    <row r="118" spans="2:23" s="11" customFormat="1" ht="12" customHeight="1" x14ac:dyDescent="0.2">
      <c r="B118" s="51"/>
      <c r="C118" s="51"/>
      <c r="D118" s="51"/>
      <c r="E118" s="51"/>
      <c r="F118" s="51"/>
      <c r="G118" s="51"/>
      <c r="I118" s="51"/>
      <c r="J118" s="51"/>
      <c r="K118" s="51"/>
      <c r="L118" s="51"/>
      <c r="M118" s="51"/>
      <c r="N118" s="51"/>
      <c r="O118" s="51"/>
      <c r="Q118" s="51"/>
      <c r="R118" s="51"/>
      <c r="S118" s="51"/>
      <c r="T118" s="51"/>
      <c r="U118" s="51"/>
      <c r="V118" s="51"/>
      <c r="W118" s="51"/>
    </row>
    <row r="119" spans="2:23" s="11" customFormat="1" ht="12" customHeight="1" x14ac:dyDescent="0.2">
      <c r="B119" s="51"/>
      <c r="C119" s="51"/>
      <c r="D119" s="51"/>
      <c r="E119" s="51"/>
      <c r="F119" s="51"/>
      <c r="G119" s="51"/>
      <c r="I119" s="51"/>
      <c r="J119" s="51"/>
      <c r="K119" s="51"/>
      <c r="L119" s="51"/>
      <c r="M119" s="51"/>
      <c r="N119" s="51"/>
      <c r="O119" s="51"/>
      <c r="Q119" s="51"/>
      <c r="R119" s="51"/>
      <c r="S119" s="51"/>
      <c r="T119" s="51"/>
      <c r="U119" s="51"/>
      <c r="V119" s="51"/>
      <c r="W119" s="51"/>
    </row>
    <row r="120" spans="2:23" s="11" customFormat="1" ht="12" customHeight="1" x14ac:dyDescent="0.2">
      <c r="B120" s="51"/>
      <c r="C120" s="51"/>
      <c r="D120" s="51"/>
      <c r="E120" s="51"/>
      <c r="F120" s="51"/>
      <c r="G120" s="51"/>
      <c r="I120" s="51"/>
      <c r="J120" s="51"/>
      <c r="K120" s="51"/>
      <c r="L120" s="51"/>
      <c r="M120" s="51"/>
      <c r="N120" s="51"/>
      <c r="O120" s="51"/>
      <c r="Q120" s="51"/>
      <c r="R120" s="51"/>
      <c r="S120" s="51"/>
      <c r="T120" s="51"/>
      <c r="U120" s="51"/>
      <c r="V120" s="51"/>
      <c r="W120" s="51"/>
    </row>
    <row r="121" spans="2:23" s="11" customFormat="1" ht="12" customHeight="1" x14ac:dyDescent="0.2">
      <c r="B121" s="51"/>
      <c r="C121" s="51"/>
      <c r="D121" s="51"/>
      <c r="E121" s="51"/>
      <c r="F121" s="51"/>
      <c r="G121" s="51"/>
      <c r="I121" s="51"/>
      <c r="J121" s="51"/>
      <c r="K121" s="51"/>
      <c r="L121" s="51"/>
      <c r="M121" s="51"/>
      <c r="N121" s="51"/>
      <c r="O121" s="51"/>
      <c r="Q121" s="51"/>
      <c r="R121" s="51"/>
      <c r="S121" s="51"/>
      <c r="T121" s="51"/>
      <c r="U121" s="51"/>
      <c r="V121" s="51"/>
      <c r="W121" s="51"/>
    </row>
    <row r="122" spans="2:23" s="11" customFormat="1" ht="12" customHeight="1" x14ac:dyDescent="0.2">
      <c r="B122" s="51"/>
      <c r="C122" s="51"/>
      <c r="D122" s="51"/>
      <c r="E122" s="51"/>
      <c r="F122" s="51"/>
      <c r="G122" s="51"/>
      <c r="I122" s="51"/>
      <c r="J122" s="51"/>
      <c r="K122" s="51"/>
      <c r="L122" s="51"/>
      <c r="M122" s="51"/>
      <c r="N122" s="51"/>
      <c r="O122" s="51"/>
      <c r="Q122" s="51"/>
      <c r="R122" s="51"/>
      <c r="S122" s="51"/>
      <c r="T122" s="51"/>
      <c r="U122" s="51"/>
      <c r="V122" s="51"/>
      <c r="W122" s="51"/>
    </row>
    <row r="123" spans="2:23" s="11" customFormat="1" ht="12" customHeight="1" x14ac:dyDescent="0.2">
      <c r="B123" s="51"/>
      <c r="C123" s="51"/>
      <c r="D123" s="51"/>
      <c r="E123" s="51"/>
      <c r="F123" s="51"/>
      <c r="G123" s="51"/>
      <c r="I123" s="51"/>
      <c r="J123" s="51"/>
      <c r="K123" s="51"/>
      <c r="L123" s="51"/>
      <c r="M123" s="51"/>
      <c r="N123" s="51"/>
      <c r="O123" s="51"/>
      <c r="Q123" s="51"/>
      <c r="R123" s="51"/>
      <c r="S123" s="51"/>
      <c r="T123" s="51"/>
      <c r="U123" s="51"/>
      <c r="V123" s="51"/>
      <c r="W123" s="51"/>
    </row>
    <row r="124" spans="2:23" s="11" customFormat="1" ht="12" customHeight="1" x14ac:dyDescent="0.2">
      <c r="B124" s="51"/>
      <c r="C124" s="51"/>
      <c r="D124" s="51"/>
      <c r="E124" s="51"/>
      <c r="F124" s="51"/>
      <c r="G124" s="51"/>
      <c r="I124" s="51"/>
      <c r="J124" s="51"/>
      <c r="K124" s="51"/>
      <c r="L124" s="51"/>
      <c r="M124" s="51"/>
      <c r="N124" s="51"/>
      <c r="O124" s="51"/>
      <c r="Q124" s="51"/>
      <c r="R124" s="51"/>
      <c r="S124" s="51"/>
      <c r="T124" s="51"/>
      <c r="U124" s="51"/>
      <c r="V124" s="51"/>
      <c r="W124" s="51"/>
    </row>
    <row r="125" spans="2:23" s="11" customFormat="1" ht="12" customHeight="1" x14ac:dyDescent="0.2">
      <c r="B125" s="51"/>
      <c r="C125" s="51"/>
      <c r="D125" s="51"/>
      <c r="E125" s="51"/>
      <c r="F125" s="51"/>
      <c r="G125" s="51"/>
      <c r="I125" s="51"/>
      <c r="J125" s="51"/>
      <c r="K125" s="51"/>
      <c r="L125" s="51"/>
      <c r="M125" s="51"/>
      <c r="N125" s="51"/>
      <c r="O125" s="51"/>
      <c r="Q125" s="51"/>
      <c r="R125" s="51"/>
      <c r="S125" s="51"/>
      <c r="T125" s="51"/>
      <c r="U125" s="51"/>
      <c r="V125" s="51"/>
      <c r="W125" s="51"/>
    </row>
    <row r="126" spans="2:23" s="11" customFormat="1" ht="12" customHeight="1" x14ac:dyDescent="0.2">
      <c r="B126" s="51"/>
      <c r="C126" s="51"/>
      <c r="D126" s="51"/>
      <c r="E126" s="51"/>
      <c r="F126" s="51"/>
      <c r="G126" s="51"/>
      <c r="I126" s="51"/>
      <c r="J126" s="51"/>
      <c r="K126" s="51"/>
      <c r="L126" s="51"/>
      <c r="M126" s="51"/>
      <c r="N126" s="51"/>
      <c r="O126" s="51"/>
      <c r="Q126" s="51"/>
      <c r="R126" s="51"/>
      <c r="S126" s="51"/>
      <c r="T126" s="51"/>
      <c r="U126" s="51"/>
      <c r="V126" s="51"/>
      <c r="W126" s="51"/>
    </row>
    <row r="127" spans="2:23" s="11" customFormat="1" ht="12" customHeight="1" x14ac:dyDescent="0.2">
      <c r="B127" s="51"/>
      <c r="C127" s="51"/>
      <c r="D127" s="51"/>
      <c r="E127" s="51"/>
      <c r="F127" s="51"/>
      <c r="G127" s="51"/>
      <c r="I127" s="51"/>
      <c r="J127" s="51"/>
      <c r="K127" s="51"/>
      <c r="L127" s="51"/>
      <c r="M127" s="51"/>
      <c r="N127" s="51"/>
      <c r="O127" s="51"/>
      <c r="Q127" s="51"/>
      <c r="R127" s="51"/>
      <c r="S127" s="51"/>
      <c r="T127" s="51"/>
      <c r="U127" s="51"/>
      <c r="V127" s="51"/>
      <c r="W127" s="51"/>
    </row>
    <row r="128" spans="2:23" s="11" customFormat="1" ht="12" customHeight="1" x14ac:dyDescent="0.2">
      <c r="B128" s="51"/>
      <c r="C128" s="51"/>
      <c r="D128" s="51"/>
      <c r="E128" s="51"/>
      <c r="F128" s="51"/>
      <c r="G128" s="51"/>
      <c r="I128" s="51"/>
      <c r="J128" s="51"/>
      <c r="K128" s="51"/>
      <c r="L128" s="51"/>
      <c r="M128" s="51"/>
      <c r="N128" s="51"/>
      <c r="O128" s="51"/>
      <c r="Q128" s="51"/>
      <c r="R128" s="51"/>
      <c r="S128" s="51"/>
      <c r="T128" s="51"/>
      <c r="U128" s="51"/>
      <c r="V128" s="51"/>
      <c r="W128" s="51"/>
    </row>
    <row r="129" spans="2:23" s="11" customFormat="1" ht="12" customHeight="1" x14ac:dyDescent="0.2">
      <c r="B129" s="51"/>
      <c r="C129" s="51"/>
      <c r="D129" s="51"/>
      <c r="E129" s="51"/>
      <c r="F129" s="51"/>
      <c r="G129" s="51"/>
      <c r="I129" s="51"/>
      <c r="J129" s="51"/>
      <c r="K129" s="51"/>
      <c r="L129" s="51"/>
      <c r="M129" s="51"/>
      <c r="N129" s="51"/>
      <c r="O129" s="51"/>
      <c r="Q129" s="51"/>
      <c r="R129" s="51"/>
      <c r="S129" s="51"/>
      <c r="T129" s="51"/>
      <c r="U129" s="51"/>
      <c r="V129" s="51"/>
      <c r="W129" s="51"/>
    </row>
    <row r="130" spans="2:23" s="11" customFormat="1" ht="12" customHeight="1" x14ac:dyDescent="0.2">
      <c r="B130" s="51"/>
      <c r="C130" s="51"/>
      <c r="D130" s="51"/>
      <c r="E130" s="51"/>
      <c r="F130" s="51"/>
      <c r="G130" s="51"/>
      <c r="I130" s="51"/>
      <c r="J130" s="51"/>
      <c r="K130" s="51"/>
      <c r="L130" s="51"/>
      <c r="M130" s="51"/>
      <c r="N130" s="51"/>
      <c r="O130" s="51"/>
      <c r="Q130" s="51"/>
      <c r="R130" s="51"/>
      <c r="S130" s="51"/>
      <c r="T130" s="51"/>
      <c r="U130" s="51"/>
      <c r="V130" s="51"/>
      <c r="W130" s="51"/>
    </row>
    <row r="131" spans="2:23" s="11" customFormat="1" ht="12" customHeight="1" x14ac:dyDescent="0.2">
      <c r="B131" s="51"/>
      <c r="C131" s="51"/>
      <c r="D131" s="51"/>
      <c r="E131" s="51"/>
      <c r="F131" s="51"/>
      <c r="G131" s="51"/>
      <c r="I131" s="51"/>
      <c r="J131" s="51"/>
      <c r="K131" s="51"/>
      <c r="L131" s="51"/>
      <c r="M131" s="51"/>
      <c r="N131" s="51"/>
      <c r="O131" s="51"/>
      <c r="Q131" s="51"/>
      <c r="R131" s="51"/>
      <c r="S131" s="51"/>
      <c r="T131" s="51"/>
      <c r="U131" s="51"/>
      <c r="V131" s="51"/>
      <c r="W131" s="51"/>
    </row>
    <row r="132" spans="2:23" s="11" customFormat="1" ht="12" customHeight="1" x14ac:dyDescent="0.2">
      <c r="B132" s="51"/>
      <c r="C132" s="51"/>
      <c r="D132" s="51"/>
      <c r="E132" s="51"/>
      <c r="F132" s="51"/>
      <c r="G132" s="51"/>
      <c r="I132" s="51"/>
      <c r="J132" s="51"/>
      <c r="K132" s="51"/>
      <c r="L132" s="51"/>
      <c r="M132" s="51"/>
      <c r="N132" s="51"/>
      <c r="O132" s="51"/>
      <c r="Q132" s="51"/>
      <c r="R132" s="51"/>
      <c r="S132" s="51"/>
      <c r="T132" s="51"/>
      <c r="U132" s="51"/>
      <c r="V132" s="51"/>
      <c r="W132" s="51"/>
    </row>
    <row r="133" spans="2:23" s="11" customFormat="1" ht="12" customHeight="1" x14ac:dyDescent="0.2">
      <c r="B133" s="51"/>
      <c r="C133" s="51"/>
      <c r="D133" s="51"/>
      <c r="E133" s="51"/>
      <c r="F133" s="51"/>
      <c r="G133" s="51"/>
      <c r="I133" s="51"/>
      <c r="J133" s="51"/>
      <c r="K133" s="51"/>
      <c r="L133" s="51"/>
      <c r="M133" s="51"/>
      <c r="N133" s="51"/>
      <c r="O133" s="51"/>
      <c r="Q133" s="51"/>
      <c r="R133" s="51"/>
      <c r="S133" s="51"/>
      <c r="T133" s="51"/>
      <c r="U133" s="51"/>
      <c r="V133" s="51"/>
      <c r="W133" s="51"/>
    </row>
    <row r="134" spans="2:23" s="11" customFormat="1" ht="12" customHeight="1" x14ac:dyDescent="0.2">
      <c r="B134" s="51"/>
      <c r="C134" s="51"/>
      <c r="D134" s="51"/>
      <c r="E134" s="51"/>
      <c r="F134" s="51"/>
      <c r="G134" s="51"/>
      <c r="I134" s="51"/>
      <c r="J134" s="51"/>
      <c r="K134" s="51"/>
      <c r="L134" s="51"/>
      <c r="M134" s="51"/>
      <c r="N134" s="51"/>
      <c r="O134" s="51"/>
      <c r="Q134" s="51"/>
      <c r="R134" s="51"/>
      <c r="S134" s="51"/>
      <c r="T134" s="51"/>
      <c r="U134" s="51"/>
      <c r="V134" s="51"/>
      <c r="W134" s="51"/>
    </row>
    <row r="135" spans="2:23" s="11" customFormat="1" ht="12" customHeight="1" x14ac:dyDescent="0.2">
      <c r="B135" s="51"/>
      <c r="C135" s="51"/>
      <c r="D135" s="51"/>
      <c r="E135" s="51"/>
      <c r="F135" s="51"/>
      <c r="G135" s="51"/>
      <c r="I135" s="51"/>
      <c r="J135" s="51"/>
      <c r="K135" s="51"/>
      <c r="L135" s="51"/>
      <c r="M135" s="51"/>
      <c r="N135" s="51"/>
      <c r="O135" s="51"/>
      <c r="Q135" s="51"/>
      <c r="R135" s="51"/>
      <c r="S135" s="51"/>
      <c r="T135" s="51"/>
      <c r="U135" s="51"/>
      <c r="V135" s="51"/>
      <c r="W135" s="51"/>
    </row>
    <row r="136" spans="2:23" s="11" customFormat="1" ht="12" customHeight="1" x14ac:dyDescent="0.2">
      <c r="B136" s="51"/>
      <c r="C136" s="51"/>
      <c r="D136" s="51"/>
      <c r="E136" s="51"/>
      <c r="F136" s="51"/>
      <c r="G136" s="51"/>
      <c r="I136" s="51"/>
      <c r="J136" s="51"/>
      <c r="K136" s="51"/>
      <c r="L136" s="51"/>
      <c r="M136" s="51"/>
      <c r="N136" s="51"/>
      <c r="O136" s="51"/>
      <c r="Q136" s="51"/>
      <c r="R136" s="51"/>
      <c r="S136" s="51"/>
      <c r="T136" s="51"/>
      <c r="U136" s="51"/>
      <c r="V136" s="51"/>
      <c r="W136" s="51"/>
    </row>
    <row r="137" spans="2:23" s="11" customFormat="1" ht="12" customHeight="1" x14ac:dyDescent="0.2">
      <c r="B137" s="51"/>
      <c r="C137" s="51"/>
      <c r="D137" s="51"/>
      <c r="E137" s="51"/>
      <c r="F137" s="51"/>
      <c r="G137" s="51"/>
      <c r="I137" s="51"/>
      <c r="J137" s="51"/>
      <c r="K137" s="51"/>
      <c r="L137" s="51"/>
      <c r="M137" s="51"/>
      <c r="N137" s="51"/>
      <c r="O137" s="51"/>
      <c r="Q137" s="51"/>
      <c r="R137" s="51"/>
      <c r="S137" s="51"/>
      <c r="T137" s="51"/>
      <c r="U137" s="51"/>
      <c r="V137" s="51"/>
      <c r="W137" s="51"/>
    </row>
    <row r="138" spans="2:23" s="11" customFormat="1" ht="12" customHeight="1" x14ac:dyDescent="0.2">
      <c r="B138" s="51"/>
      <c r="C138" s="51"/>
      <c r="D138" s="51"/>
      <c r="E138" s="51"/>
      <c r="F138" s="51"/>
      <c r="G138" s="51"/>
      <c r="I138" s="51"/>
      <c r="J138" s="51"/>
      <c r="K138" s="51"/>
      <c r="L138" s="51"/>
      <c r="M138" s="51"/>
      <c r="N138" s="51"/>
      <c r="O138" s="51"/>
      <c r="Q138" s="51"/>
      <c r="R138" s="51"/>
      <c r="S138" s="51"/>
      <c r="T138" s="51"/>
      <c r="U138" s="51"/>
      <c r="V138" s="51"/>
      <c r="W138" s="51"/>
    </row>
    <row r="139" spans="2:23" s="11" customFormat="1" ht="12" customHeight="1" x14ac:dyDescent="0.2">
      <c r="B139" s="51"/>
      <c r="C139" s="51"/>
      <c r="D139" s="51"/>
      <c r="E139" s="51"/>
      <c r="F139" s="51"/>
      <c r="G139" s="51"/>
      <c r="I139" s="51"/>
      <c r="J139" s="51"/>
      <c r="K139" s="51"/>
      <c r="L139" s="51"/>
      <c r="M139" s="51"/>
      <c r="N139" s="51"/>
      <c r="O139" s="51"/>
      <c r="Q139" s="51"/>
      <c r="R139" s="51"/>
      <c r="S139" s="51"/>
      <c r="T139" s="51"/>
      <c r="U139" s="51"/>
      <c r="V139" s="51"/>
      <c r="W139" s="51"/>
    </row>
    <row r="140" spans="2:23" s="11" customFormat="1" ht="12" customHeight="1" x14ac:dyDescent="0.2">
      <c r="B140" s="51"/>
      <c r="C140" s="51"/>
      <c r="D140" s="51"/>
      <c r="E140" s="51"/>
      <c r="F140" s="51"/>
      <c r="G140" s="51"/>
      <c r="I140" s="51"/>
      <c r="J140" s="51"/>
      <c r="K140" s="51"/>
      <c r="L140" s="51"/>
      <c r="M140" s="51"/>
      <c r="N140" s="51"/>
      <c r="O140" s="51"/>
      <c r="Q140" s="51"/>
      <c r="R140" s="51"/>
      <c r="S140" s="51"/>
      <c r="T140" s="51"/>
      <c r="U140" s="51"/>
      <c r="V140" s="51"/>
      <c r="W140" s="51"/>
    </row>
    <row r="141" spans="2:23" s="11" customFormat="1" ht="12" customHeight="1" x14ac:dyDescent="0.2">
      <c r="B141" s="51"/>
      <c r="C141" s="51"/>
      <c r="D141" s="51"/>
      <c r="E141" s="51"/>
      <c r="F141" s="51"/>
      <c r="G141" s="51"/>
      <c r="I141" s="51"/>
      <c r="J141" s="51"/>
      <c r="K141" s="51"/>
      <c r="L141" s="51"/>
      <c r="M141" s="51"/>
      <c r="N141" s="51"/>
      <c r="O141" s="51"/>
      <c r="Q141" s="51"/>
      <c r="R141" s="51"/>
      <c r="S141" s="51"/>
      <c r="T141" s="51"/>
      <c r="U141" s="51"/>
      <c r="V141" s="51"/>
      <c r="W141" s="51"/>
    </row>
    <row r="142" spans="2:23" s="11" customFormat="1" ht="12" customHeight="1" x14ac:dyDescent="0.2">
      <c r="B142" s="51"/>
      <c r="C142" s="51"/>
      <c r="D142" s="51"/>
      <c r="E142" s="51"/>
      <c r="F142" s="51"/>
      <c r="G142" s="51"/>
      <c r="I142" s="51"/>
      <c r="J142" s="51"/>
      <c r="K142" s="51"/>
      <c r="L142" s="51"/>
      <c r="M142" s="51"/>
      <c r="N142" s="51"/>
      <c r="O142" s="51"/>
      <c r="Q142" s="51"/>
      <c r="R142" s="51"/>
      <c r="S142" s="51"/>
      <c r="T142" s="51"/>
      <c r="U142" s="51"/>
      <c r="V142" s="51"/>
      <c r="W142" s="51"/>
    </row>
    <row r="143" spans="2:23" s="11" customFormat="1" ht="12" customHeight="1" x14ac:dyDescent="0.2">
      <c r="B143" s="51"/>
      <c r="C143" s="51"/>
      <c r="D143" s="51"/>
      <c r="E143" s="51"/>
      <c r="F143" s="51"/>
      <c r="G143" s="51"/>
      <c r="I143" s="51"/>
      <c r="J143" s="51"/>
      <c r="K143" s="51"/>
      <c r="L143" s="51"/>
      <c r="M143" s="51"/>
      <c r="N143" s="51"/>
      <c r="O143" s="51"/>
      <c r="Q143" s="51"/>
      <c r="R143" s="51"/>
      <c r="S143" s="51"/>
      <c r="T143" s="51"/>
      <c r="U143" s="51"/>
      <c r="V143" s="51"/>
      <c r="W143" s="51"/>
    </row>
    <row r="144" spans="2:23" s="11" customFormat="1" ht="12" customHeight="1" x14ac:dyDescent="0.2">
      <c r="B144" s="51"/>
      <c r="C144" s="51"/>
      <c r="D144" s="51"/>
      <c r="E144" s="51"/>
      <c r="F144" s="51"/>
      <c r="G144" s="51"/>
      <c r="I144" s="51"/>
      <c r="J144" s="51"/>
      <c r="K144" s="51"/>
      <c r="L144" s="51"/>
      <c r="M144" s="51"/>
      <c r="N144" s="51"/>
      <c r="O144" s="51"/>
      <c r="Q144" s="51"/>
      <c r="R144" s="51"/>
      <c r="S144" s="51"/>
      <c r="T144" s="51"/>
      <c r="U144" s="51"/>
      <c r="V144" s="51"/>
      <c r="W144" s="51"/>
    </row>
    <row r="145" spans="2:23" s="11" customFormat="1" ht="12" customHeight="1" x14ac:dyDescent="0.2">
      <c r="B145" s="51"/>
      <c r="C145" s="51"/>
      <c r="D145" s="51"/>
      <c r="E145" s="51"/>
      <c r="F145" s="51"/>
      <c r="G145" s="51"/>
      <c r="I145" s="51"/>
      <c r="J145" s="51"/>
      <c r="K145" s="51"/>
      <c r="L145" s="51"/>
      <c r="M145" s="51"/>
      <c r="N145" s="51"/>
      <c r="O145" s="51"/>
      <c r="Q145" s="51"/>
      <c r="R145" s="51"/>
      <c r="S145" s="51"/>
      <c r="T145" s="51"/>
      <c r="U145" s="51"/>
      <c r="V145" s="51"/>
      <c r="W145" s="51"/>
    </row>
    <row r="146" spans="2:23" s="11" customFormat="1" ht="12" customHeight="1" x14ac:dyDescent="0.2">
      <c r="B146" s="51"/>
      <c r="C146" s="51"/>
      <c r="D146" s="51"/>
      <c r="E146" s="51"/>
      <c r="F146" s="51"/>
      <c r="G146" s="51"/>
      <c r="I146" s="51"/>
      <c r="J146" s="51"/>
      <c r="K146" s="51"/>
      <c r="L146" s="51"/>
      <c r="M146" s="51"/>
      <c r="N146" s="51"/>
      <c r="O146" s="51"/>
      <c r="Q146" s="51"/>
      <c r="R146" s="51"/>
      <c r="S146" s="51"/>
      <c r="T146" s="51"/>
      <c r="U146" s="51"/>
      <c r="V146" s="51"/>
      <c r="W146" s="51"/>
    </row>
    <row r="147" spans="2:23" s="11" customFormat="1" ht="12" customHeight="1" x14ac:dyDescent="0.2">
      <c r="B147" s="51"/>
      <c r="C147" s="51"/>
      <c r="D147" s="51"/>
      <c r="E147" s="51"/>
      <c r="F147" s="51"/>
      <c r="G147" s="51"/>
      <c r="I147" s="51"/>
      <c r="J147" s="51"/>
      <c r="K147" s="51"/>
      <c r="L147" s="51"/>
      <c r="M147" s="51"/>
      <c r="N147" s="51"/>
      <c r="O147" s="51"/>
      <c r="Q147" s="51"/>
      <c r="R147" s="51"/>
      <c r="S147" s="51"/>
      <c r="T147" s="51"/>
      <c r="U147" s="51"/>
      <c r="V147" s="51"/>
      <c r="W147" s="51"/>
    </row>
    <row r="148" spans="2:23" s="11" customFormat="1" ht="12" customHeight="1" x14ac:dyDescent="0.2">
      <c r="B148" s="51"/>
      <c r="C148" s="51"/>
      <c r="D148" s="51"/>
      <c r="E148" s="51"/>
      <c r="F148" s="51"/>
      <c r="G148" s="51"/>
      <c r="I148" s="51"/>
      <c r="J148" s="51"/>
      <c r="K148" s="51"/>
      <c r="L148" s="51"/>
      <c r="M148" s="51"/>
      <c r="N148" s="51"/>
      <c r="O148" s="51"/>
      <c r="Q148" s="51"/>
      <c r="R148" s="51"/>
      <c r="S148" s="51"/>
      <c r="T148" s="51"/>
      <c r="U148" s="51"/>
      <c r="V148" s="51"/>
      <c r="W148" s="51"/>
    </row>
    <row r="149" spans="2:23" s="11" customFormat="1" ht="12" customHeight="1" x14ac:dyDescent="0.2">
      <c r="B149" s="51"/>
      <c r="C149" s="51"/>
      <c r="D149" s="51"/>
      <c r="E149" s="51"/>
      <c r="F149" s="51"/>
      <c r="G149" s="51"/>
      <c r="I149" s="51"/>
      <c r="J149" s="51"/>
      <c r="K149" s="51"/>
      <c r="L149" s="51"/>
      <c r="M149" s="51"/>
      <c r="N149" s="51"/>
      <c r="O149" s="51"/>
      <c r="Q149" s="51"/>
      <c r="R149" s="51"/>
      <c r="S149" s="51"/>
      <c r="T149" s="51"/>
      <c r="U149" s="51"/>
      <c r="V149" s="51"/>
      <c r="W149" s="51"/>
    </row>
    <row r="150" spans="2:23" s="11" customFormat="1" ht="12" customHeight="1" x14ac:dyDescent="0.2">
      <c r="B150" s="51"/>
      <c r="C150" s="51"/>
      <c r="D150" s="51"/>
      <c r="E150" s="51"/>
      <c r="F150" s="51"/>
      <c r="G150" s="51"/>
      <c r="I150" s="51"/>
      <c r="J150" s="51"/>
      <c r="K150" s="51"/>
      <c r="L150" s="51"/>
      <c r="M150" s="51"/>
      <c r="N150" s="51"/>
      <c r="O150" s="51"/>
      <c r="Q150" s="51"/>
      <c r="R150" s="51"/>
      <c r="S150" s="51"/>
      <c r="T150" s="51"/>
      <c r="U150" s="51"/>
      <c r="V150" s="51"/>
      <c r="W150" s="51"/>
    </row>
    <row r="151" spans="2:23" s="11" customFormat="1" ht="12" customHeight="1" x14ac:dyDescent="0.2">
      <c r="B151" s="51"/>
      <c r="C151" s="51"/>
      <c r="D151" s="51"/>
      <c r="E151" s="51"/>
      <c r="F151" s="51"/>
      <c r="G151" s="51"/>
      <c r="I151" s="51"/>
      <c r="J151" s="51"/>
      <c r="K151" s="51"/>
      <c r="L151" s="51"/>
      <c r="M151" s="51"/>
      <c r="N151" s="51"/>
      <c r="O151" s="51"/>
      <c r="Q151" s="51"/>
      <c r="R151" s="51"/>
      <c r="S151" s="51"/>
      <c r="T151" s="51"/>
      <c r="U151" s="51"/>
      <c r="V151" s="51"/>
      <c r="W151" s="51"/>
    </row>
    <row r="152" spans="2:23" s="11" customFormat="1" ht="12" customHeight="1" x14ac:dyDescent="0.2">
      <c r="B152" s="51"/>
      <c r="C152" s="51"/>
      <c r="D152" s="51"/>
      <c r="E152" s="51"/>
      <c r="F152" s="51"/>
      <c r="G152" s="51"/>
      <c r="I152" s="51"/>
      <c r="J152" s="51"/>
      <c r="K152" s="51"/>
      <c r="L152" s="51"/>
      <c r="M152" s="51"/>
      <c r="N152" s="51"/>
      <c r="O152" s="51"/>
      <c r="Q152" s="51"/>
      <c r="R152" s="51"/>
      <c r="S152" s="51"/>
      <c r="T152" s="51"/>
      <c r="U152" s="51"/>
      <c r="V152" s="51"/>
      <c r="W152" s="51"/>
    </row>
    <row r="153" spans="2:23" s="11" customFormat="1" ht="12" customHeight="1" x14ac:dyDescent="0.2">
      <c r="B153" s="51"/>
      <c r="C153" s="51"/>
      <c r="D153" s="51"/>
      <c r="E153" s="51"/>
      <c r="F153" s="51"/>
      <c r="G153" s="51"/>
      <c r="I153" s="51"/>
      <c r="J153" s="51"/>
      <c r="K153" s="51"/>
      <c r="L153" s="51"/>
      <c r="M153" s="51"/>
      <c r="N153" s="51"/>
      <c r="O153" s="51"/>
      <c r="Q153" s="51"/>
      <c r="R153" s="51"/>
      <c r="S153" s="51"/>
      <c r="T153" s="51"/>
      <c r="U153" s="51"/>
      <c r="V153" s="51"/>
      <c r="W153" s="51"/>
    </row>
    <row r="154" spans="2:23" s="11" customFormat="1" ht="12" customHeight="1" x14ac:dyDescent="0.2">
      <c r="B154" s="51"/>
      <c r="C154" s="51"/>
      <c r="D154" s="51"/>
      <c r="E154" s="51"/>
      <c r="F154" s="51"/>
      <c r="G154" s="51"/>
      <c r="I154" s="51"/>
      <c r="J154" s="51"/>
      <c r="K154" s="51"/>
      <c r="L154" s="51"/>
      <c r="M154" s="51"/>
      <c r="N154" s="51"/>
      <c r="O154" s="51"/>
      <c r="Q154" s="51"/>
      <c r="R154" s="51"/>
      <c r="S154" s="51"/>
      <c r="T154" s="51"/>
      <c r="U154" s="51"/>
      <c r="V154" s="51"/>
      <c r="W154" s="51"/>
    </row>
  </sheetData>
  <mergeCells count="1">
    <mergeCell ref="B6:G6"/>
  </mergeCells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>&amp;C1-&amp;P+25</oddFooter>
  </headerFooter>
  <colBreaks count="2" manualBreakCount="2">
    <brk id="7" max="1048575" man="1"/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3"/>
  <sheetViews>
    <sheetView zoomScaleSheetLayoutView="100" workbookViewId="0">
      <selection activeCell="B1" sqref="B1"/>
    </sheetView>
  </sheetViews>
  <sheetFormatPr defaultRowHeight="12" customHeight="1" x14ac:dyDescent="0.2"/>
  <cols>
    <col min="1" max="1" width="12.42578125" style="3" customWidth="1"/>
    <col min="2" max="2" width="13.5703125" style="37" customWidth="1"/>
    <col min="3" max="3" width="12.28515625" style="37" customWidth="1"/>
    <col min="4" max="4" width="12" style="37" customWidth="1"/>
    <col min="5" max="5" width="11.7109375" style="37" customWidth="1"/>
    <col min="6" max="6" width="11.85546875" style="37" customWidth="1"/>
    <col min="7" max="7" width="10.7109375" style="37" customWidth="1"/>
    <col min="8" max="8" width="12.42578125" style="3" customWidth="1"/>
    <col min="9" max="9" width="11.7109375" style="37" customWidth="1"/>
    <col min="10" max="10" width="11.28515625" style="37" customWidth="1"/>
    <col min="11" max="12" width="10.85546875" style="37" customWidth="1"/>
    <col min="13" max="14" width="10.5703125" style="37" customWidth="1"/>
    <col min="15" max="15" width="9.7109375" style="37" customWidth="1"/>
    <col min="16" max="16" width="12.7109375" style="3" customWidth="1"/>
    <col min="17" max="17" width="12.140625" style="37" customWidth="1"/>
    <col min="18" max="18" width="11.140625" style="37" customWidth="1"/>
    <col min="19" max="19" width="10.85546875" style="37" customWidth="1"/>
    <col min="20" max="20" width="10.7109375" style="37" customWidth="1"/>
    <col min="21" max="21" width="10.28515625" style="37" customWidth="1"/>
    <col min="22" max="22" width="11.140625" style="37" customWidth="1"/>
    <col min="23" max="23" width="9.140625" style="37"/>
    <col min="24" max="61" width="9.140625" style="11"/>
    <col min="62" max="16384" width="9.140625" style="3"/>
  </cols>
  <sheetData>
    <row r="1" spans="1:61" s="7" customFormat="1" ht="12" customHeight="1" x14ac:dyDescent="0.2">
      <c r="A1" s="8" t="s">
        <v>46</v>
      </c>
      <c r="B1" s="33"/>
      <c r="C1" s="33"/>
      <c r="D1" s="33"/>
      <c r="E1" s="33"/>
      <c r="F1" s="33"/>
      <c r="G1" s="33"/>
      <c r="H1" s="8" t="s">
        <v>0</v>
      </c>
      <c r="I1" s="8"/>
      <c r="J1" s="8"/>
      <c r="K1" s="8"/>
      <c r="L1" s="8"/>
      <c r="M1" s="8"/>
      <c r="N1" s="8"/>
      <c r="O1" s="8"/>
      <c r="P1" s="8" t="s">
        <v>0</v>
      </c>
      <c r="Q1" s="8"/>
      <c r="R1" s="8"/>
      <c r="S1" s="8"/>
      <c r="T1" s="8"/>
      <c r="U1" s="8"/>
      <c r="V1" s="8"/>
      <c r="W1" s="8"/>
      <c r="X1" s="10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s="7" customFormat="1" ht="12" customHeight="1" x14ac:dyDescent="0.2">
      <c r="A2" s="22" t="s">
        <v>1</v>
      </c>
      <c r="B2" s="33"/>
      <c r="C2" s="33"/>
      <c r="D2" s="33"/>
      <c r="E2" s="33"/>
      <c r="F2" s="33"/>
      <c r="G2" s="33"/>
      <c r="H2" s="22" t="s">
        <v>1</v>
      </c>
      <c r="I2" s="8"/>
      <c r="J2" s="8"/>
      <c r="K2" s="8"/>
      <c r="L2" s="8"/>
      <c r="M2" s="8"/>
      <c r="N2" s="8"/>
      <c r="O2" s="8"/>
      <c r="P2" s="22" t="s">
        <v>1</v>
      </c>
      <c r="Q2" s="8"/>
      <c r="R2" s="8"/>
      <c r="S2" s="8"/>
      <c r="T2" s="8"/>
      <c r="U2" s="8"/>
      <c r="V2" s="8"/>
      <c r="W2" s="8"/>
      <c r="X2" s="10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s="7" customFormat="1" ht="12" customHeight="1" x14ac:dyDescent="0.2">
      <c r="A3" s="22" t="s">
        <v>2</v>
      </c>
      <c r="B3" s="33"/>
      <c r="C3" s="33"/>
      <c r="D3" s="33"/>
      <c r="E3" s="33"/>
      <c r="F3" s="33"/>
      <c r="G3" s="33"/>
      <c r="H3" s="22" t="s">
        <v>2</v>
      </c>
      <c r="I3" s="8"/>
      <c r="J3" s="8"/>
      <c r="K3" s="8"/>
      <c r="L3" s="8"/>
      <c r="M3" s="8"/>
      <c r="N3" s="8"/>
      <c r="O3" s="8"/>
      <c r="P3" s="22" t="s">
        <v>2</v>
      </c>
      <c r="Q3" s="8"/>
      <c r="R3" s="8"/>
      <c r="S3" s="8"/>
      <c r="T3" s="8"/>
      <c r="U3" s="8"/>
      <c r="V3" s="8"/>
      <c r="W3" s="8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s="7" customFormat="1" ht="12" customHeight="1" x14ac:dyDescent="0.2">
      <c r="A4" s="22" t="s">
        <v>3</v>
      </c>
      <c r="B4" s="32"/>
      <c r="C4" s="32"/>
      <c r="D4" s="33"/>
      <c r="E4" s="33"/>
      <c r="F4" s="33"/>
      <c r="G4" s="33"/>
      <c r="H4" s="22" t="s">
        <v>3</v>
      </c>
      <c r="I4" s="8"/>
      <c r="J4" s="8"/>
      <c r="K4" s="8"/>
      <c r="L4" s="8"/>
      <c r="M4" s="8"/>
      <c r="N4" s="8"/>
      <c r="O4" s="8"/>
      <c r="P4" s="22" t="s">
        <v>3</v>
      </c>
      <c r="Q4" s="8"/>
      <c r="R4" s="8"/>
      <c r="S4" s="8"/>
      <c r="T4" s="8"/>
      <c r="U4" s="8"/>
      <c r="V4" s="8"/>
      <c r="W4" s="8"/>
      <c r="X4" s="10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12" customHeight="1" x14ac:dyDescent="0.2">
      <c r="A5" s="40"/>
      <c r="B5" s="42"/>
      <c r="C5" s="42"/>
      <c r="D5" s="42"/>
      <c r="E5" s="42"/>
      <c r="F5" s="42"/>
      <c r="G5" s="42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12"/>
    </row>
    <row r="6" spans="1:61" ht="12" customHeight="1" x14ac:dyDescent="0.2">
      <c r="A6" s="23"/>
      <c r="B6" s="36">
        <v>1980</v>
      </c>
      <c r="C6" s="34"/>
      <c r="D6" s="34"/>
      <c r="E6" s="34"/>
      <c r="F6" s="34"/>
      <c r="G6" s="35"/>
      <c r="H6" s="23"/>
      <c r="I6" s="34">
        <v>1990</v>
      </c>
      <c r="J6" s="34"/>
      <c r="K6" s="34"/>
      <c r="L6" s="34"/>
      <c r="M6" s="34"/>
      <c r="N6" s="34"/>
      <c r="O6" s="35"/>
      <c r="P6" s="24"/>
      <c r="Q6" s="34">
        <v>1995</v>
      </c>
      <c r="R6" s="34"/>
      <c r="S6" s="34"/>
      <c r="T6" s="34"/>
      <c r="U6" s="34"/>
      <c r="V6" s="34"/>
      <c r="W6" s="35"/>
      <c r="X6" s="12"/>
    </row>
    <row r="7" spans="1:61" ht="12" customHeight="1" x14ac:dyDescent="0.2">
      <c r="A7" s="5" t="s">
        <v>9</v>
      </c>
      <c r="B7" s="25" t="s">
        <v>4</v>
      </c>
      <c r="C7" s="26" t="s">
        <v>5</v>
      </c>
      <c r="D7" s="26"/>
      <c r="E7" s="26"/>
      <c r="F7" s="26" t="s">
        <v>6</v>
      </c>
      <c r="G7" s="26" t="s">
        <v>7</v>
      </c>
      <c r="H7" s="5" t="s">
        <v>37</v>
      </c>
      <c r="I7" s="25" t="s">
        <v>4</v>
      </c>
      <c r="J7" s="26" t="s">
        <v>5</v>
      </c>
      <c r="K7" s="26"/>
      <c r="L7" s="26"/>
      <c r="M7" s="26" t="s">
        <v>6</v>
      </c>
      <c r="N7" s="27" t="s">
        <v>8</v>
      </c>
      <c r="O7" s="26" t="s">
        <v>7</v>
      </c>
      <c r="P7" s="5" t="s">
        <v>9</v>
      </c>
      <c r="Q7" s="25" t="s">
        <v>4</v>
      </c>
      <c r="R7" s="26" t="s">
        <v>5</v>
      </c>
      <c r="S7" s="26"/>
      <c r="T7" s="26"/>
      <c r="U7" s="26" t="s">
        <v>6</v>
      </c>
      <c r="V7" s="26" t="s">
        <v>8</v>
      </c>
      <c r="W7" s="26" t="s">
        <v>7</v>
      </c>
      <c r="X7" s="12"/>
    </row>
    <row r="8" spans="1:61" ht="12" customHeight="1" x14ac:dyDescent="0.2">
      <c r="A8" s="5" t="s">
        <v>16</v>
      </c>
      <c r="B8" s="28" t="s">
        <v>10</v>
      </c>
      <c r="C8" s="5" t="s">
        <v>11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9</v>
      </c>
      <c r="I8" s="28" t="s">
        <v>10</v>
      </c>
      <c r="J8" s="5" t="s">
        <v>11</v>
      </c>
      <c r="K8" s="5" t="s">
        <v>11</v>
      </c>
      <c r="L8" s="5" t="s">
        <v>12</v>
      </c>
      <c r="M8" s="5" t="s">
        <v>13</v>
      </c>
      <c r="N8" s="29" t="s">
        <v>15</v>
      </c>
      <c r="O8" s="5" t="s">
        <v>14</v>
      </c>
      <c r="P8" s="5" t="s">
        <v>16</v>
      </c>
      <c r="Q8" s="28" t="s">
        <v>10</v>
      </c>
      <c r="R8" s="5" t="s">
        <v>11</v>
      </c>
      <c r="S8" s="5" t="s">
        <v>11</v>
      </c>
      <c r="T8" s="5" t="s">
        <v>12</v>
      </c>
      <c r="U8" s="5" t="s">
        <v>13</v>
      </c>
      <c r="V8" s="5" t="s">
        <v>15</v>
      </c>
      <c r="W8" s="5" t="s">
        <v>14</v>
      </c>
      <c r="X8" s="12"/>
    </row>
    <row r="9" spans="1:61" ht="12" customHeight="1" x14ac:dyDescent="0.2">
      <c r="A9" s="59"/>
      <c r="B9" s="30" t="s">
        <v>17</v>
      </c>
      <c r="C9" s="4" t="s">
        <v>18</v>
      </c>
      <c r="D9" s="4"/>
      <c r="E9" s="4"/>
      <c r="F9" s="4"/>
      <c r="G9" s="4"/>
      <c r="H9" s="4" t="s">
        <v>16</v>
      </c>
      <c r="I9" s="30" t="s">
        <v>17</v>
      </c>
      <c r="J9" s="4" t="s">
        <v>18</v>
      </c>
      <c r="K9" s="4"/>
      <c r="L9" s="4"/>
      <c r="M9" s="4"/>
      <c r="N9" s="31"/>
      <c r="O9" s="4"/>
      <c r="P9" s="59"/>
      <c r="Q9" s="30" t="s">
        <v>17</v>
      </c>
      <c r="R9" s="4" t="s">
        <v>18</v>
      </c>
      <c r="S9" s="4"/>
      <c r="T9" s="4"/>
      <c r="U9" s="4"/>
      <c r="V9" s="4"/>
      <c r="W9" s="4"/>
      <c r="X9" s="12"/>
    </row>
    <row r="10" spans="1:61" ht="12" customHeight="1" x14ac:dyDescent="0.2">
      <c r="A10" s="40"/>
      <c r="B10" s="42"/>
      <c r="C10" s="42"/>
      <c r="D10" s="42"/>
      <c r="E10" s="42"/>
      <c r="F10" s="42"/>
      <c r="G10" s="42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12"/>
    </row>
    <row r="11" spans="1:61" ht="12" customHeight="1" x14ac:dyDescent="0.2">
      <c r="A11" s="40" t="s">
        <v>40</v>
      </c>
      <c r="B11" s="42"/>
      <c r="C11" s="42"/>
      <c r="D11" s="42"/>
      <c r="E11" s="42"/>
      <c r="F11" s="42"/>
      <c r="G11" s="42"/>
      <c r="H11" s="40" t="s">
        <v>40</v>
      </c>
      <c r="I11" s="40"/>
      <c r="J11" s="40"/>
      <c r="K11" s="40"/>
      <c r="L11" s="40"/>
      <c r="M11" s="40"/>
      <c r="N11" s="40"/>
      <c r="O11" s="40"/>
      <c r="P11" s="40" t="s">
        <v>40</v>
      </c>
      <c r="Q11" s="40"/>
      <c r="R11" s="40"/>
      <c r="S11" s="40"/>
      <c r="T11" s="40"/>
      <c r="U11" s="40"/>
      <c r="V11" s="40"/>
      <c r="W11" s="40"/>
      <c r="X11" s="12"/>
    </row>
    <row r="12" spans="1:61" ht="12" customHeight="1" x14ac:dyDescent="0.2">
      <c r="A12" s="40"/>
      <c r="B12" s="42"/>
      <c r="C12" s="42"/>
      <c r="D12" s="42"/>
      <c r="E12" s="42"/>
      <c r="F12" s="42"/>
      <c r="G12" s="42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12"/>
    </row>
    <row r="13" spans="1:61" ht="12" customHeight="1" x14ac:dyDescent="0.2">
      <c r="A13" s="54" t="s">
        <v>20</v>
      </c>
      <c r="B13" s="46">
        <f>SUM(B15:B28)</f>
        <v>76613</v>
      </c>
      <c r="C13" s="46">
        <f>SUM(C15:C28)</f>
        <v>32003</v>
      </c>
      <c r="D13" s="46">
        <f>SUM(D15:D28)</f>
        <v>38328</v>
      </c>
      <c r="E13" s="46">
        <f>SUM(E15:E28)</f>
        <v>4796</v>
      </c>
      <c r="F13" s="46">
        <f>SUM(F16:F28)</f>
        <v>1394</v>
      </c>
      <c r="G13" s="46">
        <f>SUM(G16:G28)</f>
        <v>92</v>
      </c>
      <c r="H13" s="54" t="s">
        <v>20</v>
      </c>
      <c r="I13" s="12">
        <f t="shared" ref="I13:O13" si="0">SUM(I15:I28)</f>
        <v>103410</v>
      </c>
      <c r="J13" s="12">
        <f t="shared" si="0"/>
        <v>50230</v>
      </c>
      <c r="K13" s="12">
        <f t="shared" si="0"/>
        <v>46265</v>
      </c>
      <c r="L13" s="12">
        <f t="shared" si="0"/>
        <v>5330</v>
      </c>
      <c r="M13" s="12">
        <f t="shared" si="0"/>
        <v>1384</v>
      </c>
      <c r="N13" s="12">
        <f t="shared" si="0"/>
        <v>93</v>
      </c>
      <c r="O13" s="12">
        <f t="shared" si="0"/>
        <v>108</v>
      </c>
      <c r="P13" s="54" t="s">
        <v>20</v>
      </c>
      <c r="Q13" s="12">
        <f>SUM(Q15:Q28)</f>
        <v>105607</v>
      </c>
      <c r="R13" s="12">
        <v>50635</v>
      </c>
      <c r="S13" s="12">
        <v>47761</v>
      </c>
      <c r="T13" s="12">
        <v>5227</v>
      </c>
      <c r="U13" s="12">
        <v>862</v>
      </c>
      <c r="V13" s="12">
        <v>1000</v>
      </c>
      <c r="W13" s="12">
        <v>122</v>
      </c>
      <c r="X13" s="12"/>
    </row>
    <row r="14" spans="1:61" ht="12" customHeight="1" x14ac:dyDescent="0.2">
      <c r="A14" s="12"/>
      <c r="B14" s="46"/>
      <c r="C14" s="46"/>
      <c r="D14" s="46"/>
      <c r="E14" s="46"/>
      <c r="F14" s="46"/>
      <c r="G14" s="4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61" ht="12" customHeight="1" x14ac:dyDescent="0.2">
      <c r="A15" s="55" t="s">
        <v>21</v>
      </c>
      <c r="B15" s="42">
        <f t="shared" ref="B15:G28" si="1">SUM(B32,B49)</f>
        <v>14032</v>
      </c>
      <c r="C15" s="42">
        <f t="shared" si="1"/>
        <v>13976</v>
      </c>
      <c r="D15" s="42">
        <f t="shared" si="1"/>
        <v>45</v>
      </c>
      <c r="E15" s="42">
        <f t="shared" si="1"/>
        <v>11</v>
      </c>
      <c r="F15" s="42">
        <f t="shared" si="1"/>
        <v>0</v>
      </c>
      <c r="G15" s="42">
        <f t="shared" si="1"/>
        <v>0</v>
      </c>
      <c r="H15" s="55" t="s">
        <v>21</v>
      </c>
      <c r="I15" s="42">
        <f t="shared" ref="I15:O28" si="2">SUM(I32,I49)</f>
        <v>20413</v>
      </c>
      <c r="J15" s="42">
        <f t="shared" si="2"/>
        <v>20313</v>
      </c>
      <c r="K15" s="42">
        <f t="shared" si="2"/>
        <v>62</v>
      </c>
      <c r="L15" s="42">
        <f t="shared" si="2"/>
        <v>10</v>
      </c>
      <c r="M15" s="42">
        <f t="shared" si="2"/>
        <v>4</v>
      </c>
      <c r="N15" s="42">
        <f t="shared" si="2"/>
        <v>3</v>
      </c>
      <c r="O15" s="42">
        <f t="shared" si="2"/>
        <v>21</v>
      </c>
      <c r="P15" s="55" t="s">
        <v>21</v>
      </c>
      <c r="Q15" s="42">
        <f t="shared" ref="Q15:Q28" si="3">SUM(Q32,Q49)</f>
        <v>18846</v>
      </c>
      <c r="R15" s="60">
        <v>17.66</v>
      </c>
      <c r="S15" s="60">
        <v>0.14000000000000001</v>
      </c>
      <c r="T15" s="60">
        <v>0.01</v>
      </c>
      <c r="U15" s="60">
        <v>0.01</v>
      </c>
      <c r="V15" s="42">
        <v>0</v>
      </c>
      <c r="W15" s="60">
        <v>0.02</v>
      </c>
      <c r="X15" s="12"/>
    </row>
    <row r="16" spans="1:61" ht="12" customHeight="1" x14ac:dyDescent="0.2">
      <c r="A16" s="55" t="s">
        <v>22</v>
      </c>
      <c r="B16" s="42">
        <f t="shared" si="1"/>
        <v>12338</v>
      </c>
      <c r="C16" s="42">
        <f t="shared" si="1"/>
        <v>11216</v>
      </c>
      <c r="D16" s="42">
        <f t="shared" si="1"/>
        <v>1088</v>
      </c>
      <c r="E16" s="42">
        <f t="shared" si="1"/>
        <v>11</v>
      </c>
      <c r="F16" s="42">
        <f t="shared" si="1"/>
        <v>17</v>
      </c>
      <c r="G16" s="42">
        <f t="shared" si="1"/>
        <v>6</v>
      </c>
      <c r="H16" s="55" t="s">
        <v>22</v>
      </c>
      <c r="I16" s="42">
        <f t="shared" si="2"/>
        <v>16805</v>
      </c>
      <c r="J16" s="42">
        <f t="shared" si="2"/>
        <v>15927</v>
      </c>
      <c r="K16" s="42">
        <f t="shared" si="2"/>
        <v>804</v>
      </c>
      <c r="L16" s="42">
        <f t="shared" si="2"/>
        <v>10</v>
      </c>
      <c r="M16" s="42">
        <f t="shared" si="2"/>
        <v>25</v>
      </c>
      <c r="N16" s="42">
        <f t="shared" si="2"/>
        <v>16</v>
      </c>
      <c r="O16" s="42">
        <f t="shared" si="2"/>
        <v>23</v>
      </c>
      <c r="P16" s="55" t="s">
        <v>22</v>
      </c>
      <c r="Q16" s="42">
        <f t="shared" si="3"/>
        <v>16239</v>
      </c>
      <c r="R16" s="60">
        <v>14.54</v>
      </c>
      <c r="S16" s="60">
        <v>0.73</v>
      </c>
      <c r="T16" s="60">
        <v>0.01</v>
      </c>
      <c r="U16" s="60">
        <v>0.02</v>
      </c>
      <c r="V16" s="60">
        <v>0.06</v>
      </c>
      <c r="W16" s="60">
        <v>0.01</v>
      </c>
      <c r="X16" s="12"/>
    </row>
    <row r="17" spans="1:24" ht="12" customHeight="1" x14ac:dyDescent="0.2">
      <c r="A17" s="55" t="s">
        <v>23</v>
      </c>
      <c r="B17" s="42">
        <f t="shared" si="1"/>
        <v>8975</v>
      </c>
      <c r="C17" s="42">
        <f t="shared" si="1"/>
        <v>4683</v>
      </c>
      <c r="D17" s="42">
        <f t="shared" si="1"/>
        <v>4194</v>
      </c>
      <c r="E17" s="42">
        <f t="shared" si="1"/>
        <v>24</v>
      </c>
      <c r="F17" s="42">
        <f t="shared" si="1"/>
        <v>65</v>
      </c>
      <c r="G17" s="42">
        <f t="shared" si="1"/>
        <v>9</v>
      </c>
      <c r="H17" s="55" t="s">
        <v>23</v>
      </c>
      <c r="I17" s="42">
        <f t="shared" si="2"/>
        <v>12625</v>
      </c>
      <c r="J17" s="42">
        <f t="shared" si="2"/>
        <v>8480</v>
      </c>
      <c r="K17" s="42">
        <f t="shared" si="2"/>
        <v>3987</v>
      </c>
      <c r="L17" s="42">
        <f t="shared" si="2"/>
        <v>63</v>
      </c>
      <c r="M17" s="42">
        <f t="shared" si="2"/>
        <v>58</v>
      </c>
      <c r="N17" s="42">
        <f t="shared" si="2"/>
        <v>18</v>
      </c>
      <c r="O17" s="42">
        <f t="shared" si="2"/>
        <v>19</v>
      </c>
      <c r="P17" s="55" t="s">
        <v>23</v>
      </c>
      <c r="Q17" s="42">
        <f t="shared" si="3"/>
        <v>13077</v>
      </c>
      <c r="R17" s="60">
        <v>8.67</v>
      </c>
      <c r="S17" s="60">
        <v>3.49</v>
      </c>
      <c r="T17" s="60">
        <v>0.04</v>
      </c>
      <c r="U17" s="60">
        <v>0.04</v>
      </c>
      <c r="V17" s="60">
        <v>0.13</v>
      </c>
      <c r="W17" s="60">
        <v>0.02</v>
      </c>
      <c r="X17" s="12"/>
    </row>
    <row r="18" spans="1:24" ht="12" customHeight="1" x14ac:dyDescent="0.2">
      <c r="A18" s="55" t="s">
        <v>24</v>
      </c>
      <c r="B18" s="42">
        <f t="shared" si="1"/>
        <v>7931</v>
      </c>
      <c r="C18" s="42">
        <f t="shared" si="1"/>
        <v>1394</v>
      </c>
      <c r="D18" s="42">
        <f t="shared" si="1"/>
        <v>6383</v>
      </c>
      <c r="E18" s="42">
        <f t="shared" si="1"/>
        <v>91</v>
      </c>
      <c r="F18" s="42">
        <f t="shared" si="1"/>
        <v>63</v>
      </c>
      <c r="G18" s="42">
        <f t="shared" si="1"/>
        <v>0</v>
      </c>
      <c r="H18" s="55" t="s">
        <v>24</v>
      </c>
      <c r="I18" s="42">
        <f t="shared" si="2"/>
        <v>10841</v>
      </c>
      <c r="J18" s="42">
        <f t="shared" si="2"/>
        <v>3420</v>
      </c>
      <c r="K18" s="42">
        <f t="shared" si="2"/>
        <v>7169</v>
      </c>
      <c r="L18" s="42">
        <f t="shared" si="2"/>
        <v>114</v>
      </c>
      <c r="M18" s="42">
        <f t="shared" si="2"/>
        <v>110</v>
      </c>
      <c r="N18" s="42">
        <f t="shared" si="2"/>
        <v>19</v>
      </c>
      <c r="O18" s="42">
        <f t="shared" si="2"/>
        <v>9</v>
      </c>
      <c r="P18" s="55" t="s">
        <v>24</v>
      </c>
      <c r="Q18" s="42">
        <f t="shared" si="3"/>
        <v>12174</v>
      </c>
      <c r="R18" s="60">
        <v>4.0999999999999996</v>
      </c>
      <c r="S18" s="60">
        <v>7.06</v>
      </c>
      <c r="T18" s="60">
        <v>0.09</v>
      </c>
      <c r="U18" s="60">
        <v>0.08</v>
      </c>
      <c r="V18" s="60">
        <v>0.19</v>
      </c>
      <c r="W18" s="60">
        <v>0.01</v>
      </c>
      <c r="X18" s="12"/>
    </row>
    <row r="19" spans="1:24" ht="12" customHeight="1" x14ac:dyDescent="0.2">
      <c r="A19" s="55" t="s">
        <v>25</v>
      </c>
      <c r="B19" s="42">
        <f t="shared" si="1"/>
        <v>5206</v>
      </c>
      <c r="C19" s="42">
        <f t="shared" si="1"/>
        <v>347</v>
      </c>
      <c r="D19" s="42">
        <f t="shared" si="1"/>
        <v>4722</v>
      </c>
      <c r="E19" s="42">
        <f t="shared" si="1"/>
        <v>101</v>
      </c>
      <c r="F19" s="42">
        <f t="shared" si="1"/>
        <v>36</v>
      </c>
      <c r="G19" s="42">
        <f t="shared" si="1"/>
        <v>0</v>
      </c>
      <c r="H19" s="55" t="s">
        <v>25</v>
      </c>
      <c r="I19" s="42">
        <f t="shared" si="2"/>
        <v>8539</v>
      </c>
      <c r="J19" s="42">
        <f t="shared" si="2"/>
        <v>1048</v>
      </c>
      <c r="K19" s="42">
        <f t="shared" si="2"/>
        <v>7190</v>
      </c>
      <c r="L19" s="42">
        <f t="shared" si="2"/>
        <v>163</v>
      </c>
      <c r="M19" s="42">
        <f t="shared" si="2"/>
        <v>126</v>
      </c>
      <c r="N19" s="42">
        <f t="shared" si="2"/>
        <v>10</v>
      </c>
      <c r="O19" s="42">
        <f t="shared" si="2"/>
        <v>2</v>
      </c>
      <c r="P19" s="55" t="s">
        <v>25</v>
      </c>
      <c r="Q19" s="42">
        <f t="shared" si="3"/>
        <v>9419</v>
      </c>
      <c r="R19" s="60">
        <v>1.49</v>
      </c>
      <c r="S19" s="60">
        <v>7.07</v>
      </c>
      <c r="T19" s="60">
        <v>0.15</v>
      </c>
      <c r="U19" s="60">
        <v>0.08</v>
      </c>
      <c r="V19" s="60">
        <v>0.11</v>
      </c>
      <c r="W19" s="60">
        <v>0.01</v>
      </c>
      <c r="X19" s="12"/>
    </row>
    <row r="20" spans="1:24" ht="12" customHeight="1" x14ac:dyDescent="0.2">
      <c r="A20" s="55" t="s">
        <v>26</v>
      </c>
      <c r="B20" s="42">
        <f t="shared" si="1"/>
        <v>4858</v>
      </c>
      <c r="C20" s="42">
        <f t="shared" si="1"/>
        <v>105</v>
      </c>
      <c r="D20" s="42">
        <f t="shared" si="1"/>
        <v>4480</v>
      </c>
      <c r="E20" s="42">
        <f t="shared" si="1"/>
        <v>174</v>
      </c>
      <c r="F20" s="42">
        <f t="shared" si="1"/>
        <v>99</v>
      </c>
      <c r="G20" s="42">
        <f t="shared" si="1"/>
        <v>0</v>
      </c>
      <c r="H20" s="55" t="s">
        <v>26</v>
      </c>
      <c r="I20" s="42">
        <f t="shared" si="2"/>
        <v>7579</v>
      </c>
      <c r="J20" s="42">
        <f t="shared" si="2"/>
        <v>428</v>
      </c>
      <c r="K20" s="42">
        <f t="shared" si="2"/>
        <v>6770</v>
      </c>
      <c r="L20" s="42">
        <f t="shared" si="2"/>
        <v>249</v>
      </c>
      <c r="M20" s="42">
        <f t="shared" si="2"/>
        <v>121</v>
      </c>
      <c r="N20" s="42">
        <f t="shared" si="2"/>
        <v>6</v>
      </c>
      <c r="O20" s="42">
        <f t="shared" si="2"/>
        <v>5</v>
      </c>
      <c r="P20" s="55" t="s">
        <v>26</v>
      </c>
      <c r="Q20" s="42">
        <f t="shared" si="3"/>
        <v>8789</v>
      </c>
      <c r="R20" s="60">
        <v>0.68</v>
      </c>
      <c r="S20" s="60">
        <v>7.2</v>
      </c>
      <c r="T20" s="60">
        <v>0.26</v>
      </c>
      <c r="U20" s="60">
        <v>0.09</v>
      </c>
      <c r="V20" s="60">
        <v>0.09</v>
      </c>
      <c r="W20" s="60">
        <v>0.01</v>
      </c>
      <c r="X20" s="12"/>
    </row>
    <row r="21" spans="1:24" ht="12" customHeight="1" x14ac:dyDescent="0.2">
      <c r="A21" s="55" t="s">
        <v>27</v>
      </c>
      <c r="B21" s="42">
        <f t="shared" si="1"/>
        <v>4888</v>
      </c>
      <c r="C21" s="42">
        <f t="shared" si="1"/>
        <v>100</v>
      </c>
      <c r="D21" s="42">
        <f t="shared" si="1"/>
        <v>4379</v>
      </c>
      <c r="E21" s="42">
        <f t="shared" si="1"/>
        <v>240</v>
      </c>
      <c r="F21" s="42">
        <f t="shared" si="1"/>
        <v>152</v>
      </c>
      <c r="G21" s="42">
        <f t="shared" si="1"/>
        <v>17</v>
      </c>
      <c r="H21" s="55" t="s">
        <v>27</v>
      </c>
      <c r="I21" s="42">
        <f t="shared" si="2"/>
        <v>5236</v>
      </c>
      <c r="J21" s="42">
        <f t="shared" si="2"/>
        <v>165</v>
      </c>
      <c r="K21" s="42">
        <f t="shared" si="2"/>
        <v>4715</v>
      </c>
      <c r="L21" s="42">
        <f t="shared" si="2"/>
        <v>257</v>
      </c>
      <c r="M21" s="42">
        <f t="shared" si="2"/>
        <v>93</v>
      </c>
      <c r="N21" s="42">
        <f t="shared" si="2"/>
        <v>3</v>
      </c>
      <c r="O21" s="42">
        <f t="shared" si="2"/>
        <v>3</v>
      </c>
      <c r="P21" s="55" t="s">
        <v>27</v>
      </c>
      <c r="Q21" s="42">
        <f t="shared" si="3"/>
        <v>6206</v>
      </c>
      <c r="R21" s="60">
        <v>0.3</v>
      </c>
      <c r="S21" s="60">
        <v>5.14</v>
      </c>
      <c r="T21" s="60">
        <v>0.26</v>
      </c>
      <c r="U21" s="60">
        <v>0.08</v>
      </c>
      <c r="V21" s="60">
        <v>0.08</v>
      </c>
      <c r="W21" s="60">
        <v>0.01</v>
      </c>
      <c r="X21" s="12"/>
    </row>
    <row r="22" spans="1:24" ht="12" customHeight="1" x14ac:dyDescent="0.2">
      <c r="A22" s="55" t="s">
        <v>28</v>
      </c>
      <c r="B22" s="42">
        <f t="shared" si="1"/>
        <v>5185</v>
      </c>
      <c r="C22" s="42">
        <f t="shared" si="1"/>
        <v>80</v>
      </c>
      <c r="D22" s="42">
        <f t="shared" si="1"/>
        <v>4416</v>
      </c>
      <c r="E22" s="42">
        <f t="shared" si="1"/>
        <v>509</v>
      </c>
      <c r="F22" s="42">
        <f t="shared" si="1"/>
        <v>174</v>
      </c>
      <c r="G22" s="42">
        <f t="shared" si="1"/>
        <v>6</v>
      </c>
      <c r="H22" s="55" t="s">
        <v>28</v>
      </c>
      <c r="I22" s="42">
        <f t="shared" si="2"/>
        <v>4749</v>
      </c>
      <c r="J22" s="42">
        <f t="shared" si="2"/>
        <v>105</v>
      </c>
      <c r="K22" s="42">
        <f t="shared" si="2"/>
        <v>4191</v>
      </c>
      <c r="L22" s="42">
        <f t="shared" si="2"/>
        <v>316</v>
      </c>
      <c r="M22" s="42">
        <f t="shared" si="2"/>
        <v>131</v>
      </c>
      <c r="N22" s="42">
        <f t="shared" si="2"/>
        <v>4</v>
      </c>
      <c r="O22" s="42">
        <f t="shared" si="2"/>
        <v>2</v>
      </c>
      <c r="P22" s="55" t="s">
        <v>28</v>
      </c>
      <c r="Q22" s="42">
        <f t="shared" si="3"/>
        <v>4800</v>
      </c>
      <c r="R22" s="60">
        <v>0.15</v>
      </c>
      <c r="S22" s="60">
        <v>3.91</v>
      </c>
      <c r="T22" s="60">
        <v>0.34</v>
      </c>
      <c r="U22" s="60">
        <v>0.08</v>
      </c>
      <c r="V22" s="60">
        <v>0.06</v>
      </c>
      <c r="W22" s="60">
        <v>0.01</v>
      </c>
      <c r="X22" s="12"/>
    </row>
    <row r="23" spans="1:24" ht="12" customHeight="1" x14ac:dyDescent="0.2">
      <c r="A23" s="55" t="s">
        <v>29</v>
      </c>
      <c r="B23" s="42">
        <f t="shared" si="1"/>
        <v>3686</v>
      </c>
      <c r="C23" s="42">
        <f t="shared" si="1"/>
        <v>23</v>
      </c>
      <c r="D23" s="42">
        <f t="shared" si="1"/>
        <v>2816</v>
      </c>
      <c r="E23" s="42">
        <f t="shared" si="1"/>
        <v>680</v>
      </c>
      <c r="F23" s="42">
        <f t="shared" si="1"/>
        <v>167</v>
      </c>
      <c r="G23" s="42">
        <f t="shared" si="1"/>
        <v>0</v>
      </c>
      <c r="H23" s="55" t="s">
        <v>29</v>
      </c>
      <c r="I23" s="42">
        <f t="shared" si="2"/>
        <v>4499</v>
      </c>
      <c r="J23" s="42">
        <f t="shared" si="2"/>
        <v>79</v>
      </c>
      <c r="K23" s="42">
        <f t="shared" si="2"/>
        <v>3730</v>
      </c>
      <c r="L23" s="42">
        <f t="shared" si="2"/>
        <v>527</v>
      </c>
      <c r="M23" s="42">
        <f t="shared" si="2"/>
        <v>158</v>
      </c>
      <c r="N23" s="42">
        <f t="shared" si="2"/>
        <v>4</v>
      </c>
      <c r="O23" s="42">
        <f t="shared" si="2"/>
        <v>1</v>
      </c>
      <c r="P23" s="55" t="s">
        <v>29</v>
      </c>
      <c r="Q23" s="42">
        <f t="shared" si="3"/>
        <v>3606</v>
      </c>
      <c r="R23" s="60">
        <v>0.09</v>
      </c>
      <c r="S23" s="60">
        <v>2.83</v>
      </c>
      <c r="T23" s="60">
        <v>0.36</v>
      </c>
      <c r="U23" s="60">
        <v>0.08</v>
      </c>
      <c r="V23" s="60">
        <v>0.05</v>
      </c>
      <c r="W23" s="42">
        <v>0</v>
      </c>
      <c r="X23" s="12"/>
    </row>
    <row r="24" spans="1:24" ht="12" customHeight="1" x14ac:dyDescent="0.2">
      <c r="A24" s="55" t="s">
        <v>30</v>
      </c>
      <c r="B24" s="42">
        <f t="shared" si="1"/>
        <v>3733</v>
      </c>
      <c r="C24" s="42">
        <f t="shared" si="1"/>
        <v>17</v>
      </c>
      <c r="D24" s="42">
        <f t="shared" si="1"/>
        <v>2632</v>
      </c>
      <c r="E24" s="42">
        <f t="shared" si="1"/>
        <v>864</v>
      </c>
      <c r="F24" s="42">
        <f t="shared" si="1"/>
        <v>215</v>
      </c>
      <c r="G24" s="42">
        <f t="shared" si="1"/>
        <v>5</v>
      </c>
      <c r="H24" s="55" t="s">
        <v>30</v>
      </c>
      <c r="I24" s="42">
        <f t="shared" si="2"/>
        <v>4026</v>
      </c>
      <c r="J24" s="42">
        <f t="shared" si="2"/>
        <v>69</v>
      </c>
      <c r="K24" s="42">
        <f t="shared" si="2"/>
        <v>3058</v>
      </c>
      <c r="L24" s="42">
        <f t="shared" si="2"/>
        <v>722</v>
      </c>
      <c r="M24" s="42">
        <f t="shared" si="2"/>
        <v>171</v>
      </c>
      <c r="N24" s="42">
        <f t="shared" si="2"/>
        <v>2</v>
      </c>
      <c r="O24" s="42">
        <f t="shared" si="2"/>
        <v>4</v>
      </c>
      <c r="P24" s="55" t="s">
        <v>30</v>
      </c>
      <c r="Q24" s="42">
        <f t="shared" si="3"/>
        <v>3423</v>
      </c>
      <c r="R24" s="60">
        <v>0.06</v>
      </c>
      <c r="S24" s="60">
        <v>2.57</v>
      </c>
      <c r="T24" s="60">
        <v>0.49</v>
      </c>
      <c r="U24" s="60">
        <v>0.06</v>
      </c>
      <c r="V24" s="60">
        <v>0.06</v>
      </c>
      <c r="W24" s="42">
        <v>0</v>
      </c>
      <c r="X24" s="12"/>
    </row>
    <row r="25" spans="1:24" ht="12" customHeight="1" x14ac:dyDescent="0.2">
      <c r="A25" s="55" t="s">
        <v>31</v>
      </c>
      <c r="B25" s="42">
        <f t="shared" si="1"/>
        <v>2686</v>
      </c>
      <c r="C25" s="42">
        <f t="shared" si="1"/>
        <v>31</v>
      </c>
      <c r="D25" s="42">
        <f t="shared" si="1"/>
        <v>1603</v>
      </c>
      <c r="E25" s="42">
        <f t="shared" si="1"/>
        <v>851</v>
      </c>
      <c r="F25" s="42">
        <f t="shared" si="1"/>
        <v>184</v>
      </c>
      <c r="G25" s="42">
        <f t="shared" si="1"/>
        <v>17</v>
      </c>
      <c r="H25" s="55" t="s">
        <v>31</v>
      </c>
      <c r="I25" s="42">
        <f t="shared" si="2"/>
        <v>3130</v>
      </c>
      <c r="J25" s="42">
        <f t="shared" si="2"/>
        <v>63</v>
      </c>
      <c r="K25" s="42">
        <f t="shared" si="2"/>
        <v>1994</v>
      </c>
      <c r="L25" s="42">
        <f t="shared" si="2"/>
        <v>936</v>
      </c>
      <c r="M25" s="42">
        <f t="shared" si="2"/>
        <v>131</v>
      </c>
      <c r="N25" s="42">
        <f t="shared" si="2"/>
        <v>3</v>
      </c>
      <c r="O25" s="42">
        <f t="shared" si="2"/>
        <v>3</v>
      </c>
      <c r="P25" s="55" t="s">
        <v>31</v>
      </c>
      <c r="Q25" s="42">
        <f t="shared" si="3"/>
        <v>3177</v>
      </c>
      <c r="R25" s="60">
        <v>0.08</v>
      </c>
      <c r="S25" s="60">
        <v>2.04</v>
      </c>
      <c r="T25" s="60">
        <v>0.77</v>
      </c>
      <c r="U25" s="60">
        <v>0.08</v>
      </c>
      <c r="V25" s="60">
        <v>0.04</v>
      </c>
      <c r="W25" s="42">
        <v>0</v>
      </c>
      <c r="X25" s="12"/>
    </row>
    <row r="26" spans="1:24" ht="12" customHeight="1" x14ac:dyDescent="0.2">
      <c r="A26" s="55" t="s">
        <v>32</v>
      </c>
      <c r="B26" s="42">
        <f t="shared" si="1"/>
        <v>1711</v>
      </c>
      <c r="C26" s="42">
        <f t="shared" si="1"/>
        <v>7</v>
      </c>
      <c r="D26" s="42">
        <f t="shared" si="1"/>
        <v>993</v>
      </c>
      <c r="E26" s="42">
        <f t="shared" si="1"/>
        <v>571</v>
      </c>
      <c r="F26" s="42">
        <f t="shared" si="1"/>
        <v>135</v>
      </c>
      <c r="G26" s="42">
        <f t="shared" si="1"/>
        <v>5</v>
      </c>
      <c r="H26" s="55" t="s">
        <v>32</v>
      </c>
      <c r="I26" s="42">
        <f t="shared" si="2"/>
        <v>2427</v>
      </c>
      <c r="J26" s="42">
        <f t="shared" si="2"/>
        <v>55</v>
      </c>
      <c r="K26" s="42">
        <f t="shared" si="2"/>
        <v>1392</v>
      </c>
      <c r="L26" s="42">
        <f t="shared" si="2"/>
        <v>843</v>
      </c>
      <c r="M26" s="42">
        <f t="shared" si="2"/>
        <v>129</v>
      </c>
      <c r="N26" s="42">
        <f t="shared" si="2"/>
        <v>1</v>
      </c>
      <c r="O26" s="42">
        <f t="shared" si="2"/>
        <v>7</v>
      </c>
      <c r="P26" s="55" t="s">
        <v>32</v>
      </c>
      <c r="Q26" s="42">
        <f t="shared" si="3"/>
        <v>2663</v>
      </c>
      <c r="R26" s="60">
        <v>0.06</v>
      </c>
      <c r="S26" s="60">
        <v>1.59</v>
      </c>
      <c r="T26" s="60">
        <v>0.78</v>
      </c>
      <c r="U26" s="60">
        <v>0.05</v>
      </c>
      <c r="V26" s="60">
        <v>0.04</v>
      </c>
      <c r="W26" s="42">
        <v>0</v>
      </c>
      <c r="X26" s="12"/>
    </row>
    <row r="27" spans="1:24" ht="12" customHeight="1" x14ac:dyDescent="0.2">
      <c r="A27" s="55" t="s">
        <v>33</v>
      </c>
      <c r="B27" s="42">
        <f t="shared" si="1"/>
        <v>742</v>
      </c>
      <c r="C27" s="42">
        <f t="shared" si="1"/>
        <v>19</v>
      </c>
      <c r="D27" s="42">
        <f t="shared" si="1"/>
        <v>347</v>
      </c>
      <c r="E27" s="42">
        <f t="shared" si="1"/>
        <v>316</v>
      </c>
      <c r="F27" s="42">
        <f t="shared" si="1"/>
        <v>44</v>
      </c>
      <c r="G27" s="42">
        <f t="shared" si="1"/>
        <v>16</v>
      </c>
      <c r="H27" s="55" t="s">
        <v>33</v>
      </c>
      <c r="I27" s="42">
        <f t="shared" si="2"/>
        <v>1432</v>
      </c>
      <c r="J27" s="42">
        <f t="shared" si="2"/>
        <v>38</v>
      </c>
      <c r="K27" s="42">
        <f t="shared" si="2"/>
        <v>734</v>
      </c>
      <c r="L27" s="42">
        <f t="shared" si="2"/>
        <v>584</v>
      </c>
      <c r="M27" s="42">
        <f t="shared" si="2"/>
        <v>68</v>
      </c>
      <c r="N27" s="42">
        <f t="shared" si="2"/>
        <v>2</v>
      </c>
      <c r="O27" s="42">
        <f t="shared" si="2"/>
        <v>6</v>
      </c>
      <c r="P27" s="55" t="s">
        <v>33</v>
      </c>
      <c r="Q27" s="42">
        <f t="shared" si="3"/>
        <v>1686</v>
      </c>
      <c r="R27" s="60">
        <v>0.04</v>
      </c>
      <c r="S27" s="60">
        <v>0.8</v>
      </c>
      <c r="T27" s="60">
        <v>0.69</v>
      </c>
      <c r="U27" s="60">
        <v>0.04</v>
      </c>
      <c r="V27" s="60">
        <v>0.02</v>
      </c>
      <c r="W27" s="42">
        <v>0</v>
      </c>
      <c r="X27" s="12"/>
    </row>
    <row r="28" spans="1:24" ht="12" customHeight="1" x14ac:dyDescent="0.2">
      <c r="A28" s="56" t="s">
        <v>34</v>
      </c>
      <c r="B28" s="42">
        <f t="shared" si="1"/>
        <v>642</v>
      </c>
      <c r="C28" s="42">
        <f t="shared" si="1"/>
        <v>5</v>
      </c>
      <c r="D28" s="42">
        <f t="shared" si="1"/>
        <v>230</v>
      </c>
      <c r="E28" s="42">
        <f t="shared" si="1"/>
        <v>353</v>
      </c>
      <c r="F28" s="42">
        <f t="shared" si="1"/>
        <v>43</v>
      </c>
      <c r="G28" s="42">
        <f t="shared" si="1"/>
        <v>11</v>
      </c>
      <c r="H28" s="56" t="s">
        <v>34</v>
      </c>
      <c r="I28" s="42">
        <f t="shared" si="2"/>
        <v>1109</v>
      </c>
      <c r="J28" s="42">
        <f t="shared" si="2"/>
        <v>40</v>
      </c>
      <c r="K28" s="42">
        <f t="shared" si="2"/>
        <v>469</v>
      </c>
      <c r="L28" s="42">
        <f t="shared" si="2"/>
        <v>536</v>
      </c>
      <c r="M28" s="42">
        <f t="shared" si="2"/>
        <v>59</v>
      </c>
      <c r="N28" s="42">
        <f t="shared" si="2"/>
        <v>2</v>
      </c>
      <c r="O28" s="42">
        <f t="shared" si="2"/>
        <v>3</v>
      </c>
      <c r="P28" s="56" t="s">
        <v>34</v>
      </c>
      <c r="Q28" s="42">
        <f t="shared" si="3"/>
        <v>1502</v>
      </c>
      <c r="R28" s="60">
        <v>0.04</v>
      </c>
      <c r="S28" s="60">
        <v>0.67</v>
      </c>
      <c r="T28" s="60">
        <v>0.69</v>
      </c>
      <c r="U28" s="60">
        <v>0.03</v>
      </c>
      <c r="V28" s="42">
        <v>0</v>
      </c>
      <c r="W28" s="42">
        <v>0</v>
      </c>
      <c r="X28" s="12"/>
    </row>
    <row r="29" spans="1:24" ht="12" customHeight="1" x14ac:dyDescent="0.2">
      <c r="A29" s="44"/>
      <c r="B29" s="42"/>
      <c r="C29" s="42"/>
      <c r="D29" s="42"/>
      <c r="E29" s="42"/>
      <c r="F29" s="42"/>
      <c r="G29" s="42"/>
      <c r="H29" s="44"/>
      <c r="I29" s="40"/>
      <c r="J29" s="40"/>
      <c r="K29" s="40"/>
      <c r="L29" s="40"/>
      <c r="M29" s="40"/>
      <c r="N29" s="40"/>
      <c r="O29" s="40"/>
      <c r="P29" s="44"/>
      <c r="Q29" s="40"/>
      <c r="R29" s="40"/>
      <c r="S29" s="40"/>
      <c r="T29" s="40"/>
      <c r="U29" s="40"/>
      <c r="V29" s="40"/>
      <c r="W29" s="40"/>
      <c r="X29" s="12"/>
    </row>
    <row r="30" spans="1:24" ht="12" customHeight="1" x14ac:dyDescent="0.2">
      <c r="A30" s="54" t="s">
        <v>35</v>
      </c>
      <c r="B30" s="46">
        <f>SUM(B32:B45)</f>
        <v>37652</v>
      </c>
      <c r="C30" s="46">
        <f>SUM(C32:C45)</f>
        <v>17067</v>
      </c>
      <c r="D30" s="46">
        <f>SUM(D32:D45)</f>
        <v>18984</v>
      </c>
      <c r="E30" s="46">
        <f>SUM(E32:E45)</f>
        <v>1112</v>
      </c>
      <c r="F30" s="46">
        <f>SUM(F32:F45)</f>
        <v>430</v>
      </c>
      <c r="G30" s="46">
        <f>SUM(G33:G45)</f>
        <v>59</v>
      </c>
      <c r="H30" s="54" t="s">
        <v>35</v>
      </c>
      <c r="I30" s="12">
        <f t="shared" ref="I30:O30" si="4">SUM(I32:I45)</f>
        <v>51187</v>
      </c>
      <c r="J30" s="12">
        <f t="shared" si="4"/>
        <v>26481</v>
      </c>
      <c r="K30" s="12">
        <f t="shared" si="4"/>
        <v>23061</v>
      </c>
      <c r="L30" s="12">
        <f t="shared" si="4"/>
        <v>1202</v>
      </c>
      <c r="M30" s="12">
        <f t="shared" si="4"/>
        <v>362</v>
      </c>
      <c r="N30" s="12">
        <f t="shared" si="4"/>
        <v>31</v>
      </c>
      <c r="O30" s="12">
        <f t="shared" si="4"/>
        <v>50</v>
      </c>
      <c r="P30" s="54" t="s">
        <v>35</v>
      </c>
      <c r="Q30" s="12">
        <f>SUM(Q32:Q45)</f>
        <v>53695</v>
      </c>
      <c r="R30" s="12">
        <v>27500</v>
      </c>
      <c r="S30" s="12">
        <v>24021</v>
      </c>
      <c r="T30" s="12">
        <v>1391</v>
      </c>
      <c r="U30" s="12">
        <v>252</v>
      </c>
      <c r="V30" s="12">
        <v>495</v>
      </c>
      <c r="W30" s="12">
        <v>36</v>
      </c>
      <c r="X30" s="12"/>
    </row>
    <row r="31" spans="1:24" ht="12" customHeight="1" x14ac:dyDescent="0.2">
      <c r="A31" s="54"/>
      <c r="B31" s="46"/>
      <c r="C31" s="46"/>
      <c r="D31" s="46"/>
      <c r="E31" s="46"/>
      <c r="F31" s="46"/>
      <c r="G31" s="4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2" customHeight="1" x14ac:dyDescent="0.2">
      <c r="A32" s="55" t="s">
        <v>21</v>
      </c>
      <c r="B32" s="42">
        <v>7296</v>
      </c>
      <c r="C32" s="42">
        <v>7279</v>
      </c>
      <c r="D32" s="42">
        <v>11</v>
      </c>
      <c r="E32" s="42">
        <v>6</v>
      </c>
      <c r="F32" s="43">
        <v>0</v>
      </c>
      <c r="G32" s="43">
        <v>0</v>
      </c>
      <c r="H32" s="55" t="s">
        <v>21</v>
      </c>
      <c r="I32" s="40">
        <v>10192</v>
      </c>
      <c r="J32" s="40">
        <v>10150</v>
      </c>
      <c r="K32" s="40">
        <v>22</v>
      </c>
      <c r="L32" s="40">
        <v>6</v>
      </c>
      <c r="M32" s="40">
        <v>1</v>
      </c>
      <c r="N32" s="40">
        <v>3</v>
      </c>
      <c r="O32" s="40">
        <v>10</v>
      </c>
      <c r="P32" s="55" t="s">
        <v>21</v>
      </c>
      <c r="Q32" s="40">
        <v>9696</v>
      </c>
      <c r="R32" s="64">
        <v>9.1</v>
      </c>
      <c r="S32" s="64">
        <v>0.06</v>
      </c>
      <c r="T32" s="64">
        <v>0.01</v>
      </c>
      <c r="U32" s="40">
        <v>0</v>
      </c>
      <c r="V32" s="40">
        <v>0</v>
      </c>
      <c r="W32" s="64">
        <v>0.01</v>
      </c>
      <c r="X32" s="12"/>
    </row>
    <row r="33" spans="1:24" ht="12" customHeight="1" x14ac:dyDescent="0.2">
      <c r="A33" s="55" t="s">
        <v>22</v>
      </c>
      <c r="B33" s="42">
        <v>5957</v>
      </c>
      <c r="C33" s="42">
        <v>5710</v>
      </c>
      <c r="D33" s="42">
        <v>224</v>
      </c>
      <c r="E33" s="42">
        <v>6</v>
      </c>
      <c r="F33" s="42">
        <v>11</v>
      </c>
      <c r="G33" s="42">
        <v>6</v>
      </c>
      <c r="H33" s="55" t="s">
        <v>22</v>
      </c>
      <c r="I33" s="40">
        <v>8519</v>
      </c>
      <c r="J33" s="40">
        <v>8317</v>
      </c>
      <c r="K33" s="40">
        <v>169</v>
      </c>
      <c r="L33" s="40">
        <v>9</v>
      </c>
      <c r="M33" s="40">
        <v>6</v>
      </c>
      <c r="N33" s="40">
        <v>5</v>
      </c>
      <c r="O33" s="40">
        <v>13</v>
      </c>
      <c r="P33" s="55" t="s">
        <v>22</v>
      </c>
      <c r="Q33" s="40">
        <v>8247</v>
      </c>
      <c r="R33" s="64">
        <v>7.62</v>
      </c>
      <c r="S33" s="64">
        <v>0.16</v>
      </c>
      <c r="T33" s="64">
        <v>0.01</v>
      </c>
      <c r="U33" s="40">
        <v>0</v>
      </c>
      <c r="V33" s="64">
        <v>0.01</v>
      </c>
      <c r="W33" s="40">
        <v>0</v>
      </c>
      <c r="X33" s="12"/>
    </row>
    <row r="34" spans="1:24" ht="12" customHeight="1" x14ac:dyDescent="0.2">
      <c r="A34" s="55" t="s">
        <v>23</v>
      </c>
      <c r="B34" s="42">
        <v>4273</v>
      </c>
      <c r="C34" s="42">
        <v>2679</v>
      </c>
      <c r="D34" s="42">
        <v>1566</v>
      </c>
      <c r="E34" s="42">
        <v>10</v>
      </c>
      <c r="F34" s="42">
        <v>9</v>
      </c>
      <c r="G34" s="42">
        <v>9</v>
      </c>
      <c r="H34" s="55" t="s">
        <v>23</v>
      </c>
      <c r="I34" s="40">
        <v>6324</v>
      </c>
      <c r="J34" s="40">
        <v>4783</v>
      </c>
      <c r="K34" s="40">
        <v>1479</v>
      </c>
      <c r="L34" s="40">
        <v>26</v>
      </c>
      <c r="M34" s="40">
        <v>13</v>
      </c>
      <c r="N34" s="40">
        <v>12</v>
      </c>
      <c r="O34" s="40">
        <v>11</v>
      </c>
      <c r="P34" s="55" t="s">
        <v>23</v>
      </c>
      <c r="Q34" s="40">
        <v>6715</v>
      </c>
      <c r="R34" s="64">
        <v>5.01</v>
      </c>
      <c r="S34" s="64">
        <v>1.27</v>
      </c>
      <c r="T34" s="64">
        <v>0.01</v>
      </c>
      <c r="U34" s="64">
        <v>0.01</v>
      </c>
      <c r="V34" s="64">
        <v>0.05</v>
      </c>
      <c r="W34" s="64">
        <v>0.01</v>
      </c>
      <c r="X34" s="12"/>
    </row>
    <row r="35" spans="1:24" ht="12" customHeight="1" x14ac:dyDescent="0.2">
      <c r="A35" s="55" t="s">
        <v>24</v>
      </c>
      <c r="B35" s="42">
        <v>4131</v>
      </c>
      <c r="C35" s="42">
        <v>976</v>
      </c>
      <c r="D35" s="42">
        <v>3096</v>
      </c>
      <c r="E35" s="42">
        <v>25</v>
      </c>
      <c r="F35" s="42">
        <v>34</v>
      </c>
      <c r="G35" s="43">
        <v>0</v>
      </c>
      <c r="H35" s="55" t="s">
        <v>24</v>
      </c>
      <c r="I35" s="40">
        <v>5368</v>
      </c>
      <c r="J35" s="40">
        <v>2052</v>
      </c>
      <c r="K35" s="40">
        <v>3244</v>
      </c>
      <c r="L35" s="40">
        <v>33</v>
      </c>
      <c r="M35" s="40">
        <v>30</v>
      </c>
      <c r="N35" s="40">
        <v>3</v>
      </c>
      <c r="O35" s="40">
        <v>6</v>
      </c>
      <c r="P35" s="55" t="s">
        <v>24</v>
      </c>
      <c r="Q35" s="40">
        <v>6240</v>
      </c>
      <c r="R35" s="64">
        <v>2.52</v>
      </c>
      <c r="S35" s="64">
        <v>3.24</v>
      </c>
      <c r="T35" s="64">
        <v>0.03</v>
      </c>
      <c r="U35" s="64">
        <v>0.02</v>
      </c>
      <c r="V35" s="64">
        <v>0.1</v>
      </c>
      <c r="W35" s="40">
        <v>0</v>
      </c>
      <c r="X35" s="12"/>
    </row>
    <row r="36" spans="1:24" ht="12" customHeight="1" x14ac:dyDescent="0.2">
      <c r="A36" s="55" t="s">
        <v>25</v>
      </c>
      <c r="B36" s="42">
        <v>2654</v>
      </c>
      <c r="C36" s="42">
        <v>220</v>
      </c>
      <c r="D36" s="42">
        <v>2403</v>
      </c>
      <c r="E36" s="42">
        <v>26</v>
      </c>
      <c r="F36" s="42">
        <v>5</v>
      </c>
      <c r="G36" s="43">
        <v>0</v>
      </c>
      <c r="H36" s="55" t="s">
        <v>25</v>
      </c>
      <c r="I36" s="40">
        <v>4315</v>
      </c>
      <c r="J36" s="40">
        <v>652</v>
      </c>
      <c r="K36" s="40">
        <v>3589</v>
      </c>
      <c r="L36" s="40">
        <v>38</v>
      </c>
      <c r="M36" s="40">
        <v>32</v>
      </c>
      <c r="N36" s="40">
        <v>4</v>
      </c>
      <c r="O36" s="43">
        <v>0</v>
      </c>
      <c r="P36" s="55" t="s">
        <v>25</v>
      </c>
      <c r="Q36" s="40">
        <v>4836</v>
      </c>
      <c r="R36" s="64">
        <v>0.95</v>
      </c>
      <c r="S36" s="64">
        <v>3.51</v>
      </c>
      <c r="T36" s="64">
        <v>0.04</v>
      </c>
      <c r="U36" s="64">
        <v>0.03</v>
      </c>
      <c r="V36" s="64">
        <v>0.05</v>
      </c>
      <c r="W36" s="40">
        <v>0</v>
      </c>
      <c r="X36" s="12"/>
    </row>
    <row r="37" spans="1:24" ht="12" customHeight="1" x14ac:dyDescent="0.2">
      <c r="A37" s="55" t="s">
        <v>26</v>
      </c>
      <c r="B37" s="42">
        <v>2326</v>
      </c>
      <c r="C37" s="42">
        <v>68</v>
      </c>
      <c r="D37" s="42">
        <v>2176</v>
      </c>
      <c r="E37" s="42">
        <v>63</v>
      </c>
      <c r="F37" s="42">
        <v>19</v>
      </c>
      <c r="G37" s="43">
        <v>0</v>
      </c>
      <c r="H37" s="55" t="s">
        <v>26</v>
      </c>
      <c r="I37" s="40">
        <v>3804</v>
      </c>
      <c r="J37" s="40">
        <v>268</v>
      </c>
      <c r="K37" s="40">
        <v>3461</v>
      </c>
      <c r="L37" s="40">
        <v>40</v>
      </c>
      <c r="M37" s="40">
        <v>32</v>
      </c>
      <c r="N37" s="40">
        <v>1</v>
      </c>
      <c r="O37" s="40">
        <v>2</v>
      </c>
      <c r="P37" s="55" t="s">
        <v>26</v>
      </c>
      <c r="Q37" s="40">
        <v>4536</v>
      </c>
      <c r="R37" s="64">
        <v>0.42</v>
      </c>
      <c r="S37" s="64">
        <v>3.75</v>
      </c>
      <c r="T37" s="64">
        <v>0.06</v>
      </c>
      <c r="U37" s="64">
        <v>0.02</v>
      </c>
      <c r="V37" s="64">
        <v>0.05</v>
      </c>
      <c r="W37" s="40">
        <v>0</v>
      </c>
      <c r="X37" s="12"/>
    </row>
    <row r="38" spans="1:24" ht="12" customHeight="1" x14ac:dyDescent="0.2">
      <c r="A38" s="55" t="s">
        <v>27</v>
      </c>
      <c r="B38" s="42">
        <v>2255</v>
      </c>
      <c r="C38" s="42">
        <v>64</v>
      </c>
      <c r="D38" s="42">
        <v>2091</v>
      </c>
      <c r="E38" s="42">
        <v>46</v>
      </c>
      <c r="F38" s="42">
        <v>43</v>
      </c>
      <c r="G38" s="42">
        <v>11</v>
      </c>
      <c r="H38" s="55" t="s">
        <v>27</v>
      </c>
      <c r="I38" s="40">
        <v>2609</v>
      </c>
      <c r="J38" s="40">
        <v>94</v>
      </c>
      <c r="K38" s="40">
        <v>2416</v>
      </c>
      <c r="L38" s="40">
        <v>74</v>
      </c>
      <c r="M38" s="40">
        <v>23</v>
      </c>
      <c r="N38" s="43">
        <v>0</v>
      </c>
      <c r="O38" s="40">
        <v>2</v>
      </c>
      <c r="P38" s="55" t="s">
        <v>27</v>
      </c>
      <c r="Q38" s="40">
        <v>3213</v>
      </c>
      <c r="R38" s="64">
        <v>0.2</v>
      </c>
      <c r="S38" s="64">
        <v>2.71</v>
      </c>
      <c r="T38" s="64">
        <v>7.0000000000000007E-2</v>
      </c>
      <c r="U38" s="64">
        <v>0.02</v>
      </c>
      <c r="V38" s="64">
        <v>0.05</v>
      </c>
      <c r="W38" s="40">
        <v>0</v>
      </c>
      <c r="X38" s="12"/>
    </row>
    <row r="39" spans="1:24" ht="12" customHeight="1" x14ac:dyDescent="0.2">
      <c r="A39" s="55" t="s">
        <v>28</v>
      </c>
      <c r="B39" s="42">
        <v>2620</v>
      </c>
      <c r="C39" s="42">
        <v>33</v>
      </c>
      <c r="D39" s="42">
        <v>2405</v>
      </c>
      <c r="E39" s="42">
        <v>134</v>
      </c>
      <c r="F39" s="42">
        <v>48</v>
      </c>
      <c r="G39" s="43">
        <v>0</v>
      </c>
      <c r="H39" s="55" t="s">
        <v>28</v>
      </c>
      <c r="I39" s="40">
        <v>2287</v>
      </c>
      <c r="J39" s="40">
        <v>51</v>
      </c>
      <c r="K39" s="40">
        <v>2125</v>
      </c>
      <c r="L39" s="40">
        <v>85</v>
      </c>
      <c r="M39" s="40">
        <v>24</v>
      </c>
      <c r="N39" s="40">
        <v>1</v>
      </c>
      <c r="O39" s="40">
        <v>1</v>
      </c>
      <c r="P39" s="55" t="s">
        <v>28</v>
      </c>
      <c r="Q39" s="40">
        <v>2449</v>
      </c>
      <c r="R39" s="64">
        <v>7.0000000000000007E-2</v>
      </c>
      <c r="S39" s="64">
        <v>2.11</v>
      </c>
      <c r="T39" s="64">
        <v>0.09</v>
      </c>
      <c r="U39" s="64">
        <v>0.02</v>
      </c>
      <c r="V39" s="64">
        <v>0.03</v>
      </c>
      <c r="W39" s="40">
        <v>0</v>
      </c>
      <c r="X39" s="12"/>
    </row>
    <row r="40" spans="1:24" ht="12" customHeight="1" x14ac:dyDescent="0.2">
      <c r="A40" s="55" t="s">
        <v>29</v>
      </c>
      <c r="B40" s="42">
        <v>1702</v>
      </c>
      <c r="C40" s="42">
        <v>11</v>
      </c>
      <c r="D40" s="42">
        <v>1487</v>
      </c>
      <c r="E40" s="42">
        <v>160</v>
      </c>
      <c r="F40" s="42">
        <v>44</v>
      </c>
      <c r="G40" s="43">
        <v>0</v>
      </c>
      <c r="H40" s="55" t="s">
        <v>29</v>
      </c>
      <c r="I40" s="40">
        <v>2213</v>
      </c>
      <c r="J40" s="40">
        <v>40</v>
      </c>
      <c r="K40" s="40">
        <v>2013</v>
      </c>
      <c r="L40" s="40">
        <v>117</v>
      </c>
      <c r="M40" s="40">
        <v>43</v>
      </c>
      <c r="N40" s="43">
        <v>0</v>
      </c>
      <c r="O40" s="43">
        <v>0</v>
      </c>
      <c r="P40" s="55" t="s">
        <v>29</v>
      </c>
      <c r="Q40" s="40">
        <v>1779</v>
      </c>
      <c r="R40" s="64">
        <v>0.06</v>
      </c>
      <c r="S40" s="64">
        <v>1.48</v>
      </c>
      <c r="T40" s="64">
        <v>0.09</v>
      </c>
      <c r="U40" s="64">
        <v>0.03</v>
      </c>
      <c r="V40" s="64">
        <v>0.03</v>
      </c>
      <c r="W40" s="40">
        <v>0</v>
      </c>
      <c r="X40" s="12"/>
    </row>
    <row r="41" spans="1:24" ht="12" customHeight="1" x14ac:dyDescent="0.2">
      <c r="A41" s="55" t="s">
        <v>30</v>
      </c>
      <c r="B41" s="42">
        <v>1730</v>
      </c>
      <c r="C41" s="42">
        <v>5</v>
      </c>
      <c r="D41" s="42">
        <v>1484</v>
      </c>
      <c r="E41" s="42">
        <v>178</v>
      </c>
      <c r="F41" s="42">
        <v>63</v>
      </c>
      <c r="G41" s="43">
        <v>0</v>
      </c>
      <c r="H41" s="55" t="s">
        <v>30</v>
      </c>
      <c r="I41" s="40">
        <v>1906</v>
      </c>
      <c r="J41" s="40">
        <v>19</v>
      </c>
      <c r="K41" s="40">
        <v>1689</v>
      </c>
      <c r="L41" s="40">
        <v>154</v>
      </c>
      <c r="M41" s="40">
        <v>43</v>
      </c>
      <c r="N41" s="43">
        <v>0</v>
      </c>
      <c r="O41" s="40">
        <v>1</v>
      </c>
      <c r="P41" s="55" t="s">
        <v>30</v>
      </c>
      <c r="Q41" s="40">
        <v>1700</v>
      </c>
      <c r="R41" s="64">
        <v>0.03</v>
      </c>
      <c r="S41" s="64">
        <v>1.4</v>
      </c>
      <c r="T41" s="64">
        <v>0.11</v>
      </c>
      <c r="U41" s="64">
        <v>0.02</v>
      </c>
      <c r="V41" s="64">
        <v>0.04</v>
      </c>
      <c r="W41" s="40">
        <v>0</v>
      </c>
      <c r="X41" s="12"/>
    </row>
    <row r="42" spans="1:24" ht="12" customHeight="1" x14ac:dyDescent="0.2">
      <c r="A42" s="55" t="s">
        <v>31</v>
      </c>
      <c r="B42" s="42">
        <v>1207</v>
      </c>
      <c r="C42" s="43">
        <v>0</v>
      </c>
      <c r="D42" s="42">
        <v>974</v>
      </c>
      <c r="E42" s="42">
        <v>156</v>
      </c>
      <c r="F42" s="42">
        <v>65</v>
      </c>
      <c r="G42" s="42">
        <v>12</v>
      </c>
      <c r="H42" s="55" t="s">
        <v>31</v>
      </c>
      <c r="I42" s="40">
        <v>1393</v>
      </c>
      <c r="J42" s="40">
        <v>17</v>
      </c>
      <c r="K42" s="40">
        <v>1177</v>
      </c>
      <c r="L42" s="40">
        <v>171</v>
      </c>
      <c r="M42" s="40">
        <v>27</v>
      </c>
      <c r="N42" s="43">
        <v>0</v>
      </c>
      <c r="O42" s="40">
        <v>1</v>
      </c>
      <c r="P42" s="55" t="s">
        <v>31</v>
      </c>
      <c r="Q42" s="40">
        <v>1500</v>
      </c>
      <c r="R42" s="64">
        <v>0.03</v>
      </c>
      <c r="S42" s="64">
        <v>1.1499999999999999</v>
      </c>
      <c r="T42" s="64">
        <v>0.19</v>
      </c>
      <c r="U42" s="64">
        <v>0.02</v>
      </c>
      <c r="V42" s="64">
        <v>0.02</v>
      </c>
      <c r="W42" s="40">
        <v>0</v>
      </c>
      <c r="X42" s="12"/>
    </row>
    <row r="43" spans="1:24" ht="12" customHeight="1" x14ac:dyDescent="0.2">
      <c r="A43" s="55" t="s">
        <v>32</v>
      </c>
      <c r="B43" s="42">
        <v>816</v>
      </c>
      <c r="C43" s="42">
        <v>6</v>
      </c>
      <c r="D43" s="42">
        <v>643</v>
      </c>
      <c r="E43" s="42">
        <v>100</v>
      </c>
      <c r="F43" s="42">
        <v>62</v>
      </c>
      <c r="G43" s="42">
        <v>5</v>
      </c>
      <c r="H43" s="55" t="s">
        <v>32</v>
      </c>
      <c r="I43" s="40">
        <v>1061</v>
      </c>
      <c r="J43" s="40">
        <v>19</v>
      </c>
      <c r="K43" s="40">
        <v>835</v>
      </c>
      <c r="L43" s="40">
        <v>166</v>
      </c>
      <c r="M43" s="40">
        <v>40</v>
      </c>
      <c r="N43" s="40">
        <v>1</v>
      </c>
      <c r="O43" s="43">
        <v>0</v>
      </c>
      <c r="P43" s="55" t="s">
        <v>32</v>
      </c>
      <c r="Q43" s="40">
        <v>1243</v>
      </c>
      <c r="R43" s="64">
        <v>0.02</v>
      </c>
      <c r="S43" s="64">
        <v>0.92</v>
      </c>
      <c r="T43" s="64">
        <v>0.21</v>
      </c>
      <c r="U43" s="64">
        <v>0.02</v>
      </c>
      <c r="V43" s="64">
        <v>0.02</v>
      </c>
      <c r="W43" s="40">
        <v>0</v>
      </c>
      <c r="X43" s="12"/>
    </row>
    <row r="44" spans="1:24" ht="12" customHeight="1" x14ac:dyDescent="0.2">
      <c r="A44" s="55" t="s">
        <v>33</v>
      </c>
      <c r="B44" s="42">
        <v>365</v>
      </c>
      <c r="C44" s="42">
        <v>11</v>
      </c>
      <c r="D44" s="42">
        <v>245</v>
      </c>
      <c r="E44" s="42">
        <v>82</v>
      </c>
      <c r="F44" s="42">
        <v>22</v>
      </c>
      <c r="G44" s="42">
        <v>5</v>
      </c>
      <c r="H44" s="55" t="s">
        <v>33</v>
      </c>
      <c r="I44" s="40">
        <v>673</v>
      </c>
      <c r="J44" s="40">
        <v>10</v>
      </c>
      <c r="K44" s="40">
        <v>497</v>
      </c>
      <c r="L44" s="40">
        <v>142</v>
      </c>
      <c r="M44" s="40">
        <v>22</v>
      </c>
      <c r="N44" s="43">
        <v>0</v>
      </c>
      <c r="O44" s="40">
        <v>2</v>
      </c>
      <c r="P44" s="55" t="s">
        <v>33</v>
      </c>
      <c r="Q44" s="40">
        <v>833</v>
      </c>
      <c r="R44" s="64">
        <v>0.01</v>
      </c>
      <c r="S44" s="64">
        <v>0.54</v>
      </c>
      <c r="T44" s="64">
        <v>0.2</v>
      </c>
      <c r="U44" s="64">
        <v>0.02</v>
      </c>
      <c r="V44" s="64">
        <v>0.02</v>
      </c>
      <c r="W44" s="40">
        <v>0</v>
      </c>
      <c r="X44" s="12"/>
    </row>
    <row r="45" spans="1:24" ht="12" customHeight="1" x14ac:dyDescent="0.2">
      <c r="A45" s="56" t="s">
        <v>34</v>
      </c>
      <c r="B45" s="42">
        <v>320</v>
      </c>
      <c r="C45" s="42">
        <v>5</v>
      </c>
      <c r="D45" s="42">
        <v>179</v>
      </c>
      <c r="E45" s="42">
        <v>120</v>
      </c>
      <c r="F45" s="42">
        <v>5</v>
      </c>
      <c r="G45" s="42">
        <v>11</v>
      </c>
      <c r="H45" s="56" t="s">
        <v>34</v>
      </c>
      <c r="I45" s="40">
        <v>523</v>
      </c>
      <c r="J45" s="40">
        <v>9</v>
      </c>
      <c r="K45" s="40">
        <v>345</v>
      </c>
      <c r="L45" s="40">
        <v>141</v>
      </c>
      <c r="M45" s="40">
        <v>26</v>
      </c>
      <c r="N45" s="40">
        <v>1</v>
      </c>
      <c r="O45" s="40">
        <v>1</v>
      </c>
      <c r="P45" s="56" t="s">
        <v>34</v>
      </c>
      <c r="Q45" s="40">
        <v>708</v>
      </c>
      <c r="R45" s="40">
        <v>0</v>
      </c>
      <c r="S45" s="64">
        <v>0.45</v>
      </c>
      <c r="T45" s="64">
        <v>0.2</v>
      </c>
      <c r="U45" s="64">
        <v>0.01</v>
      </c>
      <c r="V45" s="40">
        <v>0</v>
      </c>
      <c r="W45" s="40">
        <v>0</v>
      </c>
      <c r="X45" s="12"/>
    </row>
    <row r="46" spans="1:24" ht="12" customHeight="1" x14ac:dyDescent="0.2">
      <c r="A46" s="44"/>
      <c r="B46" s="42"/>
      <c r="C46" s="42"/>
      <c r="D46" s="42"/>
      <c r="E46" s="42"/>
      <c r="F46" s="42"/>
      <c r="G46" s="42"/>
      <c r="H46" s="44"/>
      <c r="I46" s="40"/>
      <c r="J46" s="40"/>
      <c r="K46" s="40"/>
      <c r="L46" s="40"/>
      <c r="M46" s="40"/>
      <c r="N46" s="40"/>
      <c r="O46" s="40"/>
      <c r="P46" s="44"/>
      <c r="Q46" s="40"/>
      <c r="R46" s="40"/>
      <c r="S46" s="40"/>
      <c r="T46" s="40"/>
      <c r="U46" s="40"/>
      <c r="V46" s="40"/>
      <c r="W46" s="40"/>
      <c r="X46" s="12"/>
    </row>
    <row r="47" spans="1:24" ht="12" customHeight="1" x14ac:dyDescent="0.2">
      <c r="A47" s="54" t="s">
        <v>36</v>
      </c>
      <c r="B47" s="46">
        <f>SUM(B49:B62)</f>
        <v>38961</v>
      </c>
      <c r="C47" s="46">
        <f>SUM(C49:C61)</f>
        <v>14936</v>
      </c>
      <c r="D47" s="46">
        <f>SUM(D49:D62)</f>
        <v>19344</v>
      </c>
      <c r="E47" s="46">
        <f>SUM(E49:E62)</f>
        <v>3684</v>
      </c>
      <c r="F47" s="46">
        <f>SUM(F50:F62)</f>
        <v>964</v>
      </c>
      <c r="G47" s="46">
        <f>SUM(G55:G61)</f>
        <v>33</v>
      </c>
      <c r="H47" s="54" t="s">
        <v>36</v>
      </c>
      <c r="I47" s="12">
        <f>SUM(I49:I62)</f>
        <v>52223</v>
      </c>
      <c r="J47" s="12">
        <f>SUM(J49:J62)</f>
        <v>23749</v>
      </c>
      <c r="K47" s="12">
        <f>SUM(K49:K62)</f>
        <v>23204</v>
      </c>
      <c r="L47" s="12">
        <f>SUM(L49:L62)</f>
        <v>4128</v>
      </c>
      <c r="M47" s="12">
        <f>SUM(M49:M62)</f>
        <v>1022</v>
      </c>
      <c r="N47" s="12">
        <f>SUM(N50:N62)</f>
        <v>62</v>
      </c>
      <c r="O47" s="12">
        <f>SUM(O49:O62)</f>
        <v>58</v>
      </c>
      <c r="P47" s="54" t="s">
        <v>36</v>
      </c>
      <c r="Q47" s="12">
        <f>SUM(Q49:Q62)</f>
        <v>51912</v>
      </c>
      <c r="R47" s="12">
        <v>23135</v>
      </c>
      <c r="S47" s="12">
        <v>23740</v>
      </c>
      <c r="T47" s="12">
        <v>3836</v>
      </c>
      <c r="U47" s="12">
        <v>610</v>
      </c>
      <c r="V47" s="12">
        <v>505</v>
      </c>
      <c r="W47" s="12">
        <v>86</v>
      </c>
      <c r="X47" s="12"/>
    </row>
    <row r="48" spans="1:24" ht="12" customHeight="1" x14ac:dyDescent="0.2">
      <c r="A48" s="12"/>
      <c r="B48" s="46"/>
      <c r="C48" s="46"/>
      <c r="D48" s="46"/>
      <c r="E48" s="46"/>
      <c r="F48" s="46"/>
      <c r="G48" s="46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2" customHeight="1" x14ac:dyDescent="0.2">
      <c r="A49" s="55" t="s">
        <v>21</v>
      </c>
      <c r="B49" s="42">
        <v>6736</v>
      </c>
      <c r="C49" s="42">
        <v>6697</v>
      </c>
      <c r="D49" s="42">
        <v>34</v>
      </c>
      <c r="E49" s="42">
        <v>5</v>
      </c>
      <c r="F49" s="43">
        <v>0</v>
      </c>
      <c r="G49" s="43">
        <v>0</v>
      </c>
      <c r="H49" s="55" t="s">
        <v>21</v>
      </c>
      <c r="I49" s="40">
        <v>10221</v>
      </c>
      <c r="J49" s="40">
        <v>10163</v>
      </c>
      <c r="K49" s="40">
        <v>40</v>
      </c>
      <c r="L49" s="40">
        <v>4</v>
      </c>
      <c r="M49" s="40">
        <v>3</v>
      </c>
      <c r="N49" s="43">
        <v>0</v>
      </c>
      <c r="O49" s="40">
        <v>11</v>
      </c>
      <c r="P49" s="55" t="s">
        <v>21</v>
      </c>
      <c r="Q49" s="40">
        <v>9150</v>
      </c>
      <c r="R49" s="64">
        <v>8.5500000000000007</v>
      </c>
      <c r="S49" s="64">
        <v>0.08</v>
      </c>
      <c r="T49" s="64">
        <v>0.01</v>
      </c>
      <c r="U49" s="40">
        <v>0</v>
      </c>
      <c r="V49" s="40">
        <v>0</v>
      </c>
      <c r="W49" s="64">
        <v>0.01</v>
      </c>
      <c r="X49" s="12"/>
    </row>
    <row r="50" spans="1:24" ht="12" customHeight="1" x14ac:dyDescent="0.2">
      <c r="A50" s="55" t="s">
        <v>22</v>
      </c>
      <c r="B50" s="42">
        <v>6381</v>
      </c>
      <c r="C50" s="42">
        <v>5506</v>
      </c>
      <c r="D50" s="42">
        <v>864</v>
      </c>
      <c r="E50" s="42">
        <v>5</v>
      </c>
      <c r="F50" s="42">
        <v>6</v>
      </c>
      <c r="G50" s="43">
        <v>0</v>
      </c>
      <c r="H50" s="55" t="s">
        <v>22</v>
      </c>
      <c r="I50" s="40">
        <v>8286</v>
      </c>
      <c r="J50" s="40">
        <v>7610</v>
      </c>
      <c r="K50" s="40">
        <v>635</v>
      </c>
      <c r="L50" s="40">
        <v>1</v>
      </c>
      <c r="M50" s="40">
        <v>19</v>
      </c>
      <c r="N50" s="40">
        <v>11</v>
      </c>
      <c r="O50" s="40">
        <v>10</v>
      </c>
      <c r="P50" s="55" t="s">
        <v>22</v>
      </c>
      <c r="Q50" s="40">
        <v>7992</v>
      </c>
      <c r="R50" s="64">
        <v>6.92</v>
      </c>
      <c r="S50" s="64">
        <v>0.56999999999999995</v>
      </c>
      <c r="T50" s="64">
        <v>0.01</v>
      </c>
      <c r="U50" s="64">
        <v>0.02</v>
      </c>
      <c r="V50" s="64">
        <v>0.05</v>
      </c>
      <c r="W50" s="64">
        <v>0.01</v>
      </c>
      <c r="X50" s="12"/>
    </row>
    <row r="51" spans="1:24" ht="12" customHeight="1" x14ac:dyDescent="0.2">
      <c r="A51" s="55" t="s">
        <v>23</v>
      </c>
      <c r="B51" s="42">
        <v>4702</v>
      </c>
      <c r="C51" s="42">
        <v>2004</v>
      </c>
      <c r="D51" s="42">
        <v>2628</v>
      </c>
      <c r="E51" s="42">
        <v>14</v>
      </c>
      <c r="F51" s="42">
        <v>56</v>
      </c>
      <c r="G51" s="43">
        <v>0</v>
      </c>
      <c r="H51" s="55" t="s">
        <v>23</v>
      </c>
      <c r="I51" s="40">
        <v>6301</v>
      </c>
      <c r="J51" s="40">
        <v>3697</v>
      </c>
      <c r="K51" s="40">
        <v>2508</v>
      </c>
      <c r="L51" s="40">
        <v>37</v>
      </c>
      <c r="M51" s="40">
        <v>45</v>
      </c>
      <c r="N51" s="40">
        <v>6</v>
      </c>
      <c r="O51" s="40">
        <v>8</v>
      </c>
      <c r="P51" s="55" t="s">
        <v>23</v>
      </c>
      <c r="Q51" s="40">
        <v>6362</v>
      </c>
      <c r="R51" s="64">
        <v>3.66</v>
      </c>
      <c r="S51" s="64">
        <v>2.2200000000000002</v>
      </c>
      <c r="T51" s="64">
        <v>0.02</v>
      </c>
      <c r="U51" s="64">
        <v>0.03</v>
      </c>
      <c r="V51" s="64">
        <v>0.08</v>
      </c>
      <c r="W51" s="64">
        <v>0.01</v>
      </c>
      <c r="X51" s="12"/>
    </row>
    <row r="52" spans="1:24" ht="12" customHeight="1" x14ac:dyDescent="0.2">
      <c r="A52" s="55" t="s">
        <v>24</v>
      </c>
      <c r="B52" s="42">
        <v>3800</v>
      </c>
      <c r="C52" s="42">
        <v>418</v>
      </c>
      <c r="D52" s="42">
        <v>3287</v>
      </c>
      <c r="E52" s="42">
        <v>66</v>
      </c>
      <c r="F52" s="42">
        <v>29</v>
      </c>
      <c r="G52" s="43">
        <v>0</v>
      </c>
      <c r="H52" s="55" t="s">
        <v>24</v>
      </c>
      <c r="I52" s="40">
        <v>5473</v>
      </c>
      <c r="J52" s="40">
        <v>1368</v>
      </c>
      <c r="K52" s="40">
        <v>3925</v>
      </c>
      <c r="L52" s="40">
        <v>81</v>
      </c>
      <c r="M52" s="40">
        <v>80</v>
      </c>
      <c r="N52" s="40">
        <v>16</v>
      </c>
      <c r="O52" s="40">
        <v>3</v>
      </c>
      <c r="P52" s="55" t="s">
        <v>24</v>
      </c>
      <c r="Q52" s="40">
        <v>5934</v>
      </c>
      <c r="R52" s="64">
        <v>1.58</v>
      </c>
      <c r="S52" s="64">
        <v>3.81</v>
      </c>
      <c r="T52" s="64">
        <v>0.06</v>
      </c>
      <c r="U52" s="64">
        <v>0.06</v>
      </c>
      <c r="V52" s="64">
        <v>0.09</v>
      </c>
      <c r="W52" s="64">
        <v>0.01</v>
      </c>
      <c r="X52" s="12"/>
    </row>
    <row r="53" spans="1:24" ht="12" customHeight="1" x14ac:dyDescent="0.2">
      <c r="A53" s="55" t="s">
        <v>25</v>
      </c>
      <c r="B53" s="42">
        <v>2552</v>
      </c>
      <c r="C53" s="42">
        <v>127</v>
      </c>
      <c r="D53" s="42">
        <v>2319</v>
      </c>
      <c r="E53" s="42">
        <v>75</v>
      </c>
      <c r="F53" s="42">
        <v>31</v>
      </c>
      <c r="G53" s="43">
        <v>0</v>
      </c>
      <c r="H53" s="55" t="s">
        <v>25</v>
      </c>
      <c r="I53" s="40">
        <v>4224</v>
      </c>
      <c r="J53" s="40">
        <v>396</v>
      </c>
      <c r="K53" s="40">
        <v>3601</v>
      </c>
      <c r="L53" s="40">
        <v>125</v>
      </c>
      <c r="M53" s="40">
        <v>94</v>
      </c>
      <c r="N53" s="40">
        <v>6</v>
      </c>
      <c r="O53" s="40">
        <v>2</v>
      </c>
      <c r="P53" s="55" t="s">
        <v>25</v>
      </c>
      <c r="Q53" s="40">
        <v>4583</v>
      </c>
      <c r="R53" s="64">
        <v>0.54</v>
      </c>
      <c r="S53" s="64">
        <v>3.56</v>
      </c>
      <c r="T53" s="64">
        <v>0.11</v>
      </c>
      <c r="U53" s="64">
        <v>7.0000000000000007E-2</v>
      </c>
      <c r="V53" s="64">
        <v>0.06</v>
      </c>
      <c r="W53" s="64">
        <v>0.01</v>
      </c>
      <c r="X53" s="12"/>
    </row>
    <row r="54" spans="1:24" ht="12" customHeight="1" x14ac:dyDescent="0.2">
      <c r="A54" s="55" t="s">
        <v>26</v>
      </c>
      <c r="B54" s="42">
        <v>2532</v>
      </c>
      <c r="C54" s="42">
        <v>37</v>
      </c>
      <c r="D54" s="42">
        <v>2304</v>
      </c>
      <c r="E54" s="42">
        <v>111</v>
      </c>
      <c r="F54" s="42">
        <v>80</v>
      </c>
      <c r="G54" s="43">
        <v>0</v>
      </c>
      <c r="H54" s="55" t="s">
        <v>26</v>
      </c>
      <c r="I54" s="40">
        <v>3775</v>
      </c>
      <c r="J54" s="40">
        <v>160</v>
      </c>
      <c r="K54" s="40">
        <v>3309</v>
      </c>
      <c r="L54" s="40">
        <v>209</v>
      </c>
      <c r="M54" s="40">
        <v>89</v>
      </c>
      <c r="N54" s="40">
        <v>5</v>
      </c>
      <c r="O54" s="40">
        <v>3</v>
      </c>
      <c r="P54" s="55" t="s">
        <v>26</v>
      </c>
      <c r="Q54" s="40">
        <v>4253</v>
      </c>
      <c r="R54" s="64">
        <v>0.26</v>
      </c>
      <c r="S54" s="64">
        <v>3.45</v>
      </c>
      <c r="T54" s="64">
        <v>0.2</v>
      </c>
      <c r="U54" s="64">
        <v>0.06</v>
      </c>
      <c r="V54" s="64">
        <v>0.05</v>
      </c>
      <c r="W54" s="40">
        <v>0</v>
      </c>
      <c r="X54" s="12"/>
    </row>
    <row r="55" spans="1:24" ht="12" customHeight="1" x14ac:dyDescent="0.2">
      <c r="A55" s="55" t="s">
        <v>27</v>
      </c>
      <c r="B55" s="42">
        <v>2633</v>
      </c>
      <c r="C55" s="42">
        <v>36</v>
      </c>
      <c r="D55" s="42">
        <v>2288</v>
      </c>
      <c r="E55" s="42">
        <v>194</v>
      </c>
      <c r="F55" s="42">
        <v>109</v>
      </c>
      <c r="G55" s="42">
        <v>6</v>
      </c>
      <c r="H55" s="55" t="s">
        <v>27</v>
      </c>
      <c r="I55" s="40">
        <v>2627</v>
      </c>
      <c r="J55" s="40">
        <v>71</v>
      </c>
      <c r="K55" s="40">
        <v>2299</v>
      </c>
      <c r="L55" s="40">
        <v>183</v>
      </c>
      <c r="M55" s="40">
        <v>70</v>
      </c>
      <c r="N55" s="40">
        <v>3</v>
      </c>
      <c r="O55" s="40">
        <v>1</v>
      </c>
      <c r="P55" s="55" t="s">
        <v>27</v>
      </c>
      <c r="Q55" s="40">
        <v>2993</v>
      </c>
      <c r="R55" s="64">
        <v>0.11</v>
      </c>
      <c r="S55" s="64">
        <v>2.4300000000000002</v>
      </c>
      <c r="T55" s="64">
        <v>0.19</v>
      </c>
      <c r="U55" s="64">
        <v>0.06</v>
      </c>
      <c r="V55" s="64">
        <v>0.04</v>
      </c>
      <c r="W55" s="64">
        <v>0.01</v>
      </c>
      <c r="X55" s="12"/>
    </row>
    <row r="56" spans="1:24" ht="12" customHeight="1" x14ac:dyDescent="0.2">
      <c r="A56" s="55" t="s">
        <v>28</v>
      </c>
      <c r="B56" s="42">
        <v>2565</v>
      </c>
      <c r="C56" s="42">
        <v>47</v>
      </c>
      <c r="D56" s="42">
        <v>2011</v>
      </c>
      <c r="E56" s="42">
        <v>375</v>
      </c>
      <c r="F56" s="42">
        <v>126</v>
      </c>
      <c r="G56" s="42">
        <v>6</v>
      </c>
      <c r="H56" s="55" t="s">
        <v>28</v>
      </c>
      <c r="I56" s="40">
        <v>2462</v>
      </c>
      <c r="J56" s="40">
        <v>54</v>
      </c>
      <c r="K56" s="40">
        <v>2066</v>
      </c>
      <c r="L56" s="40">
        <v>231</v>
      </c>
      <c r="M56" s="40">
        <v>107</v>
      </c>
      <c r="N56" s="40">
        <v>3</v>
      </c>
      <c r="O56" s="40">
        <v>1</v>
      </c>
      <c r="P56" s="55" t="s">
        <v>28</v>
      </c>
      <c r="Q56" s="40">
        <v>2351</v>
      </c>
      <c r="R56" s="64">
        <v>0.08</v>
      </c>
      <c r="S56" s="64">
        <v>1.8</v>
      </c>
      <c r="T56" s="64">
        <v>0.25</v>
      </c>
      <c r="U56" s="64">
        <v>0.05</v>
      </c>
      <c r="V56" s="64">
        <v>0.03</v>
      </c>
      <c r="W56" s="64">
        <v>0.01</v>
      </c>
      <c r="X56" s="12"/>
    </row>
    <row r="57" spans="1:24" ht="12" customHeight="1" x14ac:dyDescent="0.2">
      <c r="A57" s="55" t="s">
        <v>29</v>
      </c>
      <c r="B57" s="42">
        <v>1984</v>
      </c>
      <c r="C57" s="42">
        <v>12</v>
      </c>
      <c r="D57" s="42">
        <v>1329</v>
      </c>
      <c r="E57" s="42">
        <v>520</v>
      </c>
      <c r="F57" s="42">
        <v>123</v>
      </c>
      <c r="G57" s="43">
        <v>0</v>
      </c>
      <c r="H57" s="55" t="s">
        <v>29</v>
      </c>
      <c r="I57" s="40">
        <v>2286</v>
      </c>
      <c r="J57" s="40">
        <v>39</v>
      </c>
      <c r="K57" s="40">
        <v>1717</v>
      </c>
      <c r="L57" s="40">
        <v>410</v>
      </c>
      <c r="M57" s="40">
        <v>115</v>
      </c>
      <c r="N57" s="40">
        <v>4</v>
      </c>
      <c r="O57" s="40">
        <v>1</v>
      </c>
      <c r="P57" s="55" t="s">
        <v>29</v>
      </c>
      <c r="Q57" s="40">
        <v>1827</v>
      </c>
      <c r="R57" s="64">
        <v>0.04</v>
      </c>
      <c r="S57" s="64">
        <v>1.34</v>
      </c>
      <c r="T57" s="64">
        <v>0.27</v>
      </c>
      <c r="U57" s="64">
        <v>0.04</v>
      </c>
      <c r="V57" s="64">
        <v>0.03</v>
      </c>
      <c r="W57" s="64">
        <v>3</v>
      </c>
      <c r="X57" s="12"/>
    </row>
    <row r="58" spans="1:24" ht="12" customHeight="1" x14ac:dyDescent="0.2">
      <c r="A58" s="55" t="s">
        <v>30</v>
      </c>
      <c r="B58" s="42">
        <v>2003</v>
      </c>
      <c r="C58" s="42">
        <v>12</v>
      </c>
      <c r="D58" s="42">
        <v>1148</v>
      </c>
      <c r="E58" s="42">
        <v>686</v>
      </c>
      <c r="F58" s="42">
        <v>152</v>
      </c>
      <c r="G58" s="42">
        <v>5</v>
      </c>
      <c r="H58" s="55" t="s">
        <v>30</v>
      </c>
      <c r="I58" s="40">
        <v>2120</v>
      </c>
      <c r="J58" s="40">
        <v>50</v>
      </c>
      <c r="K58" s="40">
        <v>1369</v>
      </c>
      <c r="L58" s="40">
        <v>568</v>
      </c>
      <c r="M58" s="40">
        <v>128</v>
      </c>
      <c r="N58" s="40">
        <v>2</v>
      </c>
      <c r="O58" s="40">
        <v>3</v>
      </c>
      <c r="P58" s="55" t="s">
        <v>30</v>
      </c>
      <c r="Q58" s="40">
        <v>1723</v>
      </c>
      <c r="R58" s="64">
        <v>0.03</v>
      </c>
      <c r="S58" s="64">
        <v>1.17</v>
      </c>
      <c r="T58" s="64">
        <v>0.38</v>
      </c>
      <c r="U58" s="64">
        <v>0.05</v>
      </c>
      <c r="V58" s="64">
        <v>0.02</v>
      </c>
      <c r="W58" s="64">
        <v>1</v>
      </c>
      <c r="X58" s="12"/>
    </row>
    <row r="59" spans="1:24" ht="12" customHeight="1" x14ac:dyDescent="0.2">
      <c r="A59" s="55" t="s">
        <v>31</v>
      </c>
      <c r="B59" s="42">
        <v>1479</v>
      </c>
      <c r="C59" s="42">
        <v>31</v>
      </c>
      <c r="D59" s="42">
        <v>629</v>
      </c>
      <c r="E59" s="42">
        <v>695</v>
      </c>
      <c r="F59" s="42">
        <v>119</v>
      </c>
      <c r="G59" s="42">
        <v>5</v>
      </c>
      <c r="H59" s="55" t="s">
        <v>31</v>
      </c>
      <c r="I59" s="40">
        <v>1737</v>
      </c>
      <c r="J59" s="40">
        <v>46</v>
      </c>
      <c r="K59" s="40">
        <v>817</v>
      </c>
      <c r="L59" s="40">
        <v>765</v>
      </c>
      <c r="M59" s="40">
        <v>104</v>
      </c>
      <c r="N59" s="40">
        <v>3</v>
      </c>
      <c r="O59" s="40">
        <v>2</v>
      </c>
      <c r="P59" s="55" t="s">
        <v>31</v>
      </c>
      <c r="Q59" s="40">
        <v>1677</v>
      </c>
      <c r="R59" s="64">
        <v>0.05</v>
      </c>
      <c r="S59" s="64">
        <v>0.89</v>
      </c>
      <c r="T59" s="64">
        <v>0.57999999999999996</v>
      </c>
      <c r="U59" s="64">
        <v>0.04</v>
      </c>
      <c r="V59" s="64">
        <v>0.02</v>
      </c>
      <c r="W59" s="64">
        <v>2</v>
      </c>
      <c r="X59" s="12"/>
    </row>
    <row r="60" spans="1:24" ht="12" customHeight="1" x14ac:dyDescent="0.2">
      <c r="A60" s="55" t="s">
        <v>32</v>
      </c>
      <c r="B60" s="42">
        <v>895</v>
      </c>
      <c r="C60" s="42">
        <v>1</v>
      </c>
      <c r="D60" s="42">
        <v>350</v>
      </c>
      <c r="E60" s="42">
        <v>471</v>
      </c>
      <c r="F60" s="42">
        <v>73</v>
      </c>
      <c r="G60" s="43">
        <v>0</v>
      </c>
      <c r="H60" s="55" t="s">
        <v>32</v>
      </c>
      <c r="I60" s="40">
        <v>1366</v>
      </c>
      <c r="J60" s="40">
        <v>36</v>
      </c>
      <c r="K60" s="40">
        <v>557</v>
      </c>
      <c r="L60" s="40">
        <v>677</v>
      </c>
      <c r="M60" s="40">
        <v>89</v>
      </c>
      <c r="N60" s="43">
        <v>0</v>
      </c>
      <c r="O60" s="40">
        <v>7</v>
      </c>
      <c r="P60" s="55" t="s">
        <v>32</v>
      </c>
      <c r="Q60" s="40">
        <v>1420</v>
      </c>
      <c r="R60" s="64">
        <v>0.04</v>
      </c>
      <c r="S60" s="64">
        <v>0.67</v>
      </c>
      <c r="T60" s="64">
        <v>0.57999999999999996</v>
      </c>
      <c r="U60" s="64">
        <v>0.02</v>
      </c>
      <c r="V60" s="64">
        <v>0.02</v>
      </c>
      <c r="W60" s="64">
        <v>2</v>
      </c>
      <c r="X60" s="12"/>
    </row>
    <row r="61" spans="1:24" ht="12" customHeight="1" x14ac:dyDescent="0.2">
      <c r="A61" s="55" t="s">
        <v>33</v>
      </c>
      <c r="B61" s="42">
        <v>377</v>
      </c>
      <c r="C61" s="42">
        <v>8</v>
      </c>
      <c r="D61" s="42">
        <v>102</v>
      </c>
      <c r="E61" s="42">
        <v>234</v>
      </c>
      <c r="F61" s="42">
        <v>22</v>
      </c>
      <c r="G61" s="42">
        <v>11</v>
      </c>
      <c r="H61" s="55" t="s">
        <v>33</v>
      </c>
      <c r="I61" s="40">
        <v>759</v>
      </c>
      <c r="J61" s="40">
        <v>28</v>
      </c>
      <c r="K61" s="40">
        <v>237</v>
      </c>
      <c r="L61" s="40">
        <v>442</v>
      </c>
      <c r="M61" s="40">
        <v>46</v>
      </c>
      <c r="N61" s="40">
        <v>2</v>
      </c>
      <c r="O61" s="40">
        <v>4</v>
      </c>
      <c r="P61" s="55" t="s">
        <v>33</v>
      </c>
      <c r="Q61" s="40">
        <v>853</v>
      </c>
      <c r="R61" s="64">
        <v>0.03</v>
      </c>
      <c r="S61" s="64">
        <v>0.27</v>
      </c>
      <c r="T61" s="64">
        <v>0.49</v>
      </c>
      <c r="U61" s="64">
        <v>0.01</v>
      </c>
      <c r="V61" s="64">
        <v>0.01</v>
      </c>
      <c r="W61" s="64">
        <v>1</v>
      </c>
      <c r="X61" s="12"/>
    </row>
    <row r="62" spans="1:24" ht="12" customHeight="1" x14ac:dyDescent="0.2">
      <c r="A62" s="57" t="s">
        <v>34</v>
      </c>
      <c r="B62" s="47">
        <v>322</v>
      </c>
      <c r="C62" s="53">
        <v>0</v>
      </c>
      <c r="D62" s="47">
        <v>51</v>
      </c>
      <c r="E62" s="47">
        <v>233</v>
      </c>
      <c r="F62" s="47">
        <v>38</v>
      </c>
      <c r="G62" s="53">
        <v>0</v>
      </c>
      <c r="H62" s="57" t="s">
        <v>34</v>
      </c>
      <c r="I62" s="48">
        <v>586</v>
      </c>
      <c r="J62" s="48">
        <v>31</v>
      </c>
      <c r="K62" s="48">
        <v>124</v>
      </c>
      <c r="L62" s="48">
        <v>395</v>
      </c>
      <c r="M62" s="48">
        <v>33</v>
      </c>
      <c r="N62" s="48">
        <v>1</v>
      </c>
      <c r="O62" s="48">
        <v>2</v>
      </c>
      <c r="P62" s="57" t="s">
        <v>34</v>
      </c>
      <c r="Q62" s="48">
        <f>461+212+121</f>
        <v>794</v>
      </c>
      <c r="R62" s="65">
        <v>0.03</v>
      </c>
      <c r="S62" s="65">
        <v>0.2</v>
      </c>
      <c r="T62" s="65">
        <v>0.5</v>
      </c>
      <c r="U62" s="65">
        <v>0.01</v>
      </c>
      <c r="V62" s="48">
        <v>0</v>
      </c>
      <c r="W62" s="65">
        <v>2</v>
      </c>
      <c r="X62" s="12"/>
    </row>
    <row r="63" spans="1:24" ht="12" customHeight="1" x14ac:dyDescent="0.2">
      <c r="A63" s="11"/>
      <c r="B63" s="51"/>
      <c r="C63" s="51"/>
      <c r="D63" s="51"/>
      <c r="E63" s="51"/>
      <c r="F63" s="51"/>
      <c r="G63" s="51"/>
      <c r="H63" s="11"/>
      <c r="I63" s="51"/>
      <c r="J63" s="51"/>
      <c r="K63" s="51"/>
      <c r="L63" s="51"/>
      <c r="M63" s="51"/>
      <c r="N63" s="51"/>
      <c r="O63" s="51"/>
      <c r="P63" s="11"/>
      <c r="Q63" s="51"/>
      <c r="R63" s="51"/>
      <c r="S63" s="51"/>
      <c r="T63" s="51"/>
      <c r="U63" s="51"/>
      <c r="V63" s="51"/>
      <c r="W63" s="51"/>
    </row>
    <row r="64" spans="1:24" ht="12" customHeight="1" x14ac:dyDescent="0.2">
      <c r="A64" s="11"/>
      <c r="B64" s="51"/>
      <c r="C64" s="51"/>
      <c r="D64" s="51"/>
      <c r="E64" s="51"/>
      <c r="F64" s="51"/>
      <c r="G64" s="51"/>
      <c r="H64" s="11"/>
      <c r="I64" s="51"/>
      <c r="J64" s="51"/>
      <c r="K64" s="51"/>
      <c r="L64" s="51"/>
      <c r="M64" s="51"/>
      <c r="N64" s="51"/>
      <c r="O64" s="51"/>
      <c r="P64" s="11"/>
      <c r="Q64" s="51"/>
      <c r="R64" s="51"/>
      <c r="S64" s="51"/>
      <c r="T64" s="51"/>
      <c r="U64" s="51"/>
      <c r="V64" s="51"/>
      <c r="W64" s="51"/>
    </row>
    <row r="65" spans="1:62" ht="12" customHeight="1" x14ac:dyDescent="0.2">
      <c r="A65" s="11"/>
      <c r="B65" s="51"/>
      <c r="C65" s="51"/>
      <c r="D65" s="51"/>
      <c r="E65" s="51"/>
      <c r="F65" s="51"/>
      <c r="G65" s="51"/>
      <c r="H65" s="11"/>
      <c r="I65" s="51"/>
      <c r="J65" s="51"/>
      <c r="K65" s="51"/>
      <c r="L65" s="51"/>
      <c r="M65" s="51"/>
      <c r="N65" s="51"/>
      <c r="O65" s="51"/>
      <c r="P65" s="11"/>
      <c r="Q65" s="51"/>
      <c r="R65" s="51"/>
      <c r="S65" s="51"/>
      <c r="T65" s="51"/>
      <c r="U65" s="51"/>
      <c r="V65" s="51"/>
      <c r="W65" s="51"/>
    </row>
    <row r="66" spans="1:62" ht="12" customHeight="1" x14ac:dyDescent="0.2">
      <c r="A66" s="11"/>
      <c r="B66" s="51"/>
      <c r="C66" s="51"/>
      <c r="D66" s="51"/>
      <c r="E66" s="51"/>
      <c r="F66" s="51"/>
      <c r="G66" s="51"/>
      <c r="H66" s="11"/>
      <c r="I66" s="51"/>
      <c r="J66" s="51"/>
      <c r="K66" s="51"/>
      <c r="L66" s="51"/>
      <c r="M66" s="51"/>
      <c r="N66" s="51"/>
      <c r="O66" s="51"/>
      <c r="P66" s="11"/>
      <c r="Q66" s="51"/>
      <c r="R66" s="51"/>
      <c r="S66" s="51"/>
      <c r="T66" s="51"/>
      <c r="U66" s="51"/>
      <c r="V66" s="51"/>
      <c r="W66" s="51"/>
    </row>
    <row r="67" spans="1:62" ht="12" customHeight="1" x14ac:dyDescent="0.2">
      <c r="A67" s="11"/>
      <c r="B67" s="51"/>
      <c r="C67" s="51"/>
      <c r="D67" s="51"/>
      <c r="E67" s="51"/>
      <c r="F67" s="51"/>
      <c r="G67" s="51"/>
      <c r="H67" s="11"/>
      <c r="I67" s="51"/>
      <c r="J67" s="51"/>
      <c r="K67" s="51"/>
      <c r="L67" s="51"/>
      <c r="M67" s="51"/>
      <c r="N67" s="51"/>
      <c r="O67" s="51"/>
      <c r="P67" s="11"/>
      <c r="Q67" s="51"/>
      <c r="R67" s="51"/>
      <c r="S67" s="51"/>
      <c r="T67" s="51"/>
      <c r="U67" s="51"/>
      <c r="V67" s="51"/>
      <c r="W67" s="51"/>
    </row>
    <row r="68" spans="1:62" ht="12" customHeight="1" x14ac:dyDescent="0.2">
      <c r="A68" s="11"/>
      <c r="B68" s="51"/>
      <c r="C68" s="51"/>
      <c r="D68" s="51"/>
      <c r="E68" s="51"/>
      <c r="F68" s="51"/>
      <c r="G68" s="51"/>
      <c r="H68" s="11"/>
      <c r="I68" s="51"/>
      <c r="J68" s="51"/>
      <c r="K68" s="51"/>
      <c r="L68" s="51"/>
      <c r="M68" s="51"/>
      <c r="N68" s="51"/>
      <c r="O68" s="51"/>
      <c r="P68" s="11"/>
      <c r="Q68" s="51"/>
      <c r="R68" s="51"/>
      <c r="S68" s="51"/>
      <c r="T68" s="51"/>
      <c r="U68" s="51"/>
      <c r="V68" s="51"/>
      <c r="W68" s="51"/>
    </row>
    <row r="69" spans="1:62" ht="12" customHeight="1" x14ac:dyDescent="0.2">
      <c r="A69" s="11"/>
      <c r="B69" s="51"/>
      <c r="C69" s="51"/>
      <c r="D69" s="51"/>
      <c r="E69" s="51"/>
      <c r="F69" s="51"/>
      <c r="G69" s="51"/>
      <c r="H69" s="11"/>
      <c r="I69" s="51"/>
      <c r="J69" s="51"/>
      <c r="K69" s="51"/>
      <c r="L69" s="51"/>
      <c r="M69" s="51"/>
      <c r="N69" s="51"/>
      <c r="O69" s="51"/>
      <c r="P69" s="11"/>
      <c r="Q69" s="51"/>
      <c r="R69" s="51"/>
      <c r="S69" s="51"/>
      <c r="T69" s="51"/>
      <c r="U69" s="51"/>
      <c r="V69" s="51"/>
      <c r="W69" s="51"/>
    </row>
    <row r="70" spans="1:62" s="11" customFormat="1" ht="12" customHeight="1" x14ac:dyDescent="0.2">
      <c r="B70" s="51"/>
      <c r="C70" s="51"/>
      <c r="D70" s="51"/>
      <c r="E70" s="51"/>
      <c r="F70" s="51"/>
      <c r="G70" s="51"/>
      <c r="I70" s="51"/>
      <c r="J70" s="51"/>
      <c r="K70" s="51"/>
      <c r="L70" s="51"/>
      <c r="M70" s="51"/>
      <c r="N70" s="51"/>
      <c r="O70" s="51"/>
      <c r="Q70" s="51"/>
      <c r="R70" s="51"/>
      <c r="S70" s="51"/>
      <c r="T70" s="51"/>
      <c r="U70" s="51"/>
      <c r="V70" s="51"/>
      <c r="W70" s="51"/>
      <c r="BJ70" s="3"/>
    </row>
    <row r="71" spans="1:62" s="11" customFormat="1" ht="12" customHeight="1" x14ac:dyDescent="0.2">
      <c r="B71" s="51"/>
      <c r="C71" s="51"/>
      <c r="D71" s="51"/>
      <c r="E71" s="51"/>
      <c r="F71" s="51"/>
      <c r="G71" s="51"/>
      <c r="I71" s="51"/>
      <c r="J71" s="51"/>
      <c r="K71" s="51"/>
      <c r="L71" s="51"/>
      <c r="M71" s="51"/>
      <c r="N71" s="51"/>
      <c r="O71" s="51"/>
      <c r="Q71" s="51"/>
      <c r="R71" s="51"/>
      <c r="S71" s="51"/>
      <c r="T71" s="51"/>
      <c r="U71" s="51"/>
      <c r="V71" s="51"/>
      <c r="W71" s="51"/>
      <c r="BJ71" s="3"/>
    </row>
    <row r="72" spans="1:62" s="11" customFormat="1" ht="12" customHeight="1" x14ac:dyDescent="0.2">
      <c r="B72" s="51"/>
      <c r="C72" s="51"/>
      <c r="D72" s="51"/>
      <c r="E72" s="51"/>
      <c r="F72" s="51"/>
      <c r="G72" s="51"/>
      <c r="I72" s="51"/>
      <c r="J72" s="51"/>
      <c r="K72" s="51"/>
      <c r="L72" s="51"/>
      <c r="M72" s="51"/>
      <c r="N72" s="51"/>
      <c r="O72" s="51"/>
      <c r="Q72" s="51"/>
      <c r="R72" s="51"/>
      <c r="S72" s="51"/>
      <c r="T72" s="51"/>
      <c r="U72" s="51"/>
      <c r="V72" s="51"/>
      <c r="W72" s="51"/>
      <c r="BJ72" s="3"/>
    </row>
    <row r="73" spans="1:62" s="11" customFormat="1" ht="12" customHeight="1" x14ac:dyDescent="0.2">
      <c r="B73" s="51"/>
      <c r="C73" s="51"/>
      <c r="D73" s="51"/>
      <c r="E73" s="51"/>
      <c r="F73" s="51"/>
      <c r="G73" s="51"/>
      <c r="I73" s="51"/>
      <c r="J73" s="51"/>
      <c r="K73" s="51"/>
      <c r="L73" s="51"/>
      <c r="M73" s="51"/>
      <c r="N73" s="51"/>
      <c r="O73" s="51"/>
      <c r="Q73" s="51"/>
      <c r="R73" s="51"/>
      <c r="S73" s="51"/>
      <c r="T73" s="51"/>
      <c r="U73" s="51"/>
      <c r="V73" s="51"/>
      <c r="W73" s="51"/>
      <c r="BJ73" s="3"/>
    </row>
    <row r="74" spans="1:62" s="11" customFormat="1" ht="12" customHeight="1" x14ac:dyDescent="0.2">
      <c r="B74" s="51"/>
      <c r="C74" s="51"/>
      <c r="D74" s="51"/>
      <c r="E74" s="51"/>
      <c r="F74" s="51"/>
      <c r="G74" s="51"/>
      <c r="I74" s="51"/>
      <c r="J74" s="51"/>
      <c r="K74" s="51"/>
      <c r="L74" s="51"/>
      <c r="M74" s="51"/>
      <c r="N74" s="51"/>
      <c r="O74" s="51"/>
      <c r="Q74" s="51"/>
      <c r="R74" s="51"/>
      <c r="S74" s="51"/>
      <c r="T74" s="51"/>
      <c r="U74" s="51"/>
      <c r="V74" s="51"/>
      <c r="W74" s="51"/>
      <c r="BJ74" s="3"/>
    </row>
    <row r="75" spans="1:62" s="11" customFormat="1" ht="12" customHeight="1" x14ac:dyDescent="0.2">
      <c r="B75" s="51"/>
      <c r="C75" s="51"/>
      <c r="D75" s="51"/>
      <c r="E75" s="51"/>
      <c r="F75" s="51"/>
      <c r="G75" s="51"/>
      <c r="I75" s="51"/>
      <c r="J75" s="51"/>
      <c r="K75" s="51"/>
      <c r="L75" s="51"/>
      <c r="M75" s="51"/>
      <c r="N75" s="51"/>
      <c r="O75" s="51"/>
      <c r="Q75" s="51"/>
      <c r="R75" s="51"/>
      <c r="S75" s="51"/>
      <c r="T75" s="51"/>
      <c r="U75" s="51"/>
      <c r="V75" s="51"/>
      <c r="W75" s="51"/>
      <c r="BJ75" s="3"/>
    </row>
    <row r="76" spans="1:62" s="11" customFormat="1" ht="12" customHeight="1" x14ac:dyDescent="0.2">
      <c r="B76" s="51"/>
      <c r="C76" s="51"/>
      <c r="D76" s="51"/>
      <c r="E76" s="51"/>
      <c r="F76" s="51"/>
      <c r="G76" s="51"/>
      <c r="I76" s="51"/>
      <c r="J76" s="51"/>
      <c r="K76" s="51"/>
      <c r="L76" s="51"/>
      <c r="M76" s="51"/>
      <c r="N76" s="51"/>
      <c r="O76" s="51"/>
      <c r="Q76" s="51"/>
      <c r="R76" s="51"/>
      <c r="S76" s="51"/>
      <c r="T76" s="51"/>
      <c r="U76" s="51"/>
      <c r="V76" s="51"/>
      <c r="W76" s="51"/>
      <c r="BJ76" s="3"/>
    </row>
    <row r="77" spans="1:62" s="11" customFormat="1" ht="12" customHeight="1" x14ac:dyDescent="0.2">
      <c r="B77" s="51"/>
      <c r="C77" s="51"/>
      <c r="D77" s="51"/>
      <c r="E77" s="51"/>
      <c r="F77" s="51"/>
      <c r="G77" s="51"/>
      <c r="I77" s="51"/>
      <c r="J77" s="51"/>
      <c r="K77" s="51"/>
      <c r="L77" s="51"/>
      <c r="M77" s="51"/>
      <c r="N77" s="51"/>
      <c r="O77" s="51"/>
      <c r="Q77" s="51"/>
      <c r="R77" s="51"/>
      <c r="S77" s="51"/>
      <c r="T77" s="51"/>
      <c r="U77" s="51"/>
      <c r="V77" s="51"/>
      <c r="W77" s="51"/>
      <c r="BJ77" s="3"/>
    </row>
    <row r="78" spans="1:62" s="11" customFormat="1" ht="12" customHeight="1" x14ac:dyDescent="0.2">
      <c r="B78" s="51"/>
      <c r="C78" s="51"/>
      <c r="D78" s="51"/>
      <c r="E78" s="51"/>
      <c r="F78" s="51"/>
      <c r="G78" s="51"/>
      <c r="I78" s="51"/>
      <c r="J78" s="51"/>
      <c r="K78" s="51"/>
      <c r="L78" s="51"/>
      <c r="M78" s="51"/>
      <c r="N78" s="51"/>
      <c r="O78" s="51"/>
      <c r="Q78" s="51"/>
      <c r="R78" s="51"/>
      <c r="S78" s="51"/>
      <c r="T78" s="51"/>
      <c r="U78" s="51"/>
      <c r="V78" s="51"/>
      <c r="W78" s="51"/>
      <c r="BJ78" s="3"/>
    </row>
    <row r="79" spans="1:62" s="11" customFormat="1" ht="12" customHeight="1" x14ac:dyDescent="0.2">
      <c r="B79" s="51"/>
      <c r="C79" s="51"/>
      <c r="D79" s="51"/>
      <c r="E79" s="51"/>
      <c r="F79" s="51"/>
      <c r="G79" s="51"/>
      <c r="I79" s="51"/>
      <c r="J79" s="51"/>
      <c r="K79" s="51"/>
      <c r="L79" s="51"/>
      <c r="M79" s="51"/>
      <c r="N79" s="51"/>
      <c r="O79" s="51"/>
      <c r="Q79" s="51"/>
      <c r="R79" s="51"/>
      <c r="S79" s="51"/>
      <c r="T79" s="51"/>
      <c r="U79" s="51"/>
      <c r="V79" s="51"/>
      <c r="W79" s="51"/>
      <c r="BJ79" s="3"/>
    </row>
    <row r="80" spans="1:62" s="11" customFormat="1" ht="12" customHeight="1" x14ac:dyDescent="0.2">
      <c r="B80" s="51"/>
      <c r="C80" s="51"/>
      <c r="D80" s="51"/>
      <c r="E80" s="51"/>
      <c r="F80" s="51"/>
      <c r="G80" s="51"/>
      <c r="I80" s="51"/>
      <c r="J80" s="51"/>
      <c r="K80" s="51"/>
      <c r="L80" s="51"/>
      <c r="M80" s="51"/>
      <c r="N80" s="51"/>
      <c r="O80" s="51"/>
      <c r="Q80" s="51"/>
      <c r="R80" s="51"/>
      <c r="S80" s="51"/>
      <c r="T80" s="51"/>
      <c r="U80" s="51"/>
      <c r="V80" s="51"/>
      <c r="W80" s="51"/>
      <c r="BJ80" s="3"/>
    </row>
    <row r="81" spans="2:62" s="11" customFormat="1" ht="12" customHeight="1" x14ac:dyDescent="0.2">
      <c r="B81" s="51"/>
      <c r="C81" s="51"/>
      <c r="D81" s="51"/>
      <c r="E81" s="51"/>
      <c r="F81" s="51"/>
      <c r="G81" s="51"/>
      <c r="I81" s="51"/>
      <c r="J81" s="51"/>
      <c r="K81" s="51"/>
      <c r="L81" s="51"/>
      <c r="M81" s="51"/>
      <c r="N81" s="51"/>
      <c r="O81" s="51"/>
      <c r="Q81" s="51"/>
      <c r="R81" s="51"/>
      <c r="S81" s="51"/>
      <c r="T81" s="51"/>
      <c r="U81" s="51"/>
      <c r="V81" s="51"/>
      <c r="W81" s="51"/>
      <c r="BJ81" s="3"/>
    </row>
    <row r="82" spans="2:62" s="11" customFormat="1" ht="12" customHeight="1" x14ac:dyDescent="0.2">
      <c r="B82" s="51"/>
      <c r="C82" s="51"/>
      <c r="D82" s="51"/>
      <c r="E82" s="51"/>
      <c r="F82" s="51"/>
      <c r="G82" s="51"/>
      <c r="I82" s="51"/>
      <c r="J82" s="51"/>
      <c r="K82" s="51"/>
      <c r="L82" s="51"/>
      <c r="M82" s="51"/>
      <c r="N82" s="51"/>
      <c r="O82" s="51"/>
      <c r="Q82" s="51"/>
      <c r="R82" s="51"/>
      <c r="S82" s="51"/>
      <c r="T82" s="51"/>
      <c r="U82" s="51"/>
      <c r="V82" s="51"/>
      <c r="W82" s="51"/>
    </row>
    <row r="83" spans="2:62" s="11" customFormat="1" ht="12" customHeight="1" x14ac:dyDescent="0.2">
      <c r="B83" s="51"/>
      <c r="C83" s="51"/>
      <c r="D83" s="51"/>
      <c r="E83" s="51"/>
      <c r="F83" s="51"/>
      <c r="G83" s="51"/>
      <c r="I83" s="51"/>
      <c r="J83" s="51"/>
      <c r="K83" s="51"/>
      <c r="L83" s="51"/>
      <c r="M83" s="51"/>
      <c r="N83" s="51"/>
      <c r="O83" s="51"/>
      <c r="Q83" s="51"/>
      <c r="R83" s="51"/>
      <c r="S83" s="51"/>
      <c r="T83" s="51"/>
      <c r="U83" s="51"/>
      <c r="V83" s="51"/>
      <c r="W83" s="51"/>
    </row>
    <row r="84" spans="2:62" s="11" customFormat="1" ht="12" customHeight="1" x14ac:dyDescent="0.2">
      <c r="B84" s="51"/>
      <c r="C84" s="51"/>
      <c r="D84" s="51"/>
      <c r="E84" s="51"/>
      <c r="F84" s="51"/>
      <c r="G84" s="51"/>
      <c r="I84" s="51"/>
      <c r="J84" s="51"/>
      <c r="K84" s="51"/>
      <c r="L84" s="51"/>
      <c r="M84" s="51"/>
      <c r="N84" s="51"/>
      <c r="O84" s="51"/>
      <c r="Q84" s="51"/>
      <c r="R84" s="51"/>
      <c r="S84" s="51"/>
      <c r="T84" s="51"/>
      <c r="U84" s="51"/>
      <c r="V84" s="51"/>
      <c r="W84" s="51"/>
    </row>
    <row r="85" spans="2:62" s="11" customFormat="1" ht="12" customHeight="1" x14ac:dyDescent="0.2">
      <c r="B85" s="51"/>
      <c r="C85" s="51"/>
      <c r="D85" s="51"/>
      <c r="E85" s="51"/>
      <c r="F85" s="51"/>
      <c r="G85" s="51"/>
      <c r="I85" s="51"/>
      <c r="J85" s="51"/>
      <c r="K85" s="51"/>
      <c r="L85" s="51"/>
      <c r="M85" s="51"/>
      <c r="N85" s="51"/>
      <c r="O85" s="51"/>
      <c r="Q85" s="51"/>
      <c r="R85" s="51"/>
      <c r="S85" s="51"/>
      <c r="T85" s="51"/>
      <c r="U85" s="51"/>
      <c r="V85" s="51"/>
      <c r="W85" s="51"/>
    </row>
    <row r="86" spans="2:62" s="11" customFormat="1" ht="12" customHeight="1" x14ac:dyDescent="0.2">
      <c r="B86" s="51"/>
      <c r="C86" s="51"/>
      <c r="D86" s="51"/>
      <c r="E86" s="51"/>
      <c r="F86" s="51"/>
      <c r="G86" s="51"/>
      <c r="I86" s="51"/>
      <c r="J86" s="51"/>
      <c r="K86" s="51"/>
      <c r="L86" s="51"/>
      <c r="M86" s="51"/>
      <c r="N86" s="51"/>
      <c r="O86" s="51"/>
      <c r="Q86" s="51"/>
      <c r="R86" s="51"/>
      <c r="S86" s="51"/>
      <c r="T86" s="51"/>
      <c r="U86" s="51"/>
      <c r="V86" s="51"/>
      <c r="W86" s="51"/>
    </row>
    <row r="87" spans="2:62" s="11" customFormat="1" ht="12" customHeight="1" x14ac:dyDescent="0.2">
      <c r="B87" s="51"/>
      <c r="C87" s="51"/>
      <c r="D87" s="51"/>
      <c r="E87" s="51"/>
      <c r="F87" s="51"/>
      <c r="G87" s="51"/>
      <c r="I87" s="51"/>
      <c r="J87" s="51"/>
      <c r="K87" s="51"/>
      <c r="L87" s="51"/>
      <c r="M87" s="51"/>
      <c r="N87" s="51"/>
      <c r="O87" s="51"/>
      <c r="Q87" s="51"/>
      <c r="R87" s="51"/>
      <c r="S87" s="51"/>
      <c r="T87" s="51"/>
      <c r="U87" s="51"/>
      <c r="V87" s="51"/>
      <c r="W87" s="51"/>
    </row>
    <row r="88" spans="2:62" s="11" customFormat="1" ht="12" customHeight="1" x14ac:dyDescent="0.2">
      <c r="B88" s="51"/>
      <c r="C88" s="51"/>
      <c r="D88" s="51"/>
      <c r="E88" s="51"/>
      <c r="F88" s="51"/>
      <c r="G88" s="51"/>
      <c r="I88" s="51"/>
      <c r="J88" s="51"/>
      <c r="K88" s="51"/>
      <c r="L88" s="51"/>
      <c r="M88" s="51"/>
      <c r="N88" s="51"/>
      <c r="O88" s="51"/>
      <c r="Q88" s="51"/>
      <c r="R88" s="51"/>
      <c r="S88" s="51"/>
      <c r="T88" s="51"/>
      <c r="U88" s="51"/>
      <c r="V88" s="51"/>
      <c r="W88" s="51"/>
    </row>
    <row r="89" spans="2:62" s="11" customFormat="1" ht="12" customHeight="1" x14ac:dyDescent="0.2">
      <c r="B89" s="51"/>
      <c r="C89" s="51"/>
      <c r="D89" s="51"/>
      <c r="E89" s="51"/>
      <c r="F89" s="51"/>
      <c r="G89" s="51"/>
      <c r="I89" s="51"/>
      <c r="J89" s="51"/>
      <c r="K89" s="51"/>
      <c r="L89" s="51"/>
      <c r="M89" s="51"/>
      <c r="N89" s="51"/>
      <c r="O89" s="51"/>
      <c r="Q89" s="51"/>
      <c r="R89" s="51"/>
      <c r="S89" s="51"/>
      <c r="T89" s="51"/>
      <c r="U89" s="51"/>
      <c r="V89" s="51"/>
      <c r="W89" s="51"/>
    </row>
    <row r="90" spans="2:62" s="11" customFormat="1" ht="12" customHeight="1" x14ac:dyDescent="0.2">
      <c r="B90" s="51"/>
      <c r="C90" s="51"/>
      <c r="D90" s="51"/>
      <c r="E90" s="51"/>
      <c r="F90" s="51"/>
      <c r="G90" s="51"/>
      <c r="I90" s="51"/>
      <c r="J90" s="51"/>
      <c r="K90" s="51"/>
      <c r="L90" s="51"/>
      <c r="M90" s="51"/>
      <c r="N90" s="51"/>
      <c r="O90" s="51"/>
      <c r="Q90" s="51"/>
      <c r="R90" s="51"/>
      <c r="S90" s="51"/>
      <c r="T90" s="51"/>
      <c r="U90" s="51"/>
      <c r="V90" s="51"/>
      <c r="W90" s="51"/>
    </row>
    <row r="91" spans="2:62" s="11" customFormat="1" ht="12" customHeight="1" x14ac:dyDescent="0.2">
      <c r="B91" s="51"/>
      <c r="C91" s="51"/>
      <c r="D91" s="51"/>
      <c r="E91" s="51"/>
      <c r="F91" s="51"/>
      <c r="G91" s="51"/>
      <c r="I91" s="51"/>
      <c r="J91" s="51"/>
      <c r="K91" s="51"/>
      <c r="L91" s="51"/>
      <c r="M91" s="51"/>
      <c r="N91" s="51"/>
      <c r="O91" s="51"/>
      <c r="Q91" s="51"/>
      <c r="R91" s="51"/>
      <c r="S91" s="51"/>
      <c r="T91" s="51"/>
      <c r="U91" s="51"/>
      <c r="V91" s="51"/>
      <c r="W91" s="51"/>
    </row>
    <row r="92" spans="2:62" s="11" customFormat="1" ht="12" customHeight="1" x14ac:dyDescent="0.2">
      <c r="B92" s="51"/>
      <c r="C92" s="51"/>
      <c r="D92" s="51"/>
      <c r="E92" s="51"/>
      <c r="F92" s="51"/>
      <c r="G92" s="51"/>
      <c r="I92" s="51"/>
      <c r="J92" s="51"/>
      <c r="K92" s="51"/>
      <c r="L92" s="51"/>
      <c r="M92" s="51"/>
      <c r="N92" s="51"/>
      <c r="O92" s="51"/>
      <c r="Q92" s="51"/>
      <c r="R92" s="51"/>
      <c r="S92" s="51"/>
      <c r="T92" s="51"/>
      <c r="U92" s="51"/>
      <c r="V92" s="51"/>
      <c r="W92" s="51"/>
    </row>
    <row r="93" spans="2:62" s="11" customFormat="1" ht="12" customHeight="1" x14ac:dyDescent="0.2">
      <c r="B93" s="51"/>
      <c r="C93" s="51"/>
      <c r="D93" s="51"/>
      <c r="E93" s="51"/>
      <c r="F93" s="51"/>
      <c r="G93" s="51"/>
      <c r="I93" s="51"/>
      <c r="J93" s="51"/>
      <c r="K93" s="51"/>
      <c r="L93" s="51"/>
      <c r="M93" s="51"/>
      <c r="N93" s="51"/>
      <c r="O93" s="51"/>
      <c r="Q93" s="51"/>
      <c r="R93" s="51"/>
      <c r="S93" s="51"/>
      <c r="T93" s="51"/>
      <c r="U93" s="51"/>
      <c r="V93" s="51"/>
      <c r="W93" s="51"/>
    </row>
    <row r="94" spans="2:62" s="11" customFormat="1" ht="12" customHeight="1" x14ac:dyDescent="0.2">
      <c r="B94" s="51"/>
      <c r="C94" s="51"/>
      <c r="D94" s="51"/>
      <c r="E94" s="51"/>
      <c r="F94" s="51"/>
      <c r="G94" s="51"/>
      <c r="I94" s="51"/>
      <c r="J94" s="51"/>
      <c r="K94" s="51"/>
      <c r="L94" s="51"/>
      <c r="M94" s="51"/>
      <c r="N94" s="51"/>
      <c r="O94" s="51"/>
      <c r="Q94" s="51"/>
      <c r="R94" s="51"/>
      <c r="S94" s="51"/>
      <c r="T94" s="51"/>
      <c r="U94" s="51"/>
      <c r="V94" s="51"/>
      <c r="W94" s="51"/>
    </row>
    <row r="95" spans="2:62" s="11" customFormat="1" ht="12" customHeight="1" x14ac:dyDescent="0.2">
      <c r="B95" s="51"/>
      <c r="C95" s="51"/>
      <c r="D95" s="51"/>
      <c r="E95" s="51"/>
      <c r="F95" s="51"/>
      <c r="G95" s="51"/>
      <c r="I95" s="51"/>
      <c r="J95" s="51"/>
      <c r="K95" s="51"/>
      <c r="L95" s="51"/>
      <c r="M95" s="51"/>
      <c r="N95" s="51"/>
      <c r="O95" s="51"/>
      <c r="Q95" s="51"/>
      <c r="R95" s="51"/>
      <c r="S95" s="51"/>
      <c r="T95" s="51"/>
      <c r="U95" s="51"/>
      <c r="V95" s="51"/>
      <c r="W95" s="51"/>
    </row>
    <row r="96" spans="2:62" s="11" customFormat="1" ht="12" customHeight="1" x14ac:dyDescent="0.2">
      <c r="B96" s="51"/>
      <c r="C96" s="51"/>
      <c r="D96" s="51"/>
      <c r="E96" s="51"/>
      <c r="F96" s="51"/>
      <c r="G96" s="51"/>
      <c r="I96" s="51"/>
      <c r="J96" s="51"/>
      <c r="K96" s="51"/>
      <c r="L96" s="51"/>
      <c r="M96" s="51"/>
      <c r="N96" s="51"/>
      <c r="O96" s="51"/>
      <c r="Q96" s="51"/>
      <c r="R96" s="51"/>
      <c r="S96" s="51"/>
      <c r="T96" s="51"/>
      <c r="U96" s="51"/>
      <c r="V96" s="51"/>
      <c r="W96" s="51"/>
    </row>
    <row r="97" spans="2:23" s="11" customFormat="1" ht="12" customHeight="1" x14ac:dyDescent="0.2">
      <c r="B97" s="51"/>
      <c r="C97" s="51"/>
      <c r="D97" s="51"/>
      <c r="E97" s="51"/>
      <c r="F97" s="51"/>
      <c r="G97" s="51"/>
      <c r="I97" s="51"/>
      <c r="J97" s="51"/>
      <c r="K97" s="51"/>
      <c r="L97" s="51"/>
      <c r="M97" s="51"/>
      <c r="N97" s="51"/>
      <c r="O97" s="51"/>
      <c r="Q97" s="51"/>
      <c r="R97" s="51"/>
      <c r="S97" s="51"/>
      <c r="T97" s="51"/>
      <c r="U97" s="51"/>
      <c r="V97" s="51"/>
      <c r="W97" s="51"/>
    </row>
    <row r="98" spans="2:23" s="11" customFormat="1" ht="12" customHeight="1" x14ac:dyDescent="0.2">
      <c r="B98" s="51"/>
      <c r="C98" s="51"/>
      <c r="D98" s="51"/>
      <c r="E98" s="51"/>
      <c r="F98" s="51"/>
      <c r="G98" s="51"/>
      <c r="I98" s="51"/>
      <c r="J98" s="51"/>
      <c r="K98" s="51"/>
      <c r="L98" s="51"/>
      <c r="M98" s="51"/>
      <c r="N98" s="51"/>
      <c r="O98" s="51"/>
      <c r="Q98" s="51"/>
      <c r="R98" s="51"/>
      <c r="S98" s="51"/>
      <c r="T98" s="51"/>
      <c r="U98" s="51"/>
      <c r="V98" s="51"/>
      <c r="W98" s="51"/>
    </row>
    <row r="99" spans="2:23" s="11" customFormat="1" ht="12" customHeight="1" x14ac:dyDescent="0.2">
      <c r="B99" s="51"/>
      <c r="C99" s="51"/>
      <c r="D99" s="51"/>
      <c r="E99" s="51"/>
      <c r="F99" s="51"/>
      <c r="G99" s="51"/>
      <c r="I99" s="51"/>
      <c r="J99" s="51"/>
      <c r="K99" s="51"/>
      <c r="L99" s="51"/>
      <c r="M99" s="51"/>
      <c r="N99" s="51"/>
      <c r="O99" s="51"/>
      <c r="Q99" s="51"/>
      <c r="R99" s="51"/>
      <c r="S99" s="51"/>
      <c r="T99" s="51"/>
      <c r="U99" s="51"/>
      <c r="V99" s="51"/>
      <c r="W99" s="51"/>
    </row>
    <row r="100" spans="2:23" s="11" customFormat="1" ht="12" customHeight="1" x14ac:dyDescent="0.2">
      <c r="B100" s="51"/>
      <c r="C100" s="51"/>
      <c r="D100" s="51"/>
      <c r="E100" s="51"/>
      <c r="F100" s="51"/>
      <c r="G100" s="51"/>
      <c r="I100" s="51"/>
      <c r="J100" s="51"/>
      <c r="K100" s="51"/>
      <c r="L100" s="51"/>
      <c r="M100" s="51"/>
      <c r="N100" s="51"/>
      <c r="O100" s="51"/>
      <c r="Q100" s="51"/>
      <c r="R100" s="51"/>
      <c r="S100" s="51"/>
      <c r="T100" s="51"/>
      <c r="U100" s="51"/>
      <c r="V100" s="51"/>
      <c r="W100" s="51"/>
    </row>
    <row r="101" spans="2:23" s="11" customFormat="1" ht="12" customHeight="1" x14ac:dyDescent="0.2">
      <c r="B101" s="51"/>
      <c r="C101" s="51"/>
      <c r="D101" s="51"/>
      <c r="E101" s="51"/>
      <c r="F101" s="51"/>
      <c r="G101" s="51"/>
      <c r="I101" s="51"/>
      <c r="J101" s="51"/>
      <c r="K101" s="51"/>
      <c r="L101" s="51"/>
      <c r="M101" s="51"/>
      <c r="N101" s="51"/>
      <c r="O101" s="51"/>
      <c r="Q101" s="51"/>
      <c r="R101" s="51"/>
      <c r="S101" s="51"/>
      <c r="T101" s="51"/>
      <c r="U101" s="51"/>
      <c r="V101" s="51"/>
      <c r="W101" s="51"/>
    </row>
    <row r="102" spans="2:23" s="11" customFormat="1" ht="12" customHeight="1" x14ac:dyDescent="0.2">
      <c r="B102" s="51"/>
      <c r="C102" s="51"/>
      <c r="D102" s="51"/>
      <c r="E102" s="51"/>
      <c r="F102" s="51"/>
      <c r="G102" s="51"/>
      <c r="I102" s="51"/>
      <c r="J102" s="51"/>
      <c r="K102" s="51"/>
      <c r="L102" s="51"/>
      <c r="M102" s="51"/>
      <c r="N102" s="51"/>
      <c r="O102" s="51"/>
      <c r="Q102" s="51"/>
      <c r="R102" s="51"/>
      <c r="S102" s="51"/>
      <c r="T102" s="51"/>
      <c r="U102" s="51"/>
      <c r="V102" s="51"/>
      <c r="W102" s="51"/>
    </row>
    <row r="103" spans="2:23" s="11" customFormat="1" ht="12" customHeight="1" x14ac:dyDescent="0.2">
      <c r="B103" s="51"/>
      <c r="C103" s="51"/>
      <c r="D103" s="51"/>
      <c r="E103" s="51"/>
      <c r="F103" s="51"/>
      <c r="G103" s="51"/>
      <c r="I103" s="51"/>
      <c r="J103" s="51"/>
      <c r="K103" s="51"/>
      <c r="L103" s="51"/>
      <c r="M103" s="51"/>
      <c r="N103" s="51"/>
      <c r="O103" s="51"/>
      <c r="Q103" s="51"/>
      <c r="R103" s="51"/>
      <c r="S103" s="51"/>
      <c r="T103" s="51"/>
      <c r="U103" s="51"/>
      <c r="V103" s="51"/>
      <c r="W103" s="51"/>
    </row>
    <row r="104" spans="2:23" s="11" customFormat="1" ht="12" customHeight="1" x14ac:dyDescent="0.2">
      <c r="B104" s="51"/>
      <c r="C104" s="51"/>
      <c r="D104" s="51"/>
      <c r="E104" s="51"/>
      <c r="F104" s="51"/>
      <c r="G104" s="51"/>
      <c r="I104" s="51"/>
      <c r="J104" s="51"/>
      <c r="K104" s="51"/>
      <c r="L104" s="51"/>
      <c r="M104" s="51"/>
      <c r="N104" s="51"/>
      <c r="O104" s="51"/>
      <c r="Q104" s="51"/>
      <c r="R104" s="51"/>
      <c r="S104" s="51"/>
      <c r="T104" s="51"/>
      <c r="U104" s="51"/>
      <c r="V104" s="51"/>
      <c r="W104" s="51"/>
    </row>
    <row r="105" spans="2:23" s="11" customFormat="1" ht="12" customHeight="1" x14ac:dyDescent="0.2">
      <c r="B105" s="51"/>
      <c r="C105" s="51"/>
      <c r="D105" s="51"/>
      <c r="E105" s="51"/>
      <c r="F105" s="51"/>
      <c r="G105" s="51"/>
      <c r="I105" s="51"/>
      <c r="J105" s="51"/>
      <c r="K105" s="51"/>
      <c r="L105" s="51"/>
      <c r="M105" s="51"/>
      <c r="N105" s="51"/>
      <c r="O105" s="51"/>
      <c r="Q105" s="51"/>
      <c r="R105" s="51"/>
      <c r="S105" s="51"/>
      <c r="T105" s="51"/>
      <c r="U105" s="51"/>
      <c r="V105" s="51"/>
      <c r="W105" s="51"/>
    </row>
    <row r="106" spans="2:23" s="11" customFormat="1" ht="12" customHeight="1" x14ac:dyDescent="0.2">
      <c r="B106" s="51"/>
      <c r="C106" s="51"/>
      <c r="D106" s="51"/>
      <c r="E106" s="51"/>
      <c r="F106" s="51"/>
      <c r="G106" s="51"/>
      <c r="I106" s="51"/>
      <c r="J106" s="51"/>
      <c r="K106" s="51"/>
      <c r="L106" s="51"/>
      <c r="M106" s="51"/>
      <c r="N106" s="51"/>
      <c r="O106" s="51"/>
      <c r="Q106" s="51"/>
      <c r="R106" s="51"/>
      <c r="S106" s="51"/>
      <c r="T106" s="51"/>
      <c r="U106" s="51"/>
      <c r="V106" s="51"/>
      <c r="W106" s="51"/>
    </row>
    <row r="107" spans="2:23" s="11" customFormat="1" ht="12" customHeight="1" x14ac:dyDescent="0.2">
      <c r="B107" s="51"/>
      <c r="C107" s="51"/>
      <c r="D107" s="51"/>
      <c r="E107" s="51"/>
      <c r="F107" s="51"/>
      <c r="G107" s="51"/>
      <c r="I107" s="51"/>
      <c r="J107" s="51"/>
      <c r="K107" s="51"/>
      <c r="L107" s="51"/>
      <c r="M107" s="51"/>
      <c r="N107" s="51"/>
      <c r="O107" s="51"/>
      <c r="Q107" s="51"/>
      <c r="R107" s="51"/>
      <c r="S107" s="51"/>
      <c r="T107" s="51"/>
      <c r="U107" s="51"/>
      <c r="V107" s="51"/>
      <c r="W107" s="51"/>
    </row>
    <row r="108" spans="2:23" s="11" customFormat="1" ht="12" customHeight="1" x14ac:dyDescent="0.2">
      <c r="B108" s="51"/>
      <c r="C108" s="51"/>
      <c r="D108" s="51"/>
      <c r="E108" s="51"/>
      <c r="F108" s="51"/>
      <c r="G108" s="51"/>
      <c r="I108" s="51"/>
      <c r="J108" s="51"/>
      <c r="K108" s="51"/>
      <c r="L108" s="51"/>
      <c r="M108" s="51"/>
      <c r="N108" s="51"/>
      <c r="O108" s="51"/>
      <c r="Q108" s="51"/>
      <c r="R108" s="51"/>
      <c r="S108" s="51"/>
      <c r="T108" s="51"/>
      <c r="U108" s="51"/>
      <c r="V108" s="51"/>
      <c r="W108" s="51"/>
    </row>
    <row r="109" spans="2:23" s="11" customFormat="1" ht="12" customHeight="1" x14ac:dyDescent="0.2">
      <c r="B109" s="51"/>
      <c r="C109" s="51"/>
      <c r="D109" s="51"/>
      <c r="E109" s="51"/>
      <c r="F109" s="51"/>
      <c r="G109" s="51"/>
      <c r="I109" s="51"/>
      <c r="J109" s="51"/>
      <c r="K109" s="51"/>
      <c r="L109" s="51"/>
      <c r="M109" s="51"/>
      <c r="N109" s="51"/>
      <c r="O109" s="51"/>
      <c r="Q109" s="51"/>
      <c r="R109" s="51"/>
      <c r="S109" s="51"/>
      <c r="T109" s="51"/>
      <c r="U109" s="51"/>
      <c r="V109" s="51"/>
      <c r="W109" s="51"/>
    </row>
    <row r="110" spans="2:23" s="11" customFormat="1" ht="12" customHeight="1" x14ac:dyDescent="0.2">
      <c r="B110" s="51"/>
      <c r="C110" s="51"/>
      <c r="D110" s="51"/>
      <c r="E110" s="51"/>
      <c r="F110" s="51"/>
      <c r="G110" s="51"/>
      <c r="I110" s="51"/>
      <c r="J110" s="51"/>
      <c r="K110" s="51"/>
      <c r="L110" s="51"/>
      <c r="M110" s="51"/>
      <c r="N110" s="51"/>
      <c r="O110" s="51"/>
      <c r="Q110" s="51"/>
      <c r="R110" s="51"/>
      <c r="S110" s="51"/>
      <c r="T110" s="51"/>
      <c r="U110" s="51"/>
      <c r="V110" s="51"/>
      <c r="W110" s="51"/>
    </row>
    <row r="111" spans="2:23" s="11" customFormat="1" ht="12" customHeight="1" x14ac:dyDescent="0.2">
      <c r="B111" s="51"/>
      <c r="C111" s="51"/>
      <c r="D111" s="51"/>
      <c r="E111" s="51"/>
      <c r="F111" s="51"/>
      <c r="G111" s="51"/>
      <c r="I111" s="51"/>
      <c r="J111" s="51"/>
      <c r="K111" s="51"/>
      <c r="L111" s="51"/>
      <c r="M111" s="51"/>
      <c r="N111" s="51"/>
      <c r="O111" s="51"/>
      <c r="Q111" s="51"/>
      <c r="R111" s="51"/>
      <c r="S111" s="51"/>
      <c r="T111" s="51"/>
      <c r="U111" s="51"/>
      <c r="V111" s="51"/>
      <c r="W111" s="51"/>
    </row>
    <row r="112" spans="2:23" s="11" customFormat="1" ht="12" customHeight="1" x14ac:dyDescent="0.2">
      <c r="B112" s="51"/>
      <c r="C112" s="51"/>
      <c r="D112" s="51"/>
      <c r="E112" s="51"/>
      <c r="F112" s="51"/>
      <c r="G112" s="51"/>
      <c r="I112" s="51"/>
      <c r="J112" s="51"/>
      <c r="K112" s="51"/>
      <c r="L112" s="51"/>
      <c r="M112" s="51"/>
      <c r="N112" s="51"/>
      <c r="O112" s="51"/>
      <c r="Q112" s="51"/>
      <c r="R112" s="51"/>
      <c r="S112" s="51"/>
      <c r="T112" s="51"/>
      <c r="U112" s="51"/>
      <c r="V112" s="51"/>
      <c r="W112" s="51"/>
    </row>
    <row r="113" spans="2:23" s="11" customFormat="1" ht="12" customHeight="1" x14ac:dyDescent="0.2">
      <c r="B113" s="51"/>
      <c r="C113" s="51"/>
      <c r="D113" s="51"/>
      <c r="E113" s="51"/>
      <c r="F113" s="51"/>
      <c r="G113" s="51"/>
      <c r="I113" s="51"/>
      <c r="J113" s="51"/>
      <c r="K113" s="51"/>
      <c r="L113" s="51"/>
      <c r="M113" s="51"/>
      <c r="N113" s="51"/>
      <c r="O113" s="51"/>
      <c r="Q113" s="51"/>
      <c r="R113" s="51"/>
      <c r="S113" s="51"/>
      <c r="T113" s="51"/>
      <c r="U113" s="51"/>
      <c r="V113" s="51"/>
      <c r="W113" s="51"/>
    </row>
    <row r="114" spans="2:23" s="11" customFormat="1" ht="12" customHeight="1" x14ac:dyDescent="0.2">
      <c r="B114" s="51"/>
      <c r="C114" s="51"/>
      <c r="D114" s="51"/>
      <c r="E114" s="51"/>
      <c r="F114" s="51"/>
      <c r="G114" s="51"/>
      <c r="I114" s="51"/>
      <c r="J114" s="51"/>
      <c r="K114" s="51"/>
      <c r="L114" s="51"/>
      <c r="M114" s="51"/>
      <c r="N114" s="51"/>
      <c r="O114" s="51"/>
      <c r="Q114" s="51"/>
      <c r="R114" s="51"/>
      <c r="S114" s="51"/>
      <c r="T114" s="51"/>
      <c r="U114" s="51"/>
      <c r="V114" s="51"/>
      <c r="W114" s="51"/>
    </row>
    <row r="115" spans="2:23" s="11" customFormat="1" ht="12" customHeight="1" x14ac:dyDescent="0.2">
      <c r="B115" s="51"/>
      <c r="C115" s="51"/>
      <c r="D115" s="51"/>
      <c r="E115" s="51"/>
      <c r="F115" s="51"/>
      <c r="G115" s="51"/>
      <c r="I115" s="51"/>
      <c r="J115" s="51"/>
      <c r="K115" s="51"/>
      <c r="L115" s="51"/>
      <c r="M115" s="51"/>
      <c r="N115" s="51"/>
      <c r="O115" s="51"/>
      <c r="Q115" s="51"/>
      <c r="R115" s="51"/>
      <c r="S115" s="51"/>
      <c r="T115" s="51"/>
      <c r="U115" s="51"/>
      <c r="V115" s="51"/>
      <c r="W115" s="51"/>
    </row>
    <row r="116" spans="2:23" s="11" customFormat="1" ht="12" customHeight="1" x14ac:dyDescent="0.2">
      <c r="B116" s="51"/>
      <c r="C116" s="51"/>
      <c r="D116" s="51"/>
      <c r="E116" s="51"/>
      <c r="F116" s="51"/>
      <c r="G116" s="51"/>
      <c r="I116" s="51"/>
      <c r="J116" s="51"/>
      <c r="K116" s="51"/>
      <c r="L116" s="51"/>
      <c r="M116" s="51"/>
      <c r="N116" s="51"/>
      <c r="O116" s="51"/>
      <c r="Q116" s="51"/>
      <c r="R116" s="51"/>
      <c r="S116" s="51"/>
      <c r="T116" s="51"/>
      <c r="U116" s="51"/>
      <c r="V116" s="51"/>
      <c r="W116" s="51"/>
    </row>
    <row r="117" spans="2:23" s="11" customFormat="1" ht="12" customHeight="1" x14ac:dyDescent="0.2">
      <c r="B117" s="51"/>
      <c r="C117" s="51"/>
      <c r="D117" s="51"/>
      <c r="E117" s="51"/>
      <c r="F117" s="51"/>
      <c r="G117" s="51"/>
      <c r="I117" s="51"/>
      <c r="J117" s="51"/>
      <c r="K117" s="51"/>
      <c r="L117" s="51"/>
      <c r="M117" s="51"/>
      <c r="N117" s="51"/>
      <c r="O117" s="51"/>
      <c r="Q117" s="51"/>
      <c r="R117" s="51"/>
      <c r="S117" s="51"/>
      <c r="T117" s="51"/>
      <c r="U117" s="51"/>
      <c r="V117" s="51"/>
      <c r="W117" s="51"/>
    </row>
    <row r="118" spans="2:23" s="11" customFormat="1" ht="12" customHeight="1" x14ac:dyDescent="0.2">
      <c r="B118" s="51"/>
      <c r="C118" s="51"/>
      <c r="D118" s="51"/>
      <c r="E118" s="51"/>
      <c r="F118" s="51"/>
      <c r="G118" s="51"/>
      <c r="I118" s="51"/>
      <c r="J118" s="51"/>
      <c r="K118" s="51"/>
      <c r="L118" s="51"/>
      <c r="M118" s="51"/>
      <c r="N118" s="51"/>
      <c r="O118" s="51"/>
      <c r="Q118" s="51"/>
      <c r="R118" s="51"/>
      <c r="S118" s="51"/>
      <c r="T118" s="51"/>
      <c r="U118" s="51"/>
      <c r="V118" s="51"/>
      <c r="W118" s="51"/>
    </row>
    <row r="119" spans="2:23" s="11" customFormat="1" ht="12" customHeight="1" x14ac:dyDescent="0.2">
      <c r="B119" s="51"/>
      <c r="C119" s="51"/>
      <c r="D119" s="51"/>
      <c r="E119" s="51"/>
      <c r="F119" s="51"/>
      <c r="G119" s="51"/>
      <c r="I119" s="51"/>
      <c r="J119" s="51"/>
      <c r="K119" s="51"/>
      <c r="L119" s="51"/>
      <c r="M119" s="51"/>
      <c r="N119" s="51"/>
      <c r="O119" s="51"/>
      <c r="Q119" s="51"/>
      <c r="R119" s="51"/>
      <c r="S119" s="51"/>
      <c r="T119" s="51"/>
      <c r="U119" s="51"/>
      <c r="V119" s="51"/>
      <c r="W119" s="51"/>
    </row>
    <row r="120" spans="2:23" s="11" customFormat="1" ht="12" customHeight="1" x14ac:dyDescent="0.2">
      <c r="B120" s="51"/>
      <c r="C120" s="51"/>
      <c r="D120" s="51"/>
      <c r="E120" s="51"/>
      <c r="F120" s="51"/>
      <c r="G120" s="51"/>
      <c r="I120" s="51"/>
      <c r="J120" s="51"/>
      <c r="K120" s="51"/>
      <c r="L120" s="51"/>
      <c r="M120" s="51"/>
      <c r="N120" s="51"/>
      <c r="O120" s="51"/>
      <c r="Q120" s="51"/>
      <c r="R120" s="51"/>
      <c r="S120" s="51"/>
      <c r="T120" s="51"/>
      <c r="U120" s="51"/>
      <c r="V120" s="51"/>
      <c r="W120" s="51"/>
    </row>
    <row r="121" spans="2:23" s="11" customFormat="1" ht="12" customHeight="1" x14ac:dyDescent="0.2">
      <c r="B121" s="51"/>
      <c r="C121" s="51"/>
      <c r="D121" s="51"/>
      <c r="E121" s="51"/>
      <c r="F121" s="51"/>
      <c r="G121" s="51"/>
      <c r="I121" s="51"/>
      <c r="J121" s="51"/>
      <c r="K121" s="51"/>
      <c r="L121" s="51"/>
      <c r="M121" s="51"/>
      <c r="N121" s="51"/>
      <c r="O121" s="51"/>
      <c r="Q121" s="51"/>
      <c r="R121" s="51"/>
      <c r="S121" s="51"/>
      <c r="T121" s="51"/>
      <c r="U121" s="51"/>
      <c r="V121" s="51"/>
      <c r="W121" s="51"/>
    </row>
    <row r="122" spans="2:23" s="11" customFormat="1" ht="12" customHeight="1" x14ac:dyDescent="0.2">
      <c r="B122" s="51"/>
      <c r="C122" s="51"/>
      <c r="D122" s="51"/>
      <c r="E122" s="51"/>
      <c r="F122" s="51"/>
      <c r="G122" s="51"/>
      <c r="I122" s="51"/>
      <c r="J122" s="51"/>
      <c r="K122" s="51"/>
      <c r="L122" s="51"/>
      <c r="M122" s="51"/>
      <c r="N122" s="51"/>
      <c r="O122" s="51"/>
      <c r="Q122" s="51"/>
      <c r="R122" s="51"/>
      <c r="S122" s="51"/>
      <c r="T122" s="51"/>
      <c r="U122" s="51"/>
      <c r="V122" s="51"/>
      <c r="W122" s="51"/>
    </row>
    <row r="123" spans="2:23" s="11" customFormat="1" ht="12" customHeight="1" x14ac:dyDescent="0.2">
      <c r="B123" s="51"/>
      <c r="C123" s="51"/>
      <c r="D123" s="51"/>
      <c r="E123" s="51"/>
      <c r="F123" s="51"/>
      <c r="G123" s="51"/>
      <c r="I123" s="51"/>
      <c r="J123" s="51"/>
      <c r="K123" s="51"/>
      <c r="L123" s="51"/>
      <c r="M123" s="51"/>
      <c r="N123" s="51"/>
      <c r="O123" s="51"/>
      <c r="Q123" s="51"/>
      <c r="R123" s="51"/>
      <c r="S123" s="51"/>
      <c r="T123" s="51"/>
      <c r="U123" s="51"/>
      <c r="V123" s="51"/>
      <c r="W123" s="51"/>
    </row>
    <row r="124" spans="2:23" s="11" customFormat="1" ht="12" customHeight="1" x14ac:dyDescent="0.2">
      <c r="B124" s="51"/>
      <c r="C124" s="51"/>
      <c r="D124" s="51"/>
      <c r="E124" s="51"/>
      <c r="F124" s="51"/>
      <c r="G124" s="51"/>
      <c r="I124" s="51"/>
      <c r="J124" s="51"/>
      <c r="K124" s="51"/>
      <c r="L124" s="51"/>
      <c r="M124" s="51"/>
      <c r="N124" s="51"/>
      <c r="O124" s="51"/>
      <c r="Q124" s="51"/>
      <c r="R124" s="51"/>
      <c r="S124" s="51"/>
      <c r="T124" s="51"/>
      <c r="U124" s="51"/>
      <c r="V124" s="51"/>
      <c r="W124" s="51"/>
    </row>
    <row r="125" spans="2:23" s="11" customFormat="1" ht="12" customHeight="1" x14ac:dyDescent="0.2">
      <c r="B125" s="51"/>
      <c r="C125" s="51"/>
      <c r="D125" s="51"/>
      <c r="E125" s="51"/>
      <c r="F125" s="51"/>
      <c r="G125" s="51"/>
      <c r="I125" s="51"/>
      <c r="J125" s="51"/>
      <c r="K125" s="51"/>
      <c r="L125" s="51"/>
      <c r="M125" s="51"/>
      <c r="N125" s="51"/>
      <c r="O125" s="51"/>
      <c r="Q125" s="51"/>
      <c r="R125" s="51"/>
      <c r="S125" s="51"/>
      <c r="T125" s="51"/>
      <c r="U125" s="51"/>
      <c r="V125" s="51"/>
      <c r="W125" s="51"/>
    </row>
    <row r="126" spans="2:23" s="11" customFormat="1" ht="12" customHeight="1" x14ac:dyDescent="0.2">
      <c r="B126" s="51"/>
      <c r="C126" s="51"/>
      <c r="D126" s="51"/>
      <c r="E126" s="51"/>
      <c r="F126" s="51"/>
      <c r="G126" s="51"/>
      <c r="I126" s="51"/>
      <c r="J126" s="51"/>
      <c r="K126" s="51"/>
      <c r="L126" s="51"/>
      <c r="M126" s="51"/>
      <c r="N126" s="51"/>
      <c r="O126" s="51"/>
      <c r="Q126" s="51"/>
      <c r="R126" s="51"/>
      <c r="S126" s="51"/>
      <c r="T126" s="51"/>
      <c r="U126" s="51"/>
      <c r="V126" s="51"/>
      <c r="W126" s="51"/>
    </row>
    <row r="127" spans="2:23" s="11" customFormat="1" ht="12" customHeight="1" x14ac:dyDescent="0.2">
      <c r="B127" s="51"/>
      <c r="C127" s="51"/>
      <c r="D127" s="51"/>
      <c r="E127" s="51"/>
      <c r="F127" s="51"/>
      <c r="G127" s="51"/>
      <c r="I127" s="51"/>
      <c r="J127" s="51"/>
      <c r="K127" s="51"/>
      <c r="L127" s="51"/>
      <c r="M127" s="51"/>
      <c r="N127" s="51"/>
      <c r="O127" s="51"/>
      <c r="Q127" s="51"/>
      <c r="R127" s="51"/>
      <c r="S127" s="51"/>
      <c r="T127" s="51"/>
      <c r="U127" s="51"/>
      <c r="V127" s="51"/>
      <c r="W127" s="51"/>
    </row>
    <row r="128" spans="2:23" s="11" customFormat="1" ht="12" customHeight="1" x14ac:dyDescent="0.2">
      <c r="B128" s="51"/>
      <c r="C128" s="51"/>
      <c r="D128" s="51"/>
      <c r="E128" s="51"/>
      <c r="F128" s="51"/>
      <c r="G128" s="51"/>
      <c r="I128" s="51"/>
      <c r="J128" s="51"/>
      <c r="K128" s="51"/>
      <c r="L128" s="51"/>
      <c r="M128" s="51"/>
      <c r="N128" s="51"/>
      <c r="O128" s="51"/>
      <c r="Q128" s="51"/>
      <c r="R128" s="51"/>
      <c r="S128" s="51"/>
      <c r="T128" s="51"/>
      <c r="U128" s="51"/>
      <c r="V128" s="51"/>
      <c r="W128" s="51"/>
    </row>
    <row r="129" spans="2:23" s="11" customFormat="1" ht="12" customHeight="1" x14ac:dyDescent="0.2">
      <c r="B129" s="51"/>
      <c r="C129" s="51"/>
      <c r="D129" s="51"/>
      <c r="E129" s="51"/>
      <c r="F129" s="51"/>
      <c r="G129" s="51"/>
      <c r="I129" s="51"/>
      <c r="J129" s="51"/>
      <c r="K129" s="51"/>
      <c r="L129" s="51"/>
      <c r="M129" s="51"/>
      <c r="N129" s="51"/>
      <c r="O129" s="51"/>
      <c r="Q129" s="51"/>
      <c r="R129" s="51"/>
      <c r="S129" s="51"/>
      <c r="T129" s="51"/>
      <c r="U129" s="51"/>
      <c r="V129" s="51"/>
      <c r="W129" s="51"/>
    </row>
    <row r="130" spans="2:23" s="11" customFormat="1" ht="12" customHeight="1" x14ac:dyDescent="0.2">
      <c r="B130" s="51"/>
      <c r="C130" s="51"/>
      <c r="D130" s="51"/>
      <c r="E130" s="51"/>
      <c r="F130" s="51"/>
      <c r="G130" s="51"/>
      <c r="I130" s="51"/>
      <c r="J130" s="51"/>
      <c r="K130" s="51"/>
      <c r="L130" s="51"/>
      <c r="M130" s="51"/>
      <c r="N130" s="51"/>
      <c r="O130" s="51"/>
      <c r="Q130" s="51"/>
      <c r="R130" s="51"/>
      <c r="S130" s="51"/>
      <c r="T130" s="51"/>
      <c r="U130" s="51"/>
      <c r="V130" s="51"/>
      <c r="W130" s="51"/>
    </row>
    <row r="131" spans="2:23" s="11" customFormat="1" ht="12" customHeight="1" x14ac:dyDescent="0.2">
      <c r="B131" s="51"/>
      <c r="C131" s="51"/>
      <c r="D131" s="51"/>
      <c r="E131" s="51"/>
      <c r="F131" s="51"/>
      <c r="G131" s="51"/>
      <c r="I131" s="51"/>
      <c r="J131" s="51"/>
      <c r="K131" s="51"/>
      <c r="L131" s="51"/>
      <c r="M131" s="51"/>
      <c r="N131" s="51"/>
      <c r="O131" s="51"/>
      <c r="Q131" s="51"/>
      <c r="R131" s="51"/>
      <c r="S131" s="51"/>
      <c r="T131" s="51"/>
      <c r="U131" s="51"/>
      <c r="V131" s="51"/>
      <c r="W131" s="51"/>
    </row>
    <row r="132" spans="2:23" s="11" customFormat="1" ht="12" customHeight="1" x14ac:dyDescent="0.2">
      <c r="B132" s="51"/>
      <c r="C132" s="51"/>
      <c r="D132" s="51"/>
      <c r="E132" s="51"/>
      <c r="F132" s="51"/>
      <c r="G132" s="51"/>
      <c r="I132" s="51"/>
      <c r="J132" s="51"/>
      <c r="K132" s="51"/>
      <c r="L132" s="51"/>
      <c r="M132" s="51"/>
      <c r="N132" s="51"/>
      <c r="O132" s="51"/>
      <c r="Q132" s="51"/>
      <c r="R132" s="51"/>
      <c r="S132" s="51"/>
      <c r="T132" s="51"/>
      <c r="U132" s="51"/>
      <c r="V132" s="51"/>
      <c r="W132" s="51"/>
    </row>
    <row r="133" spans="2:23" s="11" customFormat="1" ht="12" customHeight="1" x14ac:dyDescent="0.2">
      <c r="B133" s="51"/>
      <c r="C133" s="51"/>
      <c r="D133" s="51"/>
      <c r="E133" s="51"/>
      <c r="F133" s="51"/>
      <c r="G133" s="51"/>
      <c r="I133" s="51"/>
      <c r="J133" s="51"/>
      <c r="K133" s="51"/>
      <c r="L133" s="51"/>
      <c r="M133" s="51"/>
      <c r="N133" s="51"/>
      <c r="O133" s="51"/>
      <c r="Q133" s="51"/>
      <c r="R133" s="51"/>
      <c r="S133" s="51"/>
      <c r="T133" s="51"/>
      <c r="U133" s="51"/>
      <c r="V133" s="51"/>
      <c r="W133" s="51"/>
    </row>
    <row r="134" spans="2:23" s="11" customFormat="1" ht="12" customHeight="1" x14ac:dyDescent="0.2">
      <c r="B134" s="51"/>
      <c r="C134" s="51"/>
      <c r="D134" s="51"/>
      <c r="E134" s="51"/>
      <c r="F134" s="51"/>
      <c r="G134" s="51"/>
      <c r="I134" s="51"/>
      <c r="J134" s="51"/>
      <c r="K134" s="51"/>
      <c r="L134" s="51"/>
      <c r="M134" s="51"/>
      <c r="N134" s="51"/>
      <c r="O134" s="51"/>
      <c r="Q134" s="51"/>
      <c r="R134" s="51"/>
      <c r="S134" s="51"/>
      <c r="T134" s="51"/>
      <c r="U134" s="51"/>
      <c r="V134" s="51"/>
      <c r="W134" s="51"/>
    </row>
    <row r="135" spans="2:23" s="11" customFormat="1" ht="12" customHeight="1" x14ac:dyDescent="0.2">
      <c r="B135" s="51"/>
      <c r="C135" s="51"/>
      <c r="D135" s="51"/>
      <c r="E135" s="51"/>
      <c r="F135" s="51"/>
      <c r="G135" s="51"/>
      <c r="I135" s="51"/>
      <c r="J135" s="51"/>
      <c r="K135" s="51"/>
      <c r="L135" s="51"/>
      <c r="M135" s="51"/>
      <c r="N135" s="51"/>
      <c r="O135" s="51"/>
      <c r="Q135" s="51"/>
      <c r="R135" s="51"/>
      <c r="S135" s="51"/>
      <c r="T135" s="51"/>
      <c r="U135" s="51"/>
      <c r="V135" s="51"/>
      <c r="W135" s="51"/>
    </row>
    <row r="136" spans="2:23" s="11" customFormat="1" ht="12" customHeight="1" x14ac:dyDescent="0.2">
      <c r="B136" s="51"/>
      <c r="C136" s="51"/>
      <c r="D136" s="51"/>
      <c r="E136" s="51"/>
      <c r="F136" s="51"/>
      <c r="G136" s="51"/>
      <c r="I136" s="51"/>
      <c r="J136" s="51"/>
      <c r="K136" s="51"/>
      <c r="L136" s="51"/>
      <c r="M136" s="51"/>
      <c r="N136" s="51"/>
      <c r="O136" s="51"/>
      <c r="Q136" s="51"/>
      <c r="R136" s="51"/>
      <c r="S136" s="51"/>
      <c r="T136" s="51"/>
      <c r="U136" s="51"/>
      <c r="V136" s="51"/>
      <c r="W136" s="51"/>
    </row>
    <row r="137" spans="2:23" s="11" customFormat="1" ht="12" customHeight="1" x14ac:dyDescent="0.2">
      <c r="B137" s="51"/>
      <c r="C137" s="51"/>
      <c r="D137" s="51"/>
      <c r="E137" s="51"/>
      <c r="F137" s="51"/>
      <c r="G137" s="51"/>
      <c r="I137" s="51"/>
      <c r="J137" s="51"/>
      <c r="K137" s="51"/>
      <c r="L137" s="51"/>
      <c r="M137" s="51"/>
      <c r="N137" s="51"/>
      <c r="O137" s="51"/>
      <c r="Q137" s="51"/>
      <c r="R137" s="51"/>
      <c r="S137" s="51"/>
      <c r="T137" s="51"/>
      <c r="U137" s="51"/>
      <c r="V137" s="51"/>
      <c r="W137" s="51"/>
    </row>
    <row r="138" spans="2:23" s="11" customFormat="1" ht="12" customHeight="1" x14ac:dyDescent="0.2">
      <c r="B138" s="51"/>
      <c r="C138" s="51"/>
      <c r="D138" s="51"/>
      <c r="E138" s="51"/>
      <c r="F138" s="51"/>
      <c r="G138" s="51"/>
      <c r="I138" s="51"/>
      <c r="J138" s="51"/>
      <c r="K138" s="51"/>
      <c r="L138" s="51"/>
      <c r="M138" s="51"/>
      <c r="N138" s="51"/>
      <c r="O138" s="51"/>
      <c r="Q138" s="51"/>
      <c r="R138" s="51"/>
      <c r="S138" s="51"/>
      <c r="T138" s="51"/>
      <c r="U138" s="51"/>
      <c r="V138" s="51"/>
      <c r="W138" s="51"/>
    </row>
    <row r="139" spans="2:23" s="11" customFormat="1" ht="12" customHeight="1" x14ac:dyDescent="0.2">
      <c r="B139" s="51"/>
      <c r="C139" s="51"/>
      <c r="D139" s="51"/>
      <c r="E139" s="51"/>
      <c r="F139" s="51"/>
      <c r="G139" s="51"/>
      <c r="I139" s="51"/>
      <c r="J139" s="51"/>
      <c r="K139" s="51"/>
      <c r="L139" s="51"/>
      <c r="M139" s="51"/>
      <c r="N139" s="51"/>
      <c r="O139" s="51"/>
      <c r="Q139" s="51"/>
      <c r="R139" s="51"/>
      <c r="S139" s="51"/>
      <c r="T139" s="51"/>
      <c r="U139" s="51"/>
      <c r="V139" s="51"/>
      <c r="W139" s="51"/>
    </row>
    <row r="140" spans="2:23" s="11" customFormat="1" ht="12" customHeight="1" x14ac:dyDescent="0.2">
      <c r="B140" s="51"/>
      <c r="C140" s="51"/>
      <c r="D140" s="51"/>
      <c r="E140" s="51"/>
      <c r="F140" s="51"/>
      <c r="G140" s="51"/>
      <c r="I140" s="51"/>
      <c r="J140" s="51"/>
      <c r="K140" s="51"/>
      <c r="L140" s="51"/>
      <c r="M140" s="51"/>
      <c r="N140" s="51"/>
      <c r="O140" s="51"/>
      <c r="Q140" s="51"/>
      <c r="R140" s="51"/>
      <c r="S140" s="51"/>
      <c r="T140" s="51"/>
      <c r="U140" s="51"/>
      <c r="V140" s="51"/>
      <c r="W140" s="51"/>
    </row>
    <row r="141" spans="2:23" s="11" customFormat="1" ht="12" customHeight="1" x14ac:dyDescent="0.2">
      <c r="B141" s="51"/>
      <c r="C141" s="51"/>
      <c r="D141" s="51"/>
      <c r="E141" s="51"/>
      <c r="F141" s="51"/>
      <c r="G141" s="51"/>
      <c r="I141" s="51"/>
      <c r="J141" s="51"/>
      <c r="K141" s="51"/>
      <c r="L141" s="51"/>
      <c r="M141" s="51"/>
      <c r="N141" s="51"/>
      <c r="O141" s="51"/>
      <c r="Q141" s="51"/>
      <c r="R141" s="51"/>
      <c r="S141" s="51"/>
      <c r="T141" s="51"/>
      <c r="U141" s="51"/>
      <c r="V141" s="51"/>
      <c r="W141" s="51"/>
    </row>
    <row r="142" spans="2:23" s="11" customFormat="1" ht="12" customHeight="1" x14ac:dyDescent="0.2">
      <c r="B142" s="51"/>
      <c r="C142" s="51"/>
      <c r="D142" s="51"/>
      <c r="E142" s="51"/>
      <c r="F142" s="51"/>
      <c r="G142" s="51"/>
      <c r="I142" s="51"/>
      <c r="J142" s="51"/>
      <c r="K142" s="51"/>
      <c r="L142" s="51"/>
      <c r="M142" s="51"/>
      <c r="N142" s="51"/>
      <c r="O142" s="51"/>
      <c r="Q142" s="51"/>
      <c r="R142" s="51"/>
      <c r="S142" s="51"/>
      <c r="T142" s="51"/>
      <c r="U142" s="51"/>
      <c r="V142" s="51"/>
      <c r="W142" s="51"/>
    </row>
    <row r="143" spans="2:23" s="11" customFormat="1" ht="12" customHeight="1" x14ac:dyDescent="0.2">
      <c r="B143" s="51"/>
      <c r="C143" s="51"/>
      <c r="D143" s="51"/>
      <c r="E143" s="51"/>
      <c r="F143" s="51"/>
      <c r="G143" s="51"/>
      <c r="I143" s="51"/>
      <c r="J143" s="51"/>
      <c r="K143" s="51"/>
      <c r="L143" s="51"/>
      <c r="M143" s="51"/>
      <c r="N143" s="51"/>
      <c r="O143" s="51"/>
      <c r="Q143" s="51"/>
      <c r="R143" s="51"/>
      <c r="S143" s="51"/>
      <c r="T143" s="51"/>
      <c r="U143" s="51"/>
      <c r="V143" s="51"/>
      <c r="W143" s="51"/>
    </row>
    <row r="144" spans="2:23" s="11" customFormat="1" ht="12" customHeight="1" x14ac:dyDescent="0.2">
      <c r="B144" s="51"/>
      <c r="C144" s="51"/>
      <c r="D144" s="51"/>
      <c r="E144" s="51"/>
      <c r="F144" s="51"/>
      <c r="G144" s="51"/>
      <c r="I144" s="51"/>
      <c r="J144" s="51"/>
      <c r="K144" s="51"/>
      <c r="L144" s="51"/>
      <c r="M144" s="51"/>
      <c r="N144" s="51"/>
      <c r="O144" s="51"/>
      <c r="Q144" s="51"/>
      <c r="R144" s="51"/>
      <c r="S144" s="51"/>
      <c r="T144" s="51"/>
      <c r="U144" s="51"/>
      <c r="V144" s="51"/>
      <c r="W144" s="51"/>
    </row>
    <row r="145" spans="2:23" s="11" customFormat="1" ht="12" customHeight="1" x14ac:dyDescent="0.2">
      <c r="B145" s="51"/>
      <c r="C145" s="51"/>
      <c r="D145" s="51"/>
      <c r="E145" s="51"/>
      <c r="F145" s="51"/>
      <c r="G145" s="51"/>
      <c r="I145" s="51"/>
      <c r="J145" s="51"/>
      <c r="K145" s="51"/>
      <c r="L145" s="51"/>
      <c r="M145" s="51"/>
      <c r="N145" s="51"/>
      <c r="O145" s="51"/>
      <c r="Q145" s="51"/>
      <c r="R145" s="51"/>
      <c r="S145" s="51"/>
      <c r="T145" s="51"/>
      <c r="U145" s="51"/>
      <c r="V145" s="51"/>
      <c r="W145" s="51"/>
    </row>
    <row r="146" spans="2:23" s="11" customFormat="1" ht="12" customHeight="1" x14ac:dyDescent="0.2">
      <c r="B146" s="51"/>
      <c r="C146" s="51"/>
      <c r="D146" s="51"/>
      <c r="E146" s="51"/>
      <c r="F146" s="51"/>
      <c r="G146" s="51"/>
      <c r="I146" s="51"/>
      <c r="J146" s="51"/>
      <c r="K146" s="51"/>
      <c r="L146" s="51"/>
      <c r="M146" s="51"/>
      <c r="N146" s="51"/>
      <c r="O146" s="51"/>
      <c r="Q146" s="51"/>
      <c r="R146" s="51"/>
      <c r="S146" s="51"/>
      <c r="T146" s="51"/>
      <c r="U146" s="51"/>
      <c r="V146" s="51"/>
      <c r="W146" s="51"/>
    </row>
    <row r="147" spans="2:23" s="11" customFormat="1" ht="12" customHeight="1" x14ac:dyDescent="0.2">
      <c r="B147" s="51"/>
      <c r="C147" s="51"/>
      <c r="D147" s="51"/>
      <c r="E147" s="51"/>
      <c r="F147" s="51"/>
      <c r="G147" s="51"/>
      <c r="I147" s="51"/>
      <c r="J147" s="51"/>
      <c r="K147" s="51"/>
      <c r="L147" s="51"/>
      <c r="M147" s="51"/>
      <c r="N147" s="51"/>
      <c r="O147" s="51"/>
      <c r="Q147" s="51"/>
      <c r="R147" s="51"/>
      <c r="S147" s="51"/>
      <c r="T147" s="51"/>
      <c r="U147" s="51"/>
      <c r="V147" s="51"/>
      <c r="W147" s="51"/>
    </row>
    <row r="148" spans="2:23" s="11" customFormat="1" ht="12" customHeight="1" x14ac:dyDescent="0.2">
      <c r="B148" s="51"/>
      <c r="C148" s="51"/>
      <c r="D148" s="51"/>
      <c r="E148" s="51"/>
      <c r="F148" s="51"/>
      <c r="G148" s="51"/>
      <c r="I148" s="51"/>
      <c r="J148" s="51"/>
      <c r="K148" s="51"/>
      <c r="L148" s="51"/>
      <c r="M148" s="51"/>
      <c r="N148" s="51"/>
      <c r="O148" s="51"/>
      <c r="Q148" s="51"/>
      <c r="R148" s="51"/>
      <c r="S148" s="51"/>
      <c r="T148" s="51"/>
      <c r="U148" s="51"/>
      <c r="V148" s="51"/>
      <c r="W148" s="51"/>
    </row>
    <row r="149" spans="2:23" s="11" customFormat="1" ht="12" customHeight="1" x14ac:dyDescent="0.2">
      <c r="B149" s="51"/>
      <c r="C149" s="51"/>
      <c r="D149" s="51"/>
      <c r="E149" s="51"/>
      <c r="F149" s="51"/>
      <c r="G149" s="51"/>
      <c r="I149" s="51"/>
      <c r="J149" s="51"/>
      <c r="K149" s="51"/>
      <c r="L149" s="51"/>
      <c r="M149" s="51"/>
      <c r="N149" s="51"/>
      <c r="O149" s="51"/>
      <c r="Q149" s="51"/>
      <c r="R149" s="51"/>
      <c r="S149" s="51"/>
      <c r="T149" s="51"/>
      <c r="U149" s="51"/>
      <c r="V149" s="51"/>
      <c r="W149" s="51"/>
    </row>
    <row r="150" spans="2:23" s="11" customFormat="1" ht="12" customHeight="1" x14ac:dyDescent="0.2">
      <c r="B150" s="51"/>
      <c r="C150" s="51"/>
      <c r="D150" s="51"/>
      <c r="E150" s="51"/>
      <c r="F150" s="51"/>
      <c r="G150" s="51"/>
      <c r="I150" s="51"/>
      <c r="J150" s="51"/>
      <c r="K150" s="51"/>
      <c r="L150" s="51"/>
      <c r="M150" s="51"/>
      <c r="N150" s="51"/>
      <c r="O150" s="51"/>
      <c r="Q150" s="51"/>
      <c r="R150" s="51"/>
      <c r="S150" s="51"/>
      <c r="T150" s="51"/>
      <c r="U150" s="51"/>
      <c r="V150" s="51"/>
      <c r="W150" s="51"/>
    </row>
    <row r="151" spans="2:23" s="11" customFormat="1" ht="12" customHeight="1" x14ac:dyDescent="0.2">
      <c r="B151" s="51"/>
      <c r="C151" s="51"/>
      <c r="D151" s="51"/>
      <c r="E151" s="51"/>
      <c r="F151" s="51"/>
      <c r="G151" s="51"/>
      <c r="I151" s="51"/>
      <c r="J151" s="51"/>
      <c r="K151" s="51"/>
      <c r="L151" s="51"/>
      <c r="M151" s="51"/>
      <c r="N151" s="51"/>
      <c r="O151" s="51"/>
      <c r="Q151" s="51"/>
      <c r="R151" s="51"/>
      <c r="S151" s="51"/>
      <c r="T151" s="51"/>
      <c r="U151" s="51"/>
      <c r="V151" s="51"/>
      <c r="W151" s="51"/>
    </row>
    <row r="152" spans="2:23" s="11" customFormat="1" ht="12" customHeight="1" x14ac:dyDescent="0.2">
      <c r="B152" s="51"/>
      <c r="C152" s="51"/>
      <c r="D152" s="51"/>
      <c r="E152" s="51"/>
      <c r="F152" s="51"/>
      <c r="G152" s="51"/>
      <c r="I152" s="51"/>
      <c r="J152" s="51"/>
      <c r="K152" s="51"/>
      <c r="L152" s="51"/>
      <c r="M152" s="51"/>
      <c r="N152" s="51"/>
      <c r="O152" s="51"/>
      <c r="Q152" s="51"/>
      <c r="R152" s="51"/>
      <c r="S152" s="51"/>
      <c r="T152" s="51"/>
      <c r="U152" s="51"/>
      <c r="V152" s="51"/>
      <c r="W152" s="51"/>
    </row>
    <row r="153" spans="2:23" s="11" customFormat="1" ht="12" customHeight="1" x14ac:dyDescent="0.2">
      <c r="B153" s="51"/>
      <c r="C153" s="51"/>
      <c r="D153" s="51"/>
      <c r="E153" s="51"/>
      <c r="F153" s="51"/>
      <c r="G153" s="51"/>
      <c r="I153" s="51"/>
      <c r="J153" s="51"/>
      <c r="K153" s="51"/>
      <c r="L153" s="51"/>
      <c r="M153" s="51"/>
      <c r="N153" s="51"/>
      <c r="O153" s="51"/>
      <c r="Q153" s="51"/>
      <c r="R153" s="51"/>
      <c r="S153" s="51"/>
      <c r="T153" s="51"/>
      <c r="U153" s="51"/>
      <c r="V153" s="51"/>
      <c r="W153" s="51"/>
    </row>
  </sheetData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>&amp;C1-&amp;P+28</oddFooter>
  </headerFooter>
  <colBreaks count="2" manualBreakCount="2">
    <brk id="7" max="1048575" man="1"/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4"/>
  <sheetViews>
    <sheetView zoomScaleSheetLayoutView="100" workbookViewId="0">
      <selection activeCell="B1" sqref="B1"/>
    </sheetView>
  </sheetViews>
  <sheetFormatPr defaultRowHeight="12" customHeight="1" x14ac:dyDescent="0.2"/>
  <cols>
    <col min="1" max="1" width="12.7109375" style="3" customWidth="1"/>
    <col min="2" max="2" width="14" style="37" customWidth="1"/>
    <col min="3" max="4" width="11.7109375" style="37" customWidth="1"/>
    <col min="5" max="5" width="11.28515625" style="37" customWidth="1"/>
    <col min="6" max="6" width="11.7109375" style="37" customWidth="1"/>
    <col min="7" max="7" width="10.7109375" style="37" customWidth="1"/>
    <col min="8" max="8" width="12.42578125" style="3" customWidth="1"/>
    <col min="9" max="9" width="11.7109375" style="37" customWidth="1"/>
    <col min="10" max="10" width="11.28515625" style="37" customWidth="1"/>
    <col min="11" max="12" width="10.85546875" style="37" customWidth="1"/>
    <col min="13" max="14" width="10.5703125" style="37" customWidth="1"/>
    <col min="15" max="15" width="9.7109375" style="37" customWidth="1"/>
    <col min="16" max="16" width="12.7109375" style="3" customWidth="1"/>
    <col min="17" max="17" width="11.7109375" style="37" customWidth="1"/>
    <col min="18" max="18" width="11.140625" style="37" customWidth="1"/>
    <col min="19" max="19" width="10.85546875" style="37" customWidth="1"/>
    <col min="20" max="20" width="10.7109375" style="37" customWidth="1"/>
    <col min="21" max="21" width="10.28515625" style="37" customWidth="1"/>
    <col min="22" max="22" width="11.140625" style="37" customWidth="1"/>
    <col min="23" max="23" width="9.140625" style="37"/>
    <col min="24" max="61" width="9.140625" style="11"/>
    <col min="62" max="16384" width="9.140625" style="3"/>
  </cols>
  <sheetData>
    <row r="1" spans="1:61" s="7" customFormat="1" ht="12" customHeight="1" x14ac:dyDescent="0.2">
      <c r="A1" s="8" t="s">
        <v>46</v>
      </c>
      <c r="B1" s="10"/>
      <c r="C1" s="21"/>
      <c r="D1" s="10"/>
      <c r="E1" s="10"/>
      <c r="F1" s="10"/>
      <c r="G1" s="21"/>
      <c r="H1" s="8" t="s">
        <v>0</v>
      </c>
      <c r="I1" s="8"/>
      <c r="J1" s="10"/>
      <c r="K1" s="10"/>
      <c r="L1" s="10"/>
      <c r="M1" s="10"/>
      <c r="N1" s="10"/>
      <c r="O1" s="10"/>
      <c r="P1" s="8" t="s">
        <v>0</v>
      </c>
      <c r="Q1" s="8"/>
      <c r="R1" s="8"/>
      <c r="S1" s="8"/>
      <c r="T1" s="8"/>
      <c r="U1" s="8"/>
      <c r="V1" s="8"/>
      <c r="W1" s="8"/>
      <c r="X1" s="10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s="7" customFormat="1" ht="12" customHeight="1" x14ac:dyDescent="0.2">
      <c r="A2" s="22" t="s">
        <v>1</v>
      </c>
      <c r="B2" s="10"/>
      <c r="C2" s="21"/>
      <c r="D2" s="10"/>
      <c r="E2" s="10"/>
      <c r="F2" s="10"/>
      <c r="G2" s="21"/>
      <c r="H2" s="22" t="s">
        <v>1</v>
      </c>
      <c r="I2" s="8"/>
      <c r="J2" s="10"/>
      <c r="K2" s="10"/>
      <c r="L2" s="10"/>
      <c r="M2" s="10"/>
      <c r="N2" s="10"/>
      <c r="O2" s="10"/>
      <c r="P2" s="22" t="s">
        <v>1</v>
      </c>
      <c r="Q2" s="8"/>
      <c r="R2" s="8"/>
      <c r="S2" s="8"/>
      <c r="T2" s="8"/>
      <c r="U2" s="8"/>
      <c r="V2" s="8"/>
      <c r="W2" s="8"/>
      <c r="X2" s="10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s="7" customFormat="1" ht="12" customHeight="1" x14ac:dyDescent="0.2">
      <c r="A3" s="22" t="s">
        <v>2</v>
      </c>
      <c r="B3" s="8"/>
      <c r="C3" s="8"/>
      <c r="D3" s="8"/>
      <c r="E3" s="8"/>
      <c r="F3" s="8"/>
      <c r="G3" s="8"/>
      <c r="H3" s="22" t="s">
        <v>2</v>
      </c>
      <c r="I3" s="8"/>
      <c r="J3" s="8"/>
      <c r="K3" s="8"/>
      <c r="L3" s="8"/>
      <c r="M3" s="8"/>
      <c r="N3" s="8"/>
      <c r="O3" s="8"/>
      <c r="P3" s="22" t="s">
        <v>2</v>
      </c>
      <c r="Q3" s="8"/>
      <c r="R3" s="8"/>
      <c r="S3" s="8"/>
      <c r="T3" s="8"/>
      <c r="U3" s="8"/>
      <c r="V3" s="8"/>
      <c r="W3" s="8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s="7" customFormat="1" ht="12" customHeight="1" x14ac:dyDescent="0.2">
      <c r="A4" s="22" t="s">
        <v>3</v>
      </c>
      <c r="B4" s="8"/>
      <c r="C4" s="8"/>
      <c r="D4" s="8"/>
      <c r="E4" s="8"/>
      <c r="F4" s="8"/>
      <c r="G4" s="8"/>
      <c r="H4" s="22" t="s">
        <v>3</v>
      </c>
      <c r="I4" s="8"/>
      <c r="J4" s="8"/>
      <c r="K4" s="8"/>
      <c r="L4" s="8"/>
      <c r="M4" s="8"/>
      <c r="N4" s="8"/>
      <c r="O4" s="8"/>
      <c r="P4" s="22" t="s">
        <v>3</v>
      </c>
      <c r="Q4" s="10"/>
      <c r="R4" s="10"/>
      <c r="S4" s="10"/>
      <c r="T4" s="10"/>
      <c r="U4" s="10"/>
      <c r="V4" s="10"/>
      <c r="W4" s="10"/>
      <c r="X4" s="10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12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9"/>
      <c r="Q5" s="12"/>
      <c r="R5" s="12"/>
      <c r="S5" s="12"/>
      <c r="T5" s="12"/>
      <c r="U5" s="12"/>
      <c r="V5" s="12"/>
      <c r="W5" s="12"/>
      <c r="X5" s="12"/>
    </row>
    <row r="6" spans="1:61" ht="12" customHeight="1" x14ac:dyDescent="0.2">
      <c r="A6" s="23"/>
      <c r="B6" s="34">
        <v>1980</v>
      </c>
      <c r="C6" s="34"/>
      <c r="D6" s="34"/>
      <c r="E6" s="34"/>
      <c r="F6" s="34"/>
      <c r="G6" s="35"/>
      <c r="H6" s="23"/>
      <c r="I6" s="34">
        <v>1990</v>
      </c>
      <c r="J6" s="34"/>
      <c r="K6" s="34"/>
      <c r="L6" s="34"/>
      <c r="M6" s="34"/>
      <c r="N6" s="34"/>
      <c r="O6" s="35"/>
      <c r="P6" s="24"/>
      <c r="Q6" s="34">
        <v>1995</v>
      </c>
      <c r="R6" s="34"/>
      <c r="S6" s="34"/>
      <c r="T6" s="34"/>
      <c r="U6" s="34"/>
      <c r="V6" s="34"/>
      <c r="W6" s="35"/>
      <c r="X6" s="12"/>
    </row>
    <row r="7" spans="1:61" ht="12" customHeight="1" x14ac:dyDescent="0.2">
      <c r="A7" s="5" t="s">
        <v>9</v>
      </c>
      <c r="B7" s="25" t="s">
        <v>4</v>
      </c>
      <c r="C7" s="26" t="s">
        <v>5</v>
      </c>
      <c r="D7" s="26"/>
      <c r="E7" s="26"/>
      <c r="F7" s="26" t="s">
        <v>6</v>
      </c>
      <c r="G7" s="26" t="s">
        <v>7</v>
      </c>
      <c r="H7" s="5" t="s">
        <v>9</v>
      </c>
      <c r="I7" s="25" t="s">
        <v>4</v>
      </c>
      <c r="J7" s="26" t="s">
        <v>5</v>
      </c>
      <c r="K7" s="26"/>
      <c r="L7" s="26"/>
      <c r="M7" s="26" t="s">
        <v>6</v>
      </c>
      <c r="N7" s="27" t="s">
        <v>8</v>
      </c>
      <c r="O7" s="26" t="s">
        <v>7</v>
      </c>
      <c r="P7" s="5" t="s">
        <v>9</v>
      </c>
      <c r="Q7" s="25" t="s">
        <v>4</v>
      </c>
      <c r="R7" s="26" t="s">
        <v>5</v>
      </c>
      <c r="S7" s="26"/>
      <c r="T7" s="26"/>
      <c r="U7" s="26" t="s">
        <v>6</v>
      </c>
      <c r="V7" s="26" t="s">
        <v>8</v>
      </c>
      <c r="W7" s="26" t="s">
        <v>7</v>
      </c>
      <c r="X7" s="12"/>
    </row>
    <row r="8" spans="1:61" ht="12" customHeight="1" x14ac:dyDescent="0.2">
      <c r="A8" s="5" t="s">
        <v>16</v>
      </c>
      <c r="B8" s="28" t="s">
        <v>10</v>
      </c>
      <c r="C8" s="5" t="s">
        <v>11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16</v>
      </c>
      <c r="I8" s="28" t="s">
        <v>10</v>
      </c>
      <c r="J8" s="5" t="s">
        <v>11</v>
      </c>
      <c r="K8" s="5" t="s">
        <v>11</v>
      </c>
      <c r="L8" s="5" t="s">
        <v>12</v>
      </c>
      <c r="M8" s="5" t="s">
        <v>13</v>
      </c>
      <c r="N8" s="29" t="s">
        <v>15</v>
      </c>
      <c r="O8" s="5" t="s">
        <v>14</v>
      </c>
      <c r="P8" s="5" t="s">
        <v>16</v>
      </c>
      <c r="Q8" s="28" t="s">
        <v>10</v>
      </c>
      <c r="R8" s="5" t="s">
        <v>11</v>
      </c>
      <c r="S8" s="5" t="s">
        <v>11</v>
      </c>
      <c r="T8" s="5" t="s">
        <v>12</v>
      </c>
      <c r="U8" s="5" t="s">
        <v>13</v>
      </c>
      <c r="V8" s="5" t="s">
        <v>15</v>
      </c>
      <c r="W8" s="5" t="s">
        <v>14</v>
      </c>
      <c r="X8" s="12"/>
    </row>
    <row r="9" spans="1:61" ht="12" customHeight="1" x14ac:dyDescent="0.2">
      <c r="A9" s="59"/>
      <c r="B9" s="30" t="s">
        <v>17</v>
      </c>
      <c r="C9" s="4" t="s">
        <v>18</v>
      </c>
      <c r="D9" s="4"/>
      <c r="E9" s="4"/>
      <c r="F9" s="4"/>
      <c r="G9" s="4"/>
      <c r="H9" s="59"/>
      <c r="I9" s="30" t="s">
        <v>17</v>
      </c>
      <c r="J9" s="4" t="s">
        <v>18</v>
      </c>
      <c r="K9" s="4"/>
      <c r="L9" s="4"/>
      <c r="M9" s="4"/>
      <c r="N9" s="31"/>
      <c r="O9" s="4"/>
      <c r="P9" s="59"/>
      <c r="Q9" s="30" t="s">
        <v>17</v>
      </c>
      <c r="R9" s="4" t="s">
        <v>18</v>
      </c>
      <c r="S9" s="4"/>
      <c r="T9" s="4"/>
      <c r="U9" s="4"/>
      <c r="V9" s="4"/>
      <c r="W9" s="4"/>
      <c r="X9" s="12"/>
    </row>
    <row r="10" spans="1:61" ht="12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12"/>
    </row>
    <row r="11" spans="1:61" s="38" customFormat="1" ht="12" customHeight="1" x14ac:dyDescent="0.2">
      <c r="A11" s="12" t="s">
        <v>41</v>
      </c>
      <c r="B11" s="12"/>
      <c r="C11" s="12"/>
      <c r="D11" s="12"/>
      <c r="E11" s="12"/>
      <c r="F11" s="12"/>
      <c r="G11" s="12"/>
      <c r="H11" s="12" t="s">
        <v>41</v>
      </c>
      <c r="I11" s="12"/>
      <c r="J11" s="12"/>
      <c r="K11" s="12"/>
      <c r="L11" s="12"/>
      <c r="M11" s="12"/>
      <c r="N11" s="12"/>
      <c r="O11" s="12"/>
      <c r="P11" s="12" t="s">
        <v>41</v>
      </c>
      <c r="Q11" s="12"/>
      <c r="R11" s="12"/>
      <c r="S11" s="12"/>
      <c r="T11" s="12"/>
      <c r="U11" s="12"/>
      <c r="V11" s="12"/>
      <c r="W11" s="12"/>
      <c r="X11" s="12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61" s="11" customFormat="1" ht="10.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61" ht="12" customHeight="1" x14ac:dyDescent="0.2">
      <c r="A13" s="54" t="s">
        <v>20</v>
      </c>
      <c r="B13" s="12">
        <f>SUM(B15:B28)</f>
        <v>128041</v>
      </c>
      <c r="C13" s="12">
        <f>SUM(C15:C28)</f>
        <v>54197</v>
      </c>
      <c r="D13" s="12">
        <f>SUM(D15:D28)</f>
        <v>67228</v>
      </c>
      <c r="E13" s="12">
        <f>SUM(E16:E28)</f>
        <v>5849</v>
      </c>
      <c r="F13" s="12">
        <f>SUM(F16:F28)</f>
        <v>656</v>
      </c>
      <c r="G13" s="12">
        <f>SUM(G15:G28)</f>
        <v>111</v>
      </c>
      <c r="H13" s="54" t="s">
        <v>20</v>
      </c>
      <c r="I13" s="12">
        <f t="shared" ref="I13:O13" si="0">SUM(I15:I28)</f>
        <v>149574</v>
      </c>
      <c r="J13" s="12">
        <f t="shared" si="0"/>
        <v>68653</v>
      </c>
      <c r="K13" s="12">
        <f t="shared" si="0"/>
        <v>72957</v>
      </c>
      <c r="L13" s="12">
        <f t="shared" si="0"/>
        <v>6900</v>
      </c>
      <c r="M13" s="12">
        <f t="shared" si="0"/>
        <v>675</v>
      </c>
      <c r="N13" s="12">
        <f t="shared" si="0"/>
        <v>81</v>
      </c>
      <c r="O13" s="12">
        <f t="shared" si="0"/>
        <v>258</v>
      </c>
      <c r="P13" s="54" t="s">
        <v>20</v>
      </c>
      <c r="Q13" s="12">
        <f>SUM(Q15:Q28)</f>
        <v>109243</v>
      </c>
      <c r="R13" s="12">
        <v>50993</v>
      </c>
      <c r="S13" s="12">
        <v>52383</v>
      </c>
      <c r="T13" s="12">
        <v>4654</v>
      </c>
      <c r="U13" s="12">
        <v>385</v>
      </c>
      <c r="V13" s="12">
        <v>725</v>
      </c>
      <c r="W13" s="12">
        <v>103</v>
      </c>
      <c r="X13" s="12"/>
    </row>
    <row r="14" spans="1:61" ht="10.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61" ht="12" customHeight="1" x14ac:dyDescent="0.2">
      <c r="A15" s="55" t="s">
        <v>21</v>
      </c>
      <c r="B15" s="40">
        <f t="shared" ref="B15:G28" si="1">SUM(B32,B49)</f>
        <v>22788</v>
      </c>
      <c r="C15" s="40">
        <f t="shared" si="1"/>
        <v>22623</v>
      </c>
      <c r="D15" s="40">
        <f t="shared" si="1"/>
        <v>153</v>
      </c>
      <c r="E15" s="40">
        <f t="shared" si="1"/>
        <v>0</v>
      </c>
      <c r="F15" s="40">
        <f t="shared" si="1"/>
        <v>0</v>
      </c>
      <c r="G15" s="40">
        <f t="shared" si="1"/>
        <v>12</v>
      </c>
      <c r="H15" s="55" t="s">
        <v>21</v>
      </c>
      <c r="I15" s="40">
        <f t="shared" ref="I15:O28" si="2">SUM(I32,I49)</f>
        <v>26829</v>
      </c>
      <c r="J15" s="40">
        <f t="shared" si="2"/>
        <v>26552</v>
      </c>
      <c r="K15" s="40">
        <f t="shared" si="2"/>
        <v>185</v>
      </c>
      <c r="L15" s="40">
        <f t="shared" si="2"/>
        <v>12</v>
      </c>
      <c r="M15" s="40">
        <f t="shared" si="2"/>
        <v>3</v>
      </c>
      <c r="N15" s="40">
        <f t="shared" si="2"/>
        <v>2</v>
      </c>
      <c r="O15" s="40">
        <f t="shared" si="2"/>
        <v>75</v>
      </c>
      <c r="P15" s="55" t="s">
        <v>21</v>
      </c>
      <c r="Q15" s="40">
        <f t="shared" ref="Q15:Q28" si="3">SUM(Q32,Q49)</f>
        <v>18656</v>
      </c>
      <c r="R15" s="64">
        <v>16.920000000000002</v>
      </c>
      <c r="S15" s="64">
        <v>0.12</v>
      </c>
      <c r="T15" s="64">
        <v>0.01</v>
      </c>
      <c r="U15" s="40">
        <v>0</v>
      </c>
      <c r="V15" s="40">
        <v>0</v>
      </c>
      <c r="W15" s="64">
        <v>0.02</v>
      </c>
      <c r="X15" s="12"/>
    </row>
    <row r="16" spans="1:61" ht="12" customHeight="1" x14ac:dyDescent="0.2">
      <c r="A16" s="55" t="s">
        <v>22</v>
      </c>
      <c r="B16" s="40">
        <f t="shared" si="1"/>
        <v>20457</v>
      </c>
      <c r="C16" s="40">
        <f t="shared" si="1"/>
        <v>18080</v>
      </c>
      <c r="D16" s="40">
        <f t="shared" si="1"/>
        <v>2310</v>
      </c>
      <c r="E16" s="40">
        <f t="shared" si="1"/>
        <v>25</v>
      </c>
      <c r="F16" s="40">
        <f t="shared" si="1"/>
        <v>29</v>
      </c>
      <c r="G16" s="40">
        <f t="shared" si="1"/>
        <v>13</v>
      </c>
      <c r="H16" s="55" t="s">
        <v>22</v>
      </c>
      <c r="I16" s="40">
        <f t="shared" si="2"/>
        <v>23032</v>
      </c>
      <c r="J16" s="40">
        <f t="shared" si="2"/>
        <v>21230</v>
      </c>
      <c r="K16" s="40">
        <f t="shared" si="2"/>
        <v>1700</v>
      </c>
      <c r="L16" s="40">
        <f t="shared" si="2"/>
        <v>28</v>
      </c>
      <c r="M16" s="40">
        <f t="shared" si="2"/>
        <v>10</v>
      </c>
      <c r="N16" s="40">
        <f t="shared" si="2"/>
        <v>4</v>
      </c>
      <c r="O16" s="40">
        <f t="shared" si="2"/>
        <v>60</v>
      </c>
      <c r="P16" s="55" t="s">
        <v>22</v>
      </c>
      <c r="Q16" s="40">
        <f t="shared" si="3"/>
        <v>16269</v>
      </c>
      <c r="R16" s="64">
        <v>14.09</v>
      </c>
      <c r="S16" s="64">
        <v>0.7</v>
      </c>
      <c r="T16" s="64">
        <v>0.01</v>
      </c>
      <c r="U16" s="64">
        <v>0.01</v>
      </c>
      <c r="V16" s="64">
        <v>0.05</v>
      </c>
      <c r="W16" s="64">
        <v>0.02</v>
      </c>
      <c r="X16" s="12"/>
    </row>
    <row r="17" spans="1:24" ht="12" customHeight="1" x14ac:dyDescent="0.2">
      <c r="A17" s="55" t="s">
        <v>23</v>
      </c>
      <c r="B17" s="40">
        <f t="shared" si="1"/>
        <v>17220</v>
      </c>
      <c r="C17" s="40">
        <f t="shared" si="1"/>
        <v>8474</v>
      </c>
      <c r="D17" s="40">
        <f t="shared" si="1"/>
        <v>8592</v>
      </c>
      <c r="E17" s="40">
        <f t="shared" si="1"/>
        <v>61</v>
      </c>
      <c r="F17" s="40">
        <f t="shared" si="1"/>
        <v>81</v>
      </c>
      <c r="G17" s="40">
        <f t="shared" si="1"/>
        <v>12</v>
      </c>
      <c r="H17" s="55" t="s">
        <v>23</v>
      </c>
      <c r="I17" s="40">
        <f t="shared" si="2"/>
        <v>19077</v>
      </c>
      <c r="J17" s="40">
        <f t="shared" si="2"/>
        <v>11697</v>
      </c>
      <c r="K17" s="40">
        <f t="shared" si="2"/>
        <v>7173</v>
      </c>
      <c r="L17" s="40">
        <f t="shared" si="2"/>
        <v>100</v>
      </c>
      <c r="M17" s="40">
        <f t="shared" si="2"/>
        <v>53</v>
      </c>
      <c r="N17" s="40">
        <f t="shared" si="2"/>
        <v>14</v>
      </c>
      <c r="O17" s="40">
        <f t="shared" si="2"/>
        <v>40</v>
      </c>
      <c r="P17" s="55" t="s">
        <v>23</v>
      </c>
      <c r="Q17" s="40">
        <f t="shared" si="3"/>
        <v>13569</v>
      </c>
      <c r="R17" s="64">
        <v>8.4700000000000006</v>
      </c>
      <c r="S17" s="64">
        <v>3.73</v>
      </c>
      <c r="T17" s="64">
        <v>0.04</v>
      </c>
      <c r="U17" s="64">
        <v>0.02</v>
      </c>
      <c r="V17" s="64">
        <v>0.15</v>
      </c>
      <c r="W17" s="64">
        <v>0.01</v>
      </c>
      <c r="X17" s="12"/>
    </row>
    <row r="18" spans="1:24" ht="12" customHeight="1" x14ac:dyDescent="0.2">
      <c r="A18" s="55" t="s">
        <v>24</v>
      </c>
      <c r="B18" s="40">
        <f t="shared" si="1"/>
        <v>14246</v>
      </c>
      <c r="C18" s="40">
        <f t="shared" si="1"/>
        <v>2774</v>
      </c>
      <c r="D18" s="40">
        <f t="shared" si="1"/>
        <v>11259</v>
      </c>
      <c r="E18" s="40">
        <f t="shared" si="1"/>
        <v>149</v>
      </c>
      <c r="F18" s="40">
        <f t="shared" si="1"/>
        <v>55</v>
      </c>
      <c r="G18" s="40">
        <f t="shared" si="1"/>
        <v>9</v>
      </c>
      <c r="H18" s="55" t="s">
        <v>24</v>
      </c>
      <c r="I18" s="40">
        <f t="shared" si="2"/>
        <v>16673</v>
      </c>
      <c r="J18" s="40">
        <f t="shared" si="2"/>
        <v>5026</v>
      </c>
      <c r="K18" s="40">
        <f t="shared" si="2"/>
        <v>11338</v>
      </c>
      <c r="L18" s="40">
        <f t="shared" si="2"/>
        <v>197</v>
      </c>
      <c r="M18" s="40">
        <f t="shared" si="2"/>
        <v>78</v>
      </c>
      <c r="N18" s="40">
        <f t="shared" si="2"/>
        <v>13</v>
      </c>
      <c r="O18" s="40">
        <f t="shared" si="2"/>
        <v>21</v>
      </c>
      <c r="P18" s="55" t="s">
        <v>24</v>
      </c>
      <c r="Q18" s="40">
        <f t="shared" si="3"/>
        <v>12381</v>
      </c>
      <c r="R18" s="64">
        <v>3.89</v>
      </c>
      <c r="S18" s="64">
        <v>7.18</v>
      </c>
      <c r="T18" s="64">
        <v>0.1</v>
      </c>
      <c r="U18" s="64">
        <v>0.03</v>
      </c>
      <c r="V18" s="64">
        <v>0.12</v>
      </c>
      <c r="W18" s="64">
        <v>0.01</v>
      </c>
      <c r="X18" s="12"/>
    </row>
    <row r="19" spans="1:24" ht="12" customHeight="1" x14ac:dyDescent="0.2">
      <c r="A19" s="55" t="s">
        <v>25</v>
      </c>
      <c r="B19" s="40">
        <f t="shared" si="1"/>
        <v>10863</v>
      </c>
      <c r="C19" s="40">
        <f t="shared" si="1"/>
        <v>956</v>
      </c>
      <c r="D19" s="40">
        <f t="shared" si="1"/>
        <v>9571</v>
      </c>
      <c r="E19" s="40">
        <f t="shared" si="1"/>
        <v>243</v>
      </c>
      <c r="F19" s="40">
        <f t="shared" si="1"/>
        <v>70</v>
      </c>
      <c r="G19" s="40">
        <f t="shared" si="1"/>
        <v>23</v>
      </c>
      <c r="H19" s="55" t="s">
        <v>25</v>
      </c>
      <c r="I19" s="40">
        <f t="shared" si="2"/>
        <v>13860</v>
      </c>
      <c r="J19" s="40">
        <f t="shared" si="2"/>
        <v>1908</v>
      </c>
      <c r="K19" s="40">
        <f t="shared" si="2"/>
        <v>11538</v>
      </c>
      <c r="L19" s="40">
        <f t="shared" si="2"/>
        <v>308</v>
      </c>
      <c r="M19" s="40">
        <f t="shared" si="2"/>
        <v>79</v>
      </c>
      <c r="N19" s="40">
        <f t="shared" si="2"/>
        <v>12</v>
      </c>
      <c r="O19" s="40">
        <f t="shared" si="2"/>
        <v>15</v>
      </c>
      <c r="P19" s="55" t="s">
        <v>25</v>
      </c>
      <c r="Q19" s="40">
        <f t="shared" si="3"/>
        <v>10329</v>
      </c>
      <c r="R19" s="64">
        <v>1.59</v>
      </c>
      <c r="S19" s="64">
        <v>7.56</v>
      </c>
      <c r="T19" s="64">
        <v>0.16</v>
      </c>
      <c r="U19" s="64">
        <v>0.05</v>
      </c>
      <c r="V19" s="64">
        <v>0.09</v>
      </c>
      <c r="W19" s="64">
        <v>0.01</v>
      </c>
      <c r="X19" s="12"/>
    </row>
    <row r="20" spans="1:24" ht="12" customHeight="1" x14ac:dyDescent="0.2">
      <c r="A20" s="55" t="s">
        <v>26</v>
      </c>
      <c r="B20" s="40">
        <f t="shared" si="1"/>
        <v>9384</v>
      </c>
      <c r="C20" s="40">
        <f t="shared" si="1"/>
        <v>431</v>
      </c>
      <c r="D20" s="40">
        <f t="shared" si="1"/>
        <v>8585</v>
      </c>
      <c r="E20" s="40">
        <f t="shared" si="1"/>
        <v>320</v>
      </c>
      <c r="F20" s="40">
        <f t="shared" si="1"/>
        <v>48</v>
      </c>
      <c r="G20" s="40">
        <f t="shared" si="1"/>
        <v>0</v>
      </c>
      <c r="H20" s="55" t="s">
        <v>26</v>
      </c>
      <c r="I20" s="40">
        <f t="shared" si="2"/>
        <v>11278</v>
      </c>
      <c r="J20" s="40">
        <f t="shared" si="2"/>
        <v>850</v>
      </c>
      <c r="K20" s="40">
        <f t="shared" si="2"/>
        <v>9934</v>
      </c>
      <c r="L20" s="40">
        <f t="shared" si="2"/>
        <v>411</v>
      </c>
      <c r="M20" s="40">
        <f t="shared" si="2"/>
        <v>68</v>
      </c>
      <c r="N20" s="40">
        <f t="shared" si="2"/>
        <v>7</v>
      </c>
      <c r="O20" s="40">
        <f t="shared" si="2"/>
        <v>8</v>
      </c>
      <c r="P20" s="55" t="s">
        <v>26</v>
      </c>
      <c r="Q20" s="40">
        <f t="shared" si="3"/>
        <v>9239</v>
      </c>
      <c r="R20" s="64">
        <v>0.77</v>
      </c>
      <c r="S20" s="64">
        <v>7.28</v>
      </c>
      <c r="T20" s="64">
        <v>0.25</v>
      </c>
      <c r="U20" s="64">
        <v>7.0000000000000007E-2</v>
      </c>
      <c r="V20" s="64">
        <v>7.0000000000000007E-2</v>
      </c>
      <c r="W20" s="64">
        <v>0.01</v>
      </c>
      <c r="X20" s="12"/>
    </row>
    <row r="21" spans="1:24" ht="12" customHeight="1" x14ac:dyDescent="0.2">
      <c r="A21" s="55" t="s">
        <v>27</v>
      </c>
      <c r="B21" s="40">
        <f t="shared" si="1"/>
        <v>8071</v>
      </c>
      <c r="C21" s="40">
        <f t="shared" si="1"/>
        <v>291</v>
      </c>
      <c r="D21" s="40">
        <f t="shared" si="1"/>
        <v>7276</v>
      </c>
      <c r="E21" s="40">
        <f t="shared" si="1"/>
        <v>416</v>
      </c>
      <c r="F21" s="40">
        <f t="shared" si="1"/>
        <v>83</v>
      </c>
      <c r="G21" s="40">
        <f t="shared" si="1"/>
        <v>5</v>
      </c>
      <c r="H21" s="55" t="s">
        <v>27</v>
      </c>
      <c r="I21" s="40">
        <f t="shared" si="2"/>
        <v>9009</v>
      </c>
      <c r="J21" s="40">
        <f t="shared" si="2"/>
        <v>437</v>
      </c>
      <c r="K21" s="40">
        <f t="shared" si="2"/>
        <v>8011</v>
      </c>
      <c r="L21" s="40">
        <f t="shared" si="2"/>
        <v>469</v>
      </c>
      <c r="M21" s="40">
        <f t="shared" si="2"/>
        <v>82</v>
      </c>
      <c r="N21" s="40">
        <f t="shared" si="2"/>
        <v>4</v>
      </c>
      <c r="O21" s="40">
        <f t="shared" si="2"/>
        <v>6</v>
      </c>
      <c r="P21" s="55" t="s">
        <v>27</v>
      </c>
      <c r="Q21" s="40">
        <f t="shared" si="3"/>
        <v>6727</v>
      </c>
      <c r="R21" s="64">
        <v>0.33</v>
      </c>
      <c r="S21" s="64">
        <v>5.46</v>
      </c>
      <c r="T21" s="64">
        <v>0.28999999999999998</v>
      </c>
      <c r="U21" s="64">
        <v>0.03</v>
      </c>
      <c r="V21" s="64">
        <v>0.04</v>
      </c>
      <c r="W21" s="40">
        <v>0</v>
      </c>
      <c r="X21" s="12"/>
    </row>
    <row r="22" spans="1:24" ht="12" customHeight="1" x14ac:dyDescent="0.2">
      <c r="A22" s="55" t="s">
        <v>28</v>
      </c>
      <c r="B22" s="40">
        <f t="shared" si="1"/>
        <v>6759</v>
      </c>
      <c r="C22" s="40">
        <f t="shared" si="1"/>
        <v>190</v>
      </c>
      <c r="D22" s="40">
        <f t="shared" si="1"/>
        <v>5984</v>
      </c>
      <c r="E22" s="40">
        <f t="shared" si="1"/>
        <v>527</v>
      </c>
      <c r="F22" s="40">
        <f t="shared" si="1"/>
        <v>48</v>
      </c>
      <c r="G22" s="40">
        <f t="shared" si="1"/>
        <v>10</v>
      </c>
      <c r="H22" s="55" t="s">
        <v>28</v>
      </c>
      <c r="I22" s="40">
        <f t="shared" si="2"/>
        <v>7942</v>
      </c>
      <c r="J22" s="40">
        <f t="shared" si="2"/>
        <v>280</v>
      </c>
      <c r="K22" s="40">
        <f t="shared" si="2"/>
        <v>6935</v>
      </c>
      <c r="L22" s="40">
        <f t="shared" si="2"/>
        <v>644</v>
      </c>
      <c r="M22" s="40">
        <f t="shared" si="2"/>
        <v>71</v>
      </c>
      <c r="N22" s="40">
        <f t="shared" si="2"/>
        <v>6</v>
      </c>
      <c r="O22" s="40">
        <f t="shared" si="2"/>
        <v>6</v>
      </c>
      <c r="P22" s="55" t="s">
        <v>28</v>
      </c>
      <c r="Q22" s="40">
        <f t="shared" si="3"/>
        <v>5810</v>
      </c>
      <c r="R22" s="64">
        <v>0.22</v>
      </c>
      <c r="S22" s="64">
        <v>4.6900000000000004</v>
      </c>
      <c r="T22" s="64">
        <v>0.34</v>
      </c>
      <c r="U22" s="64">
        <v>0.04</v>
      </c>
      <c r="V22" s="64">
        <v>0.03</v>
      </c>
      <c r="W22" s="40">
        <v>0</v>
      </c>
      <c r="X22" s="12"/>
    </row>
    <row r="23" spans="1:24" ht="12" customHeight="1" x14ac:dyDescent="0.2">
      <c r="A23" s="55" t="s">
        <v>29</v>
      </c>
      <c r="B23" s="40">
        <f t="shared" si="1"/>
        <v>5143</v>
      </c>
      <c r="C23" s="40">
        <f t="shared" si="1"/>
        <v>89</v>
      </c>
      <c r="D23" s="40">
        <f t="shared" si="1"/>
        <v>4290</v>
      </c>
      <c r="E23" s="40">
        <f t="shared" si="1"/>
        <v>696</v>
      </c>
      <c r="F23" s="40">
        <f t="shared" si="1"/>
        <v>68</v>
      </c>
      <c r="G23" s="40">
        <f t="shared" si="1"/>
        <v>0</v>
      </c>
      <c r="H23" s="55" t="s">
        <v>29</v>
      </c>
      <c r="I23" s="40">
        <f t="shared" si="2"/>
        <v>6800</v>
      </c>
      <c r="J23" s="40">
        <f t="shared" si="2"/>
        <v>201</v>
      </c>
      <c r="K23" s="40">
        <f t="shared" si="2"/>
        <v>5737</v>
      </c>
      <c r="L23" s="40">
        <f t="shared" si="2"/>
        <v>789</v>
      </c>
      <c r="M23" s="40">
        <f t="shared" si="2"/>
        <v>64</v>
      </c>
      <c r="N23" s="40">
        <f t="shared" si="2"/>
        <v>4</v>
      </c>
      <c r="O23" s="40">
        <f t="shared" si="2"/>
        <v>5</v>
      </c>
      <c r="P23" s="55" t="s">
        <v>29</v>
      </c>
      <c r="Q23" s="40">
        <f t="shared" si="3"/>
        <v>4504</v>
      </c>
      <c r="R23" s="64">
        <v>0.13</v>
      </c>
      <c r="S23" s="64">
        <v>3.51</v>
      </c>
      <c r="T23" s="64">
        <v>0.43</v>
      </c>
      <c r="U23" s="64">
        <v>0.03</v>
      </c>
      <c r="V23" s="64">
        <v>0.03</v>
      </c>
      <c r="W23" s="40">
        <v>0</v>
      </c>
      <c r="X23" s="12"/>
    </row>
    <row r="24" spans="1:24" ht="12" customHeight="1" x14ac:dyDescent="0.2">
      <c r="A24" s="55" t="s">
        <v>30</v>
      </c>
      <c r="B24" s="40">
        <f t="shared" si="1"/>
        <v>4571</v>
      </c>
      <c r="C24" s="40">
        <f t="shared" si="1"/>
        <v>107</v>
      </c>
      <c r="D24" s="40">
        <f t="shared" si="1"/>
        <v>3667</v>
      </c>
      <c r="E24" s="40">
        <f t="shared" si="1"/>
        <v>744</v>
      </c>
      <c r="F24" s="40">
        <f t="shared" si="1"/>
        <v>47</v>
      </c>
      <c r="G24" s="40">
        <f t="shared" si="1"/>
        <v>6</v>
      </c>
      <c r="H24" s="55" t="s">
        <v>30</v>
      </c>
      <c r="I24" s="40">
        <f t="shared" si="2"/>
        <v>5087</v>
      </c>
      <c r="J24" s="40">
        <f t="shared" si="2"/>
        <v>159</v>
      </c>
      <c r="K24" s="40">
        <f t="shared" si="2"/>
        <v>4054</v>
      </c>
      <c r="L24" s="40">
        <f t="shared" si="2"/>
        <v>811</v>
      </c>
      <c r="M24" s="40">
        <f t="shared" si="2"/>
        <v>52</v>
      </c>
      <c r="N24" s="40">
        <f t="shared" si="2"/>
        <v>5</v>
      </c>
      <c r="O24" s="40">
        <f t="shared" si="2"/>
        <v>6</v>
      </c>
      <c r="P24" s="55" t="s">
        <v>30</v>
      </c>
      <c r="Q24" s="40">
        <f t="shared" si="3"/>
        <v>3822</v>
      </c>
      <c r="R24" s="64">
        <v>0.09</v>
      </c>
      <c r="S24" s="64">
        <v>2.86</v>
      </c>
      <c r="T24" s="64">
        <v>0.5</v>
      </c>
      <c r="U24" s="64">
        <v>0.02</v>
      </c>
      <c r="V24" s="64">
        <v>0.02</v>
      </c>
      <c r="W24" s="40">
        <v>0</v>
      </c>
      <c r="X24" s="12"/>
    </row>
    <row r="25" spans="1:24" ht="12" customHeight="1" x14ac:dyDescent="0.2">
      <c r="A25" s="55" t="s">
        <v>31</v>
      </c>
      <c r="B25" s="40">
        <f t="shared" si="1"/>
        <v>3549</v>
      </c>
      <c r="C25" s="40">
        <f t="shared" si="1"/>
        <v>71</v>
      </c>
      <c r="D25" s="40">
        <f t="shared" si="1"/>
        <v>2526</v>
      </c>
      <c r="E25" s="40">
        <f t="shared" si="1"/>
        <v>911</v>
      </c>
      <c r="F25" s="40">
        <f t="shared" si="1"/>
        <v>41</v>
      </c>
      <c r="G25" s="40">
        <f t="shared" si="1"/>
        <v>0</v>
      </c>
      <c r="H25" s="55" t="s">
        <v>31</v>
      </c>
      <c r="I25" s="40">
        <f t="shared" si="2"/>
        <v>3697</v>
      </c>
      <c r="J25" s="40">
        <f t="shared" si="2"/>
        <v>98</v>
      </c>
      <c r="K25" s="40">
        <f t="shared" si="2"/>
        <v>2722</v>
      </c>
      <c r="L25" s="40">
        <f t="shared" si="2"/>
        <v>836</v>
      </c>
      <c r="M25" s="40">
        <f t="shared" si="2"/>
        <v>33</v>
      </c>
      <c r="N25" s="40">
        <f t="shared" si="2"/>
        <v>3</v>
      </c>
      <c r="O25" s="40">
        <f t="shared" si="2"/>
        <v>5</v>
      </c>
      <c r="P25" s="55" t="s">
        <v>31</v>
      </c>
      <c r="Q25" s="40">
        <f t="shared" si="3"/>
        <v>2931</v>
      </c>
      <c r="R25" s="64">
        <v>0.06</v>
      </c>
      <c r="S25" s="64">
        <v>2.0099999999999998</v>
      </c>
      <c r="T25" s="64">
        <v>0.57999999999999996</v>
      </c>
      <c r="U25" s="64">
        <v>0.02</v>
      </c>
      <c r="V25" s="64">
        <v>0.01</v>
      </c>
      <c r="W25" s="40">
        <v>0</v>
      </c>
      <c r="X25" s="12"/>
    </row>
    <row r="26" spans="1:24" ht="12" customHeight="1" x14ac:dyDescent="0.2">
      <c r="A26" s="55" t="s">
        <v>32</v>
      </c>
      <c r="B26" s="40">
        <f t="shared" si="1"/>
        <v>2306</v>
      </c>
      <c r="C26" s="40">
        <f t="shared" si="1"/>
        <v>33</v>
      </c>
      <c r="D26" s="40">
        <f t="shared" si="1"/>
        <v>1639</v>
      </c>
      <c r="E26" s="40">
        <f t="shared" si="1"/>
        <v>572</v>
      </c>
      <c r="F26" s="40">
        <f t="shared" si="1"/>
        <v>53</v>
      </c>
      <c r="G26" s="40">
        <f t="shared" si="1"/>
        <v>9</v>
      </c>
      <c r="H26" s="55" t="s">
        <v>32</v>
      </c>
      <c r="I26" s="40">
        <f t="shared" si="2"/>
        <v>2802</v>
      </c>
      <c r="J26" s="40">
        <f t="shared" si="2"/>
        <v>94</v>
      </c>
      <c r="K26" s="40">
        <f t="shared" si="2"/>
        <v>1863</v>
      </c>
      <c r="L26" s="40">
        <f t="shared" si="2"/>
        <v>794</v>
      </c>
      <c r="M26" s="40">
        <f t="shared" si="2"/>
        <v>45</v>
      </c>
      <c r="N26" s="40">
        <f t="shared" si="2"/>
        <v>4</v>
      </c>
      <c r="O26" s="40">
        <f t="shared" si="2"/>
        <v>2</v>
      </c>
      <c r="P26" s="55" t="s">
        <v>32</v>
      </c>
      <c r="Q26" s="40">
        <f t="shared" si="3"/>
        <v>2280</v>
      </c>
      <c r="R26" s="64">
        <v>0.05</v>
      </c>
      <c r="S26" s="64">
        <v>1.46</v>
      </c>
      <c r="T26" s="64">
        <v>0.55000000000000004</v>
      </c>
      <c r="U26" s="64">
        <v>0.02</v>
      </c>
      <c r="V26" s="64">
        <v>0.01</v>
      </c>
      <c r="W26" s="40">
        <v>0</v>
      </c>
      <c r="X26" s="12"/>
    </row>
    <row r="27" spans="1:24" ht="12" customHeight="1" x14ac:dyDescent="0.2">
      <c r="A27" s="55" t="s">
        <v>33</v>
      </c>
      <c r="B27" s="40">
        <f t="shared" si="1"/>
        <v>1467</v>
      </c>
      <c r="C27" s="40">
        <f t="shared" si="1"/>
        <v>47</v>
      </c>
      <c r="D27" s="40">
        <f t="shared" si="1"/>
        <v>816</v>
      </c>
      <c r="E27" s="40">
        <f t="shared" si="1"/>
        <v>576</v>
      </c>
      <c r="F27" s="40">
        <f t="shared" si="1"/>
        <v>28</v>
      </c>
      <c r="G27" s="40">
        <f t="shared" si="1"/>
        <v>0</v>
      </c>
      <c r="H27" s="55" t="s">
        <v>33</v>
      </c>
      <c r="I27" s="40">
        <f t="shared" si="2"/>
        <v>1897</v>
      </c>
      <c r="J27" s="40">
        <f t="shared" si="2"/>
        <v>64</v>
      </c>
      <c r="K27" s="40">
        <f t="shared" si="2"/>
        <v>1060</v>
      </c>
      <c r="L27" s="40">
        <f t="shared" si="2"/>
        <v>698</v>
      </c>
      <c r="M27" s="40">
        <f t="shared" si="2"/>
        <v>18</v>
      </c>
      <c r="N27" s="40">
        <f t="shared" si="2"/>
        <v>2</v>
      </c>
      <c r="O27" s="40">
        <f t="shared" si="2"/>
        <v>5</v>
      </c>
      <c r="P27" s="55" t="s">
        <v>33</v>
      </c>
      <c r="Q27" s="40">
        <f t="shared" si="3"/>
        <v>1396</v>
      </c>
      <c r="R27" s="64">
        <v>0.03</v>
      </c>
      <c r="S27" s="64">
        <v>0.8</v>
      </c>
      <c r="T27" s="64">
        <v>0.43</v>
      </c>
      <c r="U27" s="64">
        <v>0.01</v>
      </c>
      <c r="V27" s="40">
        <v>0</v>
      </c>
      <c r="W27" s="40">
        <v>0</v>
      </c>
      <c r="X27" s="12"/>
    </row>
    <row r="28" spans="1:24" ht="12" customHeight="1" x14ac:dyDescent="0.2">
      <c r="A28" s="56" t="s">
        <v>34</v>
      </c>
      <c r="B28" s="40">
        <f t="shared" si="1"/>
        <v>1217</v>
      </c>
      <c r="C28" s="40">
        <f t="shared" si="1"/>
        <v>31</v>
      </c>
      <c r="D28" s="40">
        <f t="shared" si="1"/>
        <v>560</v>
      </c>
      <c r="E28" s="40">
        <f t="shared" si="1"/>
        <v>609</v>
      </c>
      <c r="F28" s="40">
        <f t="shared" si="1"/>
        <v>5</v>
      </c>
      <c r="G28" s="40">
        <f t="shared" si="1"/>
        <v>12</v>
      </c>
      <c r="H28" s="56" t="s">
        <v>34</v>
      </c>
      <c r="I28" s="40">
        <f t="shared" si="2"/>
        <v>1591</v>
      </c>
      <c r="J28" s="40">
        <f t="shared" si="2"/>
        <v>57</v>
      </c>
      <c r="K28" s="40">
        <f t="shared" si="2"/>
        <v>707</v>
      </c>
      <c r="L28" s="40">
        <f t="shared" si="2"/>
        <v>803</v>
      </c>
      <c r="M28" s="40">
        <f t="shared" si="2"/>
        <v>19</v>
      </c>
      <c r="N28" s="40">
        <f t="shared" si="2"/>
        <v>1</v>
      </c>
      <c r="O28" s="40">
        <f t="shared" si="2"/>
        <v>4</v>
      </c>
      <c r="P28" s="56" t="s">
        <v>34</v>
      </c>
      <c r="Q28" s="40">
        <f t="shared" si="3"/>
        <v>1330</v>
      </c>
      <c r="R28" s="64">
        <v>0.04</v>
      </c>
      <c r="S28" s="64">
        <v>0.6</v>
      </c>
      <c r="T28" s="64">
        <v>0.5</v>
      </c>
      <c r="U28" s="40">
        <v>0</v>
      </c>
      <c r="V28" s="40">
        <v>0</v>
      </c>
      <c r="W28" s="40">
        <v>0</v>
      </c>
      <c r="X28" s="12"/>
    </row>
    <row r="29" spans="1:24" ht="10.5" customHeight="1" x14ac:dyDescent="0.2">
      <c r="A29" s="40"/>
      <c r="B29" s="40"/>
      <c r="C29" s="40"/>
      <c r="D29" s="40"/>
      <c r="E29" s="40"/>
      <c r="F29" s="40"/>
      <c r="G29" s="42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64"/>
      <c r="S29" s="64"/>
      <c r="T29" s="64"/>
      <c r="U29" s="64"/>
      <c r="V29" s="64"/>
      <c r="W29" s="64"/>
      <c r="X29" s="12"/>
    </row>
    <row r="30" spans="1:24" ht="12" customHeight="1" x14ac:dyDescent="0.2">
      <c r="A30" s="54" t="s">
        <v>35</v>
      </c>
      <c r="B30" s="12">
        <f>SUM(B32:B45)</f>
        <v>65313</v>
      </c>
      <c r="C30" s="12">
        <f>SUM(C32:C45)</f>
        <v>29619</v>
      </c>
      <c r="D30" s="12">
        <f>SUM(D32:D45)</f>
        <v>33613</v>
      </c>
      <c r="E30" s="12">
        <f>SUM(E33:E45)</f>
        <v>1791</v>
      </c>
      <c r="F30" s="12">
        <f>SUM(F33:F45)</f>
        <v>235</v>
      </c>
      <c r="G30" s="12">
        <f>SUM(G33:G45)</f>
        <v>55</v>
      </c>
      <c r="H30" s="54" t="s">
        <v>35</v>
      </c>
      <c r="I30" s="12">
        <f>SUM(I32:I45)</f>
        <v>76319</v>
      </c>
      <c r="J30" s="12">
        <f>SUM(J32:J45)</f>
        <v>37647</v>
      </c>
      <c r="K30" s="12">
        <f>SUM(K32:K45)</f>
        <v>36363</v>
      </c>
      <c r="L30" s="12">
        <f>SUM(L32:L45)</f>
        <v>1925</v>
      </c>
      <c r="M30" s="12">
        <f>SUM(M33:M45)</f>
        <v>184</v>
      </c>
      <c r="N30" s="12">
        <f>SUM(N32:N45)</f>
        <v>22</v>
      </c>
      <c r="O30" s="12">
        <f>SUM(O32:O45)</f>
        <v>128</v>
      </c>
      <c r="P30" s="54" t="s">
        <v>35</v>
      </c>
      <c r="Q30" s="12">
        <f>SUM(Q32:Q45)</f>
        <v>55652</v>
      </c>
      <c r="R30" s="12">
        <v>27681</v>
      </c>
      <c r="S30" s="12">
        <v>26110</v>
      </c>
      <c r="T30" s="12">
        <v>1364</v>
      </c>
      <c r="U30" s="12">
        <v>118</v>
      </c>
      <c r="V30" s="12">
        <v>349</v>
      </c>
      <c r="W30" s="12">
        <v>30</v>
      </c>
      <c r="X30" s="12"/>
    </row>
    <row r="31" spans="1:24" ht="10.5" customHeight="1" x14ac:dyDescent="0.2">
      <c r="A31" s="5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63"/>
      <c r="S31" s="63"/>
      <c r="T31" s="63"/>
      <c r="U31" s="63"/>
      <c r="V31" s="63"/>
      <c r="W31" s="63"/>
      <c r="X31" s="12"/>
    </row>
    <row r="32" spans="1:24" ht="12" customHeight="1" x14ac:dyDescent="0.2">
      <c r="A32" s="55" t="s">
        <v>21</v>
      </c>
      <c r="B32" s="40">
        <v>11601</v>
      </c>
      <c r="C32" s="40">
        <v>11572</v>
      </c>
      <c r="D32" s="40">
        <v>29</v>
      </c>
      <c r="E32" s="43">
        <v>0</v>
      </c>
      <c r="F32" s="43">
        <v>0</v>
      </c>
      <c r="G32" s="43">
        <v>0</v>
      </c>
      <c r="H32" s="55" t="s">
        <v>21</v>
      </c>
      <c r="I32" s="40">
        <v>13676</v>
      </c>
      <c r="J32" s="40">
        <v>13566</v>
      </c>
      <c r="K32" s="40">
        <v>58</v>
      </c>
      <c r="L32" s="40">
        <v>9</v>
      </c>
      <c r="M32" s="43">
        <v>0</v>
      </c>
      <c r="N32" s="40">
        <v>1</v>
      </c>
      <c r="O32" s="40">
        <v>42</v>
      </c>
      <c r="P32" s="55" t="s">
        <v>21</v>
      </c>
      <c r="Q32" s="40">
        <v>9536</v>
      </c>
      <c r="R32" s="64">
        <v>8.65</v>
      </c>
      <c r="S32" s="64">
        <v>0.06</v>
      </c>
      <c r="T32" s="64">
        <v>0.01</v>
      </c>
      <c r="U32" s="40">
        <v>0</v>
      </c>
      <c r="V32" s="40">
        <v>0</v>
      </c>
      <c r="W32" s="64">
        <v>0.01</v>
      </c>
      <c r="X32" s="12"/>
    </row>
    <row r="33" spans="1:24" ht="12" customHeight="1" x14ac:dyDescent="0.2">
      <c r="A33" s="55" t="s">
        <v>22</v>
      </c>
      <c r="B33" s="40">
        <v>10096</v>
      </c>
      <c r="C33" s="40">
        <v>9654</v>
      </c>
      <c r="D33" s="40">
        <v>397</v>
      </c>
      <c r="E33" s="40">
        <v>14</v>
      </c>
      <c r="F33" s="40">
        <v>18</v>
      </c>
      <c r="G33" s="42">
        <v>13</v>
      </c>
      <c r="H33" s="55" t="s">
        <v>22</v>
      </c>
      <c r="I33" s="40">
        <v>11740</v>
      </c>
      <c r="J33" s="40">
        <v>11331</v>
      </c>
      <c r="K33" s="40">
        <v>362</v>
      </c>
      <c r="L33" s="40">
        <v>16</v>
      </c>
      <c r="M33" s="40">
        <v>2</v>
      </c>
      <c r="N33" s="43">
        <v>0</v>
      </c>
      <c r="O33" s="40">
        <v>29</v>
      </c>
      <c r="P33" s="55" t="s">
        <v>22</v>
      </c>
      <c r="Q33" s="40">
        <v>8219</v>
      </c>
      <c r="R33" s="64">
        <v>7.33</v>
      </c>
      <c r="S33" s="64">
        <v>0.17</v>
      </c>
      <c r="T33" s="64">
        <v>0.01</v>
      </c>
      <c r="U33" s="40">
        <v>0</v>
      </c>
      <c r="V33" s="64">
        <v>0.01</v>
      </c>
      <c r="W33" s="64">
        <v>0.01</v>
      </c>
      <c r="X33" s="12"/>
    </row>
    <row r="34" spans="1:24" ht="12" customHeight="1" x14ac:dyDescent="0.2">
      <c r="A34" s="55" t="s">
        <v>23</v>
      </c>
      <c r="B34" s="40">
        <v>8548</v>
      </c>
      <c r="C34" s="40">
        <v>5256</v>
      </c>
      <c r="D34" s="40">
        <v>3229</v>
      </c>
      <c r="E34" s="40">
        <v>33</v>
      </c>
      <c r="F34" s="40">
        <v>26</v>
      </c>
      <c r="G34" s="42">
        <v>4</v>
      </c>
      <c r="H34" s="55" t="s">
        <v>23</v>
      </c>
      <c r="I34" s="40">
        <v>9735</v>
      </c>
      <c r="J34" s="40">
        <v>6947</v>
      </c>
      <c r="K34" s="40">
        <v>2723</v>
      </c>
      <c r="L34" s="40">
        <v>26</v>
      </c>
      <c r="M34" s="40">
        <v>10</v>
      </c>
      <c r="N34" s="40">
        <v>5</v>
      </c>
      <c r="O34" s="40">
        <v>24</v>
      </c>
      <c r="P34" s="55" t="s">
        <v>23</v>
      </c>
      <c r="Q34" s="40">
        <v>6719</v>
      </c>
      <c r="R34" s="64">
        <v>4.78</v>
      </c>
      <c r="S34" s="64">
        <v>1.29</v>
      </c>
      <c r="T34" s="64">
        <v>0.01</v>
      </c>
      <c r="U34" s="64">
        <v>0.01</v>
      </c>
      <c r="V34" s="64">
        <v>0.06</v>
      </c>
      <c r="W34" s="40">
        <v>0</v>
      </c>
      <c r="X34" s="12"/>
    </row>
    <row r="35" spans="1:24" ht="12" customHeight="1" x14ac:dyDescent="0.2">
      <c r="A35" s="55" t="s">
        <v>24</v>
      </c>
      <c r="B35" s="40">
        <v>7378</v>
      </c>
      <c r="C35" s="40">
        <v>1840</v>
      </c>
      <c r="D35" s="40">
        <v>5480</v>
      </c>
      <c r="E35" s="40">
        <v>42</v>
      </c>
      <c r="F35" s="40">
        <v>16</v>
      </c>
      <c r="G35" s="43">
        <v>0</v>
      </c>
      <c r="H35" s="55" t="s">
        <v>24</v>
      </c>
      <c r="I35" s="40">
        <v>8546</v>
      </c>
      <c r="J35" s="40">
        <v>3247</v>
      </c>
      <c r="K35" s="40">
        <v>5226</v>
      </c>
      <c r="L35" s="40">
        <v>43</v>
      </c>
      <c r="M35" s="40">
        <v>15</v>
      </c>
      <c r="N35" s="40">
        <v>4</v>
      </c>
      <c r="O35" s="40">
        <v>11</v>
      </c>
      <c r="P35" s="55" t="s">
        <v>24</v>
      </c>
      <c r="Q35" s="40">
        <v>6339</v>
      </c>
      <c r="R35" s="64">
        <v>2.44</v>
      </c>
      <c r="S35" s="64">
        <v>3.26</v>
      </c>
      <c r="T35" s="64">
        <v>0.02</v>
      </c>
      <c r="U35" s="64">
        <v>0.01</v>
      </c>
      <c r="V35" s="64">
        <v>7.0000000000000007E-2</v>
      </c>
      <c r="W35" s="40">
        <v>0</v>
      </c>
      <c r="X35" s="12"/>
    </row>
    <row r="36" spans="1:24" ht="12" customHeight="1" x14ac:dyDescent="0.2">
      <c r="A36" s="55" t="s">
        <v>25</v>
      </c>
      <c r="B36" s="40">
        <v>5617</v>
      </c>
      <c r="C36" s="40">
        <v>606</v>
      </c>
      <c r="D36" s="40">
        <v>4876</v>
      </c>
      <c r="E36" s="40">
        <v>91</v>
      </c>
      <c r="F36" s="40">
        <v>31</v>
      </c>
      <c r="G36" s="42">
        <v>13</v>
      </c>
      <c r="H36" s="55" t="s">
        <v>25</v>
      </c>
      <c r="I36" s="40">
        <v>7060</v>
      </c>
      <c r="J36" s="40">
        <v>1297</v>
      </c>
      <c r="K36" s="40">
        <v>5657</v>
      </c>
      <c r="L36" s="40">
        <v>78</v>
      </c>
      <c r="M36" s="40">
        <v>19</v>
      </c>
      <c r="N36" s="40">
        <v>3</v>
      </c>
      <c r="O36" s="40">
        <v>6</v>
      </c>
      <c r="P36" s="55" t="s">
        <v>25</v>
      </c>
      <c r="Q36" s="40">
        <v>5390</v>
      </c>
      <c r="R36" s="64">
        <v>1.06</v>
      </c>
      <c r="S36" s="64">
        <v>3.77</v>
      </c>
      <c r="T36" s="64">
        <v>0.04</v>
      </c>
      <c r="U36" s="64">
        <v>0.02</v>
      </c>
      <c r="V36" s="64">
        <v>0.05</v>
      </c>
      <c r="W36" s="40">
        <v>0</v>
      </c>
      <c r="X36" s="12"/>
    </row>
    <row r="37" spans="1:24" ht="12" customHeight="1" x14ac:dyDescent="0.2">
      <c r="A37" s="55" t="s">
        <v>26</v>
      </c>
      <c r="B37" s="40">
        <v>4846</v>
      </c>
      <c r="C37" s="40">
        <v>278</v>
      </c>
      <c r="D37" s="40">
        <v>4437</v>
      </c>
      <c r="E37" s="40">
        <v>113</v>
      </c>
      <c r="F37" s="40">
        <v>18</v>
      </c>
      <c r="G37" s="43">
        <v>0</v>
      </c>
      <c r="H37" s="55" t="s">
        <v>26</v>
      </c>
      <c r="I37" s="40">
        <v>5846</v>
      </c>
      <c r="J37" s="40">
        <v>534</v>
      </c>
      <c r="K37" s="40">
        <v>5169</v>
      </c>
      <c r="L37" s="40">
        <v>126</v>
      </c>
      <c r="M37" s="40">
        <v>12</v>
      </c>
      <c r="N37" s="40">
        <v>2</v>
      </c>
      <c r="O37" s="40">
        <v>3</v>
      </c>
      <c r="P37" s="55" t="s">
        <v>26</v>
      </c>
      <c r="Q37" s="40">
        <v>4696</v>
      </c>
      <c r="R37" s="64">
        <v>0.52</v>
      </c>
      <c r="S37" s="64">
        <v>3.66</v>
      </c>
      <c r="T37" s="64">
        <v>0.06</v>
      </c>
      <c r="U37" s="64">
        <v>0.02</v>
      </c>
      <c r="V37" s="64">
        <v>0.03</v>
      </c>
      <c r="W37" s="40">
        <v>0</v>
      </c>
      <c r="X37" s="12"/>
    </row>
    <row r="38" spans="1:24" ht="12" customHeight="1" x14ac:dyDescent="0.2">
      <c r="A38" s="55" t="s">
        <v>27</v>
      </c>
      <c r="B38" s="40">
        <v>4287</v>
      </c>
      <c r="C38" s="40">
        <v>172</v>
      </c>
      <c r="D38" s="40">
        <v>3994</v>
      </c>
      <c r="E38" s="40">
        <v>91</v>
      </c>
      <c r="F38" s="40">
        <v>25</v>
      </c>
      <c r="G38" s="42">
        <v>5</v>
      </c>
      <c r="H38" s="55" t="s">
        <v>27</v>
      </c>
      <c r="I38" s="40">
        <v>4549</v>
      </c>
      <c r="J38" s="40">
        <v>266</v>
      </c>
      <c r="K38" s="40">
        <v>4118</v>
      </c>
      <c r="L38" s="40">
        <v>135</v>
      </c>
      <c r="M38" s="40">
        <v>28</v>
      </c>
      <c r="N38" s="43">
        <v>0</v>
      </c>
      <c r="O38" s="40">
        <v>2</v>
      </c>
      <c r="P38" s="55" t="s">
        <v>27</v>
      </c>
      <c r="Q38" s="40">
        <v>3537</v>
      </c>
      <c r="R38" s="64">
        <v>0.21</v>
      </c>
      <c r="S38" s="64">
        <v>2.91</v>
      </c>
      <c r="T38" s="64">
        <v>0.08</v>
      </c>
      <c r="U38" s="64">
        <v>0.01</v>
      </c>
      <c r="V38" s="64">
        <v>0.03</v>
      </c>
      <c r="W38" s="40">
        <v>0</v>
      </c>
      <c r="X38" s="12"/>
    </row>
    <row r="39" spans="1:24" ht="12" customHeight="1" x14ac:dyDescent="0.2">
      <c r="A39" s="55" t="s">
        <v>28</v>
      </c>
      <c r="B39" s="40">
        <v>3472</v>
      </c>
      <c r="C39" s="40">
        <v>117</v>
      </c>
      <c r="D39" s="40">
        <v>3229</v>
      </c>
      <c r="E39" s="40">
        <v>122</v>
      </c>
      <c r="F39" s="40">
        <v>4</v>
      </c>
      <c r="G39" s="43">
        <v>0</v>
      </c>
      <c r="H39" s="55" t="s">
        <v>28</v>
      </c>
      <c r="I39" s="40">
        <v>4008</v>
      </c>
      <c r="J39" s="40">
        <v>154</v>
      </c>
      <c r="K39" s="40">
        <v>3649</v>
      </c>
      <c r="L39" s="40">
        <v>175</v>
      </c>
      <c r="M39" s="40">
        <v>27</v>
      </c>
      <c r="N39" s="40">
        <v>2</v>
      </c>
      <c r="O39" s="40">
        <v>1</v>
      </c>
      <c r="P39" s="55" t="s">
        <v>28</v>
      </c>
      <c r="Q39" s="40">
        <v>2955</v>
      </c>
      <c r="R39" s="64">
        <v>0.13</v>
      </c>
      <c r="S39" s="64">
        <v>2.44</v>
      </c>
      <c r="T39" s="64">
        <v>0.11</v>
      </c>
      <c r="U39" s="64">
        <v>0.01</v>
      </c>
      <c r="V39" s="64">
        <v>0.01</v>
      </c>
      <c r="W39" s="40">
        <v>0</v>
      </c>
      <c r="X39" s="12"/>
    </row>
    <row r="40" spans="1:24" ht="12" customHeight="1" x14ac:dyDescent="0.2">
      <c r="A40" s="55" t="s">
        <v>29</v>
      </c>
      <c r="B40" s="40">
        <v>2543</v>
      </c>
      <c r="C40" s="40">
        <v>28</v>
      </c>
      <c r="D40" s="40">
        <v>2284</v>
      </c>
      <c r="E40" s="40">
        <v>210</v>
      </c>
      <c r="F40" s="40">
        <v>21</v>
      </c>
      <c r="G40" s="43">
        <v>0</v>
      </c>
      <c r="H40" s="55" t="s">
        <v>29</v>
      </c>
      <c r="I40" s="40">
        <v>3489</v>
      </c>
      <c r="J40" s="40">
        <v>111</v>
      </c>
      <c r="K40" s="40">
        <v>3144</v>
      </c>
      <c r="L40" s="40">
        <v>210</v>
      </c>
      <c r="M40" s="40">
        <v>23</v>
      </c>
      <c r="N40" s="43">
        <v>0</v>
      </c>
      <c r="O40" s="40">
        <v>1</v>
      </c>
      <c r="P40" s="55" t="s">
        <v>29</v>
      </c>
      <c r="Q40" s="40">
        <v>2328</v>
      </c>
      <c r="R40" s="64">
        <v>0.09</v>
      </c>
      <c r="S40" s="64">
        <v>1.9</v>
      </c>
      <c r="T40" s="64">
        <v>0.12</v>
      </c>
      <c r="U40" s="64">
        <v>0.01</v>
      </c>
      <c r="V40" s="64">
        <v>0.01</v>
      </c>
      <c r="W40" s="40">
        <v>0</v>
      </c>
      <c r="X40" s="12"/>
    </row>
    <row r="41" spans="1:24" ht="12" customHeight="1" x14ac:dyDescent="0.2">
      <c r="A41" s="55" t="s">
        <v>30</v>
      </c>
      <c r="B41" s="40">
        <v>2471</v>
      </c>
      <c r="C41" s="40">
        <v>39</v>
      </c>
      <c r="D41" s="40">
        <v>2134</v>
      </c>
      <c r="E41" s="40">
        <v>267</v>
      </c>
      <c r="F41" s="40">
        <v>25</v>
      </c>
      <c r="G41" s="42">
        <v>6</v>
      </c>
      <c r="H41" s="55" t="s">
        <v>30</v>
      </c>
      <c r="I41" s="40">
        <v>2598</v>
      </c>
      <c r="J41" s="40">
        <v>71</v>
      </c>
      <c r="K41" s="40">
        <v>2283</v>
      </c>
      <c r="L41" s="40">
        <v>227</v>
      </c>
      <c r="M41" s="40">
        <v>15</v>
      </c>
      <c r="N41" s="43">
        <v>0</v>
      </c>
      <c r="O41" s="40">
        <v>2</v>
      </c>
      <c r="P41" s="55" t="s">
        <v>30</v>
      </c>
      <c r="Q41" s="40">
        <v>1914</v>
      </c>
      <c r="R41" s="64">
        <v>0.05</v>
      </c>
      <c r="S41" s="64">
        <v>1.53</v>
      </c>
      <c r="T41" s="64">
        <v>0.15</v>
      </c>
      <c r="U41" s="40">
        <v>0</v>
      </c>
      <c r="V41" s="64">
        <v>0.02</v>
      </c>
      <c r="W41" s="40">
        <v>0</v>
      </c>
      <c r="X41" s="12"/>
    </row>
    <row r="42" spans="1:24" ht="12" customHeight="1" x14ac:dyDescent="0.2">
      <c r="A42" s="55" t="s">
        <v>31</v>
      </c>
      <c r="B42" s="40">
        <v>1819</v>
      </c>
      <c r="C42" s="40">
        <v>17</v>
      </c>
      <c r="D42" s="40">
        <v>1528</v>
      </c>
      <c r="E42" s="40">
        <v>258</v>
      </c>
      <c r="F42" s="40">
        <v>16</v>
      </c>
      <c r="G42" s="43">
        <v>0</v>
      </c>
      <c r="H42" s="55" t="s">
        <v>31</v>
      </c>
      <c r="I42" s="40">
        <v>1863</v>
      </c>
      <c r="J42" s="40">
        <v>40</v>
      </c>
      <c r="K42" s="40">
        <v>1608</v>
      </c>
      <c r="L42" s="40">
        <v>203</v>
      </c>
      <c r="M42" s="40">
        <v>9</v>
      </c>
      <c r="N42" s="40">
        <v>1</v>
      </c>
      <c r="O42" s="40">
        <v>2</v>
      </c>
      <c r="P42" s="55" t="s">
        <v>31</v>
      </c>
      <c r="Q42" s="40">
        <v>1488</v>
      </c>
      <c r="R42" s="64">
        <v>0.03</v>
      </c>
      <c r="S42" s="64">
        <v>1.1499999999999999</v>
      </c>
      <c r="T42" s="64">
        <v>0.17</v>
      </c>
      <c r="U42" s="40">
        <v>0</v>
      </c>
      <c r="V42" s="64">
        <v>0.01</v>
      </c>
      <c r="W42" s="40">
        <v>0</v>
      </c>
      <c r="X42" s="12"/>
    </row>
    <row r="43" spans="1:24" ht="12" customHeight="1" x14ac:dyDescent="0.2">
      <c r="A43" s="55" t="s">
        <v>32</v>
      </c>
      <c r="B43" s="40">
        <v>1225</v>
      </c>
      <c r="C43" s="40">
        <v>5</v>
      </c>
      <c r="D43" s="40">
        <v>1024</v>
      </c>
      <c r="E43" s="40">
        <v>157</v>
      </c>
      <c r="F43" s="40">
        <v>30</v>
      </c>
      <c r="G43" s="42">
        <v>9</v>
      </c>
      <c r="H43" s="55" t="s">
        <v>32</v>
      </c>
      <c r="I43" s="40">
        <v>1406</v>
      </c>
      <c r="J43" s="40">
        <v>35</v>
      </c>
      <c r="K43" s="40">
        <v>1125</v>
      </c>
      <c r="L43" s="40">
        <v>228</v>
      </c>
      <c r="M43" s="40">
        <v>14</v>
      </c>
      <c r="N43" s="40">
        <v>3</v>
      </c>
      <c r="O43" s="40">
        <v>1</v>
      </c>
      <c r="P43" s="55" t="s">
        <v>32</v>
      </c>
      <c r="Q43" s="40">
        <v>1140</v>
      </c>
      <c r="R43" s="64">
        <v>0.02</v>
      </c>
      <c r="S43" s="64">
        <v>0.86</v>
      </c>
      <c r="T43" s="64">
        <v>0.15</v>
      </c>
      <c r="U43" s="40">
        <v>0</v>
      </c>
      <c r="V43" s="40">
        <v>0</v>
      </c>
      <c r="W43" s="40">
        <v>0</v>
      </c>
      <c r="X43" s="12"/>
    </row>
    <row r="44" spans="1:24" ht="12" customHeight="1" x14ac:dyDescent="0.2">
      <c r="A44" s="55" t="s">
        <v>33</v>
      </c>
      <c r="B44" s="40">
        <v>793</v>
      </c>
      <c r="C44" s="40">
        <v>20</v>
      </c>
      <c r="D44" s="40">
        <v>562</v>
      </c>
      <c r="E44" s="40">
        <v>206</v>
      </c>
      <c r="F44" s="40">
        <v>5</v>
      </c>
      <c r="G44" s="43">
        <v>0</v>
      </c>
      <c r="H44" s="55" t="s">
        <v>33</v>
      </c>
      <c r="I44" s="40">
        <v>994</v>
      </c>
      <c r="J44" s="40">
        <v>26</v>
      </c>
      <c r="K44" s="40">
        <v>728</v>
      </c>
      <c r="L44" s="40">
        <v>182</v>
      </c>
      <c r="M44" s="40">
        <v>4</v>
      </c>
      <c r="N44" s="40">
        <v>1</v>
      </c>
      <c r="O44" s="40">
        <v>3</v>
      </c>
      <c r="P44" s="55" t="s">
        <v>33</v>
      </c>
      <c r="Q44" s="40">
        <v>728</v>
      </c>
      <c r="R44" s="64">
        <v>0.02</v>
      </c>
      <c r="S44" s="64">
        <v>0.49</v>
      </c>
      <c r="T44" s="64">
        <v>0.15</v>
      </c>
      <c r="U44" s="64">
        <v>0.01</v>
      </c>
      <c r="V44" s="40">
        <v>0</v>
      </c>
      <c r="W44" s="40">
        <v>0</v>
      </c>
      <c r="X44" s="12"/>
    </row>
    <row r="45" spans="1:24" ht="12" customHeight="1" x14ac:dyDescent="0.2">
      <c r="A45" s="56" t="s">
        <v>34</v>
      </c>
      <c r="B45" s="40">
        <v>617</v>
      </c>
      <c r="C45" s="40">
        <v>15</v>
      </c>
      <c r="D45" s="40">
        <v>410</v>
      </c>
      <c r="E45" s="42">
        <v>187</v>
      </c>
      <c r="F45" s="43">
        <v>0</v>
      </c>
      <c r="G45" s="42">
        <v>5</v>
      </c>
      <c r="H45" s="56" t="s">
        <v>34</v>
      </c>
      <c r="I45" s="40">
        <v>809</v>
      </c>
      <c r="J45" s="40">
        <v>22</v>
      </c>
      <c r="K45" s="40">
        <v>513</v>
      </c>
      <c r="L45" s="40">
        <v>267</v>
      </c>
      <c r="M45" s="40">
        <v>6</v>
      </c>
      <c r="N45" s="43">
        <v>0</v>
      </c>
      <c r="O45" s="40">
        <v>1</v>
      </c>
      <c r="P45" s="56" t="s">
        <v>34</v>
      </c>
      <c r="Q45" s="40">
        <v>663</v>
      </c>
      <c r="R45" s="64">
        <v>0.01</v>
      </c>
      <c r="S45" s="64">
        <v>0.31</v>
      </c>
      <c r="T45" s="64">
        <v>0.17</v>
      </c>
      <c r="U45" s="40">
        <v>0</v>
      </c>
      <c r="V45" s="40">
        <v>0</v>
      </c>
      <c r="W45" s="40">
        <v>0</v>
      </c>
      <c r="X45" s="12"/>
    </row>
    <row r="46" spans="1:24" ht="10.5" customHeight="1" x14ac:dyDescent="0.2">
      <c r="A46" s="40"/>
      <c r="B46" s="40"/>
      <c r="C46" s="40"/>
      <c r="D46" s="40"/>
      <c r="E46" s="40"/>
      <c r="F46" s="40"/>
      <c r="G46" s="42"/>
      <c r="H46" s="40"/>
      <c r="I46" s="40"/>
      <c r="J46" s="40"/>
      <c r="K46" s="40"/>
      <c r="L46" s="40"/>
      <c r="M46" s="40"/>
      <c r="N46" s="50"/>
      <c r="O46" s="40"/>
      <c r="P46" s="40"/>
      <c r="Q46" s="40"/>
      <c r="R46" s="40"/>
      <c r="S46" s="40"/>
      <c r="T46" s="40"/>
      <c r="U46" s="40"/>
      <c r="V46" s="40"/>
      <c r="W46" s="40"/>
      <c r="X46" s="12"/>
    </row>
    <row r="47" spans="1:24" ht="12" customHeight="1" x14ac:dyDescent="0.2">
      <c r="A47" s="54" t="s">
        <v>36</v>
      </c>
      <c r="B47" s="12">
        <f t="shared" ref="B47:G47" si="4">SUM(B49:B62)</f>
        <v>62728</v>
      </c>
      <c r="C47" s="12">
        <f t="shared" si="4"/>
        <v>24578</v>
      </c>
      <c r="D47" s="12">
        <f t="shared" si="4"/>
        <v>33615</v>
      </c>
      <c r="E47" s="12">
        <f t="shared" si="4"/>
        <v>4058</v>
      </c>
      <c r="F47" s="12">
        <f t="shared" si="4"/>
        <v>421</v>
      </c>
      <c r="G47" s="12">
        <f t="shared" si="4"/>
        <v>56</v>
      </c>
      <c r="H47" s="54" t="s">
        <v>36</v>
      </c>
      <c r="I47" s="12">
        <f t="shared" ref="I47:O47" si="5">SUM(I49:I62)</f>
        <v>73255</v>
      </c>
      <c r="J47" s="12">
        <f t="shared" si="5"/>
        <v>31006</v>
      </c>
      <c r="K47" s="12">
        <f t="shared" si="5"/>
        <v>36594</v>
      </c>
      <c r="L47" s="12">
        <f t="shared" si="5"/>
        <v>4975</v>
      </c>
      <c r="M47" s="12">
        <f t="shared" si="5"/>
        <v>491</v>
      </c>
      <c r="N47" s="12">
        <f t="shared" si="5"/>
        <v>59</v>
      </c>
      <c r="O47" s="12">
        <f t="shared" si="5"/>
        <v>130</v>
      </c>
      <c r="P47" s="54" t="s">
        <v>36</v>
      </c>
      <c r="Q47" s="12">
        <f>SUM(Q49:Q62)</f>
        <v>53591</v>
      </c>
      <c r="R47" s="12">
        <v>23312</v>
      </c>
      <c r="S47" s="12">
        <v>26273</v>
      </c>
      <c r="T47" s="12">
        <v>3290</v>
      </c>
      <c r="U47" s="12">
        <v>267</v>
      </c>
      <c r="V47" s="12">
        <v>376</v>
      </c>
      <c r="W47" s="12">
        <v>73</v>
      </c>
      <c r="X47" s="12"/>
    </row>
    <row r="48" spans="1:24" ht="10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2" customHeight="1" x14ac:dyDescent="0.2">
      <c r="A49" s="55" t="s">
        <v>21</v>
      </c>
      <c r="B49" s="40">
        <v>11187</v>
      </c>
      <c r="C49" s="40">
        <v>11051</v>
      </c>
      <c r="D49" s="40">
        <v>124</v>
      </c>
      <c r="E49" s="43">
        <v>0</v>
      </c>
      <c r="F49" s="43">
        <v>0</v>
      </c>
      <c r="G49" s="42">
        <v>12</v>
      </c>
      <c r="H49" s="55" t="s">
        <v>21</v>
      </c>
      <c r="I49" s="40">
        <v>13153</v>
      </c>
      <c r="J49" s="40">
        <v>12986</v>
      </c>
      <c r="K49" s="40">
        <v>127</v>
      </c>
      <c r="L49" s="40">
        <v>3</v>
      </c>
      <c r="M49" s="40">
        <v>3</v>
      </c>
      <c r="N49" s="40">
        <v>1</v>
      </c>
      <c r="O49" s="40">
        <v>33</v>
      </c>
      <c r="P49" s="55" t="s">
        <v>21</v>
      </c>
      <c r="Q49" s="40">
        <v>9120</v>
      </c>
      <c r="R49" s="64">
        <v>8.27</v>
      </c>
      <c r="S49" s="64">
        <v>0.06</v>
      </c>
      <c r="T49" s="64">
        <v>0.01</v>
      </c>
      <c r="U49" s="40">
        <v>0</v>
      </c>
      <c r="V49" s="40">
        <v>0</v>
      </c>
      <c r="W49" s="40">
        <v>0</v>
      </c>
      <c r="X49" s="12"/>
    </row>
    <row r="50" spans="1:24" ht="12" customHeight="1" x14ac:dyDescent="0.2">
      <c r="A50" s="55" t="s">
        <v>22</v>
      </c>
      <c r="B50" s="40">
        <v>10361</v>
      </c>
      <c r="C50" s="40">
        <v>8426</v>
      </c>
      <c r="D50" s="40">
        <v>1913</v>
      </c>
      <c r="E50" s="40">
        <v>11</v>
      </c>
      <c r="F50" s="40">
        <v>11</v>
      </c>
      <c r="G50" s="43">
        <v>0</v>
      </c>
      <c r="H50" s="55" t="s">
        <v>22</v>
      </c>
      <c r="I50" s="40">
        <v>11292</v>
      </c>
      <c r="J50" s="40">
        <v>9899</v>
      </c>
      <c r="K50" s="40">
        <v>1338</v>
      </c>
      <c r="L50" s="40">
        <v>12</v>
      </c>
      <c r="M50" s="40">
        <v>8</v>
      </c>
      <c r="N50" s="40">
        <v>4</v>
      </c>
      <c r="O50" s="40">
        <v>31</v>
      </c>
      <c r="P50" s="55" t="s">
        <v>22</v>
      </c>
      <c r="Q50" s="40">
        <v>8050</v>
      </c>
      <c r="R50" s="64">
        <v>6.77</v>
      </c>
      <c r="S50" s="64">
        <v>0.53</v>
      </c>
      <c r="T50" s="64">
        <v>0.01</v>
      </c>
      <c r="U50" s="40">
        <v>0</v>
      </c>
      <c r="V50" s="64">
        <v>0.04</v>
      </c>
      <c r="W50" s="64">
        <v>0.02</v>
      </c>
      <c r="X50" s="12"/>
    </row>
    <row r="51" spans="1:24" ht="12" customHeight="1" x14ac:dyDescent="0.2">
      <c r="A51" s="55" t="s">
        <v>23</v>
      </c>
      <c r="B51" s="40">
        <v>8672</v>
      </c>
      <c r="C51" s="40">
        <v>3218</v>
      </c>
      <c r="D51" s="40">
        <v>5363</v>
      </c>
      <c r="E51" s="40">
        <v>28</v>
      </c>
      <c r="F51" s="40">
        <v>55</v>
      </c>
      <c r="G51" s="42">
        <v>8</v>
      </c>
      <c r="H51" s="55" t="s">
        <v>23</v>
      </c>
      <c r="I51" s="40">
        <v>9342</v>
      </c>
      <c r="J51" s="40">
        <v>4750</v>
      </c>
      <c r="K51" s="40">
        <v>4450</v>
      </c>
      <c r="L51" s="40">
        <v>74</v>
      </c>
      <c r="M51" s="40">
        <v>43</v>
      </c>
      <c r="N51" s="40">
        <v>9</v>
      </c>
      <c r="O51" s="40">
        <v>16</v>
      </c>
      <c r="P51" s="55" t="s">
        <v>23</v>
      </c>
      <c r="Q51" s="40">
        <v>6850</v>
      </c>
      <c r="R51" s="64">
        <v>3.69</v>
      </c>
      <c r="S51" s="64">
        <v>2.44</v>
      </c>
      <c r="T51" s="64">
        <v>0.03</v>
      </c>
      <c r="U51" s="64">
        <v>0.01</v>
      </c>
      <c r="V51" s="64">
        <v>0.09</v>
      </c>
      <c r="W51" s="64">
        <v>0.01</v>
      </c>
      <c r="X51" s="12"/>
    </row>
    <row r="52" spans="1:24" ht="12" customHeight="1" x14ac:dyDescent="0.2">
      <c r="A52" s="55" t="s">
        <v>24</v>
      </c>
      <c r="B52" s="40">
        <v>6868</v>
      </c>
      <c r="C52" s="40">
        <v>934</v>
      </c>
      <c r="D52" s="40">
        <v>5779</v>
      </c>
      <c r="E52" s="40">
        <v>107</v>
      </c>
      <c r="F52" s="40">
        <v>39</v>
      </c>
      <c r="G52" s="42">
        <v>9</v>
      </c>
      <c r="H52" s="55" t="s">
        <v>24</v>
      </c>
      <c r="I52" s="40">
        <v>8127</v>
      </c>
      <c r="J52" s="40">
        <v>1779</v>
      </c>
      <c r="K52" s="40">
        <v>6112</v>
      </c>
      <c r="L52" s="40">
        <v>154</v>
      </c>
      <c r="M52" s="40">
        <v>63</v>
      </c>
      <c r="N52" s="40">
        <v>9</v>
      </c>
      <c r="O52" s="40">
        <v>10</v>
      </c>
      <c r="P52" s="55" t="s">
        <v>24</v>
      </c>
      <c r="Q52" s="40">
        <v>6042</v>
      </c>
      <c r="R52" s="64">
        <v>1.45</v>
      </c>
      <c r="S52" s="64">
        <v>3.93</v>
      </c>
      <c r="T52" s="64">
        <v>7.0000000000000007E-2</v>
      </c>
      <c r="U52" s="64">
        <v>0.02</v>
      </c>
      <c r="V52" s="64">
        <v>0.05</v>
      </c>
      <c r="W52" s="64">
        <v>0.01</v>
      </c>
      <c r="X52" s="12"/>
    </row>
    <row r="53" spans="1:24" ht="12" customHeight="1" x14ac:dyDescent="0.2">
      <c r="A53" s="55" t="s">
        <v>25</v>
      </c>
      <c r="B53" s="40">
        <v>5246</v>
      </c>
      <c r="C53" s="40">
        <v>350</v>
      </c>
      <c r="D53" s="40">
        <v>4695</v>
      </c>
      <c r="E53" s="40">
        <v>152</v>
      </c>
      <c r="F53" s="40">
        <v>39</v>
      </c>
      <c r="G53" s="42">
        <v>10</v>
      </c>
      <c r="H53" s="55" t="s">
        <v>25</v>
      </c>
      <c r="I53" s="40">
        <v>6800</v>
      </c>
      <c r="J53" s="40">
        <v>611</v>
      </c>
      <c r="K53" s="40">
        <v>5881</v>
      </c>
      <c r="L53" s="40">
        <v>230</v>
      </c>
      <c r="M53" s="40">
        <v>60</v>
      </c>
      <c r="N53" s="40">
        <v>9</v>
      </c>
      <c r="O53" s="40">
        <v>9</v>
      </c>
      <c r="P53" s="55" t="s">
        <v>25</v>
      </c>
      <c r="Q53" s="40">
        <v>4939</v>
      </c>
      <c r="R53" s="64">
        <v>0.53</v>
      </c>
      <c r="S53" s="64">
        <v>3.79</v>
      </c>
      <c r="T53" s="64">
        <v>0.12</v>
      </c>
      <c r="U53" s="64">
        <v>0.03</v>
      </c>
      <c r="V53" s="64">
        <v>0.04</v>
      </c>
      <c r="W53" s="64">
        <v>0.01</v>
      </c>
      <c r="X53" s="12"/>
    </row>
    <row r="54" spans="1:24" ht="12" customHeight="1" x14ac:dyDescent="0.2">
      <c r="A54" s="55" t="s">
        <v>26</v>
      </c>
      <c r="B54" s="40">
        <v>4538</v>
      </c>
      <c r="C54" s="40">
        <v>153</v>
      </c>
      <c r="D54" s="40">
        <v>4148</v>
      </c>
      <c r="E54" s="40">
        <v>207</v>
      </c>
      <c r="F54" s="40">
        <v>30</v>
      </c>
      <c r="G54" s="43">
        <v>0</v>
      </c>
      <c r="H54" s="55" t="s">
        <v>26</v>
      </c>
      <c r="I54" s="40">
        <v>5432</v>
      </c>
      <c r="J54" s="40">
        <v>316</v>
      </c>
      <c r="K54" s="40">
        <v>4765</v>
      </c>
      <c r="L54" s="40">
        <v>285</v>
      </c>
      <c r="M54" s="40">
        <v>56</v>
      </c>
      <c r="N54" s="40">
        <v>5</v>
      </c>
      <c r="O54" s="40">
        <v>5</v>
      </c>
      <c r="P54" s="55" t="s">
        <v>26</v>
      </c>
      <c r="Q54" s="40">
        <v>4543</v>
      </c>
      <c r="R54" s="64">
        <v>0.25</v>
      </c>
      <c r="S54" s="64">
        <v>3.62</v>
      </c>
      <c r="T54" s="64">
        <v>0.19</v>
      </c>
      <c r="U54" s="64">
        <v>0.05</v>
      </c>
      <c r="V54" s="64">
        <v>0.04</v>
      </c>
      <c r="W54" s="64">
        <v>0.01</v>
      </c>
      <c r="X54" s="12"/>
    </row>
    <row r="55" spans="1:24" ht="12" customHeight="1" x14ac:dyDescent="0.2">
      <c r="A55" s="55" t="s">
        <v>27</v>
      </c>
      <c r="B55" s="40">
        <v>3784</v>
      </c>
      <c r="C55" s="40">
        <v>119</v>
      </c>
      <c r="D55" s="40">
        <v>3282</v>
      </c>
      <c r="E55" s="40">
        <v>325</v>
      </c>
      <c r="F55" s="40">
        <v>58</v>
      </c>
      <c r="G55" s="43">
        <v>0</v>
      </c>
      <c r="H55" s="55" t="s">
        <v>27</v>
      </c>
      <c r="I55" s="40">
        <v>4460</v>
      </c>
      <c r="J55" s="40">
        <v>171</v>
      </c>
      <c r="K55" s="40">
        <v>3893</v>
      </c>
      <c r="L55" s="40">
        <v>334</v>
      </c>
      <c r="M55" s="40">
        <v>54</v>
      </c>
      <c r="N55" s="40">
        <v>4</v>
      </c>
      <c r="O55" s="40">
        <v>4</v>
      </c>
      <c r="P55" s="55" t="s">
        <v>27</v>
      </c>
      <c r="Q55" s="40">
        <v>3190</v>
      </c>
      <c r="R55" s="64">
        <v>0.12</v>
      </c>
      <c r="S55" s="64">
        <v>2.5499999999999998</v>
      </c>
      <c r="T55" s="64">
        <v>0.21</v>
      </c>
      <c r="U55" s="64">
        <v>0.02</v>
      </c>
      <c r="V55" s="64">
        <v>0.02</v>
      </c>
      <c r="W55" s="40">
        <v>0</v>
      </c>
      <c r="X55" s="12"/>
    </row>
    <row r="56" spans="1:24" ht="12" customHeight="1" x14ac:dyDescent="0.2">
      <c r="A56" s="55" t="s">
        <v>28</v>
      </c>
      <c r="B56" s="40">
        <v>3287</v>
      </c>
      <c r="C56" s="40">
        <v>73</v>
      </c>
      <c r="D56" s="40">
        <v>2755</v>
      </c>
      <c r="E56" s="40">
        <v>405</v>
      </c>
      <c r="F56" s="40">
        <v>44</v>
      </c>
      <c r="G56" s="42">
        <v>10</v>
      </c>
      <c r="H56" s="55" t="s">
        <v>28</v>
      </c>
      <c r="I56" s="40">
        <v>3934</v>
      </c>
      <c r="J56" s="40">
        <v>126</v>
      </c>
      <c r="K56" s="40">
        <v>3286</v>
      </c>
      <c r="L56" s="40">
        <v>469</v>
      </c>
      <c r="M56" s="40">
        <v>44</v>
      </c>
      <c r="N56" s="40">
        <v>4</v>
      </c>
      <c r="O56" s="40">
        <v>5</v>
      </c>
      <c r="P56" s="55" t="s">
        <v>28</v>
      </c>
      <c r="Q56" s="40">
        <v>2855</v>
      </c>
      <c r="R56" s="64">
        <v>0.09</v>
      </c>
      <c r="S56" s="64">
        <v>2.25</v>
      </c>
      <c r="T56" s="64">
        <v>0.23</v>
      </c>
      <c r="U56" s="64">
        <v>0.02</v>
      </c>
      <c r="V56" s="64">
        <v>0.02</v>
      </c>
      <c r="W56" s="40">
        <v>0</v>
      </c>
      <c r="X56" s="12"/>
    </row>
    <row r="57" spans="1:24" ht="12" customHeight="1" x14ac:dyDescent="0.2">
      <c r="A57" s="55" t="s">
        <v>29</v>
      </c>
      <c r="B57" s="40">
        <v>2600</v>
      </c>
      <c r="C57" s="40">
        <v>61</v>
      </c>
      <c r="D57" s="40">
        <v>2006</v>
      </c>
      <c r="E57" s="40">
        <v>486</v>
      </c>
      <c r="F57" s="40">
        <v>47</v>
      </c>
      <c r="G57" s="43">
        <v>0</v>
      </c>
      <c r="H57" s="55" t="s">
        <v>29</v>
      </c>
      <c r="I57" s="40">
        <v>3311</v>
      </c>
      <c r="J57" s="40">
        <v>90</v>
      </c>
      <c r="K57" s="40">
        <v>2593</v>
      </c>
      <c r="L57" s="40">
        <v>579</v>
      </c>
      <c r="M57" s="40">
        <v>41</v>
      </c>
      <c r="N57" s="40">
        <v>4</v>
      </c>
      <c r="O57" s="40">
        <v>4</v>
      </c>
      <c r="P57" s="55" t="s">
        <v>29</v>
      </c>
      <c r="Q57" s="40">
        <v>2176</v>
      </c>
      <c r="R57" s="64">
        <v>0.04</v>
      </c>
      <c r="S57" s="64">
        <v>1.6</v>
      </c>
      <c r="T57" s="64">
        <v>0.3</v>
      </c>
      <c r="U57" s="64">
        <v>0.02</v>
      </c>
      <c r="V57" s="64">
        <v>0.02</v>
      </c>
      <c r="W57" s="40">
        <v>0</v>
      </c>
      <c r="X57" s="12"/>
    </row>
    <row r="58" spans="1:24" ht="12" customHeight="1" x14ac:dyDescent="0.2">
      <c r="A58" s="55" t="s">
        <v>30</v>
      </c>
      <c r="B58" s="40">
        <v>2100</v>
      </c>
      <c r="C58" s="40">
        <v>68</v>
      </c>
      <c r="D58" s="40">
        <v>1533</v>
      </c>
      <c r="E58" s="40">
        <v>477</v>
      </c>
      <c r="F58" s="40">
        <v>22</v>
      </c>
      <c r="G58" s="43">
        <v>0</v>
      </c>
      <c r="H58" s="55" t="s">
        <v>30</v>
      </c>
      <c r="I58" s="40">
        <v>2489</v>
      </c>
      <c r="J58" s="40">
        <v>88</v>
      </c>
      <c r="K58" s="40">
        <v>1771</v>
      </c>
      <c r="L58" s="40">
        <v>584</v>
      </c>
      <c r="M58" s="40">
        <v>37</v>
      </c>
      <c r="N58" s="40">
        <v>5</v>
      </c>
      <c r="O58" s="40">
        <v>4</v>
      </c>
      <c r="P58" s="55" t="s">
        <v>30</v>
      </c>
      <c r="Q58" s="40">
        <v>1908</v>
      </c>
      <c r="R58" s="64">
        <v>0.04</v>
      </c>
      <c r="S58" s="64">
        <v>1.33</v>
      </c>
      <c r="T58" s="64">
        <v>0.35</v>
      </c>
      <c r="U58" s="64">
        <v>0.02</v>
      </c>
      <c r="V58" s="64">
        <v>0.01</v>
      </c>
      <c r="W58" s="40">
        <v>0</v>
      </c>
      <c r="X58" s="12"/>
    </row>
    <row r="59" spans="1:24" ht="12" customHeight="1" x14ac:dyDescent="0.2">
      <c r="A59" s="55" t="s">
        <v>31</v>
      </c>
      <c r="B59" s="40">
        <v>1730</v>
      </c>
      <c r="C59" s="40">
        <v>54</v>
      </c>
      <c r="D59" s="40">
        <v>998</v>
      </c>
      <c r="E59" s="40">
        <v>653</v>
      </c>
      <c r="F59" s="40">
        <v>25</v>
      </c>
      <c r="G59" s="43">
        <v>0</v>
      </c>
      <c r="H59" s="55" t="s">
        <v>31</v>
      </c>
      <c r="I59" s="40">
        <v>1834</v>
      </c>
      <c r="J59" s="40">
        <v>58</v>
      </c>
      <c r="K59" s="40">
        <v>1114</v>
      </c>
      <c r="L59" s="40">
        <v>633</v>
      </c>
      <c r="M59" s="40">
        <v>24</v>
      </c>
      <c r="N59" s="40">
        <v>2</v>
      </c>
      <c r="O59" s="40">
        <v>3</v>
      </c>
      <c r="P59" s="55" t="s">
        <v>31</v>
      </c>
      <c r="Q59" s="40">
        <v>1443</v>
      </c>
      <c r="R59" s="64">
        <v>0.03</v>
      </c>
      <c r="S59" s="64">
        <v>0.86</v>
      </c>
      <c r="T59" s="64">
        <v>0.41</v>
      </c>
      <c r="U59" s="64">
        <v>0.01</v>
      </c>
      <c r="V59" s="64">
        <v>0.01</v>
      </c>
      <c r="W59" s="40">
        <v>0</v>
      </c>
      <c r="X59" s="12"/>
    </row>
    <row r="60" spans="1:24" ht="12" customHeight="1" x14ac:dyDescent="0.2">
      <c r="A60" s="55" t="s">
        <v>32</v>
      </c>
      <c r="B60" s="40">
        <v>1081</v>
      </c>
      <c r="C60" s="40">
        <v>28</v>
      </c>
      <c r="D60" s="40">
        <v>615</v>
      </c>
      <c r="E60" s="40">
        <v>415</v>
      </c>
      <c r="F60" s="40">
        <v>23</v>
      </c>
      <c r="G60" s="43">
        <v>0</v>
      </c>
      <c r="H60" s="55" t="s">
        <v>32</v>
      </c>
      <c r="I60" s="40">
        <v>1396</v>
      </c>
      <c r="J60" s="40">
        <v>59</v>
      </c>
      <c r="K60" s="40">
        <v>738</v>
      </c>
      <c r="L60" s="40">
        <v>566</v>
      </c>
      <c r="M60" s="40">
        <v>31</v>
      </c>
      <c r="N60" s="40">
        <v>1</v>
      </c>
      <c r="O60" s="40">
        <v>1</v>
      </c>
      <c r="P60" s="55" t="s">
        <v>32</v>
      </c>
      <c r="Q60" s="40">
        <v>1140</v>
      </c>
      <c r="R60" s="64">
        <v>0.03</v>
      </c>
      <c r="S60" s="64">
        <v>0.6</v>
      </c>
      <c r="T60" s="64">
        <v>0.4</v>
      </c>
      <c r="U60" s="64">
        <v>0.01</v>
      </c>
      <c r="V60" s="40">
        <v>0</v>
      </c>
      <c r="W60" s="40">
        <v>0</v>
      </c>
      <c r="X60" s="12"/>
    </row>
    <row r="61" spans="1:24" ht="12" customHeight="1" x14ac:dyDescent="0.2">
      <c r="A61" s="55" t="s">
        <v>33</v>
      </c>
      <c r="B61" s="40">
        <v>674</v>
      </c>
      <c r="C61" s="40">
        <v>27</v>
      </c>
      <c r="D61" s="40">
        <v>254</v>
      </c>
      <c r="E61" s="40">
        <v>370</v>
      </c>
      <c r="F61" s="40">
        <v>23</v>
      </c>
      <c r="G61" s="43">
        <v>0</v>
      </c>
      <c r="H61" s="55" t="s">
        <v>33</v>
      </c>
      <c r="I61" s="40">
        <v>903</v>
      </c>
      <c r="J61" s="40">
        <v>38</v>
      </c>
      <c r="K61" s="40">
        <v>332</v>
      </c>
      <c r="L61" s="40">
        <v>516</v>
      </c>
      <c r="M61" s="40">
        <v>14</v>
      </c>
      <c r="N61" s="40">
        <v>1</v>
      </c>
      <c r="O61" s="40">
        <v>2</v>
      </c>
      <c r="P61" s="55" t="s">
        <v>33</v>
      </c>
      <c r="Q61" s="40">
        <v>668</v>
      </c>
      <c r="R61" s="64">
        <v>0.01</v>
      </c>
      <c r="S61" s="64">
        <v>0.31</v>
      </c>
      <c r="T61" s="64">
        <v>0.28000000000000003</v>
      </c>
      <c r="U61" s="40">
        <v>0</v>
      </c>
      <c r="V61" s="40">
        <v>0</v>
      </c>
      <c r="W61" s="40">
        <v>0</v>
      </c>
      <c r="X61" s="12"/>
    </row>
    <row r="62" spans="1:24" ht="12" customHeight="1" x14ac:dyDescent="0.2">
      <c r="A62" s="57" t="s">
        <v>34</v>
      </c>
      <c r="B62" s="48">
        <v>600</v>
      </c>
      <c r="C62" s="48">
        <v>16</v>
      </c>
      <c r="D62" s="48">
        <v>150</v>
      </c>
      <c r="E62" s="48">
        <v>422</v>
      </c>
      <c r="F62" s="48">
        <v>5</v>
      </c>
      <c r="G62" s="48">
        <v>7</v>
      </c>
      <c r="H62" s="57" t="s">
        <v>34</v>
      </c>
      <c r="I62" s="48">
        <v>782</v>
      </c>
      <c r="J62" s="48">
        <v>35</v>
      </c>
      <c r="K62" s="48">
        <v>194</v>
      </c>
      <c r="L62" s="48">
        <v>536</v>
      </c>
      <c r="M62" s="48">
        <v>13</v>
      </c>
      <c r="N62" s="48">
        <v>1</v>
      </c>
      <c r="O62" s="48">
        <v>3</v>
      </c>
      <c r="P62" s="57" t="s">
        <v>34</v>
      </c>
      <c r="Q62" s="48">
        <v>667</v>
      </c>
      <c r="R62" s="65">
        <v>0.01</v>
      </c>
      <c r="S62" s="65">
        <v>0.18</v>
      </c>
      <c r="T62" s="65">
        <v>0.4</v>
      </c>
      <c r="U62" s="48">
        <v>0</v>
      </c>
      <c r="V62" s="48">
        <v>0</v>
      </c>
      <c r="W62" s="48">
        <v>0</v>
      </c>
      <c r="X62" s="12"/>
    </row>
    <row r="63" spans="1:24" ht="12" customHeight="1" x14ac:dyDescent="0.2">
      <c r="A63" s="45" t="s">
        <v>42</v>
      </c>
      <c r="B63" s="12"/>
      <c r="C63" s="12"/>
      <c r="D63" s="12"/>
      <c r="E63" s="12"/>
      <c r="F63" s="12"/>
      <c r="G63" s="12"/>
      <c r="H63" s="45"/>
      <c r="I63" s="12"/>
      <c r="J63" s="12"/>
      <c r="K63" s="12"/>
      <c r="L63" s="12"/>
      <c r="M63" s="12"/>
      <c r="N63" s="12"/>
      <c r="O63" s="12"/>
      <c r="P63" s="45"/>
      <c r="Q63" s="12"/>
      <c r="R63" s="12"/>
      <c r="S63" s="12"/>
      <c r="T63" s="12"/>
      <c r="U63" s="12"/>
      <c r="V63" s="12"/>
      <c r="W63" s="12"/>
      <c r="X63" s="12"/>
    </row>
    <row r="64" spans="1:24" ht="12" customHeight="1" x14ac:dyDescent="0.2">
      <c r="A64" s="11"/>
      <c r="B64" s="51"/>
      <c r="C64" s="51"/>
      <c r="D64" s="51"/>
      <c r="E64" s="51"/>
      <c r="F64" s="51"/>
      <c r="G64" s="51"/>
      <c r="H64" s="11"/>
      <c r="I64" s="51"/>
      <c r="J64" s="51"/>
      <c r="K64" s="51"/>
      <c r="L64" s="51"/>
      <c r="M64" s="51"/>
      <c r="N64" s="51"/>
      <c r="O64" s="51"/>
      <c r="P64" s="11"/>
      <c r="Q64" s="51"/>
      <c r="R64" s="51"/>
      <c r="S64" s="51"/>
      <c r="T64" s="51"/>
      <c r="U64" s="51"/>
      <c r="V64" s="51"/>
      <c r="W64" s="51"/>
    </row>
    <row r="65" spans="1:62" ht="12" customHeight="1" x14ac:dyDescent="0.2">
      <c r="A65" s="11"/>
      <c r="B65" s="51"/>
      <c r="C65" s="51"/>
      <c r="D65" s="51"/>
      <c r="E65" s="51"/>
      <c r="F65" s="51"/>
      <c r="G65" s="51"/>
      <c r="H65" s="11"/>
      <c r="I65" s="51"/>
      <c r="J65" s="51"/>
      <c r="K65" s="51"/>
      <c r="L65" s="51"/>
      <c r="M65" s="51"/>
      <c r="N65" s="51"/>
      <c r="O65" s="51"/>
      <c r="P65" s="11"/>
      <c r="Q65" s="51"/>
      <c r="R65" s="51"/>
      <c r="S65" s="51"/>
      <c r="T65" s="51"/>
      <c r="U65" s="51"/>
      <c r="V65" s="51"/>
      <c r="W65" s="51"/>
    </row>
    <row r="66" spans="1:62" ht="12" customHeight="1" x14ac:dyDescent="0.2">
      <c r="A66" s="11"/>
      <c r="B66" s="51"/>
      <c r="C66" s="51"/>
      <c r="D66" s="51"/>
      <c r="E66" s="51"/>
      <c r="F66" s="51"/>
      <c r="G66" s="51"/>
      <c r="H66" s="11"/>
      <c r="I66" s="51"/>
      <c r="J66" s="51"/>
      <c r="K66" s="51"/>
      <c r="L66" s="51"/>
      <c r="M66" s="51"/>
      <c r="N66" s="51"/>
      <c r="O66" s="51"/>
      <c r="P66" s="11"/>
      <c r="Q66" s="51"/>
      <c r="R66" s="51"/>
      <c r="S66" s="51"/>
      <c r="T66" s="51"/>
      <c r="U66" s="51"/>
      <c r="V66" s="51"/>
      <c r="W66" s="51"/>
    </row>
    <row r="67" spans="1:62" ht="12" customHeight="1" x14ac:dyDescent="0.2">
      <c r="A67" s="11"/>
      <c r="B67" s="51"/>
      <c r="C67" s="51"/>
      <c r="D67" s="51"/>
      <c r="E67" s="51"/>
      <c r="F67" s="51"/>
      <c r="G67" s="51"/>
      <c r="H67" s="11"/>
      <c r="I67" s="51"/>
      <c r="J67" s="51"/>
      <c r="K67" s="51"/>
      <c r="L67" s="51"/>
      <c r="M67" s="51"/>
      <c r="N67" s="51"/>
      <c r="O67" s="51"/>
      <c r="P67" s="11"/>
      <c r="Q67" s="51"/>
      <c r="R67" s="51"/>
      <c r="S67" s="51"/>
      <c r="T67" s="51"/>
      <c r="U67" s="51"/>
      <c r="V67" s="51"/>
      <c r="W67" s="51"/>
    </row>
    <row r="68" spans="1:62" ht="12" customHeight="1" x14ac:dyDescent="0.2">
      <c r="A68" s="11"/>
      <c r="B68" s="51"/>
      <c r="C68" s="51"/>
      <c r="D68" s="51"/>
      <c r="E68" s="51"/>
      <c r="F68" s="51"/>
      <c r="G68" s="51"/>
      <c r="H68" s="11"/>
      <c r="I68" s="51"/>
      <c r="J68" s="51"/>
      <c r="K68" s="51"/>
      <c r="L68" s="51"/>
      <c r="M68" s="51"/>
      <c r="N68" s="51"/>
      <c r="O68" s="51"/>
      <c r="P68" s="11"/>
      <c r="Q68" s="51"/>
      <c r="R68" s="51"/>
      <c r="S68" s="51"/>
      <c r="T68" s="51"/>
      <c r="U68" s="51"/>
      <c r="V68" s="51"/>
      <c r="W68" s="51"/>
    </row>
    <row r="69" spans="1:62" ht="12" customHeight="1" x14ac:dyDescent="0.2">
      <c r="A69" s="11"/>
      <c r="B69" s="51"/>
      <c r="C69" s="51"/>
      <c r="D69" s="51"/>
      <c r="E69" s="51"/>
      <c r="F69" s="51"/>
      <c r="G69" s="51"/>
      <c r="H69" s="11"/>
      <c r="I69" s="51"/>
      <c r="J69" s="51"/>
      <c r="K69" s="51"/>
      <c r="L69" s="51"/>
      <c r="M69" s="51"/>
      <c r="N69" s="51"/>
      <c r="O69" s="51"/>
      <c r="P69" s="11"/>
      <c r="Q69" s="51"/>
      <c r="R69" s="51"/>
      <c r="S69" s="51"/>
      <c r="T69" s="51"/>
      <c r="U69" s="51"/>
      <c r="V69" s="51"/>
      <c r="W69" s="51"/>
    </row>
    <row r="70" spans="1:62" ht="12" customHeight="1" x14ac:dyDescent="0.2">
      <c r="A70" s="11"/>
      <c r="B70" s="51"/>
      <c r="C70" s="51"/>
      <c r="D70" s="51"/>
      <c r="E70" s="51"/>
      <c r="F70" s="51"/>
      <c r="G70" s="51"/>
      <c r="H70" s="11"/>
      <c r="I70" s="51"/>
      <c r="J70" s="51"/>
      <c r="K70" s="51"/>
      <c r="L70" s="51"/>
      <c r="M70" s="51"/>
      <c r="N70" s="51"/>
      <c r="O70" s="51"/>
      <c r="P70" s="11"/>
      <c r="Q70" s="51"/>
      <c r="R70" s="51"/>
      <c r="S70" s="51"/>
      <c r="T70" s="51"/>
      <c r="U70" s="51"/>
      <c r="V70" s="51"/>
      <c r="W70" s="51"/>
    </row>
    <row r="71" spans="1:62" s="11" customFormat="1" ht="12" customHeight="1" x14ac:dyDescent="0.2">
      <c r="B71" s="51"/>
      <c r="C71" s="51"/>
      <c r="D71" s="51"/>
      <c r="E71" s="51"/>
      <c r="F71" s="51"/>
      <c r="G71" s="51"/>
      <c r="I71" s="51"/>
      <c r="J71" s="51"/>
      <c r="K71" s="51"/>
      <c r="L71" s="51"/>
      <c r="M71" s="51"/>
      <c r="N71" s="51"/>
      <c r="O71" s="51"/>
      <c r="Q71" s="51"/>
      <c r="R71" s="51"/>
      <c r="S71" s="51"/>
      <c r="T71" s="51"/>
      <c r="U71" s="51"/>
      <c r="V71" s="51"/>
      <c r="W71" s="51"/>
      <c r="BJ71" s="3"/>
    </row>
    <row r="72" spans="1:62" s="11" customFormat="1" ht="12" customHeight="1" x14ac:dyDescent="0.2">
      <c r="B72" s="51"/>
      <c r="C72" s="51"/>
      <c r="D72" s="51"/>
      <c r="E72" s="51"/>
      <c r="F72" s="51"/>
      <c r="G72" s="51"/>
      <c r="I72" s="51"/>
      <c r="J72" s="51"/>
      <c r="K72" s="51"/>
      <c r="L72" s="51"/>
      <c r="M72" s="51"/>
      <c r="N72" s="51"/>
      <c r="O72" s="51"/>
      <c r="Q72" s="51"/>
      <c r="R72" s="51"/>
      <c r="S72" s="51"/>
      <c r="T72" s="51"/>
      <c r="U72" s="51"/>
      <c r="V72" s="51"/>
      <c r="W72" s="51"/>
      <c r="BJ72" s="3"/>
    </row>
    <row r="73" spans="1:62" s="11" customFormat="1" ht="12" customHeight="1" x14ac:dyDescent="0.2">
      <c r="B73" s="51"/>
      <c r="C73" s="51"/>
      <c r="D73" s="51"/>
      <c r="E73" s="51"/>
      <c r="F73" s="51"/>
      <c r="G73" s="51"/>
      <c r="I73" s="51"/>
      <c r="J73" s="51"/>
      <c r="K73" s="51"/>
      <c r="L73" s="51"/>
      <c r="M73" s="51"/>
      <c r="N73" s="51"/>
      <c r="O73" s="51"/>
      <c r="Q73" s="51"/>
      <c r="R73" s="51"/>
      <c r="S73" s="51"/>
      <c r="T73" s="51"/>
      <c r="U73" s="51"/>
      <c r="V73" s="51"/>
      <c r="W73" s="51"/>
      <c r="BJ73" s="3"/>
    </row>
    <row r="74" spans="1:62" s="11" customFormat="1" ht="12" customHeight="1" x14ac:dyDescent="0.2">
      <c r="B74" s="51"/>
      <c r="C74" s="51"/>
      <c r="D74" s="51"/>
      <c r="E74" s="51"/>
      <c r="F74" s="51"/>
      <c r="G74" s="51"/>
      <c r="I74" s="51"/>
      <c r="J74" s="51"/>
      <c r="K74" s="51"/>
      <c r="L74" s="51"/>
      <c r="M74" s="51"/>
      <c r="N74" s="51"/>
      <c r="O74" s="51"/>
      <c r="Q74" s="51"/>
      <c r="R74" s="51"/>
      <c r="S74" s="51"/>
      <c r="T74" s="51"/>
      <c r="U74" s="51"/>
      <c r="V74" s="51"/>
      <c r="W74" s="51"/>
      <c r="BJ74" s="3"/>
    </row>
    <row r="75" spans="1:62" s="11" customFormat="1" ht="12" customHeight="1" x14ac:dyDescent="0.2">
      <c r="B75" s="51"/>
      <c r="C75" s="51"/>
      <c r="D75" s="51"/>
      <c r="E75" s="51"/>
      <c r="F75" s="51"/>
      <c r="G75" s="51"/>
      <c r="I75" s="51"/>
      <c r="J75" s="51"/>
      <c r="K75" s="51"/>
      <c r="L75" s="51"/>
      <c r="M75" s="51"/>
      <c r="N75" s="51"/>
      <c r="O75" s="51"/>
      <c r="Q75" s="51"/>
      <c r="R75" s="51"/>
      <c r="S75" s="51"/>
      <c r="T75" s="51"/>
      <c r="U75" s="51"/>
      <c r="V75" s="51"/>
      <c r="W75" s="51"/>
      <c r="BJ75" s="3"/>
    </row>
    <row r="76" spans="1:62" s="11" customFormat="1" ht="12" customHeight="1" x14ac:dyDescent="0.2">
      <c r="B76" s="51"/>
      <c r="C76" s="51"/>
      <c r="D76" s="51"/>
      <c r="E76" s="51"/>
      <c r="F76" s="51"/>
      <c r="G76" s="51"/>
      <c r="I76" s="51"/>
      <c r="J76" s="51"/>
      <c r="K76" s="51"/>
      <c r="L76" s="51"/>
      <c r="M76" s="51"/>
      <c r="N76" s="51"/>
      <c r="O76" s="51"/>
      <c r="Q76" s="51"/>
      <c r="R76" s="51"/>
      <c r="S76" s="51"/>
      <c r="T76" s="51"/>
      <c r="U76" s="51"/>
      <c r="V76" s="51"/>
      <c r="W76" s="51"/>
      <c r="BJ76" s="3"/>
    </row>
    <row r="77" spans="1:62" s="11" customFormat="1" ht="12" customHeight="1" x14ac:dyDescent="0.2">
      <c r="B77" s="51"/>
      <c r="C77" s="51"/>
      <c r="D77" s="51"/>
      <c r="E77" s="51"/>
      <c r="F77" s="51"/>
      <c r="G77" s="51"/>
      <c r="I77" s="51"/>
      <c r="J77" s="51"/>
      <c r="K77" s="51"/>
      <c r="L77" s="51"/>
      <c r="M77" s="51"/>
      <c r="N77" s="51"/>
      <c r="O77" s="51"/>
      <c r="Q77" s="51"/>
      <c r="R77" s="51"/>
      <c r="S77" s="51"/>
      <c r="T77" s="51"/>
      <c r="U77" s="51"/>
      <c r="V77" s="51"/>
      <c r="W77" s="51"/>
      <c r="BJ77" s="3"/>
    </row>
    <row r="78" spans="1:62" s="11" customFormat="1" ht="12" customHeight="1" x14ac:dyDescent="0.2">
      <c r="B78" s="51"/>
      <c r="C78" s="51"/>
      <c r="D78" s="51"/>
      <c r="E78" s="51"/>
      <c r="F78" s="51"/>
      <c r="G78" s="51"/>
      <c r="I78" s="51"/>
      <c r="J78" s="51"/>
      <c r="K78" s="51"/>
      <c r="L78" s="51"/>
      <c r="M78" s="51"/>
      <c r="N78" s="51"/>
      <c r="O78" s="51"/>
      <c r="Q78" s="51"/>
      <c r="R78" s="51"/>
      <c r="S78" s="51"/>
      <c r="T78" s="51"/>
      <c r="U78" s="51"/>
      <c r="V78" s="51"/>
      <c r="W78" s="51"/>
      <c r="BJ78" s="3"/>
    </row>
    <row r="79" spans="1:62" s="11" customFormat="1" ht="12" customHeight="1" x14ac:dyDescent="0.2">
      <c r="B79" s="51"/>
      <c r="C79" s="51"/>
      <c r="D79" s="51"/>
      <c r="E79" s="51"/>
      <c r="F79" s="51"/>
      <c r="G79" s="51"/>
      <c r="I79" s="51"/>
      <c r="J79" s="51"/>
      <c r="K79" s="51"/>
      <c r="L79" s="51"/>
      <c r="M79" s="51"/>
      <c r="N79" s="51"/>
      <c r="O79" s="51"/>
      <c r="Q79" s="51"/>
      <c r="R79" s="51"/>
      <c r="S79" s="51"/>
      <c r="T79" s="51"/>
      <c r="U79" s="51"/>
      <c r="V79" s="51"/>
      <c r="W79" s="51"/>
      <c r="BJ79" s="3"/>
    </row>
    <row r="80" spans="1:62" s="11" customFormat="1" ht="12" customHeight="1" x14ac:dyDescent="0.2">
      <c r="B80" s="51"/>
      <c r="C80" s="51"/>
      <c r="D80" s="51"/>
      <c r="E80" s="51"/>
      <c r="F80" s="51"/>
      <c r="G80" s="51"/>
      <c r="I80" s="51"/>
      <c r="J80" s="51"/>
      <c r="K80" s="51"/>
      <c r="L80" s="51"/>
      <c r="M80" s="51"/>
      <c r="N80" s="51"/>
      <c r="O80" s="51"/>
      <c r="Q80" s="51"/>
      <c r="R80" s="51"/>
      <c r="S80" s="51"/>
      <c r="T80" s="51"/>
      <c r="U80" s="51"/>
      <c r="V80" s="51"/>
      <c r="W80" s="51"/>
      <c r="BJ80" s="3"/>
    </row>
    <row r="81" spans="2:62" s="11" customFormat="1" ht="12" customHeight="1" x14ac:dyDescent="0.2">
      <c r="B81" s="51"/>
      <c r="C81" s="51"/>
      <c r="D81" s="51"/>
      <c r="E81" s="51"/>
      <c r="F81" s="51"/>
      <c r="G81" s="51"/>
      <c r="I81" s="51"/>
      <c r="J81" s="51"/>
      <c r="K81" s="51"/>
      <c r="L81" s="51"/>
      <c r="M81" s="51"/>
      <c r="N81" s="51"/>
      <c r="O81" s="51"/>
      <c r="Q81" s="51"/>
      <c r="R81" s="51"/>
      <c r="S81" s="51"/>
      <c r="T81" s="51"/>
      <c r="U81" s="51"/>
      <c r="V81" s="51"/>
      <c r="W81" s="51"/>
      <c r="BJ81" s="3"/>
    </row>
    <row r="82" spans="2:62" s="11" customFormat="1" ht="12" customHeight="1" x14ac:dyDescent="0.2">
      <c r="B82" s="51"/>
      <c r="C82" s="51"/>
      <c r="D82" s="51"/>
      <c r="E82" s="51"/>
      <c r="F82" s="51"/>
      <c r="G82" s="51"/>
      <c r="I82" s="51"/>
      <c r="J82" s="51"/>
      <c r="K82" s="51"/>
      <c r="L82" s="51"/>
      <c r="M82" s="51"/>
      <c r="N82" s="51"/>
      <c r="O82" s="51"/>
      <c r="Q82" s="51"/>
      <c r="R82" s="51"/>
      <c r="S82" s="51"/>
      <c r="T82" s="51"/>
      <c r="U82" s="51"/>
      <c r="V82" s="51"/>
      <c r="W82" s="51"/>
      <c r="BJ82" s="3"/>
    </row>
    <row r="83" spans="2:62" s="11" customFormat="1" ht="12" customHeight="1" x14ac:dyDescent="0.2">
      <c r="B83" s="51"/>
      <c r="C83" s="51"/>
      <c r="D83" s="51"/>
      <c r="E83" s="51"/>
      <c r="F83" s="51"/>
      <c r="G83" s="51"/>
      <c r="I83" s="51"/>
      <c r="J83" s="51"/>
      <c r="K83" s="51"/>
      <c r="L83" s="51"/>
      <c r="M83" s="51"/>
      <c r="N83" s="51"/>
      <c r="O83" s="51"/>
      <c r="Q83" s="51"/>
      <c r="R83" s="51"/>
      <c r="S83" s="51"/>
      <c r="T83" s="51"/>
      <c r="U83" s="51"/>
      <c r="V83" s="51"/>
      <c r="W83" s="51"/>
    </row>
    <row r="84" spans="2:62" s="11" customFormat="1" ht="12" customHeight="1" x14ac:dyDescent="0.2">
      <c r="B84" s="51"/>
      <c r="C84" s="51"/>
      <c r="D84" s="51"/>
      <c r="E84" s="51"/>
      <c r="F84" s="51"/>
      <c r="G84" s="51"/>
      <c r="I84" s="51"/>
      <c r="J84" s="51"/>
      <c r="K84" s="51"/>
      <c r="L84" s="51"/>
      <c r="M84" s="51"/>
      <c r="N84" s="51"/>
      <c r="O84" s="51"/>
      <c r="Q84" s="51"/>
      <c r="R84" s="51"/>
      <c r="S84" s="51"/>
      <c r="T84" s="51"/>
      <c r="U84" s="51"/>
      <c r="V84" s="51"/>
      <c r="W84" s="51"/>
    </row>
    <row r="85" spans="2:62" s="11" customFormat="1" ht="12" customHeight="1" x14ac:dyDescent="0.2">
      <c r="B85" s="51"/>
      <c r="C85" s="51"/>
      <c r="D85" s="51"/>
      <c r="E85" s="51"/>
      <c r="F85" s="51"/>
      <c r="G85" s="51"/>
      <c r="I85" s="51"/>
      <c r="J85" s="51"/>
      <c r="K85" s="51"/>
      <c r="L85" s="51"/>
      <c r="M85" s="51"/>
      <c r="N85" s="51"/>
      <c r="O85" s="51"/>
      <c r="Q85" s="51"/>
      <c r="R85" s="51"/>
      <c r="S85" s="51"/>
      <c r="T85" s="51"/>
      <c r="U85" s="51"/>
      <c r="V85" s="51"/>
      <c r="W85" s="51"/>
    </row>
    <row r="86" spans="2:62" s="11" customFormat="1" ht="12" customHeight="1" x14ac:dyDescent="0.2">
      <c r="B86" s="51"/>
      <c r="C86" s="51"/>
      <c r="D86" s="51"/>
      <c r="E86" s="51"/>
      <c r="F86" s="51"/>
      <c r="G86" s="51"/>
      <c r="I86" s="51"/>
      <c r="J86" s="51"/>
      <c r="K86" s="51"/>
      <c r="L86" s="51"/>
      <c r="M86" s="51"/>
      <c r="N86" s="51"/>
      <c r="O86" s="51"/>
      <c r="Q86" s="51"/>
      <c r="R86" s="51"/>
      <c r="S86" s="51"/>
      <c r="T86" s="51"/>
      <c r="U86" s="51"/>
      <c r="V86" s="51"/>
      <c r="W86" s="51"/>
    </row>
    <row r="87" spans="2:62" s="11" customFormat="1" ht="12" customHeight="1" x14ac:dyDescent="0.2">
      <c r="B87" s="51"/>
      <c r="C87" s="51"/>
      <c r="D87" s="51"/>
      <c r="E87" s="51"/>
      <c r="F87" s="51"/>
      <c r="G87" s="51"/>
      <c r="I87" s="51"/>
      <c r="J87" s="51"/>
      <c r="K87" s="51"/>
      <c r="L87" s="51"/>
      <c r="M87" s="51"/>
      <c r="N87" s="51"/>
      <c r="O87" s="51"/>
      <c r="Q87" s="51"/>
      <c r="R87" s="51"/>
      <c r="S87" s="51"/>
      <c r="T87" s="51"/>
      <c r="U87" s="51"/>
      <c r="V87" s="51"/>
      <c r="W87" s="51"/>
    </row>
    <row r="88" spans="2:62" s="11" customFormat="1" ht="12" customHeight="1" x14ac:dyDescent="0.2">
      <c r="B88" s="51"/>
      <c r="C88" s="51"/>
      <c r="D88" s="51"/>
      <c r="E88" s="51"/>
      <c r="F88" s="51"/>
      <c r="G88" s="51"/>
      <c r="I88" s="51"/>
      <c r="J88" s="51"/>
      <c r="K88" s="51"/>
      <c r="L88" s="51"/>
      <c r="M88" s="51"/>
      <c r="N88" s="51"/>
      <c r="O88" s="51"/>
      <c r="Q88" s="51"/>
      <c r="R88" s="51"/>
      <c r="S88" s="51"/>
      <c r="T88" s="51"/>
      <c r="U88" s="51"/>
      <c r="V88" s="51"/>
      <c r="W88" s="51"/>
    </row>
    <row r="89" spans="2:62" s="11" customFormat="1" ht="12" customHeight="1" x14ac:dyDescent="0.2">
      <c r="B89" s="51"/>
      <c r="C89" s="51"/>
      <c r="D89" s="51"/>
      <c r="E89" s="51"/>
      <c r="F89" s="51"/>
      <c r="G89" s="51"/>
      <c r="I89" s="51"/>
      <c r="J89" s="51"/>
      <c r="K89" s="51"/>
      <c r="L89" s="51"/>
      <c r="M89" s="51"/>
      <c r="N89" s="51"/>
      <c r="O89" s="51"/>
      <c r="Q89" s="51"/>
      <c r="R89" s="51"/>
      <c r="S89" s="51"/>
      <c r="T89" s="51"/>
      <c r="U89" s="51"/>
      <c r="V89" s="51"/>
      <c r="W89" s="51"/>
    </row>
    <row r="90" spans="2:62" s="11" customFormat="1" ht="12" customHeight="1" x14ac:dyDescent="0.2">
      <c r="B90" s="51"/>
      <c r="C90" s="51"/>
      <c r="D90" s="51"/>
      <c r="E90" s="51"/>
      <c r="F90" s="51"/>
      <c r="G90" s="51"/>
      <c r="I90" s="51"/>
      <c r="J90" s="51"/>
      <c r="K90" s="51"/>
      <c r="L90" s="51"/>
      <c r="M90" s="51"/>
      <c r="N90" s="51"/>
      <c r="O90" s="51"/>
      <c r="Q90" s="51"/>
      <c r="R90" s="51"/>
      <c r="S90" s="51"/>
      <c r="T90" s="51"/>
      <c r="U90" s="51"/>
      <c r="V90" s="51"/>
      <c r="W90" s="51"/>
    </row>
    <row r="91" spans="2:62" s="11" customFormat="1" ht="12" customHeight="1" x14ac:dyDescent="0.2">
      <c r="B91" s="51"/>
      <c r="C91" s="51"/>
      <c r="D91" s="51"/>
      <c r="E91" s="51"/>
      <c r="F91" s="51"/>
      <c r="G91" s="51"/>
      <c r="I91" s="51"/>
      <c r="J91" s="51"/>
      <c r="K91" s="51"/>
      <c r="L91" s="51"/>
      <c r="M91" s="51"/>
      <c r="N91" s="51"/>
      <c r="O91" s="51"/>
      <c r="Q91" s="51"/>
      <c r="R91" s="51"/>
      <c r="S91" s="51"/>
      <c r="T91" s="51"/>
      <c r="U91" s="51"/>
      <c r="V91" s="51"/>
      <c r="W91" s="51"/>
    </row>
    <row r="92" spans="2:62" s="11" customFormat="1" ht="12" customHeight="1" x14ac:dyDescent="0.2">
      <c r="B92" s="51"/>
      <c r="C92" s="51"/>
      <c r="D92" s="51"/>
      <c r="E92" s="51"/>
      <c r="F92" s="51"/>
      <c r="G92" s="51"/>
      <c r="I92" s="51"/>
      <c r="J92" s="51"/>
      <c r="K92" s="51"/>
      <c r="L92" s="51"/>
      <c r="M92" s="51"/>
      <c r="N92" s="51"/>
      <c r="O92" s="51"/>
      <c r="Q92" s="51"/>
      <c r="R92" s="51"/>
      <c r="S92" s="51"/>
      <c r="T92" s="51"/>
      <c r="U92" s="51"/>
      <c r="V92" s="51"/>
      <c r="W92" s="51"/>
    </row>
    <row r="93" spans="2:62" s="11" customFormat="1" ht="12" customHeight="1" x14ac:dyDescent="0.2">
      <c r="B93" s="51"/>
      <c r="C93" s="51"/>
      <c r="D93" s="51"/>
      <c r="E93" s="51"/>
      <c r="F93" s="51"/>
      <c r="G93" s="51"/>
      <c r="I93" s="51"/>
      <c r="J93" s="51"/>
      <c r="K93" s="51"/>
      <c r="L93" s="51"/>
      <c r="M93" s="51"/>
      <c r="N93" s="51"/>
      <c r="O93" s="51"/>
      <c r="Q93" s="51"/>
      <c r="R93" s="51"/>
      <c r="S93" s="51"/>
      <c r="T93" s="51"/>
      <c r="U93" s="51"/>
      <c r="V93" s="51"/>
      <c r="W93" s="51"/>
    </row>
    <row r="94" spans="2:62" s="11" customFormat="1" ht="12" customHeight="1" x14ac:dyDescent="0.2">
      <c r="B94" s="51"/>
      <c r="C94" s="51"/>
      <c r="D94" s="51"/>
      <c r="E94" s="51"/>
      <c r="F94" s="51"/>
      <c r="G94" s="51"/>
      <c r="I94" s="51"/>
      <c r="J94" s="51"/>
      <c r="K94" s="51"/>
      <c r="L94" s="51"/>
      <c r="M94" s="51"/>
      <c r="N94" s="51"/>
      <c r="O94" s="51"/>
      <c r="Q94" s="51"/>
      <c r="R94" s="51"/>
      <c r="S94" s="51"/>
      <c r="T94" s="51"/>
      <c r="U94" s="51"/>
      <c r="V94" s="51"/>
      <c r="W94" s="51"/>
    </row>
    <row r="95" spans="2:62" s="11" customFormat="1" ht="12" customHeight="1" x14ac:dyDescent="0.2">
      <c r="B95" s="51"/>
      <c r="C95" s="51"/>
      <c r="D95" s="51"/>
      <c r="E95" s="51"/>
      <c r="F95" s="51"/>
      <c r="G95" s="51"/>
      <c r="I95" s="51"/>
      <c r="J95" s="51"/>
      <c r="K95" s="51"/>
      <c r="L95" s="51"/>
      <c r="M95" s="51"/>
      <c r="N95" s="51"/>
      <c r="O95" s="51"/>
      <c r="Q95" s="51"/>
      <c r="R95" s="51"/>
      <c r="S95" s="51"/>
      <c r="T95" s="51"/>
      <c r="U95" s="51"/>
      <c r="V95" s="51"/>
      <c r="W95" s="51"/>
    </row>
    <row r="96" spans="2:62" s="11" customFormat="1" ht="12" customHeight="1" x14ac:dyDescent="0.2">
      <c r="B96" s="51"/>
      <c r="C96" s="51"/>
      <c r="D96" s="51"/>
      <c r="E96" s="51"/>
      <c r="F96" s="51"/>
      <c r="G96" s="51"/>
      <c r="I96" s="51"/>
      <c r="J96" s="51"/>
      <c r="K96" s="51"/>
      <c r="L96" s="51"/>
      <c r="M96" s="51"/>
      <c r="N96" s="51"/>
      <c r="O96" s="51"/>
      <c r="Q96" s="51"/>
      <c r="R96" s="51"/>
      <c r="S96" s="51"/>
      <c r="T96" s="51"/>
      <c r="U96" s="51"/>
      <c r="V96" s="51"/>
      <c r="W96" s="51"/>
    </row>
    <row r="97" spans="2:23" s="11" customFormat="1" ht="12" customHeight="1" x14ac:dyDescent="0.2">
      <c r="B97" s="51"/>
      <c r="C97" s="51"/>
      <c r="D97" s="51"/>
      <c r="E97" s="51"/>
      <c r="F97" s="51"/>
      <c r="G97" s="51"/>
      <c r="I97" s="51"/>
      <c r="J97" s="51"/>
      <c r="K97" s="51"/>
      <c r="L97" s="51"/>
      <c r="M97" s="51"/>
      <c r="N97" s="51"/>
      <c r="O97" s="51"/>
      <c r="Q97" s="51"/>
      <c r="R97" s="51"/>
      <c r="S97" s="51"/>
      <c r="T97" s="51"/>
      <c r="U97" s="51"/>
      <c r="V97" s="51"/>
      <c r="W97" s="51"/>
    </row>
    <row r="98" spans="2:23" s="11" customFormat="1" ht="12" customHeight="1" x14ac:dyDescent="0.2">
      <c r="B98" s="51"/>
      <c r="C98" s="51"/>
      <c r="D98" s="51"/>
      <c r="E98" s="51"/>
      <c r="F98" s="51"/>
      <c r="G98" s="51"/>
      <c r="I98" s="51"/>
      <c r="J98" s="51"/>
      <c r="K98" s="51"/>
      <c r="L98" s="51"/>
      <c r="M98" s="51"/>
      <c r="N98" s="51"/>
      <c r="O98" s="51"/>
      <c r="Q98" s="51"/>
      <c r="R98" s="51"/>
      <c r="S98" s="51"/>
      <c r="T98" s="51"/>
      <c r="U98" s="51"/>
      <c r="V98" s="51"/>
      <c r="W98" s="51"/>
    </row>
    <row r="99" spans="2:23" s="11" customFormat="1" ht="12" customHeight="1" x14ac:dyDescent="0.2">
      <c r="B99" s="51"/>
      <c r="C99" s="51"/>
      <c r="D99" s="51"/>
      <c r="E99" s="51"/>
      <c r="F99" s="51"/>
      <c r="G99" s="51"/>
      <c r="I99" s="51"/>
      <c r="J99" s="51"/>
      <c r="K99" s="51"/>
      <c r="L99" s="51"/>
      <c r="M99" s="51"/>
      <c r="N99" s="51"/>
      <c r="O99" s="51"/>
      <c r="Q99" s="51"/>
      <c r="R99" s="51"/>
      <c r="S99" s="51"/>
      <c r="T99" s="51"/>
      <c r="U99" s="51"/>
      <c r="V99" s="51"/>
      <c r="W99" s="51"/>
    </row>
    <row r="100" spans="2:23" s="11" customFormat="1" ht="12" customHeight="1" x14ac:dyDescent="0.2">
      <c r="B100" s="51"/>
      <c r="C100" s="51"/>
      <c r="D100" s="51"/>
      <c r="E100" s="51"/>
      <c r="F100" s="51"/>
      <c r="G100" s="51"/>
      <c r="I100" s="51"/>
      <c r="J100" s="51"/>
      <c r="K100" s="51"/>
      <c r="L100" s="51"/>
      <c r="M100" s="51"/>
      <c r="N100" s="51"/>
      <c r="O100" s="51"/>
      <c r="Q100" s="51"/>
      <c r="R100" s="51"/>
      <c r="S100" s="51"/>
      <c r="T100" s="51"/>
      <c r="U100" s="51"/>
      <c r="V100" s="51"/>
      <c r="W100" s="51"/>
    </row>
    <row r="101" spans="2:23" s="11" customFormat="1" ht="12" customHeight="1" x14ac:dyDescent="0.2">
      <c r="B101" s="51"/>
      <c r="C101" s="51"/>
      <c r="D101" s="51"/>
      <c r="E101" s="51"/>
      <c r="F101" s="51"/>
      <c r="G101" s="51"/>
      <c r="I101" s="51"/>
      <c r="J101" s="51"/>
      <c r="K101" s="51"/>
      <c r="L101" s="51"/>
      <c r="M101" s="51"/>
      <c r="N101" s="51"/>
      <c r="O101" s="51"/>
      <c r="Q101" s="51"/>
      <c r="R101" s="51"/>
      <c r="S101" s="51"/>
      <c r="T101" s="51"/>
      <c r="U101" s="51"/>
      <c r="V101" s="51"/>
      <c r="W101" s="51"/>
    </row>
    <row r="102" spans="2:23" s="11" customFormat="1" ht="12" customHeight="1" x14ac:dyDescent="0.2">
      <c r="B102" s="51"/>
      <c r="C102" s="51"/>
      <c r="D102" s="51"/>
      <c r="E102" s="51"/>
      <c r="F102" s="51"/>
      <c r="G102" s="51"/>
      <c r="I102" s="51"/>
      <c r="J102" s="51"/>
      <c r="K102" s="51"/>
      <c r="L102" s="51"/>
      <c r="M102" s="51"/>
      <c r="N102" s="51"/>
      <c r="O102" s="51"/>
      <c r="Q102" s="51"/>
      <c r="R102" s="51"/>
      <c r="S102" s="51"/>
      <c r="T102" s="51"/>
      <c r="U102" s="51"/>
      <c r="V102" s="51"/>
      <c r="W102" s="51"/>
    </row>
    <row r="103" spans="2:23" s="11" customFormat="1" ht="12" customHeight="1" x14ac:dyDescent="0.2">
      <c r="B103" s="51"/>
      <c r="C103" s="51"/>
      <c r="D103" s="51"/>
      <c r="E103" s="51"/>
      <c r="F103" s="51"/>
      <c r="G103" s="51"/>
      <c r="I103" s="51"/>
      <c r="J103" s="51"/>
      <c r="K103" s="51"/>
      <c r="L103" s="51"/>
      <c r="M103" s="51"/>
      <c r="N103" s="51"/>
      <c r="O103" s="51"/>
      <c r="Q103" s="51"/>
      <c r="R103" s="51"/>
      <c r="S103" s="51"/>
      <c r="T103" s="51"/>
      <c r="U103" s="51"/>
      <c r="V103" s="51"/>
      <c r="W103" s="51"/>
    </row>
    <row r="104" spans="2:23" s="11" customFormat="1" ht="12" customHeight="1" x14ac:dyDescent="0.2">
      <c r="B104" s="51"/>
      <c r="C104" s="51"/>
      <c r="D104" s="51"/>
      <c r="E104" s="51"/>
      <c r="F104" s="51"/>
      <c r="G104" s="51"/>
      <c r="I104" s="51"/>
      <c r="J104" s="51"/>
      <c r="K104" s="51"/>
      <c r="L104" s="51"/>
      <c r="M104" s="51"/>
      <c r="N104" s="51"/>
      <c r="O104" s="51"/>
      <c r="Q104" s="51"/>
      <c r="R104" s="51"/>
      <c r="S104" s="51"/>
      <c r="T104" s="51"/>
      <c r="U104" s="51"/>
      <c r="V104" s="51"/>
      <c r="W104" s="51"/>
    </row>
    <row r="105" spans="2:23" s="11" customFormat="1" ht="12" customHeight="1" x14ac:dyDescent="0.2">
      <c r="B105" s="51"/>
      <c r="C105" s="51"/>
      <c r="D105" s="51"/>
      <c r="E105" s="51"/>
      <c r="F105" s="51"/>
      <c r="G105" s="51"/>
      <c r="I105" s="51"/>
      <c r="J105" s="51"/>
      <c r="K105" s="51"/>
      <c r="L105" s="51"/>
      <c r="M105" s="51"/>
      <c r="N105" s="51"/>
      <c r="O105" s="51"/>
      <c r="Q105" s="51"/>
      <c r="R105" s="51"/>
      <c r="S105" s="51"/>
      <c r="T105" s="51"/>
      <c r="U105" s="51"/>
      <c r="V105" s="51"/>
      <c r="W105" s="51"/>
    </row>
    <row r="106" spans="2:23" s="11" customFormat="1" ht="12" customHeight="1" x14ac:dyDescent="0.2">
      <c r="B106" s="51"/>
      <c r="C106" s="51"/>
      <c r="D106" s="51"/>
      <c r="E106" s="51"/>
      <c r="F106" s="51"/>
      <c r="G106" s="51"/>
      <c r="I106" s="51"/>
      <c r="J106" s="51"/>
      <c r="K106" s="51"/>
      <c r="L106" s="51"/>
      <c r="M106" s="51"/>
      <c r="N106" s="51"/>
      <c r="O106" s="51"/>
      <c r="Q106" s="51"/>
      <c r="R106" s="51"/>
      <c r="S106" s="51"/>
      <c r="T106" s="51"/>
      <c r="U106" s="51"/>
      <c r="V106" s="51"/>
      <c r="W106" s="51"/>
    </row>
    <row r="107" spans="2:23" s="11" customFormat="1" ht="12" customHeight="1" x14ac:dyDescent="0.2">
      <c r="B107" s="51"/>
      <c r="C107" s="51"/>
      <c r="D107" s="51"/>
      <c r="E107" s="51"/>
      <c r="F107" s="51"/>
      <c r="G107" s="51"/>
      <c r="I107" s="51"/>
      <c r="J107" s="51"/>
      <c r="K107" s="51"/>
      <c r="L107" s="51"/>
      <c r="M107" s="51"/>
      <c r="N107" s="51"/>
      <c r="O107" s="51"/>
      <c r="Q107" s="51"/>
      <c r="R107" s="51"/>
      <c r="S107" s="51"/>
      <c r="T107" s="51"/>
      <c r="U107" s="51"/>
      <c r="V107" s="51"/>
      <c r="W107" s="51"/>
    </row>
    <row r="108" spans="2:23" s="11" customFormat="1" ht="12" customHeight="1" x14ac:dyDescent="0.2">
      <c r="B108" s="51"/>
      <c r="C108" s="51"/>
      <c r="D108" s="51"/>
      <c r="E108" s="51"/>
      <c r="F108" s="51"/>
      <c r="G108" s="51"/>
      <c r="I108" s="51"/>
      <c r="J108" s="51"/>
      <c r="K108" s="51"/>
      <c r="L108" s="51"/>
      <c r="M108" s="51"/>
      <c r="N108" s="51"/>
      <c r="O108" s="51"/>
      <c r="Q108" s="51"/>
      <c r="R108" s="51"/>
      <c r="S108" s="51"/>
      <c r="T108" s="51"/>
      <c r="U108" s="51"/>
      <c r="V108" s="51"/>
      <c r="W108" s="51"/>
    </row>
    <row r="109" spans="2:23" s="11" customFormat="1" ht="12" customHeight="1" x14ac:dyDescent="0.2">
      <c r="B109" s="51"/>
      <c r="C109" s="51"/>
      <c r="D109" s="51"/>
      <c r="E109" s="51"/>
      <c r="F109" s="51"/>
      <c r="G109" s="51"/>
      <c r="I109" s="51"/>
      <c r="J109" s="51"/>
      <c r="K109" s="51"/>
      <c r="L109" s="51"/>
      <c r="M109" s="51"/>
      <c r="N109" s="51"/>
      <c r="O109" s="51"/>
      <c r="Q109" s="51"/>
      <c r="R109" s="51"/>
      <c r="S109" s="51"/>
      <c r="T109" s="51"/>
      <c r="U109" s="51"/>
      <c r="V109" s="51"/>
      <c r="W109" s="51"/>
    </row>
    <row r="110" spans="2:23" s="11" customFormat="1" ht="12" customHeight="1" x14ac:dyDescent="0.2">
      <c r="B110" s="51"/>
      <c r="C110" s="51"/>
      <c r="D110" s="51"/>
      <c r="E110" s="51"/>
      <c r="F110" s="51"/>
      <c r="G110" s="51"/>
      <c r="I110" s="51"/>
      <c r="J110" s="51"/>
      <c r="K110" s="51"/>
      <c r="L110" s="51"/>
      <c r="M110" s="51"/>
      <c r="N110" s="51"/>
      <c r="O110" s="51"/>
      <c r="Q110" s="51"/>
      <c r="R110" s="51"/>
      <c r="S110" s="51"/>
      <c r="T110" s="51"/>
      <c r="U110" s="51"/>
      <c r="V110" s="51"/>
      <c r="W110" s="51"/>
    </row>
    <row r="111" spans="2:23" s="11" customFormat="1" ht="12" customHeight="1" x14ac:dyDescent="0.2">
      <c r="B111" s="51"/>
      <c r="C111" s="51"/>
      <c r="D111" s="51"/>
      <c r="E111" s="51"/>
      <c r="F111" s="51"/>
      <c r="G111" s="51"/>
      <c r="I111" s="51"/>
      <c r="J111" s="51"/>
      <c r="K111" s="51"/>
      <c r="L111" s="51"/>
      <c r="M111" s="51"/>
      <c r="N111" s="51"/>
      <c r="O111" s="51"/>
      <c r="Q111" s="51"/>
      <c r="R111" s="51"/>
      <c r="S111" s="51"/>
      <c r="T111" s="51"/>
      <c r="U111" s="51"/>
      <c r="V111" s="51"/>
      <c r="W111" s="51"/>
    </row>
    <row r="112" spans="2:23" s="11" customFormat="1" ht="12" customHeight="1" x14ac:dyDescent="0.2">
      <c r="B112" s="51"/>
      <c r="C112" s="51"/>
      <c r="D112" s="51"/>
      <c r="E112" s="51"/>
      <c r="F112" s="51"/>
      <c r="G112" s="51"/>
      <c r="I112" s="51"/>
      <c r="J112" s="51"/>
      <c r="K112" s="51"/>
      <c r="L112" s="51"/>
      <c r="M112" s="51"/>
      <c r="N112" s="51"/>
      <c r="O112" s="51"/>
      <c r="Q112" s="51"/>
      <c r="R112" s="51"/>
      <c r="S112" s="51"/>
      <c r="T112" s="51"/>
      <c r="U112" s="51"/>
      <c r="V112" s="51"/>
      <c r="W112" s="51"/>
    </row>
    <row r="113" spans="2:23" s="11" customFormat="1" ht="12" customHeight="1" x14ac:dyDescent="0.2">
      <c r="B113" s="51"/>
      <c r="C113" s="51"/>
      <c r="D113" s="51"/>
      <c r="E113" s="51"/>
      <c r="F113" s="51"/>
      <c r="G113" s="51"/>
      <c r="I113" s="51"/>
      <c r="J113" s="51"/>
      <c r="K113" s="51"/>
      <c r="L113" s="51"/>
      <c r="M113" s="51"/>
      <c r="N113" s="51"/>
      <c r="O113" s="51"/>
      <c r="Q113" s="51"/>
      <c r="R113" s="51"/>
      <c r="S113" s="51"/>
      <c r="T113" s="51"/>
      <c r="U113" s="51"/>
      <c r="V113" s="51"/>
      <c r="W113" s="51"/>
    </row>
    <row r="114" spans="2:23" s="11" customFormat="1" ht="12" customHeight="1" x14ac:dyDescent="0.2">
      <c r="B114" s="51"/>
      <c r="C114" s="51"/>
      <c r="D114" s="51"/>
      <c r="E114" s="51"/>
      <c r="F114" s="51"/>
      <c r="G114" s="51"/>
      <c r="I114" s="51"/>
      <c r="J114" s="51"/>
      <c r="K114" s="51"/>
      <c r="L114" s="51"/>
      <c r="M114" s="51"/>
      <c r="N114" s="51"/>
      <c r="O114" s="51"/>
      <c r="Q114" s="51"/>
      <c r="R114" s="51"/>
      <c r="S114" s="51"/>
      <c r="T114" s="51"/>
      <c r="U114" s="51"/>
      <c r="V114" s="51"/>
      <c r="W114" s="51"/>
    </row>
    <row r="115" spans="2:23" s="11" customFormat="1" ht="12" customHeight="1" x14ac:dyDescent="0.2">
      <c r="B115" s="51"/>
      <c r="C115" s="51"/>
      <c r="D115" s="51"/>
      <c r="E115" s="51"/>
      <c r="F115" s="51"/>
      <c r="G115" s="51"/>
      <c r="I115" s="51"/>
      <c r="J115" s="51"/>
      <c r="K115" s="51"/>
      <c r="L115" s="51"/>
      <c r="M115" s="51"/>
      <c r="N115" s="51"/>
      <c r="O115" s="51"/>
      <c r="Q115" s="51"/>
      <c r="R115" s="51"/>
      <c r="S115" s="51"/>
      <c r="T115" s="51"/>
      <c r="U115" s="51"/>
      <c r="V115" s="51"/>
      <c r="W115" s="51"/>
    </row>
    <row r="116" spans="2:23" s="11" customFormat="1" ht="12" customHeight="1" x14ac:dyDescent="0.2">
      <c r="B116" s="51"/>
      <c r="C116" s="51"/>
      <c r="D116" s="51"/>
      <c r="E116" s="51"/>
      <c r="F116" s="51"/>
      <c r="G116" s="51"/>
      <c r="I116" s="51"/>
      <c r="J116" s="51"/>
      <c r="K116" s="51"/>
      <c r="L116" s="51"/>
      <c r="M116" s="51"/>
      <c r="N116" s="51"/>
      <c r="O116" s="51"/>
      <c r="Q116" s="51"/>
      <c r="R116" s="51"/>
      <c r="S116" s="51"/>
      <c r="T116" s="51"/>
      <c r="U116" s="51"/>
      <c r="V116" s="51"/>
      <c r="W116" s="51"/>
    </row>
    <row r="117" spans="2:23" s="11" customFormat="1" ht="12" customHeight="1" x14ac:dyDescent="0.2">
      <c r="B117" s="51"/>
      <c r="C117" s="51"/>
      <c r="D117" s="51"/>
      <c r="E117" s="51"/>
      <c r="F117" s="51"/>
      <c r="G117" s="51"/>
      <c r="I117" s="51"/>
      <c r="J117" s="51"/>
      <c r="K117" s="51"/>
      <c r="L117" s="51"/>
      <c r="M117" s="51"/>
      <c r="N117" s="51"/>
      <c r="O117" s="51"/>
      <c r="Q117" s="51"/>
      <c r="R117" s="51"/>
      <c r="S117" s="51"/>
      <c r="T117" s="51"/>
      <c r="U117" s="51"/>
      <c r="V117" s="51"/>
      <c r="W117" s="51"/>
    </row>
    <row r="118" spans="2:23" s="11" customFormat="1" ht="12" customHeight="1" x14ac:dyDescent="0.2">
      <c r="B118" s="51"/>
      <c r="C118" s="51"/>
      <c r="D118" s="51"/>
      <c r="E118" s="51"/>
      <c r="F118" s="51"/>
      <c r="G118" s="51"/>
      <c r="I118" s="51"/>
      <c r="J118" s="51"/>
      <c r="K118" s="51"/>
      <c r="L118" s="51"/>
      <c r="M118" s="51"/>
      <c r="N118" s="51"/>
      <c r="O118" s="51"/>
      <c r="Q118" s="51"/>
      <c r="R118" s="51"/>
      <c r="S118" s="51"/>
      <c r="T118" s="51"/>
      <c r="U118" s="51"/>
      <c r="V118" s="51"/>
      <c r="W118" s="51"/>
    </row>
    <row r="119" spans="2:23" s="11" customFormat="1" ht="12" customHeight="1" x14ac:dyDescent="0.2">
      <c r="B119" s="51"/>
      <c r="C119" s="51"/>
      <c r="D119" s="51"/>
      <c r="E119" s="51"/>
      <c r="F119" s="51"/>
      <c r="G119" s="51"/>
      <c r="I119" s="51"/>
      <c r="J119" s="51"/>
      <c r="K119" s="51"/>
      <c r="L119" s="51"/>
      <c r="M119" s="51"/>
      <c r="N119" s="51"/>
      <c r="O119" s="51"/>
      <c r="Q119" s="51"/>
      <c r="R119" s="51"/>
      <c r="S119" s="51"/>
      <c r="T119" s="51"/>
      <c r="U119" s="51"/>
      <c r="V119" s="51"/>
      <c r="W119" s="51"/>
    </row>
    <row r="120" spans="2:23" s="11" customFormat="1" ht="12" customHeight="1" x14ac:dyDescent="0.2">
      <c r="B120" s="51"/>
      <c r="C120" s="51"/>
      <c r="D120" s="51"/>
      <c r="E120" s="51"/>
      <c r="F120" s="51"/>
      <c r="G120" s="51"/>
      <c r="I120" s="51"/>
      <c r="J120" s="51"/>
      <c r="K120" s="51"/>
      <c r="L120" s="51"/>
      <c r="M120" s="51"/>
      <c r="N120" s="51"/>
      <c r="O120" s="51"/>
      <c r="Q120" s="51"/>
      <c r="R120" s="51"/>
      <c r="S120" s="51"/>
      <c r="T120" s="51"/>
      <c r="U120" s="51"/>
      <c r="V120" s="51"/>
      <c r="W120" s="51"/>
    </row>
    <row r="121" spans="2:23" s="11" customFormat="1" ht="12" customHeight="1" x14ac:dyDescent="0.2">
      <c r="B121" s="51"/>
      <c r="C121" s="51"/>
      <c r="D121" s="51"/>
      <c r="E121" s="51"/>
      <c r="F121" s="51"/>
      <c r="G121" s="51"/>
      <c r="I121" s="51"/>
      <c r="J121" s="51"/>
      <c r="K121" s="51"/>
      <c r="L121" s="51"/>
      <c r="M121" s="51"/>
      <c r="N121" s="51"/>
      <c r="O121" s="51"/>
      <c r="Q121" s="51"/>
      <c r="R121" s="51"/>
      <c r="S121" s="51"/>
      <c r="T121" s="51"/>
      <c r="U121" s="51"/>
      <c r="V121" s="51"/>
      <c r="W121" s="51"/>
    </row>
    <row r="122" spans="2:23" s="11" customFormat="1" ht="12" customHeight="1" x14ac:dyDescent="0.2">
      <c r="B122" s="51"/>
      <c r="C122" s="51"/>
      <c r="D122" s="51"/>
      <c r="E122" s="51"/>
      <c r="F122" s="51"/>
      <c r="G122" s="51"/>
      <c r="I122" s="51"/>
      <c r="J122" s="51"/>
      <c r="K122" s="51"/>
      <c r="L122" s="51"/>
      <c r="M122" s="51"/>
      <c r="N122" s="51"/>
      <c r="O122" s="51"/>
      <c r="Q122" s="51"/>
      <c r="R122" s="51"/>
      <c r="S122" s="51"/>
      <c r="T122" s="51"/>
      <c r="U122" s="51"/>
      <c r="V122" s="51"/>
      <c r="W122" s="51"/>
    </row>
    <row r="123" spans="2:23" s="11" customFormat="1" ht="12" customHeight="1" x14ac:dyDescent="0.2">
      <c r="B123" s="51"/>
      <c r="C123" s="51"/>
      <c r="D123" s="51"/>
      <c r="E123" s="51"/>
      <c r="F123" s="51"/>
      <c r="G123" s="51"/>
      <c r="I123" s="51"/>
      <c r="J123" s="51"/>
      <c r="K123" s="51"/>
      <c r="L123" s="51"/>
      <c r="M123" s="51"/>
      <c r="N123" s="51"/>
      <c r="O123" s="51"/>
      <c r="Q123" s="51"/>
      <c r="R123" s="51"/>
      <c r="S123" s="51"/>
      <c r="T123" s="51"/>
      <c r="U123" s="51"/>
      <c r="V123" s="51"/>
      <c r="W123" s="51"/>
    </row>
    <row r="124" spans="2:23" s="11" customFormat="1" ht="12" customHeight="1" x14ac:dyDescent="0.2">
      <c r="B124" s="51"/>
      <c r="C124" s="51"/>
      <c r="D124" s="51"/>
      <c r="E124" s="51"/>
      <c r="F124" s="51"/>
      <c r="G124" s="51"/>
      <c r="I124" s="51"/>
      <c r="J124" s="51"/>
      <c r="K124" s="51"/>
      <c r="L124" s="51"/>
      <c r="M124" s="51"/>
      <c r="N124" s="51"/>
      <c r="O124" s="51"/>
      <c r="Q124" s="51"/>
      <c r="R124" s="51"/>
      <c r="S124" s="51"/>
      <c r="T124" s="51"/>
      <c r="U124" s="51"/>
      <c r="V124" s="51"/>
      <c r="W124" s="51"/>
    </row>
    <row r="125" spans="2:23" s="11" customFormat="1" ht="12" customHeight="1" x14ac:dyDescent="0.2">
      <c r="B125" s="51"/>
      <c r="C125" s="51"/>
      <c r="D125" s="51"/>
      <c r="E125" s="51"/>
      <c r="F125" s="51"/>
      <c r="G125" s="51"/>
      <c r="I125" s="51"/>
      <c r="J125" s="51"/>
      <c r="K125" s="51"/>
      <c r="L125" s="51"/>
      <c r="M125" s="51"/>
      <c r="N125" s="51"/>
      <c r="O125" s="51"/>
      <c r="Q125" s="51"/>
      <c r="R125" s="51"/>
      <c r="S125" s="51"/>
      <c r="T125" s="51"/>
      <c r="U125" s="51"/>
      <c r="V125" s="51"/>
      <c r="W125" s="51"/>
    </row>
    <row r="126" spans="2:23" s="11" customFormat="1" ht="12" customHeight="1" x14ac:dyDescent="0.2">
      <c r="B126" s="51"/>
      <c r="C126" s="51"/>
      <c r="D126" s="51"/>
      <c r="E126" s="51"/>
      <c r="F126" s="51"/>
      <c r="G126" s="51"/>
      <c r="I126" s="51"/>
      <c r="J126" s="51"/>
      <c r="K126" s="51"/>
      <c r="L126" s="51"/>
      <c r="M126" s="51"/>
      <c r="N126" s="51"/>
      <c r="O126" s="51"/>
      <c r="Q126" s="51"/>
      <c r="R126" s="51"/>
      <c r="S126" s="51"/>
      <c r="T126" s="51"/>
      <c r="U126" s="51"/>
      <c r="V126" s="51"/>
      <c r="W126" s="51"/>
    </row>
    <row r="127" spans="2:23" s="11" customFormat="1" ht="12" customHeight="1" x14ac:dyDescent="0.2">
      <c r="B127" s="51"/>
      <c r="C127" s="51"/>
      <c r="D127" s="51"/>
      <c r="E127" s="51"/>
      <c r="F127" s="51"/>
      <c r="G127" s="51"/>
      <c r="I127" s="51"/>
      <c r="J127" s="51"/>
      <c r="K127" s="51"/>
      <c r="L127" s="51"/>
      <c r="M127" s="51"/>
      <c r="N127" s="51"/>
      <c r="O127" s="51"/>
      <c r="Q127" s="51"/>
      <c r="R127" s="51"/>
      <c r="S127" s="51"/>
      <c r="T127" s="51"/>
      <c r="U127" s="51"/>
      <c r="V127" s="51"/>
      <c r="W127" s="51"/>
    </row>
    <row r="128" spans="2:23" s="11" customFormat="1" ht="12" customHeight="1" x14ac:dyDescent="0.2">
      <c r="B128" s="51"/>
      <c r="C128" s="51"/>
      <c r="D128" s="51"/>
      <c r="E128" s="51"/>
      <c r="F128" s="51"/>
      <c r="G128" s="51"/>
      <c r="I128" s="51"/>
      <c r="J128" s="51"/>
      <c r="K128" s="51"/>
      <c r="L128" s="51"/>
      <c r="M128" s="51"/>
      <c r="N128" s="51"/>
      <c r="O128" s="51"/>
      <c r="Q128" s="51"/>
      <c r="R128" s="51"/>
      <c r="S128" s="51"/>
      <c r="T128" s="51"/>
      <c r="U128" s="51"/>
      <c r="V128" s="51"/>
      <c r="W128" s="51"/>
    </row>
    <row r="129" spans="2:23" s="11" customFormat="1" ht="12" customHeight="1" x14ac:dyDescent="0.2">
      <c r="B129" s="51"/>
      <c r="C129" s="51"/>
      <c r="D129" s="51"/>
      <c r="E129" s="51"/>
      <c r="F129" s="51"/>
      <c r="G129" s="51"/>
      <c r="I129" s="51"/>
      <c r="J129" s="51"/>
      <c r="K129" s="51"/>
      <c r="L129" s="51"/>
      <c r="M129" s="51"/>
      <c r="N129" s="51"/>
      <c r="O129" s="51"/>
      <c r="Q129" s="51"/>
      <c r="R129" s="51"/>
      <c r="S129" s="51"/>
      <c r="T129" s="51"/>
      <c r="U129" s="51"/>
      <c r="V129" s="51"/>
      <c r="W129" s="51"/>
    </row>
    <row r="130" spans="2:23" s="11" customFormat="1" ht="12" customHeight="1" x14ac:dyDescent="0.2">
      <c r="B130" s="51"/>
      <c r="C130" s="51"/>
      <c r="D130" s="51"/>
      <c r="E130" s="51"/>
      <c r="F130" s="51"/>
      <c r="G130" s="51"/>
      <c r="I130" s="51"/>
      <c r="J130" s="51"/>
      <c r="K130" s="51"/>
      <c r="L130" s="51"/>
      <c r="M130" s="51"/>
      <c r="N130" s="51"/>
      <c r="O130" s="51"/>
      <c r="Q130" s="51"/>
      <c r="R130" s="51"/>
      <c r="S130" s="51"/>
      <c r="T130" s="51"/>
      <c r="U130" s="51"/>
      <c r="V130" s="51"/>
      <c r="W130" s="51"/>
    </row>
    <row r="131" spans="2:23" s="11" customFormat="1" ht="12" customHeight="1" x14ac:dyDescent="0.2">
      <c r="B131" s="51"/>
      <c r="C131" s="51"/>
      <c r="D131" s="51"/>
      <c r="E131" s="51"/>
      <c r="F131" s="51"/>
      <c r="G131" s="51"/>
      <c r="I131" s="51"/>
      <c r="J131" s="51"/>
      <c r="K131" s="51"/>
      <c r="L131" s="51"/>
      <c r="M131" s="51"/>
      <c r="N131" s="51"/>
      <c r="O131" s="51"/>
      <c r="Q131" s="51"/>
      <c r="R131" s="51"/>
      <c r="S131" s="51"/>
      <c r="T131" s="51"/>
      <c r="U131" s="51"/>
      <c r="V131" s="51"/>
      <c r="W131" s="51"/>
    </row>
    <row r="132" spans="2:23" s="11" customFormat="1" ht="12" customHeight="1" x14ac:dyDescent="0.2">
      <c r="B132" s="51"/>
      <c r="C132" s="51"/>
      <c r="D132" s="51"/>
      <c r="E132" s="51"/>
      <c r="F132" s="51"/>
      <c r="G132" s="51"/>
      <c r="I132" s="51"/>
      <c r="J132" s="51"/>
      <c r="K132" s="51"/>
      <c r="L132" s="51"/>
      <c r="M132" s="51"/>
      <c r="N132" s="51"/>
      <c r="O132" s="51"/>
      <c r="Q132" s="51"/>
      <c r="R132" s="51"/>
      <c r="S132" s="51"/>
      <c r="T132" s="51"/>
      <c r="U132" s="51"/>
      <c r="V132" s="51"/>
      <c r="W132" s="51"/>
    </row>
    <row r="133" spans="2:23" s="11" customFormat="1" ht="12" customHeight="1" x14ac:dyDescent="0.2">
      <c r="B133" s="51"/>
      <c r="C133" s="51"/>
      <c r="D133" s="51"/>
      <c r="E133" s="51"/>
      <c r="F133" s="51"/>
      <c r="G133" s="51"/>
      <c r="I133" s="51"/>
      <c r="J133" s="51"/>
      <c r="K133" s="51"/>
      <c r="L133" s="51"/>
      <c r="M133" s="51"/>
      <c r="N133" s="51"/>
      <c r="O133" s="51"/>
      <c r="Q133" s="51"/>
      <c r="R133" s="51"/>
      <c r="S133" s="51"/>
      <c r="T133" s="51"/>
      <c r="U133" s="51"/>
      <c r="V133" s="51"/>
      <c r="W133" s="51"/>
    </row>
    <row r="134" spans="2:23" s="11" customFormat="1" ht="12" customHeight="1" x14ac:dyDescent="0.2">
      <c r="B134" s="51"/>
      <c r="C134" s="51"/>
      <c r="D134" s="51"/>
      <c r="E134" s="51"/>
      <c r="F134" s="51"/>
      <c r="G134" s="51"/>
      <c r="I134" s="51"/>
      <c r="J134" s="51"/>
      <c r="K134" s="51"/>
      <c r="L134" s="51"/>
      <c r="M134" s="51"/>
      <c r="N134" s="51"/>
      <c r="O134" s="51"/>
      <c r="Q134" s="51"/>
      <c r="R134" s="51"/>
      <c r="S134" s="51"/>
      <c r="T134" s="51"/>
      <c r="U134" s="51"/>
      <c r="V134" s="51"/>
      <c r="W134" s="51"/>
    </row>
    <row r="135" spans="2:23" s="11" customFormat="1" ht="12" customHeight="1" x14ac:dyDescent="0.2">
      <c r="B135" s="51"/>
      <c r="C135" s="51"/>
      <c r="D135" s="51"/>
      <c r="E135" s="51"/>
      <c r="F135" s="51"/>
      <c r="G135" s="51"/>
      <c r="I135" s="51"/>
      <c r="J135" s="51"/>
      <c r="K135" s="51"/>
      <c r="L135" s="51"/>
      <c r="M135" s="51"/>
      <c r="N135" s="51"/>
      <c r="O135" s="51"/>
      <c r="Q135" s="51"/>
      <c r="R135" s="51"/>
      <c r="S135" s="51"/>
      <c r="T135" s="51"/>
      <c r="U135" s="51"/>
      <c r="V135" s="51"/>
      <c r="W135" s="51"/>
    </row>
    <row r="136" spans="2:23" s="11" customFormat="1" ht="12" customHeight="1" x14ac:dyDescent="0.2">
      <c r="B136" s="51"/>
      <c r="C136" s="51"/>
      <c r="D136" s="51"/>
      <c r="E136" s="51"/>
      <c r="F136" s="51"/>
      <c r="G136" s="51"/>
      <c r="I136" s="51"/>
      <c r="J136" s="51"/>
      <c r="K136" s="51"/>
      <c r="L136" s="51"/>
      <c r="M136" s="51"/>
      <c r="N136" s="51"/>
      <c r="O136" s="51"/>
      <c r="Q136" s="51"/>
      <c r="R136" s="51"/>
      <c r="S136" s="51"/>
      <c r="T136" s="51"/>
      <c r="U136" s="51"/>
      <c r="V136" s="51"/>
      <c r="W136" s="51"/>
    </row>
    <row r="137" spans="2:23" s="11" customFormat="1" ht="12" customHeight="1" x14ac:dyDescent="0.2">
      <c r="B137" s="51"/>
      <c r="C137" s="51"/>
      <c r="D137" s="51"/>
      <c r="E137" s="51"/>
      <c r="F137" s="51"/>
      <c r="G137" s="51"/>
      <c r="I137" s="51"/>
      <c r="J137" s="51"/>
      <c r="K137" s="51"/>
      <c r="L137" s="51"/>
      <c r="M137" s="51"/>
      <c r="N137" s="51"/>
      <c r="O137" s="51"/>
      <c r="Q137" s="51"/>
      <c r="R137" s="51"/>
      <c r="S137" s="51"/>
      <c r="T137" s="51"/>
      <c r="U137" s="51"/>
      <c r="V137" s="51"/>
      <c r="W137" s="51"/>
    </row>
    <row r="138" spans="2:23" s="11" customFormat="1" ht="12" customHeight="1" x14ac:dyDescent="0.2">
      <c r="B138" s="51"/>
      <c r="C138" s="51"/>
      <c r="D138" s="51"/>
      <c r="E138" s="51"/>
      <c r="F138" s="51"/>
      <c r="G138" s="51"/>
      <c r="I138" s="51"/>
      <c r="J138" s="51"/>
      <c r="K138" s="51"/>
      <c r="L138" s="51"/>
      <c r="M138" s="51"/>
      <c r="N138" s="51"/>
      <c r="O138" s="51"/>
      <c r="Q138" s="51"/>
      <c r="R138" s="51"/>
      <c r="S138" s="51"/>
      <c r="T138" s="51"/>
      <c r="U138" s="51"/>
      <c r="V138" s="51"/>
      <c r="W138" s="51"/>
    </row>
    <row r="139" spans="2:23" s="11" customFormat="1" ht="12" customHeight="1" x14ac:dyDescent="0.2">
      <c r="B139" s="51"/>
      <c r="C139" s="51"/>
      <c r="D139" s="51"/>
      <c r="E139" s="51"/>
      <c r="F139" s="51"/>
      <c r="G139" s="51"/>
      <c r="I139" s="51"/>
      <c r="J139" s="51"/>
      <c r="K139" s="51"/>
      <c r="L139" s="51"/>
      <c r="M139" s="51"/>
      <c r="N139" s="51"/>
      <c r="O139" s="51"/>
      <c r="Q139" s="51"/>
      <c r="R139" s="51"/>
      <c r="S139" s="51"/>
      <c r="T139" s="51"/>
      <c r="U139" s="51"/>
      <c r="V139" s="51"/>
      <c r="W139" s="51"/>
    </row>
    <row r="140" spans="2:23" s="11" customFormat="1" ht="12" customHeight="1" x14ac:dyDescent="0.2">
      <c r="B140" s="51"/>
      <c r="C140" s="51"/>
      <c r="D140" s="51"/>
      <c r="E140" s="51"/>
      <c r="F140" s="51"/>
      <c r="G140" s="51"/>
      <c r="I140" s="51"/>
      <c r="J140" s="51"/>
      <c r="K140" s="51"/>
      <c r="L140" s="51"/>
      <c r="M140" s="51"/>
      <c r="N140" s="51"/>
      <c r="O140" s="51"/>
      <c r="Q140" s="51"/>
      <c r="R140" s="51"/>
      <c r="S140" s="51"/>
      <c r="T140" s="51"/>
      <c r="U140" s="51"/>
      <c r="V140" s="51"/>
      <c r="W140" s="51"/>
    </row>
    <row r="141" spans="2:23" s="11" customFormat="1" ht="12" customHeight="1" x14ac:dyDescent="0.2">
      <c r="B141" s="51"/>
      <c r="C141" s="51"/>
      <c r="D141" s="51"/>
      <c r="E141" s="51"/>
      <c r="F141" s="51"/>
      <c r="G141" s="51"/>
      <c r="I141" s="51"/>
      <c r="J141" s="51"/>
      <c r="K141" s="51"/>
      <c r="L141" s="51"/>
      <c r="M141" s="51"/>
      <c r="N141" s="51"/>
      <c r="O141" s="51"/>
      <c r="Q141" s="51"/>
      <c r="R141" s="51"/>
      <c r="S141" s="51"/>
      <c r="T141" s="51"/>
      <c r="U141" s="51"/>
      <c r="V141" s="51"/>
      <c r="W141" s="51"/>
    </row>
    <row r="142" spans="2:23" s="11" customFormat="1" ht="12" customHeight="1" x14ac:dyDescent="0.2">
      <c r="B142" s="51"/>
      <c r="C142" s="51"/>
      <c r="D142" s="51"/>
      <c r="E142" s="51"/>
      <c r="F142" s="51"/>
      <c r="G142" s="51"/>
      <c r="I142" s="51"/>
      <c r="J142" s="51"/>
      <c r="K142" s="51"/>
      <c r="L142" s="51"/>
      <c r="M142" s="51"/>
      <c r="N142" s="51"/>
      <c r="O142" s="51"/>
      <c r="Q142" s="51"/>
      <c r="R142" s="51"/>
      <c r="S142" s="51"/>
      <c r="T142" s="51"/>
      <c r="U142" s="51"/>
      <c r="V142" s="51"/>
      <c r="W142" s="51"/>
    </row>
    <row r="143" spans="2:23" s="11" customFormat="1" ht="12" customHeight="1" x14ac:dyDescent="0.2">
      <c r="B143" s="51"/>
      <c r="C143" s="51"/>
      <c r="D143" s="51"/>
      <c r="E143" s="51"/>
      <c r="F143" s="51"/>
      <c r="G143" s="51"/>
      <c r="I143" s="51"/>
      <c r="J143" s="51"/>
      <c r="K143" s="51"/>
      <c r="L143" s="51"/>
      <c r="M143" s="51"/>
      <c r="N143" s="51"/>
      <c r="O143" s="51"/>
      <c r="Q143" s="51"/>
      <c r="R143" s="51"/>
      <c r="S143" s="51"/>
      <c r="T143" s="51"/>
      <c r="U143" s="51"/>
      <c r="V143" s="51"/>
      <c r="W143" s="51"/>
    </row>
    <row r="144" spans="2:23" s="11" customFormat="1" ht="12" customHeight="1" x14ac:dyDescent="0.2">
      <c r="B144" s="51"/>
      <c r="C144" s="51"/>
      <c r="D144" s="51"/>
      <c r="E144" s="51"/>
      <c r="F144" s="51"/>
      <c r="G144" s="51"/>
      <c r="I144" s="51"/>
      <c r="J144" s="51"/>
      <c r="K144" s="51"/>
      <c r="L144" s="51"/>
      <c r="M144" s="51"/>
      <c r="N144" s="51"/>
      <c r="O144" s="51"/>
      <c r="Q144" s="51"/>
      <c r="R144" s="51"/>
      <c r="S144" s="51"/>
      <c r="T144" s="51"/>
      <c r="U144" s="51"/>
      <c r="V144" s="51"/>
      <c r="W144" s="51"/>
    </row>
    <row r="145" spans="2:23" s="11" customFormat="1" ht="12" customHeight="1" x14ac:dyDescent="0.2">
      <c r="B145" s="51"/>
      <c r="C145" s="51"/>
      <c r="D145" s="51"/>
      <c r="E145" s="51"/>
      <c r="F145" s="51"/>
      <c r="G145" s="51"/>
      <c r="I145" s="51"/>
      <c r="J145" s="51"/>
      <c r="K145" s="51"/>
      <c r="L145" s="51"/>
      <c r="M145" s="51"/>
      <c r="N145" s="51"/>
      <c r="O145" s="51"/>
      <c r="Q145" s="51"/>
      <c r="R145" s="51"/>
      <c r="S145" s="51"/>
      <c r="T145" s="51"/>
      <c r="U145" s="51"/>
      <c r="V145" s="51"/>
      <c r="W145" s="51"/>
    </row>
    <row r="146" spans="2:23" s="11" customFormat="1" ht="12" customHeight="1" x14ac:dyDescent="0.2">
      <c r="B146" s="51"/>
      <c r="C146" s="51"/>
      <c r="D146" s="51"/>
      <c r="E146" s="51"/>
      <c r="F146" s="51"/>
      <c r="G146" s="51"/>
      <c r="I146" s="51"/>
      <c r="J146" s="51"/>
      <c r="K146" s="51"/>
      <c r="L146" s="51"/>
      <c r="M146" s="51"/>
      <c r="N146" s="51"/>
      <c r="O146" s="51"/>
      <c r="Q146" s="51"/>
      <c r="R146" s="51"/>
      <c r="S146" s="51"/>
      <c r="T146" s="51"/>
      <c r="U146" s="51"/>
      <c r="V146" s="51"/>
      <c r="W146" s="51"/>
    </row>
    <row r="147" spans="2:23" s="11" customFormat="1" ht="12" customHeight="1" x14ac:dyDescent="0.2">
      <c r="B147" s="51"/>
      <c r="C147" s="51"/>
      <c r="D147" s="51"/>
      <c r="E147" s="51"/>
      <c r="F147" s="51"/>
      <c r="G147" s="51"/>
      <c r="I147" s="51"/>
      <c r="J147" s="51"/>
      <c r="K147" s="51"/>
      <c r="L147" s="51"/>
      <c r="M147" s="51"/>
      <c r="N147" s="51"/>
      <c r="O147" s="51"/>
      <c r="Q147" s="51"/>
      <c r="R147" s="51"/>
      <c r="S147" s="51"/>
      <c r="T147" s="51"/>
      <c r="U147" s="51"/>
      <c r="V147" s="51"/>
      <c r="W147" s="51"/>
    </row>
    <row r="148" spans="2:23" s="11" customFormat="1" ht="12" customHeight="1" x14ac:dyDescent="0.2">
      <c r="B148" s="51"/>
      <c r="C148" s="51"/>
      <c r="D148" s="51"/>
      <c r="E148" s="51"/>
      <c r="F148" s="51"/>
      <c r="G148" s="51"/>
      <c r="I148" s="51"/>
      <c r="J148" s="51"/>
      <c r="K148" s="51"/>
      <c r="L148" s="51"/>
      <c r="M148" s="51"/>
      <c r="N148" s="51"/>
      <c r="O148" s="51"/>
      <c r="Q148" s="51"/>
      <c r="R148" s="51"/>
      <c r="S148" s="51"/>
      <c r="T148" s="51"/>
      <c r="U148" s="51"/>
      <c r="V148" s="51"/>
      <c r="W148" s="51"/>
    </row>
    <row r="149" spans="2:23" s="11" customFormat="1" ht="12" customHeight="1" x14ac:dyDescent="0.2">
      <c r="B149" s="51"/>
      <c r="C149" s="51"/>
      <c r="D149" s="51"/>
      <c r="E149" s="51"/>
      <c r="F149" s="51"/>
      <c r="G149" s="51"/>
      <c r="I149" s="51"/>
      <c r="J149" s="51"/>
      <c r="K149" s="51"/>
      <c r="L149" s="51"/>
      <c r="M149" s="51"/>
      <c r="N149" s="51"/>
      <c r="O149" s="51"/>
      <c r="Q149" s="51"/>
      <c r="R149" s="51"/>
      <c r="S149" s="51"/>
      <c r="T149" s="51"/>
      <c r="U149" s="51"/>
      <c r="V149" s="51"/>
      <c r="W149" s="51"/>
    </row>
    <row r="150" spans="2:23" s="11" customFormat="1" ht="12" customHeight="1" x14ac:dyDescent="0.2">
      <c r="B150" s="51"/>
      <c r="C150" s="51"/>
      <c r="D150" s="51"/>
      <c r="E150" s="51"/>
      <c r="F150" s="51"/>
      <c r="G150" s="51"/>
      <c r="I150" s="51"/>
      <c r="J150" s="51"/>
      <c r="K150" s="51"/>
      <c r="L150" s="51"/>
      <c r="M150" s="51"/>
      <c r="N150" s="51"/>
      <c r="O150" s="51"/>
      <c r="Q150" s="51"/>
      <c r="R150" s="51"/>
      <c r="S150" s="51"/>
      <c r="T150" s="51"/>
      <c r="U150" s="51"/>
      <c r="V150" s="51"/>
      <c r="W150" s="51"/>
    </row>
    <row r="151" spans="2:23" s="11" customFormat="1" ht="12" customHeight="1" x14ac:dyDescent="0.2">
      <c r="B151" s="51"/>
      <c r="C151" s="51"/>
      <c r="D151" s="51"/>
      <c r="E151" s="51"/>
      <c r="F151" s="51"/>
      <c r="G151" s="51"/>
      <c r="I151" s="51"/>
      <c r="J151" s="51"/>
      <c r="K151" s="51"/>
      <c r="L151" s="51"/>
      <c r="M151" s="51"/>
      <c r="N151" s="51"/>
      <c r="O151" s="51"/>
      <c r="Q151" s="51"/>
      <c r="R151" s="51"/>
      <c r="S151" s="51"/>
      <c r="T151" s="51"/>
      <c r="U151" s="51"/>
      <c r="V151" s="51"/>
      <c r="W151" s="51"/>
    </row>
    <row r="152" spans="2:23" s="11" customFormat="1" ht="12" customHeight="1" x14ac:dyDescent="0.2">
      <c r="B152" s="51"/>
      <c r="C152" s="51"/>
      <c r="D152" s="51"/>
      <c r="E152" s="51"/>
      <c r="F152" s="51"/>
      <c r="G152" s="51"/>
      <c r="I152" s="51"/>
      <c r="J152" s="51"/>
      <c r="K152" s="51"/>
      <c r="L152" s="51"/>
      <c r="M152" s="51"/>
      <c r="N152" s="51"/>
      <c r="O152" s="51"/>
      <c r="Q152" s="51"/>
      <c r="R152" s="51"/>
      <c r="S152" s="51"/>
      <c r="T152" s="51"/>
      <c r="U152" s="51"/>
      <c r="V152" s="51"/>
      <c r="W152" s="51"/>
    </row>
    <row r="153" spans="2:23" s="11" customFormat="1" ht="12" customHeight="1" x14ac:dyDescent="0.2">
      <c r="B153" s="51"/>
      <c r="C153" s="51"/>
      <c r="D153" s="51"/>
      <c r="E153" s="51"/>
      <c r="F153" s="51"/>
      <c r="G153" s="51"/>
      <c r="I153" s="51"/>
      <c r="J153" s="51"/>
      <c r="K153" s="51"/>
      <c r="L153" s="51"/>
      <c r="M153" s="51"/>
      <c r="N153" s="51"/>
      <c r="O153" s="51"/>
      <c r="Q153" s="51"/>
      <c r="R153" s="51"/>
      <c r="S153" s="51"/>
      <c r="T153" s="51"/>
      <c r="U153" s="51"/>
      <c r="V153" s="51"/>
      <c r="W153" s="51"/>
    </row>
    <row r="154" spans="2:23" s="11" customFormat="1" ht="12" customHeight="1" x14ac:dyDescent="0.2">
      <c r="B154" s="51"/>
      <c r="C154" s="51"/>
      <c r="D154" s="51"/>
      <c r="E154" s="51"/>
      <c r="F154" s="51"/>
      <c r="G154" s="51"/>
      <c r="I154" s="51"/>
      <c r="J154" s="51"/>
      <c r="K154" s="51"/>
      <c r="L154" s="51"/>
      <c r="M154" s="51"/>
      <c r="N154" s="51"/>
      <c r="O154" s="51"/>
      <c r="Q154" s="51"/>
      <c r="R154" s="51"/>
      <c r="S154" s="51"/>
      <c r="T154" s="51"/>
      <c r="U154" s="51"/>
      <c r="V154" s="51"/>
      <c r="W154" s="51"/>
    </row>
  </sheetData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>&amp;C1-&amp;P+31</oddFooter>
  </headerFooter>
  <colBreaks count="2" manualBreakCount="2">
    <brk id="7" max="1048575" man="1"/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3"/>
  <sheetViews>
    <sheetView topLeftCell="A2" zoomScale="75" zoomScaleSheetLayoutView="100" workbookViewId="0">
      <selection activeCell="B1" sqref="B1"/>
    </sheetView>
  </sheetViews>
  <sheetFormatPr defaultRowHeight="12" customHeight="1" x14ac:dyDescent="0.2"/>
  <cols>
    <col min="1" max="1" width="12.85546875" style="3" customWidth="1"/>
    <col min="2" max="2" width="12.42578125" style="37" customWidth="1"/>
    <col min="3" max="3" width="12.140625" style="37" customWidth="1"/>
    <col min="4" max="4" width="11.85546875" style="37" customWidth="1"/>
    <col min="5" max="5" width="11.5703125" style="37" customWidth="1"/>
    <col min="6" max="6" width="12.28515625" style="37" customWidth="1"/>
    <col min="7" max="7" width="10.7109375" style="37" customWidth="1"/>
    <col min="8" max="8" width="12.42578125" style="3" customWidth="1"/>
    <col min="9" max="9" width="11.7109375" style="37" customWidth="1"/>
    <col min="10" max="10" width="11.28515625" style="37" customWidth="1"/>
    <col min="11" max="12" width="10.85546875" style="37" customWidth="1"/>
    <col min="13" max="14" width="10.5703125" style="37" customWidth="1"/>
    <col min="15" max="15" width="9.7109375" style="37" customWidth="1"/>
    <col min="16" max="16" width="12.7109375" style="3" customWidth="1"/>
    <col min="17" max="17" width="11.7109375" style="37" customWidth="1"/>
    <col min="18" max="18" width="11.140625" style="37" customWidth="1"/>
    <col min="19" max="19" width="10.85546875" style="37" customWidth="1"/>
    <col min="20" max="20" width="10.7109375" style="37" customWidth="1"/>
    <col min="21" max="21" width="10.28515625" style="37" customWidth="1"/>
    <col min="22" max="22" width="11.140625" style="37" customWidth="1"/>
    <col min="23" max="23" width="9.140625" style="37"/>
    <col min="24" max="61" width="9.140625" style="11"/>
    <col min="62" max="16384" width="9.140625" style="3"/>
  </cols>
  <sheetData>
    <row r="1" spans="1:61" s="7" customFormat="1" ht="12" customHeight="1" x14ac:dyDescent="0.2">
      <c r="A1" s="8" t="s">
        <v>0</v>
      </c>
      <c r="B1" s="8"/>
      <c r="C1" s="8"/>
      <c r="D1" s="8"/>
      <c r="E1" s="8"/>
      <c r="F1" s="8"/>
      <c r="G1" s="8"/>
      <c r="H1" s="8" t="s">
        <v>0</v>
      </c>
      <c r="I1" s="8"/>
      <c r="J1" s="8"/>
      <c r="K1" s="8"/>
      <c r="L1" s="8"/>
      <c r="M1" s="8"/>
      <c r="N1" s="8"/>
      <c r="O1" s="8"/>
      <c r="P1" s="8" t="s">
        <v>0</v>
      </c>
      <c r="Q1" s="8"/>
      <c r="R1" s="8"/>
      <c r="S1" s="8"/>
      <c r="T1" s="8"/>
      <c r="U1" s="8"/>
      <c r="V1" s="8"/>
      <c r="W1" s="8"/>
      <c r="X1" s="10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</row>
    <row r="2" spans="1:61" s="7" customFormat="1" ht="12" customHeight="1" x14ac:dyDescent="0.2">
      <c r="A2" s="22" t="s">
        <v>1</v>
      </c>
      <c r="B2" s="8"/>
      <c r="C2" s="8"/>
      <c r="D2" s="8"/>
      <c r="E2" s="8"/>
      <c r="F2" s="8"/>
      <c r="G2" s="8"/>
      <c r="H2" s="22" t="s">
        <v>1</v>
      </c>
      <c r="I2" s="8"/>
      <c r="J2" s="8"/>
      <c r="K2" s="8"/>
      <c r="L2" s="8"/>
      <c r="M2" s="8"/>
      <c r="N2" s="8"/>
      <c r="O2" s="8"/>
      <c r="P2" s="22" t="s">
        <v>1</v>
      </c>
      <c r="Q2" s="8"/>
      <c r="R2" s="8"/>
      <c r="S2" s="8"/>
      <c r="T2" s="8"/>
      <c r="U2" s="8"/>
      <c r="V2" s="8"/>
      <c r="W2" s="8"/>
      <c r="X2" s="10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s="7" customFormat="1" ht="12" customHeight="1" x14ac:dyDescent="0.2">
      <c r="A3" s="22" t="s">
        <v>2</v>
      </c>
      <c r="B3" s="8"/>
      <c r="C3" s="8"/>
      <c r="D3" s="8"/>
      <c r="E3" s="8"/>
      <c r="F3" s="8"/>
      <c r="G3" s="8"/>
      <c r="H3" s="22" t="s">
        <v>2</v>
      </c>
      <c r="I3" s="8"/>
      <c r="J3" s="8"/>
      <c r="K3" s="8"/>
      <c r="L3" s="8"/>
      <c r="M3" s="8"/>
      <c r="N3" s="8"/>
      <c r="O3" s="8"/>
      <c r="P3" s="22" t="s">
        <v>43</v>
      </c>
      <c r="Q3" s="8"/>
      <c r="R3" s="8"/>
      <c r="S3" s="8"/>
      <c r="T3" s="8"/>
      <c r="U3" s="8"/>
      <c r="V3" s="8"/>
      <c r="W3" s="8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s="1" customFormat="1" ht="12" customHeight="1" x14ac:dyDescent="0.2">
      <c r="A4" s="22" t="s">
        <v>3</v>
      </c>
      <c r="B4" s="22"/>
      <c r="C4" s="22"/>
      <c r="D4" s="22"/>
      <c r="E4" s="22"/>
      <c r="F4" s="22"/>
      <c r="G4" s="22"/>
      <c r="H4" s="22" t="s">
        <v>3</v>
      </c>
      <c r="I4" s="22"/>
      <c r="J4" s="22"/>
      <c r="K4" s="22"/>
      <c r="L4" s="22"/>
      <c r="M4" s="22"/>
      <c r="N4" s="22"/>
      <c r="O4" s="22"/>
      <c r="P4" s="22" t="s">
        <v>3</v>
      </c>
      <c r="Q4" s="22"/>
      <c r="R4" s="22"/>
      <c r="S4" s="22"/>
      <c r="T4" s="22"/>
      <c r="U4" s="22"/>
      <c r="V4" s="22"/>
      <c r="W4" s="22"/>
      <c r="X4" s="13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ht="12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12"/>
    </row>
    <row r="6" spans="1:61" ht="12" customHeight="1" x14ac:dyDescent="0.2">
      <c r="A6" s="23"/>
      <c r="B6" s="34">
        <v>1980</v>
      </c>
      <c r="C6" s="34"/>
      <c r="D6" s="34"/>
      <c r="E6" s="34"/>
      <c r="F6" s="34"/>
      <c r="G6" s="35"/>
      <c r="H6" s="23"/>
      <c r="I6" s="34">
        <v>1990</v>
      </c>
      <c r="J6" s="34"/>
      <c r="K6" s="34"/>
      <c r="L6" s="34"/>
      <c r="M6" s="34"/>
      <c r="N6" s="34"/>
      <c r="O6" s="35"/>
      <c r="P6" s="24"/>
      <c r="Q6" s="34">
        <v>1995</v>
      </c>
      <c r="R6" s="34"/>
      <c r="S6" s="34"/>
      <c r="T6" s="34"/>
      <c r="U6" s="34"/>
      <c r="V6" s="34"/>
      <c r="W6" s="35"/>
      <c r="X6" s="12"/>
    </row>
    <row r="7" spans="1:61" ht="12" customHeight="1" x14ac:dyDescent="0.2">
      <c r="A7" s="5" t="s">
        <v>9</v>
      </c>
      <c r="B7" s="25" t="s">
        <v>4</v>
      </c>
      <c r="C7" s="26" t="s">
        <v>5</v>
      </c>
      <c r="D7" s="26"/>
      <c r="E7" s="26"/>
      <c r="F7" s="26" t="s">
        <v>6</v>
      </c>
      <c r="G7" s="26" t="s">
        <v>7</v>
      </c>
      <c r="H7" s="5" t="s">
        <v>9</v>
      </c>
      <c r="I7" s="25" t="s">
        <v>4</v>
      </c>
      <c r="J7" s="26" t="s">
        <v>5</v>
      </c>
      <c r="K7" s="26"/>
      <c r="L7" s="26"/>
      <c r="M7" s="26" t="s">
        <v>6</v>
      </c>
      <c r="N7" s="27" t="s">
        <v>8</v>
      </c>
      <c r="O7" s="26" t="s">
        <v>7</v>
      </c>
      <c r="P7" s="5" t="s">
        <v>9</v>
      </c>
      <c r="Q7" s="25" t="s">
        <v>4</v>
      </c>
      <c r="R7" s="26" t="s">
        <v>5</v>
      </c>
      <c r="S7" s="26"/>
      <c r="T7" s="26"/>
      <c r="U7" s="26" t="s">
        <v>6</v>
      </c>
      <c r="V7" s="26" t="s">
        <v>8</v>
      </c>
      <c r="W7" s="26" t="s">
        <v>7</v>
      </c>
      <c r="X7" s="12"/>
    </row>
    <row r="8" spans="1:61" ht="12" customHeight="1" x14ac:dyDescent="0.2">
      <c r="A8" s="5" t="s">
        <v>16</v>
      </c>
      <c r="B8" s="28" t="s">
        <v>10</v>
      </c>
      <c r="C8" s="5" t="s">
        <v>11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16</v>
      </c>
      <c r="I8" s="28" t="s">
        <v>10</v>
      </c>
      <c r="J8" s="5" t="s">
        <v>11</v>
      </c>
      <c r="K8" s="5" t="s">
        <v>11</v>
      </c>
      <c r="L8" s="5" t="s">
        <v>12</v>
      </c>
      <c r="M8" s="5" t="s">
        <v>13</v>
      </c>
      <c r="N8" s="29" t="s">
        <v>15</v>
      </c>
      <c r="O8" s="5" t="s">
        <v>14</v>
      </c>
      <c r="P8" s="5" t="s">
        <v>16</v>
      </c>
      <c r="Q8" s="28" t="s">
        <v>10</v>
      </c>
      <c r="R8" s="5" t="s">
        <v>11</v>
      </c>
      <c r="S8" s="5" t="s">
        <v>11</v>
      </c>
      <c r="T8" s="5" t="s">
        <v>12</v>
      </c>
      <c r="U8" s="5" t="s">
        <v>13</v>
      </c>
      <c r="V8" s="5" t="s">
        <v>15</v>
      </c>
      <c r="W8" s="5" t="s">
        <v>14</v>
      </c>
      <c r="X8" s="12"/>
    </row>
    <row r="9" spans="1:61" ht="12" customHeight="1" x14ac:dyDescent="0.2">
      <c r="A9" s="59"/>
      <c r="B9" s="30" t="s">
        <v>17</v>
      </c>
      <c r="C9" s="4" t="s">
        <v>18</v>
      </c>
      <c r="D9" s="4"/>
      <c r="E9" s="4"/>
      <c r="F9" s="4"/>
      <c r="G9" s="4"/>
      <c r="H9" s="59"/>
      <c r="I9" s="30" t="s">
        <v>17</v>
      </c>
      <c r="J9" s="4" t="s">
        <v>18</v>
      </c>
      <c r="K9" s="4"/>
      <c r="L9" s="4"/>
      <c r="M9" s="4"/>
      <c r="N9" s="31"/>
      <c r="O9" s="4"/>
      <c r="P9" s="59"/>
      <c r="Q9" s="30" t="s">
        <v>17</v>
      </c>
      <c r="R9" s="4" t="s">
        <v>18</v>
      </c>
      <c r="S9" s="4"/>
      <c r="T9" s="4"/>
      <c r="U9" s="4"/>
      <c r="V9" s="4"/>
      <c r="W9" s="4"/>
      <c r="X9" s="12"/>
    </row>
    <row r="10" spans="1:61" ht="12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12"/>
    </row>
    <row r="11" spans="1:61" ht="12" customHeight="1" x14ac:dyDescent="0.2">
      <c r="A11" s="40" t="s">
        <v>44</v>
      </c>
      <c r="B11" s="40"/>
      <c r="C11" s="40"/>
      <c r="D11" s="40"/>
      <c r="E11" s="40"/>
      <c r="F11" s="40"/>
      <c r="G11" s="40"/>
      <c r="H11" s="40" t="s">
        <v>44</v>
      </c>
      <c r="I11" s="40"/>
      <c r="J11" s="40"/>
      <c r="K11" s="40"/>
      <c r="L11" s="40"/>
      <c r="M11" s="40"/>
      <c r="N11" s="40"/>
      <c r="O11" s="40"/>
      <c r="P11" s="40" t="s">
        <v>44</v>
      </c>
      <c r="Q11" s="40"/>
      <c r="R11" s="40"/>
      <c r="S11" s="40"/>
      <c r="T11" s="40"/>
      <c r="U11" s="40"/>
      <c r="V11" s="40"/>
      <c r="W11" s="40"/>
      <c r="X11" s="12"/>
    </row>
    <row r="12" spans="1:61" ht="12" customHeight="1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12"/>
    </row>
    <row r="13" spans="1:61" ht="12" customHeight="1" x14ac:dyDescent="0.2">
      <c r="A13" s="54" t="s">
        <v>20</v>
      </c>
      <c r="B13" s="46">
        <f t="shared" ref="B13:G13" si="0">SUM(B15:B28)</f>
        <v>74585</v>
      </c>
      <c r="C13" s="46">
        <f t="shared" si="0"/>
        <v>32790</v>
      </c>
      <c r="D13" s="46">
        <f t="shared" si="0"/>
        <v>36230</v>
      </c>
      <c r="E13" s="46">
        <f t="shared" si="0"/>
        <v>4779</v>
      </c>
      <c r="F13" s="46">
        <f t="shared" si="0"/>
        <v>705</v>
      </c>
      <c r="G13" s="46">
        <f t="shared" si="0"/>
        <v>81</v>
      </c>
      <c r="H13" s="54" t="s">
        <v>20</v>
      </c>
      <c r="I13" s="46">
        <f t="shared" ref="I13:O13" si="1">SUM(I15:I28)</f>
        <v>84141</v>
      </c>
      <c r="J13" s="46">
        <f t="shared" si="1"/>
        <v>39063</v>
      </c>
      <c r="K13" s="46">
        <f t="shared" si="1"/>
        <v>39012</v>
      </c>
      <c r="L13" s="46">
        <f t="shared" si="1"/>
        <v>5097</v>
      </c>
      <c r="M13" s="46">
        <f t="shared" si="1"/>
        <v>683</v>
      </c>
      <c r="N13" s="46">
        <f t="shared" si="1"/>
        <v>44</v>
      </c>
      <c r="O13" s="46">
        <f t="shared" si="1"/>
        <v>242</v>
      </c>
      <c r="P13" s="54" t="s">
        <v>20</v>
      </c>
      <c r="Q13" s="46">
        <f>SUM(Q15:Q28)</f>
        <v>94199</v>
      </c>
      <c r="R13" s="46">
        <v>44542</v>
      </c>
      <c r="S13" s="46">
        <v>43347</v>
      </c>
      <c r="T13" s="46">
        <v>5292</v>
      </c>
      <c r="U13" s="46">
        <v>563</v>
      </c>
      <c r="V13" s="46">
        <v>234</v>
      </c>
      <c r="W13" s="46">
        <v>221</v>
      </c>
      <c r="X13" s="12"/>
    </row>
    <row r="14" spans="1:61" ht="12" customHeight="1" x14ac:dyDescent="0.2">
      <c r="A14" s="12"/>
      <c r="B14" s="46"/>
      <c r="C14" s="46"/>
      <c r="D14" s="46"/>
      <c r="E14" s="46"/>
      <c r="F14" s="46"/>
      <c r="G14" s="46"/>
      <c r="H14" s="12"/>
      <c r="I14" s="46"/>
      <c r="J14" s="46"/>
      <c r="K14" s="46"/>
      <c r="L14" s="46"/>
      <c r="M14" s="46"/>
      <c r="N14" s="46"/>
      <c r="O14" s="46"/>
      <c r="P14" s="12"/>
      <c r="Q14" s="46"/>
      <c r="R14" s="46"/>
      <c r="S14" s="46"/>
      <c r="T14" s="46"/>
      <c r="U14" s="46"/>
      <c r="V14" s="46"/>
      <c r="W14" s="46"/>
      <c r="X14" s="12"/>
    </row>
    <row r="15" spans="1:61" ht="12" customHeight="1" x14ac:dyDescent="0.2">
      <c r="A15" s="55" t="s">
        <v>21</v>
      </c>
      <c r="B15" s="42">
        <f t="shared" ref="B15:G28" si="2">SUM(B32,B49)</f>
        <v>12823</v>
      </c>
      <c r="C15" s="42">
        <f t="shared" si="2"/>
        <v>12768</v>
      </c>
      <c r="D15" s="42">
        <f t="shared" si="2"/>
        <v>44</v>
      </c>
      <c r="E15" s="42">
        <f t="shared" si="2"/>
        <v>11</v>
      </c>
      <c r="F15" s="42">
        <f t="shared" si="2"/>
        <v>0</v>
      </c>
      <c r="G15" s="42">
        <f t="shared" si="2"/>
        <v>0</v>
      </c>
      <c r="H15" s="55" t="s">
        <v>21</v>
      </c>
      <c r="I15" s="42">
        <f t="shared" ref="I15:O28" si="3">SUM(I32,I49)</f>
        <v>13914</v>
      </c>
      <c r="J15" s="42">
        <f t="shared" si="3"/>
        <v>13757</v>
      </c>
      <c r="K15" s="42">
        <f t="shared" si="3"/>
        <v>76</v>
      </c>
      <c r="L15" s="42">
        <f t="shared" si="3"/>
        <v>12</v>
      </c>
      <c r="M15" s="42">
        <f t="shared" si="3"/>
        <v>8</v>
      </c>
      <c r="N15" s="42">
        <f t="shared" si="3"/>
        <v>0</v>
      </c>
      <c r="O15" s="42">
        <f t="shared" si="3"/>
        <v>61</v>
      </c>
      <c r="P15" s="55" t="s">
        <v>21</v>
      </c>
      <c r="Q15" s="42">
        <f t="shared" ref="Q15:Q28" si="4">SUM(Q32,Q49)</f>
        <v>15744</v>
      </c>
      <c r="R15" s="60">
        <v>16.5</v>
      </c>
      <c r="S15" s="60">
        <v>0.13</v>
      </c>
      <c r="T15" s="60">
        <v>0.01</v>
      </c>
      <c r="U15" s="60">
        <v>0.01</v>
      </c>
      <c r="V15" s="42">
        <f>SUM(V32,V49)</f>
        <v>0</v>
      </c>
      <c r="W15" s="60">
        <v>0.06</v>
      </c>
      <c r="X15" s="12"/>
    </row>
    <row r="16" spans="1:61" ht="12" customHeight="1" x14ac:dyDescent="0.2">
      <c r="A16" s="55" t="s">
        <v>22</v>
      </c>
      <c r="B16" s="42">
        <f t="shared" si="2"/>
        <v>11778</v>
      </c>
      <c r="C16" s="42">
        <f t="shared" si="2"/>
        <v>10916</v>
      </c>
      <c r="D16" s="42">
        <f t="shared" si="2"/>
        <v>831</v>
      </c>
      <c r="E16" s="42">
        <f t="shared" si="2"/>
        <v>11</v>
      </c>
      <c r="F16" s="42">
        <f t="shared" si="2"/>
        <v>9</v>
      </c>
      <c r="G16" s="42">
        <f t="shared" si="2"/>
        <v>11</v>
      </c>
      <c r="H16" s="55" t="s">
        <v>22</v>
      </c>
      <c r="I16" s="42">
        <f t="shared" si="3"/>
        <v>12197</v>
      </c>
      <c r="J16" s="42">
        <f t="shared" si="3"/>
        <v>11382</v>
      </c>
      <c r="K16" s="42">
        <f t="shared" si="3"/>
        <v>753</v>
      </c>
      <c r="L16" s="42">
        <f t="shared" si="3"/>
        <v>10</v>
      </c>
      <c r="M16" s="42">
        <f t="shared" si="3"/>
        <v>6</v>
      </c>
      <c r="N16" s="42">
        <f t="shared" si="3"/>
        <v>0</v>
      </c>
      <c r="O16" s="42">
        <f t="shared" si="3"/>
        <v>46</v>
      </c>
      <c r="P16" s="55" t="s">
        <v>22</v>
      </c>
      <c r="Q16" s="42">
        <f t="shared" si="4"/>
        <v>13391</v>
      </c>
      <c r="R16" s="60">
        <v>13.42</v>
      </c>
      <c r="S16" s="60">
        <v>0.7</v>
      </c>
      <c r="T16" s="60">
        <v>0.02</v>
      </c>
      <c r="U16" s="60">
        <v>0.01</v>
      </c>
      <c r="V16" s="60">
        <v>0.01</v>
      </c>
      <c r="W16" s="60">
        <v>0.05</v>
      </c>
      <c r="X16" s="12"/>
    </row>
    <row r="17" spans="1:24" ht="12" customHeight="1" x14ac:dyDescent="0.2">
      <c r="A17" s="55" t="s">
        <v>23</v>
      </c>
      <c r="B17" s="42">
        <f t="shared" si="2"/>
        <v>9042</v>
      </c>
      <c r="C17" s="42">
        <f t="shared" si="2"/>
        <v>5515</v>
      </c>
      <c r="D17" s="42">
        <f t="shared" si="2"/>
        <v>3443</v>
      </c>
      <c r="E17" s="42">
        <f t="shared" si="2"/>
        <v>30</v>
      </c>
      <c r="F17" s="42">
        <f t="shared" si="2"/>
        <v>40</v>
      </c>
      <c r="G17" s="42">
        <f t="shared" si="2"/>
        <v>14</v>
      </c>
      <c r="H17" s="55" t="s">
        <v>23</v>
      </c>
      <c r="I17" s="42">
        <f t="shared" si="3"/>
        <v>10907</v>
      </c>
      <c r="J17" s="42">
        <f t="shared" si="3"/>
        <v>7345</v>
      </c>
      <c r="K17" s="42">
        <f t="shared" si="3"/>
        <v>3443</v>
      </c>
      <c r="L17" s="42">
        <f t="shared" si="3"/>
        <v>30</v>
      </c>
      <c r="M17" s="42">
        <f t="shared" si="3"/>
        <v>37</v>
      </c>
      <c r="N17" s="42">
        <f t="shared" si="3"/>
        <v>5</v>
      </c>
      <c r="O17" s="42">
        <f t="shared" si="3"/>
        <v>47</v>
      </c>
      <c r="P17" s="55" t="s">
        <v>23</v>
      </c>
      <c r="Q17" s="42">
        <f t="shared" si="4"/>
        <v>11054</v>
      </c>
      <c r="R17" s="60">
        <v>8.2899999999999991</v>
      </c>
      <c r="S17" s="60">
        <v>0.3</v>
      </c>
      <c r="T17" s="60">
        <v>0.04</v>
      </c>
      <c r="U17" s="60">
        <v>0.03</v>
      </c>
      <c r="V17" s="60">
        <v>0.03</v>
      </c>
      <c r="W17" s="60">
        <v>0.05</v>
      </c>
      <c r="X17" s="12"/>
    </row>
    <row r="18" spans="1:24" ht="12" customHeight="1" x14ac:dyDescent="0.2">
      <c r="A18" s="55" t="s">
        <v>24</v>
      </c>
      <c r="B18" s="42">
        <f t="shared" si="2"/>
        <v>6942</v>
      </c>
      <c r="C18" s="42">
        <f t="shared" si="2"/>
        <v>1938</v>
      </c>
      <c r="D18" s="42">
        <f t="shared" si="2"/>
        <v>4903</v>
      </c>
      <c r="E18" s="42">
        <f t="shared" si="2"/>
        <v>30</v>
      </c>
      <c r="F18" s="42">
        <f t="shared" si="2"/>
        <v>66</v>
      </c>
      <c r="G18" s="42">
        <f t="shared" si="2"/>
        <v>5</v>
      </c>
      <c r="H18" s="55" t="s">
        <v>24</v>
      </c>
      <c r="I18" s="42">
        <f t="shared" si="3"/>
        <v>8867</v>
      </c>
      <c r="J18" s="42">
        <f t="shared" si="3"/>
        <v>3447</v>
      </c>
      <c r="K18" s="42">
        <f t="shared" si="3"/>
        <v>5270</v>
      </c>
      <c r="L18" s="42">
        <f t="shared" si="3"/>
        <v>67</v>
      </c>
      <c r="M18" s="42">
        <f t="shared" si="3"/>
        <v>50</v>
      </c>
      <c r="N18" s="42">
        <f t="shared" si="3"/>
        <v>3</v>
      </c>
      <c r="O18" s="42">
        <f t="shared" si="3"/>
        <v>30</v>
      </c>
      <c r="P18" s="55" t="s">
        <v>24</v>
      </c>
      <c r="Q18" s="42">
        <f t="shared" si="4"/>
        <v>10595</v>
      </c>
      <c r="R18" s="60">
        <v>4.66</v>
      </c>
      <c r="S18" s="60">
        <v>6.39</v>
      </c>
      <c r="T18" s="60">
        <v>0.09</v>
      </c>
      <c r="U18" s="60">
        <v>0.06</v>
      </c>
      <c r="V18" s="60">
        <v>0.03</v>
      </c>
      <c r="W18" s="60">
        <v>0.02</v>
      </c>
      <c r="X18" s="12"/>
    </row>
    <row r="19" spans="1:24" ht="12" customHeight="1" x14ac:dyDescent="0.2">
      <c r="A19" s="55" t="s">
        <v>25</v>
      </c>
      <c r="B19" s="42">
        <f t="shared" si="2"/>
        <v>5448</v>
      </c>
      <c r="C19" s="42">
        <f t="shared" si="2"/>
        <v>704</v>
      </c>
      <c r="D19" s="42">
        <f t="shared" si="2"/>
        <v>4600</v>
      </c>
      <c r="E19" s="42">
        <f t="shared" si="2"/>
        <v>77</v>
      </c>
      <c r="F19" s="42">
        <f t="shared" si="2"/>
        <v>55</v>
      </c>
      <c r="G19" s="42">
        <f t="shared" si="2"/>
        <v>12</v>
      </c>
      <c r="H19" s="55" t="s">
        <v>25</v>
      </c>
      <c r="I19" s="42">
        <f t="shared" si="3"/>
        <v>7083</v>
      </c>
      <c r="J19" s="42">
        <f t="shared" si="3"/>
        <v>1453</v>
      </c>
      <c r="K19" s="42">
        <f t="shared" si="3"/>
        <v>5420</v>
      </c>
      <c r="L19" s="42">
        <f t="shared" si="3"/>
        <v>107</v>
      </c>
      <c r="M19" s="42">
        <f t="shared" si="3"/>
        <v>82</v>
      </c>
      <c r="N19" s="42">
        <f t="shared" si="3"/>
        <v>7</v>
      </c>
      <c r="O19" s="42">
        <f t="shared" si="3"/>
        <v>14</v>
      </c>
      <c r="P19" s="55" t="s">
        <v>25</v>
      </c>
      <c r="Q19" s="42">
        <f t="shared" si="4"/>
        <v>8424</v>
      </c>
      <c r="R19" s="60">
        <v>1.99</v>
      </c>
      <c r="S19" s="60">
        <v>6.7</v>
      </c>
      <c r="T19" s="60">
        <v>0.15</v>
      </c>
      <c r="U19" s="60">
        <v>0.06</v>
      </c>
      <c r="V19" s="60">
        <v>0.03</v>
      </c>
      <c r="W19" s="60">
        <v>0.01</v>
      </c>
      <c r="X19" s="12"/>
    </row>
    <row r="20" spans="1:24" ht="12" customHeight="1" x14ac:dyDescent="0.2">
      <c r="A20" s="55" t="s">
        <v>26</v>
      </c>
      <c r="B20" s="42">
        <f t="shared" si="2"/>
        <v>4701</v>
      </c>
      <c r="C20" s="42">
        <f t="shared" si="2"/>
        <v>294</v>
      </c>
      <c r="D20" s="42">
        <f t="shared" si="2"/>
        <v>4174</v>
      </c>
      <c r="E20" s="42">
        <f t="shared" si="2"/>
        <v>163</v>
      </c>
      <c r="F20" s="42">
        <f t="shared" si="2"/>
        <v>65</v>
      </c>
      <c r="G20" s="42">
        <f t="shared" si="2"/>
        <v>5</v>
      </c>
      <c r="H20" s="55" t="s">
        <v>26</v>
      </c>
      <c r="I20" s="42">
        <f t="shared" si="3"/>
        <v>5528</v>
      </c>
      <c r="J20" s="42">
        <f t="shared" si="3"/>
        <v>623</v>
      </c>
      <c r="K20" s="42">
        <f t="shared" si="3"/>
        <v>4663</v>
      </c>
      <c r="L20" s="42">
        <f t="shared" si="3"/>
        <v>145</v>
      </c>
      <c r="M20" s="42">
        <f t="shared" si="3"/>
        <v>79</v>
      </c>
      <c r="N20" s="42">
        <f t="shared" si="3"/>
        <v>8</v>
      </c>
      <c r="O20" s="42">
        <f t="shared" si="3"/>
        <v>10</v>
      </c>
      <c r="P20" s="55" t="s">
        <v>26</v>
      </c>
      <c r="Q20" s="42">
        <f t="shared" si="4"/>
        <v>7521</v>
      </c>
      <c r="R20" s="60">
        <v>1.1000000000000001</v>
      </c>
      <c r="S20" s="60">
        <v>6.52</v>
      </c>
      <c r="T20" s="60">
        <v>0.25</v>
      </c>
      <c r="U20" s="60">
        <v>0.08</v>
      </c>
      <c r="V20" s="60">
        <v>0.02</v>
      </c>
      <c r="W20" s="60">
        <v>0.01</v>
      </c>
      <c r="X20" s="12"/>
    </row>
    <row r="21" spans="1:24" ht="12" customHeight="1" x14ac:dyDescent="0.2">
      <c r="A21" s="55" t="s">
        <v>27</v>
      </c>
      <c r="B21" s="42">
        <f t="shared" si="2"/>
        <v>4530</v>
      </c>
      <c r="C21" s="42">
        <f t="shared" si="2"/>
        <v>216</v>
      </c>
      <c r="D21" s="42">
        <f t="shared" si="2"/>
        <v>4003</v>
      </c>
      <c r="E21" s="42">
        <f t="shared" si="2"/>
        <v>233</v>
      </c>
      <c r="F21" s="42">
        <f t="shared" si="2"/>
        <v>73</v>
      </c>
      <c r="G21" s="42">
        <f t="shared" si="2"/>
        <v>5</v>
      </c>
      <c r="H21" s="55" t="s">
        <v>27</v>
      </c>
      <c r="I21" s="42">
        <f t="shared" si="3"/>
        <v>4563</v>
      </c>
      <c r="J21" s="42">
        <f t="shared" si="3"/>
        <v>332</v>
      </c>
      <c r="K21" s="42">
        <f t="shared" si="3"/>
        <v>3967</v>
      </c>
      <c r="L21" s="42">
        <f t="shared" si="3"/>
        <v>189</v>
      </c>
      <c r="M21" s="42">
        <f t="shared" si="3"/>
        <v>69</v>
      </c>
      <c r="N21" s="42">
        <f t="shared" si="3"/>
        <v>3</v>
      </c>
      <c r="O21" s="42">
        <f t="shared" si="3"/>
        <v>3</v>
      </c>
      <c r="P21" s="55" t="s">
        <v>27</v>
      </c>
      <c r="Q21" s="42">
        <f t="shared" si="4"/>
        <v>5376</v>
      </c>
      <c r="R21" s="60">
        <v>0.46</v>
      </c>
      <c r="S21" s="60">
        <v>4.8600000000000003</v>
      </c>
      <c r="T21" s="60">
        <v>0.26</v>
      </c>
      <c r="U21" s="60">
        <v>0.08</v>
      </c>
      <c r="V21" s="60">
        <v>0.04</v>
      </c>
      <c r="W21" s="60">
        <v>0.01</v>
      </c>
      <c r="X21" s="12"/>
    </row>
    <row r="22" spans="1:24" ht="12" customHeight="1" x14ac:dyDescent="0.2">
      <c r="A22" s="55" t="s">
        <v>28</v>
      </c>
      <c r="B22" s="42">
        <f t="shared" si="2"/>
        <v>4135</v>
      </c>
      <c r="C22" s="42">
        <f t="shared" si="2"/>
        <v>138</v>
      </c>
      <c r="D22" s="42">
        <f t="shared" si="2"/>
        <v>3643</v>
      </c>
      <c r="E22" s="42">
        <f t="shared" si="2"/>
        <v>285</v>
      </c>
      <c r="F22" s="42">
        <f t="shared" si="2"/>
        <v>64</v>
      </c>
      <c r="G22" s="42">
        <f t="shared" si="2"/>
        <v>5</v>
      </c>
      <c r="H22" s="55" t="s">
        <v>28</v>
      </c>
      <c r="I22" s="42">
        <f t="shared" si="3"/>
        <v>4100</v>
      </c>
      <c r="J22" s="42">
        <f t="shared" si="3"/>
        <v>201</v>
      </c>
      <c r="K22" s="42">
        <f t="shared" si="3"/>
        <v>3524</v>
      </c>
      <c r="L22" s="42">
        <f t="shared" si="3"/>
        <v>302</v>
      </c>
      <c r="M22" s="42">
        <f t="shared" si="3"/>
        <v>64</v>
      </c>
      <c r="N22" s="42">
        <f t="shared" si="3"/>
        <v>6</v>
      </c>
      <c r="O22" s="42">
        <f t="shared" si="3"/>
        <v>3</v>
      </c>
      <c r="P22" s="55" t="s">
        <v>28</v>
      </c>
      <c r="Q22" s="42">
        <f t="shared" si="4"/>
        <v>4651</v>
      </c>
      <c r="R22" s="60">
        <v>0.3</v>
      </c>
      <c r="S22" s="60">
        <v>4.22</v>
      </c>
      <c r="T22" s="60">
        <v>0.34</v>
      </c>
      <c r="U22" s="60">
        <v>0.06</v>
      </c>
      <c r="V22" s="60">
        <v>0.02</v>
      </c>
      <c r="W22" s="42">
        <f>SUM(W39,W56)</f>
        <v>0</v>
      </c>
      <c r="X22" s="12"/>
    </row>
    <row r="23" spans="1:24" ht="12" customHeight="1" x14ac:dyDescent="0.2">
      <c r="A23" s="55" t="s">
        <v>29</v>
      </c>
      <c r="B23" s="42">
        <f t="shared" si="2"/>
        <v>3547</v>
      </c>
      <c r="C23" s="42">
        <f t="shared" si="2"/>
        <v>113</v>
      </c>
      <c r="D23" s="42">
        <f t="shared" si="2"/>
        <v>2906</v>
      </c>
      <c r="E23" s="42">
        <f t="shared" si="2"/>
        <v>430</v>
      </c>
      <c r="F23" s="42">
        <f t="shared" si="2"/>
        <v>94</v>
      </c>
      <c r="G23" s="42">
        <f t="shared" si="2"/>
        <v>4</v>
      </c>
      <c r="H23" s="55" t="s">
        <v>29</v>
      </c>
      <c r="I23" s="42">
        <f t="shared" si="3"/>
        <v>4116</v>
      </c>
      <c r="J23" s="42">
        <f t="shared" si="3"/>
        <v>155</v>
      </c>
      <c r="K23" s="42">
        <f t="shared" si="3"/>
        <v>3437</v>
      </c>
      <c r="L23" s="42">
        <f t="shared" si="3"/>
        <v>439</v>
      </c>
      <c r="M23" s="42">
        <f t="shared" si="3"/>
        <v>77</v>
      </c>
      <c r="N23" s="42">
        <f t="shared" si="3"/>
        <v>4</v>
      </c>
      <c r="O23" s="42">
        <f t="shared" si="3"/>
        <v>4</v>
      </c>
      <c r="P23" s="55" t="s">
        <v>29</v>
      </c>
      <c r="Q23" s="42">
        <f t="shared" si="4"/>
        <v>3812</v>
      </c>
      <c r="R23" s="60">
        <v>0.16</v>
      </c>
      <c r="S23" s="60">
        <v>3.37</v>
      </c>
      <c r="T23" s="60">
        <v>0.43</v>
      </c>
      <c r="U23" s="60">
        <v>7.0000000000000007E-2</v>
      </c>
      <c r="V23" s="60">
        <v>0.01</v>
      </c>
      <c r="W23" s="42">
        <f>SUM(W40,W57)</f>
        <v>0</v>
      </c>
      <c r="X23" s="12"/>
    </row>
    <row r="24" spans="1:24" ht="12" customHeight="1" x14ac:dyDescent="0.2">
      <c r="A24" s="55" t="s">
        <v>30</v>
      </c>
      <c r="B24" s="42">
        <f t="shared" si="2"/>
        <v>3340</v>
      </c>
      <c r="C24" s="42">
        <f t="shared" si="2"/>
        <v>46</v>
      </c>
      <c r="D24" s="42">
        <f t="shared" si="2"/>
        <v>2532</v>
      </c>
      <c r="E24" s="42">
        <f t="shared" si="2"/>
        <v>683</v>
      </c>
      <c r="F24" s="42">
        <f t="shared" si="2"/>
        <v>79</v>
      </c>
      <c r="G24" s="42">
        <f t="shared" si="2"/>
        <v>0</v>
      </c>
      <c r="H24" s="55" t="s">
        <v>30</v>
      </c>
      <c r="I24" s="42">
        <f t="shared" si="3"/>
        <v>3666</v>
      </c>
      <c r="J24" s="42">
        <f t="shared" si="3"/>
        <v>116</v>
      </c>
      <c r="K24" s="42">
        <f t="shared" si="3"/>
        <v>2872</v>
      </c>
      <c r="L24" s="42">
        <f t="shared" si="3"/>
        <v>609</v>
      </c>
      <c r="M24" s="42">
        <f t="shared" si="3"/>
        <v>62</v>
      </c>
      <c r="N24" s="42">
        <f t="shared" si="3"/>
        <v>4</v>
      </c>
      <c r="O24" s="42">
        <f t="shared" si="3"/>
        <v>3</v>
      </c>
      <c r="P24" s="55" t="s">
        <v>30</v>
      </c>
      <c r="Q24" s="42">
        <f t="shared" si="4"/>
        <v>3516</v>
      </c>
      <c r="R24" s="60">
        <v>0.13</v>
      </c>
      <c r="S24" s="60">
        <v>3</v>
      </c>
      <c r="T24" s="60">
        <v>0.53</v>
      </c>
      <c r="U24" s="60">
        <v>0.05</v>
      </c>
      <c r="V24" s="60">
        <v>0.02</v>
      </c>
      <c r="W24" s="42">
        <f>SUM(W41,W58)</f>
        <v>0</v>
      </c>
      <c r="X24" s="12"/>
    </row>
    <row r="25" spans="1:24" ht="12" customHeight="1" x14ac:dyDescent="0.2">
      <c r="A25" s="55" t="s">
        <v>31</v>
      </c>
      <c r="B25" s="42">
        <f t="shared" si="2"/>
        <v>3547</v>
      </c>
      <c r="C25" s="42">
        <f t="shared" si="2"/>
        <v>53</v>
      </c>
      <c r="D25" s="42">
        <f t="shared" si="2"/>
        <v>2494</v>
      </c>
      <c r="E25" s="42">
        <f t="shared" si="2"/>
        <v>904</v>
      </c>
      <c r="F25" s="42">
        <f t="shared" si="2"/>
        <v>85</v>
      </c>
      <c r="G25" s="42">
        <f t="shared" si="2"/>
        <v>11</v>
      </c>
      <c r="H25" s="55" t="s">
        <v>31</v>
      </c>
      <c r="I25" s="42">
        <f t="shared" si="3"/>
        <v>3158</v>
      </c>
      <c r="J25" s="42">
        <f t="shared" si="3"/>
        <v>93</v>
      </c>
      <c r="K25" s="42">
        <f t="shared" si="3"/>
        <v>2261</v>
      </c>
      <c r="L25" s="42">
        <f t="shared" si="3"/>
        <v>744</v>
      </c>
      <c r="M25" s="42">
        <f t="shared" si="3"/>
        <v>55</v>
      </c>
      <c r="N25" s="42">
        <f t="shared" si="3"/>
        <v>1</v>
      </c>
      <c r="O25" s="42">
        <f t="shared" si="3"/>
        <v>4</v>
      </c>
      <c r="P25" s="55" t="s">
        <v>31</v>
      </c>
      <c r="Q25" s="42">
        <f t="shared" si="4"/>
        <v>3149</v>
      </c>
      <c r="R25" s="60">
        <v>0.1</v>
      </c>
      <c r="S25" s="60">
        <v>2.5</v>
      </c>
      <c r="T25" s="60">
        <v>0.7</v>
      </c>
      <c r="U25" s="60">
        <v>0.02</v>
      </c>
      <c r="V25" s="60">
        <v>0.01</v>
      </c>
      <c r="W25" s="60">
        <v>0.01</v>
      </c>
      <c r="X25" s="12"/>
    </row>
    <row r="26" spans="1:24" ht="12" customHeight="1" x14ac:dyDescent="0.2">
      <c r="A26" s="55" t="s">
        <v>32</v>
      </c>
      <c r="B26" s="42">
        <f t="shared" si="2"/>
        <v>2162</v>
      </c>
      <c r="C26" s="42">
        <f t="shared" si="2"/>
        <v>31</v>
      </c>
      <c r="D26" s="42">
        <f t="shared" si="2"/>
        <v>1341</v>
      </c>
      <c r="E26" s="42">
        <f t="shared" si="2"/>
        <v>755</v>
      </c>
      <c r="F26" s="42">
        <f t="shared" si="2"/>
        <v>35</v>
      </c>
      <c r="G26" s="42">
        <f t="shared" si="2"/>
        <v>0</v>
      </c>
      <c r="H26" s="55" t="s">
        <v>32</v>
      </c>
      <c r="I26" s="42">
        <f t="shared" si="3"/>
        <v>2562</v>
      </c>
      <c r="J26" s="42">
        <f t="shared" si="3"/>
        <v>64</v>
      </c>
      <c r="K26" s="42">
        <f t="shared" si="3"/>
        <v>1648</v>
      </c>
      <c r="L26" s="42">
        <f t="shared" si="3"/>
        <v>806</v>
      </c>
      <c r="M26" s="42">
        <f t="shared" si="3"/>
        <v>38</v>
      </c>
      <c r="N26" s="42">
        <f t="shared" si="3"/>
        <v>3</v>
      </c>
      <c r="O26" s="42">
        <f t="shared" si="3"/>
        <v>3</v>
      </c>
      <c r="P26" s="55" t="s">
        <v>32</v>
      </c>
      <c r="Q26" s="42">
        <f t="shared" si="4"/>
        <v>2578</v>
      </c>
      <c r="R26" s="60">
        <v>0.05</v>
      </c>
      <c r="S26" s="60">
        <v>1.89</v>
      </c>
      <c r="T26" s="60">
        <v>0.75</v>
      </c>
      <c r="U26" s="60">
        <v>0.03</v>
      </c>
      <c r="V26" s="60">
        <v>0.01</v>
      </c>
      <c r="W26" s="60">
        <v>0.01</v>
      </c>
      <c r="X26" s="12"/>
    </row>
    <row r="27" spans="1:24" ht="12" customHeight="1" x14ac:dyDescent="0.2">
      <c r="A27" s="55" t="s">
        <v>33</v>
      </c>
      <c r="B27" s="42">
        <f t="shared" si="2"/>
        <v>1350</v>
      </c>
      <c r="C27" s="42">
        <f t="shared" si="2"/>
        <v>23</v>
      </c>
      <c r="D27" s="42">
        <f t="shared" si="2"/>
        <v>750</v>
      </c>
      <c r="E27" s="42">
        <f t="shared" si="2"/>
        <v>550</v>
      </c>
      <c r="F27" s="42">
        <f t="shared" si="2"/>
        <v>18</v>
      </c>
      <c r="G27" s="42">
        <f t="shared" si="2"/>
        <v>9</v>
      </c>
      <c r="H27" s="55" t="s">
        <v>33</v>
      </c>
      <c r="I27" s="42">
        <f t="shared" si="3"/>
        <v>1851</v>
      </c>
      <c r="J27" s="42">
        <f t="shared" si="3"/>
        <v>40</v>
      </c>
      <c r="K27" s="42">
        <f t="shared" si="3"/>
        <v>1018</v>
      </c>
      <c r="L27" s="42">
        <f t="shared" si="3"/>
        <v>751</v>
      </c>
      <c r="M27" s="42">
        <f t="shared" si="3"/>
        <v>34</v>
      </c>
      <c r="N27" s="42">
        <f t="shared" si="3"/>
        <v>0</v>
      </c>
      <c r="O27" s="42">
        <f t="shared" si="3"/>
        <v>8</v>
      </c>
      <c r="P27" s="55" t="s">
        <v>33</v>
      </c>
      <c r="Q27" s="42">
        <f t="shared" si="4"/>
        <v>1827</v>
      </c>
      <c r="R27" s="60">
        <v>0.05</v>
      </c>
      <c r="S27" s="60">
        <v>1.1499999999999999</v>
      </c>
      <c r="T27" s="60">
        <v>0.71</v>
      </c>
      <c r="U27" s="60">
        <v>0.02</v>
      </c>
      <c r="V27" s="60">
        <v>0.01</v>
      </c>
      <c r="W27" s="42">
        <f>SUM(W44,W61)</f>
        <v>0</v>
      </c>
      <c r="X27" s="12"/>
    </row>
    <row r="28" spans="1:24" ht="12" customHeight="1" x14ac:dyDescent="0.2">
      <c r="A28" s="56" t="s">
        <v>34</v>
      </c>
      <c r="B28" s="42">
        <f t="shared" si="2"/>
        <v>1240</v>
      </c>
      <c r="C28" s="42">
        <f t="shared" si="2"/>
        <v>35</v>
      </c>
      <c r="D28" s="42">
        <f t="shared" si="2"/>
        <v>566</v>
      </c>
      <c r="E28" s="42">
        <f t="shared" si="2"/>
        <v>617</v>
      </c>
      <c r="F28" s="42">
        <f t="shared" si="2"/>
        <v>22</v>
      </c>
      <c r="G28" s="42">
        <f t="shared" si="2"/>
        <v>0</v>
      </c>
      <c r="H28" s="56" t="s">
        <v>34</v>
      </c>
      <c r="I28" s="42">
        <f t="shared" si="3"/>
        <v>1629</v>
      </c>
      <c r="J28" s="42">
        <f t="shared" si="3"/>
        <v>55</v>
      </c>
      <c r="K28" s="42">
        <f t="shared" si="3"/>
        <v>660</v>
      </c>
      <c r="L28" s="42">
        <f t="shared" si="3"/>
        <v>886</v>
      </c>
      <c r="M28" s="42">
        <f t="shared" si="3"/>
        <v>22</v>
      </c>
      <c r="N28" s="42">
        <f t="shared" si="3"/>
        <v>0</v>
      </c>
      <c r="O28" s="42">
        <f t="shared" si="3"/>
        <v>6</v>
      </c>
      <c r="P28" s="56" t="s">
        <v>34</v>
      </c>
      <c r="Q28" s="42">
        <f t="shared" si="4"/>
        <v>2561</v>
      </c>
      <c r="R28" s="60">
        <v>7.0000000000000007E-2</v>
      </c>
      <c r="S28" s="60">
        <v>1.27</v>
      </c>
      <c r="T28" s="60">
        <v>1.34</v>
      </c>
      <c r="U28" s="60">
        <v>0.02</v>
      </c>
      <c r="V28" s="42">
        <f>SUM(V45,V62)</f>
        <v>0</v>
      </c>
      <c r="W28" s="60">
        <v>0.01</v>
      </c>
      <c r="X28" s="12"/>
    </row>
    <row r="29" spans="1:24" ht="12" customHeight="1" x14ac:dyDescent="0.2">
      <c r="A29" s="40"/>
      <c r="B29" s="42"/>
      <c r="C29" s="42"/>
      <c r="D29" s="42"/>
      <c r="E29" s="42"/>
      <c r="F29" s="42"/>
      <c r="G29" s="42"/>
      <c r="H29" s="40"/>
      <c r="I29" s="42"/>
      <c r="J29" s="42"/>
      <c r="K29" s="42"/>
      <c r="L29" s="42"/>
      <c r="M29" s="42"/>
      <c r="N29" s="42"/>
      <c r="O29" s="42"/>
      <c r="P29" s="40"/>
      <c r="Q29" s="42"/>
      <c r="R29" s="42"/>
      <c r="S29" s="42"/>
      <c r="T29" s="42"/>
      <c r="U29" s="42"/>
      <c r="V29" s="42"/>
      <c r="W29" s="42"/>
      <c r="X29" s="12"/>
    </row>
    <row r="30" spans="1:24" ht="12" customHeight="1" x14ac:dyDescent="0.2">
      <c r="A30" s="54" t="s">
        <v>35</v>
      </c>
      <c r="B30" s="46">
        <f>SUM(B32:B45)</f>
        <v>36797</v>
      </c>
      <c r="C30" s="46">
        <f>SUM(C32:C45)</f>
        <v>17388</v>
      </c>
      <c r="D30" s="46">
        <f>SUM(D32:D45)</f>
        <v>18014</v>
      </c>
      <c r="E30" s="46">
        <f>SUM(E32:E45)</f>
        <v>1193</v>
      </c>
      <c r="F30" s="46">
        <f>SUM(F33:F45)</f>
        <v>184</v>
      </c>
      <c r="G30" s="46">
        <f>SUM(G34:G45)</f>
        <v>18</v>
      </c>
      <c r="H30" s="54" t="s">
        <v>35</v>
      </c>
      <c r="I30" s="46">
        <f t="shared" ref="I30:O30" si="5">SUM(I32:I45)</f>
        <v>42418</v>
      </c>
      <c r="J30" s="46">
        <f t="shared" si="5"/>
        <v>21445</v>
      </c>
      <c r="K30" s="46">
        <f t="shared" si="5"/>
        <v>19376</v>
      </c>
      <c r="L30" s="46">
        <f t="shared" si="5"/>
        <v>1290</v>
      </c>
      <c r="M30" s="46">
        <f t="shared" si="5"/>
        <v>178</v>
      </c>
      <c r="N30" s="46">
        <f t="shared" si="5"/>
        <v>8</v>
      </c>
      <c r="O30" s="46">
        <f t="shared" si="5"/>
        <v>121</v>
      </c>
      <c r="P30" s="54" t="s">
        <v>35</v>
      </c>
      <c r="Q30" s="46">
        <f>SUM(Q32:Q45)</f>
        <v>47809</v>
      </c>
      <c r="R30" s="46">
        <v>24518</v>
      </c>
      <c r="S30" s="46">
        <v>21574</v>
      </c>
      <c r="T30" s="46">
        <v>1361</v>
      </c>
      <c r="U30" s="46">
        <v>166</v>
      </c>
      <c r="V30" s="46">
        <v>104</v>
      </c>
      <c r="W30" s="46">
        <v>86</v>
      </c>
      <c r="X30" s="12"/>
    </row>
    <row r="31" spans="1:24" ht="12" customHeight="1" x14ac:dyDescent="0.2">
      <c r="A31" s="54"/>
      <c r="B31" s="46"/>
      <c r="C31" s="46"/>
      <c r="D31" s="46"/>
      <c r="E31" s="46"/>
      <c r="F31" s="46"/>
      <c r="G31" s="46"/>
      <c r="H31" s="54"/>
      <c r="I31" s="46"/>
      <c r="J31" s="46"/>
      <c r="K31" s="46"/>
      <c r="L31" s="46"/>
      <c r="M31" s="46"/>
      <c r="N31" s="46"/>
      <c r="O31" s="46"/>
      <c r="P31" s="12"/>
      <c r="Q31" s="46"/>
      <c r="R31" s="46"/>
      <c r="S31" s="46"/>
      <c r="T31" s="46"/>
      <c r="U31" s="46"/>
      <c r="V31" s="46"/>
      <c r="W31" s="46"/>
      <c r="X31" s="12"/>
    </row>
    <row r="32" spans="1:24" ht="12" customHeight="1" x14ac:dyDescent="0.2">
      <c r="A32" s="55" t="s">
        <v>21</v>
      </c>
      <c r="B32" s="42">
        <v>6604</v>
      </c>
      <c r="C32" s="42">
        <v>6595</v>
      </c>
      <c r="D32" s="42">
        <v>9</v>
      </c>
      <c r="E32" s="43">
        <v>0</v>
      </c>
      <c r="F32" s="43">
        <v>0</v>
      </c>
      <c r="G32" s="43">
        <v>0</v>
      </c>
      <c r="H32" s="55" t="s">
        <v>21</v>
      </c>
      <c r="I32" s="42">
        <v>7145</v>
      </c>
      <c r="J32" s="42">
        <v>7077</v>
      </c>
      <c r="K32" s="42">
        <v>24</v>
      </c>
      <c r="L32" s="42">
        <v>9</v>
      </c>
      <c r="M32" s="42">
        <v>1</v>
      </c>
      <c r="N32" s="43">
        <v>0</v>
      </c>
      <c r="O32" s="42">
        <v>34</v>
      </c>
      <c r="P32" s="55" t="s">
        <v>21</v>
      </c>
      <c r="Q32" s="42">
        <v>8051</v>
      </c>
      <c r="R32" s="60">
        <v>8.44</v>
      </c>
      <c r="S32" s="60">
        <v>7.0000000000000007E-2</v>
      </c>
      <c r="T32" s="60">
        <v>0.01</v>
      </c>
      <c r="U32" s="42">
        <v>0</v>
      </c>
      <c r="V32" s="42">
        <v>0</v>
      </c>
      <c r="W32" s="60">
        <v>0.03</v>
      </c>
      <c r="X32" s="12"/>
    </row>
    <row r="33" spans="1:24" ht="12" customHeight="1" x14ac:dyDescent="0.2">
      <c r="A33" s="55" t="s">
        <v>22</v>
      </c>
      <c r="B33" s="42">
        <v>5708</v>
      </c>
      <c r="C33" s="42">
        <v>5501</v>
      </c>
      <c r="D33" s="42">
        <v>203</v>
      </c>
      <c r="E33" s="43">
        <v>0</v>
      </c>
      <c r="F33" s="42">
        <v>4</v>
      </c>
      <c r="G33" s="43">
        <v>0</v>
      </c>
      <c r="H33" s="55" t="s">
        <v>22</v>
      </c>
      <c r="I33" s="42">
        <v>6242</v>
      </c>
      <c r="J33" s="42">
        <v>6045</v>
      </c>
      <c r="K33" s="42">
        <v>165</v>
      </c>
      <c r="L33" s="42">
        <v>6</v>
      </c>
      <c r="M33" s="42">
        <v>2</v>
      </c>
      <c r="N33" s="43">
        <v>0</v>
      </c>
      <c r="O33" s="42">
        <v>24</v>
      </c>
      <c r="P33" s="55" t="s">
        <v>22</v>
      </c>
      <c r="Q33" s="42">
        <v>6856</v>
      </c>
      <c r="R33" s="60">
        <v>7.1</v>
      </c>
      <c r="S33" s="60">
        <v>0.14000000000000001</v>
      </c>
      <c r="T33" s="60">
        <v>0.01</v>
      </c>
      <c r="U33" s="42">
        <v>0</v>
      </c>
      <c r="V33" s="60">
        <v>0.01</v>
      </c>
      <c r="W33" s="60">
        <v>0.02</v>
      </c>
      <c r="X33" s="12"/>
    </row>
    <row r="34" spans="1:24" ht="12" customHeight="1" x14ac:dyDescent="0.2">
      <c r="A34" s="55" t="s">
        <v>23</v>
      </c>
      <c r="B34" s="42">
        <v>4565</v>
      </c>
      <c r="C34" s="42">
        <v>3245</v>
      </c>
      <c r="D34" s="42">
        <v>1287</v>
      </c>
      <c r="E34" s="42">
        <v>15</v>
      </c>
      <c r="F34" s="42">
        <v>14</v>
      </c>
      <c r="G34" s="42">
        <v>4</v>
      </c>
      <c r="H34" s="55" t="s">
        <v>23</v>
      </c>
      <c r="I34" s="42">
        <v>5681</v>
      </c>
      <c r="J34" s="42">
        <v>4331</v>
      </c>
      <c r="K34" s="42">
        <v>1309</v>
      </c>
      <c r="L34" s="42">
        <v>9</v>
      </c>
      <c r="M34" s="42">
        <v>9</v>
      </c>
      <c r="N34" s="43">
        <v>0</v>
      </c>
      <c r="O34" s="42">
        <v>23</v>
      </c>
      <c r="P34" s="55" t="s">
        <v>23</v>
      </c>
      <c r="Q34" s="42">
        <v>5685</v>
      </c>
      <c r="R34" s="60">
        <v>4.8099999999999996</v>
      </c>
      <c r="S34" s="60">
        <v>1.18</v>
      </c>
      <c r="T34" s="60">
        <v>0.02</v>
      </c>
      <c r="U34" s="42">
        <v>0</v>
      </c>
      <c r="V34" s="60">
        <v>0.01</v>
      </c>
      <c r="W34" s="60">
        <v>0.01</v>
      </c>
      <c r="X34" s="12"/>
    </row>
    <row r="35" spans="1:24" ht="12" customHeight="1" x14ac:dyDescent="0.2">
      <c r="A35" s="55" t="s">
        <v>24</v>
      </c>
      <c r="B35" s="42">
        <v>3492</v>
      </c>
      <c r="C35" s="42">
        <v>1122</v>
      </c>
      <c r="D35" s="42">
        <v>2341</v>
      </c>
      <c r="E35" s="42">
        <v>4</v>
      </c>
      <c r="F35" s="42">
        <v>20</v>
      </c>
      <c r="G35" s="42">
        <v>5</v>
      </c>
      <c r="H35" s="55" t="s">
        <v>24</v>
      </c>
      <c r="I35" s="42">
        <v>4683</v>
      </c>
      <c r="J35" s="42">
        <v>2138</v>
      </c>
      <c r="K35" s="42">
        <v>2492</v>
      </c>
      <c r="L35" s="42">
        <v>20</v>
      </c>
      <c r="M35" s="42">
        <v>17</v>
      </c>
      <c r="N35" s="42">
        <v>1</v>
      </c>
      <c r="O35" s="42">
        <v>15</v>
      </c>
      <c r="P35" s="55" t="s">
        <v>24</v>
      </c>
      <c r="Q35" s="42">
        <v>5593</v>
      </c>
      <c r="R35" s="60">
        <v>2.93</v>
      </c>
      <c r="S35" s="60">
        <v>2.94</v>
      </c>
      <c r="T35" s="60">
        <v>0.03</v>
      </c>
      <c r="U35" s="60">
        <v>0.01</v>
      </c>
      <c r="V35" s="60">
        <v>0.02</v>
      </c>
      <c r="W35" s="60">
        <v>0.01</v>
      </c>
      <c r="X35" s="12"/>
    </row>
    <row r="36" spans="1:24" ht="12" customHeight="1" x14ac:dyDescent="0.2">
      <c r="A36" s="55" t="s">
        <v>25</v>
      </c>
      <c r="B36" s="42">
        <v>2662</v>
      </c>
      <c r="C36" s="42">
        <v>420</v>
      </c>
      <c r="D36" s="42">
        <v>2211</v>
      </c>
      <c r="E36" s="42">
        <v>26</v>
      </c>
      <c r="F36" s="42">
        <v>5</v>
      </c>
      <c r="G36" s="43">
        <v>0</v>
      </c>
      <c r="H36" s="55" t="s">
        <v>25</v>
      </c>
      <c r="I36" s="42">
        <v>3690</v>
      </c>
      <c r="J36" s="42">
        <v>918</v>
      </c>
      <c r="K36" s="42">
        <v>2715</v>
      </c>
      <c r="L36" s="42">
        <v>32</v>
      </c>
      <c r="M36" s="42">
        <v>16</v>
      </c>
      <c r="N36" s="42">
        <v>1</v>
      </c>
      <c r="O36" s="42">
        <v>8</v>
      </c>
      <c r="P36" s="55" t="s">
        <v>25</v>
      </c>
      <c r="Q36" s="42">
        <v>4397</v>
      </c>
      <c r="R36" s="60">
        <v>1.25</v>
      </c>
      <c r="S36" s="60">
        <v>3.34</v>
      </c>
      <c r="T36" s="60">
        <v>0.04</v>
      </c>
      <c r="U36" s="60">
        <v>0.02</v>
      </c>
      <c r="V36" s="60">
        <v>0.01</v>
      </c>
      <c r="W36" s="42">
        <v>0</v>
      </c>
      <c r="X36" s="12"/>
    </row>
    <row r="37" spans="1:24" ht="12" customHeight="1" x14ac:dyDescent="0.2">
      <c r="A37" s="55" t="s">
        <v>26</v>
      </c>
      <c r="B37" s="42">
        <v>2245</v>
      </c>
      <c r="C37" s="42">
        <v>187</v>
      </c>
      <c r="D37" s="42">
        <v>2016</v>
      </c>
      <c r="E37" s="42">
        <v>22</v>
      </c>
      <c r="F37" s="42">
        <v>15</v>
      </c>
      <c r="G37" s="42">
        <v>5</v>
      </c>
      <c r="H37" s="55" t="s">
        <v>26</v>
      </c>
      <c r="I37" s="42">
        <v>2877</v>
      </c>
      <c r="J37" s="42">
        <v>398</v>
      </c>
      <c r="K37" s="42">
        <v>2403</v>
      </c>
      <c r="L37" s="42">
        <v>41</v>
      </c>
      <c r="M37" s="42">
        <v>26</v>
      </c>
      <c r="N37" s="42">
        <v>1</v>
      </c>
      <c r="O37" s="42">
        <v>8</v>
      </c>
      <c r="P37" s="55" t="s">
        <v>26</v>
      </c>
      <c r="Q37" s="42">
        <v>3951</v>
      </c>
      <c r="R37" s="60">
        <v>0.75</v>
      </c>
      <c r="S37" s="60">
        <v>3.34</v>
      </c>
      <c r="T37" s="60">
        <v>7.0000000000000007E-2</v>
      </c>
      <c r="U37" s="60">
        <v>0.03</v>
      </c>
      <c r="V37" s="60">
        <v>0.01</v>
      </c>
      <c r="W37" s="42">
        <v>0</v>
      </c>
      <c r="X37" s="12"/>
    </row>
    <row r="38" spans="1:24" ht="12" customHeight="1" x14ac:dyDescent="0.2">
      <c r="A38" s="55" t="s">
        <v>27</v>
      </c>
      <c r="B38" s="42">
        <v>2287</v>
      </c>
      <c r="C38" s="42">
        <v>116</v>
      </c>
      <c r="D38" s="42">
        <v>2125</v>
      </c>
      <c r="E38" s="42">
        <v>41</v>
      </c>
      <c r="F38" s="42">
        <v>5</v>
      </c>
      <c r="G38" s="43">
        <v>0</v>
      </c>
      <c r="H38" s="55" t="s">
        <v>27</v>
      </c>
      <c r="I38" s="42">
        <v>2255</v>
      </c>
      <c r="J38" s="42">
        <v>208</v>
      </c>
      <c r="K38" s="42">
        <v>1985</v>
      </c>
      <c r="L38" s="42">
        <v>43</v>
      </c>
      <c r="M38" s="42">
        <v>17</v>
      </c>
      <c r="N38" s="42">
        <v>1</v>
      </c>
      <c r="O38" s="42">
        <v>1</v>
      </c>
      <c r="P38" s="55" t="s">
        <v>27</v>
      </c>
      <c r="Q38" s="42">
        <v>2762</v>
      </c>
      <c r="R38" s="60">
        <v>0.28999999999999998</v>
      </c>
      <c r="S38" s="60">
        <v>2.54</v>
      </c>
      <c r="T38" s="60">
        <v>0.06</v>
      </c>
      <c r="U38" s="60">
        <v>0.02</v>
      </c>
      <c r="V38" s="60">
        <v>0.02</v>
      </c>
      <c r="W38" s="42">
        <v>0</v>
      </c>
      <c r="X38" s="12"/>
    </row>
    <row r="39" spans="1:24" ht="12" customHeight="1" x14ac:dyDescent="0.2">
      <c r="A39" s="55" t="s">
        <v>28</v>
      </c>
      <c r="B39" s="42">
        <v>1993</v>
      </c>
      <c r="C39" s="42">
        <v>62</v>
      </c>
      <c r="D39" s="42">
        <v>1840</v>
      </c>
      <c r="E39" s="42">
        <v>75</v>
      </c>
      <c r="F39" s="42">
        <v>16</v>
      </c>
      <c r="G39" s="43">
        <v>0</v>
      </c>
      <c r="H39" s="55" t="s">
        <v>28</v>
      </c>
      <c r="I39" s="42">
        <v>2038</v>
      </c>
      <c r="J39" s="42">
        <v>123</v>
      </c>
      <c r="K39" s="42">
        <v>1805</v>
      </c>
      <c r="L39" s="42">
        <v>88</v>
      </c>
      <c r="M39" s="42">
        <v>18</v>
      </c>
      <c r="N39" s="42">
        <v>2</v>
      </c>
      <c r="O39" s="42">
        <v>2</v>
      </c>
      <c r="P39" s="55" t="s">
        <v>28</v>
      </c>
      <c r="Q39" s="42">
        <v>2331</v>
      </c>
      <c r="R39" s="60">
        <v>0.17</v>
      </c>
      <c r="S39" s="60">
        <v>2.1800000000000002</v>
      </c>
      <c r="T39" s="60">
        <v>0.09</v>
      </c>
      <c r="U39" s="60">
        <v>0.02</v>
      </c>
      <c r="V39" s="60">
        <v>0.01</v>
      </c>
      <c r="W39" s="42">
        <v>0</v>
      </c>
      <c r="X39" s="12"/>
    </row>
    <row r="40" spans="1:24" ht="12" customHeight="1" x14ac:dyDescent="0.2">
      <c r="A40" s="55" t="s">
        <v>29</v>
      </c>
      <c r="B40" s="42">
        <v>1659</v>
      </c>
      <c r="C40" s="42">
        <v>42</v>
      </c>
      <c r="D40" s="42">
        <v>1490</v>
      </c>
      <c r="E40" s="42">
        <v>92</v>
      </c>
      <c r="F40" s="42">
        <v>35</v>
      </c>
      <c r="G40" s="43">
        <v>0</v>
      </c>
      <c r="H40" s="55" t="s">
        <v>29</v>
      </c>
      <c r="I40" s="42">
        <v>1937</v>
      </c>
      <c r="J40" s="42">
        <v>76</v>
      </c>
      <c r="K40" s="42">
        <v>1731</v>
      </c>
      <c r="L40" s="42">
        <v>112</v>
      </c>
      <c r="M40" s="42">
        <v>18</v>
      </c>
      <c r="N40" s="43">
        <v>0</v>
      </c>
      <c r="O40" s="43">
        <v>0</v>
      </c>
      <c r="P40" s="55" t="s">
        <v>29</v>
      </c>
      <c r="Q40" s="42">
        <v>1858</v>
      </c>
      <c r="R40" s="60">
        <v>0.09</v>
      </c>
      <c r="S40" s="60">
        <v>1.75</v>
      </c>
      <c r="T40" s="60">
        <v>0.09</v>
      </c>
      <c r="U40" s="60">
        <v>0.03</v>
      </c>
      <c r="V40" s="60">
        <v>0.01</v>
      </c>
      <c r="W40" s="42">
        <v>0</v>
      </c>
      <c r="X40" s="12"/>
    </row>
    <row r="41" spans="1:24" ht="12" customHeight="1" x14ac:dyDescent="0.2">
      <c r="A41" s="55" t="s">
        <v>30</v>
      </c>
      <c r="B41" s="42">
        <v>1474</v>
      </c>
      <c r="C41" s="42">
        <v>24</v>
      </c>
      <c r="D41" s="42">
        <v>1278</v>
      </c>
      <c r="E41" s="42">
        <v>151</v>
      </c>
      <c r="F41" s="42">
        <v>21</v>
      </c>
      <c r="G41" s="43">
        <v>0</v>
      </c>
      <c r="H41" s="55" t="s">
        <v>30</v>
      </c>
      <c r="I41" s="42">
        <v>1696</v>
      </c>
      <c r="J41" s="42">
        <v>50</v>
      </c>
      <c r="K41" s="42">
        <v>1490</v>
      </c>
      <c r="L41" s="42">
        <v>139</v>
      </c>
      <c r="M41" s="42">
        <v>16</v>
      </c>
      <c r="N41" s="42">
        <v>1</v>
      </c>
      <c r="O41" s="43">
        <v>0</v>
      </c>
      <c r="P41" s="55" t="s">
        <v>30</v>
      </c>
      <c r="Q41" s="42">
        <v>1691</v>
      </c>
      <c r="R41" s="60">
        <v>7.0000000000000007E-2</v>
      </c>
      <c r="S41" s="60">
        <v>1.58</v>
      </c>
      <c r="T41" s="60">
        <v>0.11</v>
      </c>
      <c r="U41" s="60">
        <v>0.02</v>
      </c>
      <c r="V41" s="60">
        <v>0.01</v>
      </c>
      <c r="W41" s="42">
        <v>0</v>
      </c>
      <c r="X41" s="12"/>
    </row>
    <row r="42" spans="1:24" ht="12" customHeight="1" x14ac:dyDescent="0.2">
      <c r="A42" s="55" t="s">
        <v>31</v>
      </c>
      <c r="B42" s="42">
        <v>1725</v>
      </c>
      <c r="C42" s="42">
        <v>41</v>
      </c>
      <c r="D42" s="42">
        <v>1468</v>
      </c>
      <c r="E42" s="42">
        <v>205</v>
      </c>
      <c r="F42" s="42">
        <v>11</v>
      </c>
      <c r="G42" s="43">
        <v>0</v>
      </c>
      <c r="H42" s="55" t="s">
        <v>31</v>
      </c>
      <c r="I42" s="42">
        <v>1426</v>
      </c>
      <c r="J42" s="42">
        <v>32</v>
      </c>
      <c r="K42" s="42">
        <v>1217</v>
      </c>
      <c r="L42" s="42">
        <v>166</v>
      </c>
      <c r="M42" s="42">
        <v>10</v>
      </c>
      <c r="N42" s="43">
        <v>0</v>
      </c>
      <c r="O42" s="42">
        <v>1</v>
      </c>
      <c r="P42" s="55" t="s">
        <v>31</v>
      </c>
      <c r="Q42" s="42">
        <v>1480</v>
      </c>
      <c r="R42" s="60">
        <v>0.05</v>
      </c>
      <c r="S42" s="60">
        <v>1.32</v>
      </c>
      <c r="T42" s="60">
        <v>0.18</v>
      </c>
      <c r="U42" s="60">
        <v>0.01</v>
      </c>
      <c r="V42" s="42">
        <v>0</v>
      </c>
      <c r="W42" s="42">
        <v>0</v>
      </c>
      <c r="X42" s="12"/>
    </row>
    <row r="43" spans="1:24" ht="12" customHeight="1" x14ac:dyDescent="0.2">
      <c r="A43" s="55" t="s">
        <v>32</v>
      </c>
      <c r="B43" s="42">
        <v>1062</v>
      </c>
      <c r="C43" s="42">
        <v>10</v>
      </c>
      <c r="D43" s="42">
        <v>860</v>
      </c>
      <c r="E43" s="42">
        <v>182</v>
      </c>
      <c r="F43" s="42">
        <v>10</v>
      </c>
      <c r="G43" s="43">
        <v>0</v>
      </c>
      <c r="H43" s="55" t="s">
        <v>32</v>
      </c>
      <c r="I43" s="42">
        <v>1145</v>
      </c>
      <c r="J43" s="42">
        <v>16</v>
      </c>
      <c r="K43" s="42">
        <v>932</v>
      </c>
      <c r="L43" s="42">
        <v>184</v>
      </c>
      <c r="M43" s="42">
        <v>11</v>
      </c>
      <c r="N43" s="42">
        <v>1</v>
      </c>
      <c r="O43" s="42">
        <v>1</v>
      </c>
      <c r="P43" s="55" t="s">
        <v>32</v>
      </c>
      <c r="Q43" s="42">
        <v>1160</v>
      </c>
      <c r="R43" s="60">
        <v>0.02</v>
      </c>
      <c r="S43" s="60">
        <v>1.04</v>
      </c>
      <c r="T43" s="60">
        <v>0.16</v>
      </c>
      <c r="U43" s="60">
        <v>0.01</v>
      </c>
      <c r="V43" s="42">
        <v>0</v>
      </c>
      <c r="W43" s="42">
        <v>0</v>
      </c>
      <c r="X43" s="12"/>
    </row>
    <row r="44" spans="1:24" ht="12" customHeight="1" x14ac:dyDescent="0.2">
      <c r="A44" s="55" t="s">
        <v>33</v>
      </c>
      <c r="B44" s="42">
        <v>683</v>
      </c>
      <c r="C44" s="42">
        <v>11</v>
      </c>
      <c r="D44" s="42">
        <v>519</v>
      </c>
      <c r="E44" s="42">
        <v>138</v>
      </c>
      <c r="F44" s="42">
        <v>11</v>
      </c>
      <c r="G44" s="42">
        <v>4</v>
      </c>
      <c r="H44" s="55" t="s">
        <v>33</v>
      </c>
      <c r="I44" s="42">
        <v>882</v>
      </c>
      <c r="J44" s="42">
        <v>16</v>
      </c>
      <c r="K44" s="42">
        <v>665</v>
      </c>
      <c r="L44" s="42">
        <v>189</v>
      </c>
      <c r="M44" s="42">
        <v>8</v>
      </c>
      <c r="N44" s="43">
        <v>0</v>
      </c>
      <c r="O44" s="42">
        <v>4</v>
      </c>
      <c r="P44" s="55" t="s">
        <v>33</v>
      </c>
      <c r="Q44" s="42">
        <v>844</v>
      </c>
      <c r="R44" s="60">
        <v>0.02</v>
      </c>
      <c r="S44" s="60">
        <v>0.68</v>
      </c>
      <c r="T44" s="60">
        <v>0.19</v>
      </c>
      <c r="U44" s="42">
        <v>0</v>
      </c>
      <c r="V44" s="42">
        <v>0</v>
      </c>
      <c r="W44" s="42">
        <v>0</v>
      </c>
      <c r="X44" s="12"/>
    </row>
    <row r="45" spans="1:24" ht="12" customHeight="1" x14ac:dyDescent="0.2">
      <c r="A45" s="56" t="s">
        <v>34</v>
      </c>
      <c r="B45" s="42">
        <v>638</v>
      </c>
      <c r="C45" s="42">
        <v>12</v>
      </c>
      <c r="D45" s="42">
        <v>367</v>
      </c>
      <c r="E45" s="42">
        <v>242</v>
      </c>
      <c r="F45" s="42">
        <v>17</v>
      </c>
      <c r="G45" s="43">
        <v>0</v>
      </c>
      <c r="H45" s="56" t="s">
        <v>34</v>
      </c>
      <c r="I45" s="42">
        <v>721</v>
      </c>
      <c r="J45" s="42">
        <v>17</v>
      </c>
      <c r="K45" s="42">
        <v>443</v>
      </c>
      <c r="L45" s="42">
        <v>252</v>
      </c>
      <c r="M45" s="42">
        <v>9</v>
      </c>
      <c r="N45" s="43">
        <v>0</v>
      </c>
      <c r="O45" s="43">
        <v>0</v>
      </c>
      <c r="P45" s="56" t="s">
        <v>34</v>
      </c>
      <c r="Q45" s="42">
        <f>624+311+215</f>
        <v>1150</v>
      </c>
      <c r="R45" s="60">
        <v>0.03</v>
      </c>
      <c r="S45" s="60">
        <v>0.8</v>
      </c>
      <c r="T45" s="60">
        <v>0.38</v>
      </c>
      <c r="U45" s="60">
        <v>0.01</v>
      </c>
      <c r="V45" s="42">
        <v>0</v>
      </c>
      <c r="W45" s="42">
        <v>0</v>
      </c>
      <c r="X45" s="12"/>
    </row>
    <row r="46" spans="1:24" ht="12" customHeight="1" x14ac:dyDescent="0.2">
      <c r="A46" s="40"/>
      <c r="B46" s="42"/>
      <c r="C46" s="42"/>
      <c r="D46" s="42"/>
      <c r="E46" s="42"/>
      <c r="F46" s="42"/>
      <c r="G46" s="42"/>
      <c r="H46" s="40"/>
      <c r="I46" s="42"/>
      <c r="J46" s="42"/>
      <c r="K46" s="42"/>
      <c r="L46" s="42"/>
      <c r="M46" s="42"/>
      <c r="N46" s="42"/>
      <c r="O46" s="42"/>
      <c r="P46" s="40"/>
      <c r="Q46" s="42"/>
      <c r="R46" s="42"/>
      <c r="S46" s="42"/>
      <c r="T46" s="42"/>
      <c r="U46" s="42"/>
      <c r="V46" s="42"/>
      <c r="W46" s="42"/>
      <c r="X46" s="12"/>
    </row>
    <row r="47" spans="1:24" ht="12" customHeight="1" x14ac:dyDescent="0.2">
      <c r="A47" s="54" t="s">
        <v>36</v>
      </c>
      <c r="B47" s="46">
        <f>SUM(B49:B62)</f>
        <v>37788</v>
      </c>
      <c r="C47" s="46">
        <f>SUM(C49:C62)</f>
        <v>15402</v>
      </c>
      <c r="D47" s="46">
        <f>SUM(D49:D62)</f>
        <v>18216</v>
      </c>
      <c r="E47" s="46">
        <f>SUM(E49:E62)</f>
        <v>3586</v>
      </c>
      <c r="F47" s="46">
        <f>SUM(F50:F62)</f>
        <v>521</v>
      </c>
      <c r="G47" s="46">
        <f>SUM(G50:G62)</f>
        <v>63</v>
      </c>
      <c r="H47" s="54" t="s">
        <v>36</v>
      </c>
      <c r="I47" s="46">
        <f t="shared" ref="I47:O47" si="6">SUM(I49:I62)</f>
        <v>41723</v>
      </c>
      <c r="J47" s="46">
        <f t="shared" si="6"/>
        <v>17618</v>
      </c>
      <c r="K47" s="46">
        <f t="shared" si="6"/>
        <v>19636</v>
      </c>
      <c r="L47" s="46">
        <f t="shared" si="6"/>
        <v>3807</v>
      </c>
      <c r="M47" s="46">
        <f t="shared" si="6"/>
        <v>505</v>
      </c>
      <c r="N47" s="46">
        <f t="shared" si="6"/>
        <v>36</v>
      </c>
      <c r="O47" s="46">
        <f t="shared" si="6"/>
        <v>121</v>
      </c>
      <c r="P47" s="54" t="s">
        <v>36</v>
      </c>
      <c r="Q47" s="46">
        <f>SUM(Q49:Q62)</f>
        <v>46390</v>
      </c>
      <c r="R47" s="46">
        <v>20024</v>
      </c>
      <c r="S47" s="46">
        <v>21773</v>
      </c>
      <c r="T47" s="46">
        <v>3931</v>
      </c>
      <c r="U47" s="46">
        <v>397</v>
      </c>
      <c r="V47" s="46">
        <v>130</v>
      </c>
      <c r="W47" s="46">
        <v>135</v>
      </c>
      <c r="X47" s="12"/>
    </row>
    <row r="48" spans="1:24" ht="12" customHeight="1" x14ac:dyDescent="0.2">
      <c r="A48" s="54"/>
      <c r="B48" s="46"/>
      <c r="C48" s="46"/>
      <c r="D48" s="46"/>
      <c r="E48" s="46"/>
      <c r="F48" s="46"/>
      <c r="G48" s="46"/>
      <c r="H48" s="12"/>
      <c r="I48" s="46"/>
      <c r="J48" s="46"/>
      <c r="K48" s="46"/>
      <c r="L48" s="46"/>
      <c r="M48" s="46"/>
      <c r="N48" s="46"/>
      <c r="O48" s="46"/>
      <c r="P48" s="12"/>
      <c r="Q48" s="46"/>
      <c r="R48" s="46"/>
      <c r="S48" s="46"/>
      <c r="T48" s="46"/>
      <c r="U48" s="46"/>
      <c r="V48" s="46"/>
      <c r="W48" s="46"/>
      <c r="X48" s="12"/>
    </row>
    <row r="49" spans="1:24" ht="12" customHeight="1" x14ac:dyDescent="0.2">
      <c r="A49" s="55" t="s">
        <v>21</v>
      </c>
      <c r="B49" s="42">
        <v>6219</v>
      </c>
      <c r="C49" s="42">
        <v>6173</v>
      </c>
      <c r="D49" s="42">
        <v>35</v>
      </c>
      <c r="E49" s="42">
        <v>11</v>
      </c>
      <c r="F49" s="43">
        <v>0</v>
      </c>
      <c r="G49" s="43">
        <v>0</v>
      </c>
      <c r="H49" s="55" t="s">
        <v>21</v>
      </c>
      <c r="I49" s="42">
        <v>6769</v>
      </c>
      <c r="J49" s="42">
        <v>6680</v>
      </c>
      <c r="K49" s="42">
        <v>52</v>
      </c>
      <c r="L49" s="42">
        <v>3</v>
      </c>
      <c r="M49" s="42">
        <v>7</v>
      </c>
      <c r="N49" s="43">
        <v>0</v>
      </c>
      <c r="O49" s="42">
        <v>27</v>
      </c>
      <c r="P49" s="55" t="s">
        <v>21</v>
      </c>
      <c r="Q49" s="42">
        <v>7693</v>
      </c>
      <c r="R49" s="60">
        <v>8.06</v>
      </c>
      <c r="S49" s="60">
        <v>0.06</v>
      </c>
      <c r="T49" s="60">
        <v>0.01</v>
      </c>
      <c r="U49" s="60">
        <v>0.01</v>
      </c>
      <c r="V49" s="42">
        <v>0</v>
      </c>
      <c r="W49" s="60">
        <v>0.03</v>
      </c>
      <c r="X49" s="12"/>
    </row>
    <row r="50" spans="1:24" ht="12" customHeight="1" x14ac:dyDescent="0.2">
      <c r="A50" s="55" t="s">
        <v>22</v>
      </c>
      <c r="B50" s="42">
        <v>6070</v>
      </c>
      <c r="C50" s="42">
        <v>5415</v>
      </c>
      <c r="D50" s="42">
        <v>628</v>
      </c>
      <c r="E50" s="42">
        <v>11</v>
      </c>
      <c r="F50" s="42">
        <v>5</v>
      </c>
      <c r="G50" s="42">
        <v>11</v>
      </c>
      <c r="H50" s="55" t="s">
        <v>22</v>
      </c>
      <c r="I50" s="42">
        <v>5955</v>
      </c>
      <c r="J50" s="42">
        <v>5337</v>
      </c>
      <c r="K50" s="42">
        <v>588</v>
      </c>
      <c r="L50" s="42">
        <v>4</v>
      </c>
      <c r="M50" s="42">
        <v>4</v>
      </c>
      <c r="N50" s="43">
        <v>0</v>
      </c>
      <c r="O50" s="42">
        <v>22</v>
      </c>
      <c r="P50" s="55" t="s">
        <v>22</v>
      </c>
      <c r="Q50" s="42">
        <v>6535</v>
      </c>
      <c r="R50" s="60">
        <v>6.32</v>
      </c>
      <c r="S50" s="60">
        <v>0.56000000000000005</v>
      </c>
      <c r="T50" s="60">
        <v>0.01</v>
      </c>
      <c r="U50" s="60">
        <v>0.01</v>
      </c>
      <c r="V50" s="60">
        <v>0.01</v>
      </c>
      <c r="W50" s="60">
        <v>0.03</v>
      </c>
      <c r="X50" s="12"/>
    </row>
    <row r="51" spans="1:24" ht="12" customHeight="1" x14ac:dyDescent="0.2">
      <c r="A51" s="55" t="s">
        <v>23</v>
      </c>
      <c r="B51" s="42">
        <v>4477</v>
      </c>
      <c r="C51" s="42">
        <v>2270</v>
      </c>
      <c r="D51" s="42">
        <v>2156</v>
      </c>
      <c r="E51" s="42">
        <v>15</v>
      </c>
      <c r="F51" s="42">
        <v>26</v>
      </c>
      <c r="G51" s="42">
        <v>10</v>
      </c>
      <c r="H51" s="55" t="s">
        <v>23</v>
      </c>
      <c r="I51" s="42">
        <v>5226</v>
      </c>
      <c r="J51" s="42">
        <v>3014</v>
      </c>
      <c r="K51" s="42">
        <v>2134</v>
      </c>
      <c r="L51" s="42">
        <v>21</v>
      </c>
      <c r="M51" s="42">
        <v>28</v>
      </c>
      <c r="N51" s="42">
        <v>5</v>
      </c>
      <c r="O51" s="42">
        <v>24</v>
      </c>
      <c r="P51" s="55" t="s">
        <v>23</v>
      </c>
      <c r="Q51" s="42">
        <v>5369</v>
      </c>
      <c r="R51" s="60">
        <v>3.48</v>
      </c>
      <c r="S51" s="60">
        <v>2.12</v>
      </c>
      <c r="T51" s="60">
        <v>0.02</v>
      </c>
      <c r="U51" s="60">
        <v>0.02</v>
      </c>
      <c r="V51" s="60">
        <v>0.02</v>
      </c>
      <c r="W51" s="60">
        <v>0.03</v>
      </c>
      <c r="X51" s="12"/>
    </row>
    <row r="52" spans="1:24" ht="12" customHeight="1" x14ac:dyDescent="0.2">
      <c r="A52" s="55" t="s">
        <v>24</v>
      </c>
      <c r="B52" s="42">
        <v>3450</v>
      </c>
      <c r="C52" s="42">
        <v>816</v>
      </c>
      <c r="D52" s="42">
        <v>2562</v>
      </c>
      <c r="E52" s="42">
        <v>26</v>
      </c>
      <c r="F52" s="42">
        <v>46</v>
      </c>
      <c r="G52" s="43">
        <v>0</v>
      </c>
      <c r="H52" s="55" t="s">
        <v>24</v>
      </c>
      <c r="I52" s="42">
        <v>4184</v>
      </c>
      <c r="J52" s="42">
        <v>1309</v>
      </c>
      <c r="K52" s="42">
        <v>2778</v>
      </c>
      <c r="L52" s="42">
        <v>47</v>
      </c>
      <c r="M52" s="42">
        <v>33</v>
      </c>
      <c r="N52" s="42">
        <v>2</v>
      </c>
      <c r="O52" s="42">
        <v>15</v>
      </c>
      <c r="P52" s="55" t="s">
        <v>24</v>
      </c>
      <c r="Q52" s="42">
        <v>5002</v>
      </c>
      <c r="R52" s="60">
        <v>1.73</v>
      </c>
      <c r="S52" s="60">
        <v>3.44</v>
      </c>
      <c r="T52" s="60">
        <v>0.06</v>
      </c>
      <c r="U52" s="60">
        <v>0.05</v>
      </c>
      <c r="V52" s="60">
        <v>0.02</v>
      </c>
      <c r="W52" s="60">
        <v>0.01</v>
      </c>
      <c r="X52" s="12"/>
    </row>
    <row r="53" spans="1:24" ht="12" customHeight="1" x14ac:dyDescent="0.2">
      <c r="A53" s="55" t="s">
        <v>25</v>
      </c>
      <c r="B53" s="42">
        <v>2786</v>
      </c>
      <c r="C53" s="42">
        <v>284</v>
      </c>
      <c r="D53" s="42">
        <v>2389</v>
      </c>
      <c r="E53" s="42">
        <v>51</v>
      </c>
      <c r="F53" s="42">
        <v>50</v>
      </c>
      <c r="G53" s="42">
        <v>12</v>
      </c>
      <c r="H53" s="55" t="s">
        <v>25</v>
      </c>
      <c r="I53" s="42">
        <v>3393</v>
      </c>
      <c r="J53" s="42">
        <v>535</v>
      </c>
      <c r="K53" s="42">
        <v>2705</v>
      </c>
      <c r="L53" s="42">
        <v>75</v>
      </c>
      <c r="M53" s="42">
        <v>66</v>
      </c>
      <c r="N53" s="42">
        <v>6</v>
      </c>
      <c r="O53" s="42">
        <v>6</v>
      </c>
      <c r="P53" s="55" t="s">
        <v>25</v>
      </c>
      <c r="Q53" s="42">
        <v>4027</v>
      </c>
      <c r="R53" s="60">
        <v>0.73</v>
      </c>
      <c r="S53" s="60">
        <v>3.36</v>
      </c>
      <c r="T53" s="60">
        <v>0.11</v>
      </c>
      <c r="U53" s="60">
        <v>0.05</v>
      </c>
      <c r="V53" s="60">
        <v>0.02</v>
      </c>
      <c r="W53" s="42">
        <v>0</v>
      </c>
      <c r="X53" s="12"/>
    </row>
    <row r="54" spans="1:24" ht="12" customHeight="1" x14ac:dyDescent="0.2">
      <c r="A54" s="55" t="s">
        <v>26</v>
      </c>
      <c r="B54" s="42">
        <v>2456</v>
      </c>
      <c r="C54" s="42">
        <v>107</v>
      </c>
      <c r="D54" s="42">
        <v>2158</v>
      </c>
      <c r="E54" s="42">
        <v>141</v>
      </c>
      <c r="F54" s="42">
        <v>50</v>
      </c>
      <c r="G54" s="43">
        <v>0</v>
      </c>
      <c r="H54" s="55" t="s">
        <v>26</v>
      </c>
      <c r="I54" s="42">
        <v>2651</v>
      </c>
      <c r="J54" s="42">
        <v>225</v>
      </c>
      <c r="K54" s="42">
        <v>2260</v>
      </c>
      <c r="L54" s="42">
        <v>104</v>
      </c>
      <c r="M54" s="42">
        <v>53</v>
      </c>
      <c r="N54" s="42">
        <v>7</v>
      </c>
      <c r="O54" s="42">
        <v>2</v>
      </c>
      <c r="P54" s="55" t="s">
        <v>26</v>
      </c>
      <c r="Q54" s="42">
        <v>3570</v>
      </c>
      <c r="R54" s="60">
        <v>0.35</v>
      </c>
      <c r="S54" s="60">
        <v>3.18</v>
      </c>
      <c r="T54" s="60">
        <v>0.18</v>
      </c>
      <c r="U54" s="60">
        <v>0.05</v>
      </c>
      <c r="V54" s="60">
        <v>0.02</v>
      </c>
      <c r="W54" s="60">
        <v>0.01</v>
      </c>
      <c r="X54" s="12"/>
    </row>
    <row r="55" spans="1:24" ht="12" customHeight="1" x14ac:dyDescent="0.2">
      <c r="A55" s="55" t="s">
        <v>27</v>
      </c>
      <c r="B55" s="42">
        <v>2243</v>
      </c>
      <c r="C55" s="42">
        <v>100</v>
      </c>
      <c r="D55" s="42">
        <v>1878</v>
      </c>
      <c r="E55" s="42">
        <v>192</v>
      </c>
      <c r="F55" s="42">
        <v>68</v>
      </c>
      <c r="G55" s="42">
        <v>5</v>
      </c>
      <c r="H55" s="55" t="s">
        <v>27</v>
      </c>
      <c r="I55" s="42">
        <v>2308</v>
      </c>
      <c r="J55" s="42">
        <v>124</v>
      </c>
      <c r="K55" s="42">
        <v>1982</v>
      </c>
      <c r="L55" s="42">
        <v>146</v>
      </c>
      <c r="M55" s="42">
        <v>52</v>
      </c>
      <c r="N55" s="42">
        <v>2</v>
      </c>
      <c r="O55" s="42">
        <v>2</v>
      </c>
      <c r="P55" s="55" t="s">
        <v>27</v>
      </c>
      <c r="Q55" s="42">
        <v>2614</v>
      </c>
      <c r="R55" s="60">
        <v>0.18</v>
      </c>
      <c r="S55" s="60">
        <v>2.3199999999999998</v>
      </c>
      <c r="T55" s="60">
        <v>0.2</v>
      </c>
      <c r="U55" s="60">
        <v>0.06</v>
      </c>
      <c r="V55" s="60">
        <v>0.02</v>
      </c>
      <c r="W55" s="60">
        <v>0.01</v>
      </c>
      <c r="X55" s="12"/>
    </row>
    <row r="56" spans="1:24" ht="12" customHeight="1" x14ac:dyDescent="0.2">
      <c r="A56" s="55" t="s">
        <v>28</v>
      </c>
      <c r="B56" s="42">
        <v>2142</v>
      </c>
      <c r="C56" s="42">
        <v>76</v>
      </c>
      <c r="D56" s="42">
        <v>1803</v>
      </c>
      <c r="E56" s="42">
        <v>210</v>
      </c>
      <c r="F56" s="42">
        <v>48</v>
      </c>
      <c r="G56" s="42">
        <v>5</v>
      </c>
      <c r="H56" s="55" t="s">
        <v>28</v>
      </c>
      <c r="I56" s="42">
        <v>2062</v>
      </c>
      <c r="J56" s="42">
        <v>78</v>
      </c>
      <c r="K56" s="42">
        <v>1719</v>
      </c>
      <c r="L56" s="42">
        <v>214</v>
      </c>
      <c r="M56" s="42">
        <v>46</v>
      </c>
      <c r="N56" s="42">
        <v>4</v>
      </c>
      <c r="O56" s="42">
        <v>1</v>
      </c>
      <c r="P56" s="55" t="s">
        <v>28</v>
      </c>
      <c r="Q56" s="42">
        <v>2320</v>
      </c>
      <c r="R56" s="60">
        <v>0.12</v>
      </c>
      <c r="S56" s="60">
        <v>2.0499999999999998</v>
      </c>
      <c r="T56" s="60">
        <v>0.25</v>
      </c>
      <c r="U56" s="60">
        <v>0.04</v>
      </c>
      <c r="V56" s="60">
        <v>0.01</v>
      </c>
      <c r="W56" s="42">
        <v>0</v>
      </c>
      <c r="X56" s="12"/>
    </row>
    <row r="57" spans="1:24" ht="12" customHeight="1" x14ac:dyDescent="0.2">
      <c r="A57" s="55" t="s">
        <v>29</v>
      </c>
      <c r="B57" s="42">
        <v>1888</v>
      </c>
      <c r="C57" s="42">
        <v>71</v>
      </c>
      <c r="D57" s="42">
        <v>1416</v>
      </c>
      <c r="E57" s="42">
        <v>338</v>
      </c>
      <c r="F57" s="42">
        <v>59</v>
      </c>
      <c r="G57" s="42">
        <v>4</v>
      </c>
      <c r="H57" s="55" t="s">
        <v>29</v>
      </c>
      <c r="I57" s="42">
        <v>2179</v>
      </c>
      <c r="J57" s="42">
        <v>79</v>
      </c>
      <c r="K57" s="42">
        <v>1706</v>
      </c>
      <c r="L57" s="42">
        <v>327</v>
      </c>
      <c r="M57" s="42">
        <v>59</v>
      </c>
      <c r="N57" s="42">
        <v>4</v>
      </c>
      <c r="O57" s="42">
        <v>4</v>
      </c>
      <c r="P57" s="55" t="s">
        <v>29</v>
      </c>
      <c r="Q57" s="42">
        <v>1954</v>
      </c>
      <c r="R57" s="60">
        <v>7.0000000000000007E-2</v>
      </c>
      <c r="S57" s="60" t="s">
        <v>66</v>
      </c>
      <c r="T57" s="60">
        <v>0.34</v>
      </c>
      <c r="U57" s="60">
        <v>0.04</v>
      </c>
      <c r="V57" s="60">
        <v>0.01</v>
      </c>
      <c r="W57" s="42">
        <v>0</v>
      </c>
      <c r="X57" s="12"/>
    </row>
    <row r="58" spans="1:24" ht="12" customHeight="1" x14ac:dyDescent="0.2">
      <c r="A58" s="55" t="s">
        <v>30</v>
      </c>
      <c r="B58" s="42">
        <v>1866</v>
      </c>
      <c r="C58" s="42">
        <v>22</v>
      </c>
      <c r="D58" s="42">
        <v>1254</v>
      </c>
      <c r="E58" s="42">
        <v>532</v>
      </c>
      <c r="F58" s="42">
        <v>58</v>
      </c>
      <c r="G58" s="43">
        <v>0</v>
      </c>
      <c r="H58" s="55" t="s">
        <v>30</v>
      </c>
      <c r="I58" s="42">
        <v>1970</v>
      </c>
      <c r="J58" s="42">
        <v>66</v>
      </c>
      <c r="K58" s="42">
        <v>1382</v>
      </c>
      <c r="L58" s="42">
        <v>470</v>
      </c>
      <c r="M58" s="42">
        <v>46</v>
      </c>
      <c r="N58" s="43">
        <v>3</v>
      </c>
      <c r="O58" s="42">
        <v>3</v>
      </c>
      <c r="P58" s="55" t="s">
        <v>30</v>
      </c>
      <c r="Q58" s="42">
        <v>1825</v>
      </c>
      <c r="R58" s="60">
        <v>0.06</v>
      </c>
      <c r="S58" s="60">
        <v>1.41</v>
      </c>
      <c r="T58" s="60">
        <v>0.42</v>
      </c>
      <c r="U58" s="60">
        <v>0.03</v>
      </c>
      <c r="V58" s="60">
        <v>0.01</v>
      </c>
      <c r="W58" s="42">
        <v>0</v>
      </c>
      <c r="X58" s="12"/>
    </row>
    <row r="59" spans="1:24" ht="12" customHeight="1" x14ac:dyDescent="0.2">
      <c r="A59" s="55" t="s">
        <v>31</v>
      </c>
      <c r="B59" s="42">
        <v>1822</v>
      </c>
      <c r="C59" s="42">
        <v>12</v>
      </c>
      <c r="D59" s="42">
        <v>1026</v>
      </c>
      <c r="E59" s="42">
        <v>699</v>
      </c>
      <c r="F59" s="42">
        <v>74</v>
      </c>
      <c r="G59" s="42">
        <v>11</v>
      </c>
      <c r="H59" s="55" t="s">
        <v>31</v>
      </c>
      <c r="I59" s="42">
        <v>1732</v>
      </c>
      <c r="J59" s="42">
        <v>61</v>
      </c>
      <c r="K59" s="42">
        <v>1044</v>
      </c>
      <c r="L59" s="42">
        <v>578</v>
      </c>
      <c r="M59" s="42">
        <v>45</v>
      </c>
      <c r="N59" s="43">
        <v>1</v>
      </c>
      <c r="O59" s="42">
        <v>3</v>
      </c>
      <c r="P59" s="55" t="s">
        <v>31</v>
      </c>
      <c r="Q59" s="42">
        <v>1669</v>
      </c>
      <c r="R59" s="60">
        <v>0.04</v>
      </c>
      <c r="S59" s="60">
        <v>1.18</v>
      </c>
      <c r="T59" s="60">
        <v>0.52</v>
      </c>
      <c r="U59" s="60">
        <v>0.02</v>
      </c>
      <c r="V59" s="42">
        <v>0</v>
      </c>
      <c r="W59" s="60">
        <v>0.01</v>
      </c>
      <c r="X59" s="12"/>
    </row>
    <row r="60" spans="1:24" ht="12" customHeight="1" x14ac:dyDescent="0.2">
      <c r="A60" s="55" t="s">
        <v>32</v>
      </c>
      <c r="B60" s="42">
        <v>1100</v>
      </c>
      <c r="C60" s="42">
        <v>21</v>
      </c>
      <c r="D60" s="42">
        <v>481</v>
      </c>
      <c r="E60" s="42">
        <v>573</v>
      </c>
      <c r="F60" s="42">
        <v>25</v>
      </c>
      <c r="G60" s="43">
        <v>0</v>
      </c>
      <c r="H60" s="55" t="s">
        <v>32</v>
      </c>
      <c r="I60" s="42">
        <v>1417</v>
      </c>
      <c r="J60" s="42">
        <v>48</v>
      </c>
      <c r="K60" s="42">
        <v>716</v>
      </c>
      <c r="L60" s="42">
        <v>622</v>
      </c>
      <c r="M60" s="42">
        <v>27</v>
      </c>
      <c r="N60" s="43">
        <v>2</v>
      </c>
      <c r="O60" s="42">
        <v>2</v>
      </c>
      <c r="P60" s="55" t="s">
        <v>32</v>
      </c>
      <c r="Q60" s="42">
        <v>1418</v>
      </c>
      <c r="R60" s="60">
        <v>0.03</v>
      </c>
      <c r="S60" s="60">
        <v>0.85</v>
      </c>
      <c r="T60" s="60">
        <v>0.59</v>
      </c>
      <c r="U60" s="60">
        <v>0.02</v>
      </c>
      <c r="V60" s="60">
        <v>0.01</v>
      </c>
      <c r="W60" s="60">
        <v>0.01</v>
      </c>
      <c r="X60" s="12"/>
    </row>
    <row r="61" spans="1:24" ht="12" customHeight="1" x14ac:dyDescent="0.2">
      <c r="A61" s="55" t="s">
        <v>33</v>
      </c>
      <c r="B61" s="42">
        <v>667</v>
      </c>
      <c r="C61" s="42">
        <v>12</v>
      </c>
      <c r="D61" s="42">
        <v>231</v>
      </c>
      <c r="E61" s="42">
        <v>412</v>
      </c>
      <c r="F61" s="42">
        <v>7</v>
      </c>
      <c r="G61" s="42">
        <v>5</v>
      </c>
      <c r="H61" s="55" t="s">
        <v>33</v>
      </c>
      <c r="I61" s="42">
        <v>969</v>
      </c>
      <c r="J61" s="42">
        <v>24</v>
      </c>
      <c r="K61" s="42">
        <v>353</v>
      </c>
      <c r="L61" s="42">
        <v>562</v>
      </c>
      <c r="M61" s="42">
        <v>26</v>
      </c>
      <c r="N61" s="43">
        <v>0</v>
      </c>
      <c r="O61" s="42">
        <v>4</v>
      </c>
      <c r="P61" s="55" t="s">
        <v>33</v>
      </c>
      <c r="Q61" s="42">
        <v>983</v>
      </c>
      <c r="R61" s="60">
        <v>0.03</v>
      </c>
      <c r="S61" s="60">
        <v>0.48</v>
      </c>
      <c r="T61" s="60">
        <v>0.52</v>
      </c>
      <c r="U61" s="60">
        <v>0.02</v>
      </c>
      <c r="V61" s="46">
        <v>0</v>
      </c>
      <c r="W61" s="46">
        <v>0</v>
      </c>
      <c r="X61" s="12"/>
    </row>
    <row r="62" spans="1:24" ht="12" customHeight="1" x14ac:dyDescent="0.2">
      <c r="A62" s="57" t="s">
        <v>34</v>
      </c>
      <c r="B62" s="47">
        <v>602</v>
      </c>
      <c r="C62" s="47">
        <v>23</v>
      </c>
      <c r="D62" s="47">
        <v>199</v>
      </c>
      <c r="E62" s="47">
        <v>375</v>
      </c>
      <c r="F62" s="47">
        <v>5</v>
      </c>
      <c r="G62" s="53">
        <v>0</v>
      </c>
      <c r="H62" s="57" t="s">
        <v>34</v>
      </c>
      <c r="I62" s="47">
        <v>908</v>
      </c>
      <c r="J62" s="47">
        <v>38</v>
      </c>
      <c r="K62" s="47">
        <v>217</v>
      </c>
      <c r="L62" s="47">
        <v>634</v>
      </c>
      <c r="M62" s="47">
        <v>13</v>
      </c>
      <c r="N62" s="53">
        <v>0</v>
      </c>
      <c r="O62" s="47">
        <v>6</v>
      </c>
      <c r="P62" s="57" t="s">
        <v>34</v>
      </c>
      <c r="Q62" s="47">
        <f>687+402+322</f>
        <v>1411</v>
      </c>
      <c r="R62" s="62">
        <v>0.05</v>
      </c>
      <c r="S62" s="62">
        <v>0.47</v>
      </c>
      <c r="T62" s="62">
        <v>0.96</v>
      </c>
      <c r="U62" s="62">
        <v>0.01</v>
      </c>
      <c r="V62" s="47">
        <v>0</v>
      </c>
      <c r="W62" s="47">
        <v>0</v>
      </c>
      <c r="X62" s="12"/>
    </row>
    <row r="63" spans="1:24" ht="12" customHeight="1" x14ac:dyDescent="0.2">
      <c r="A63" s="11"/>
      <c r="B63" s="51"/>
      <c r="C63" s="51"/>
      <c r="D63" s="51"/>
      <c r="E63" s="51"/>
      <c r="F63" s="51"/>
      <c r="G63" s="51"/>
      <c r="H63" s="11"/>
      <c r="I63" s="51"/>
      <c r="J63" s="51"/>
      <c r="K63" s="51"/>
      <c r="L63" s="51"/>
      <c r="M63" s="51"/>
      <c r="N63" s="51"/>
      <c r="O63" s="51"/>
      <c r="P63" s="11"/>
      <c r="Q63" s="51"/>
      <c r="R63" s="51"/>
      <c r="S63" s="51"/>
      <c r="T63" s="51"/>
      <c r="U63" s="51"/>
      <c r="V63" s="51"/>
      <c r="W63" s="51"/>
    </row>
    <row r="64" spans="1:24" ht="12" customHeight="1" x14ac:dyDescent="0.2">
      <c r="A64" s="11"/>
      <c r="B64" s="51"/>
      <c r="C64" s="51"/>
      <c r="D64" s="51"/>
      <c r="E64" s="51"/>
      <c r="F64" s="51"/>
      <c r="G64" s="51"/>
      <c r="H64" s="11"/>
      <c r="I64" s="51"/>
      <c r="J64" s="51"/>
      <c r="K64" s="51"/>
      <c r="L64" s="51"/>
      <c r="M64" s="51"/>
      <c r="N64" s="51"/>
      <c r="O64" s="51"/>
      <c r="P64" s="11"/>
      <c r="Q64" s="51"/>
      <c r="R64" s="51"/>
      <c r="S64" s="51"/>
      <c r="T64" s="51"/>
      <c r="U64" s="51"/>
      <c r="V64" s="51"/>
      <c r="W64" s="51"/>
    </row>
    <row r="65" spans="1:62" ht="12" customHeight="1" x14ac:dyDescent="0.2">
      <c r="A65" s="11"/>
      <c r="B65" s="51"/>
      <c r="C65" s="51"/>
      <c r="D65" s="51"/>
      <c r="E65" s="51"/>
      <c r="F65" s="51"/>
      <c r="G65" s="51"/>
      <c r="H65" s="11"/>
      <c r="I65" s="51"/>
      <c r="J65" s="51"/>
      <c r="K65" s="51"/>
      <c r="L65" s="51"/>
      <c r="M65" s="51"/>
      <c r="N65" s="51"/>
      <c r="O65" s="51"/>
      <c r="P65" s="11"/>
      <c r="Q65" s="51"/>
      <c r="R65" s="51"/>
      <c r="S65" s="51"/>
      <c r="T65" s="51"/>
      <c r="U65" s="51"/>
      <c r="V65" s="51"/>
      <c r="W65" s="51"/>
    </row>
    <row r="66" spans="1:62" ht="12" customHeight="1" x14ac:dyDescent="0.2">
      <c r="A66" s="11"/>
      <c r="B66" s="51"/>
      <c r="C66" s="51"/>
      <c r="D66" s="51"/>
      <c r="E66" s="51"/>
      <c r="F66" s="51"/>
      <c r="G66" s="51"/>
      <c r="H66" s="11"/>
      <c r="I66" s="51"/>
      <c r="J66" s="51"/>
      <c r="K66" s="51"/>
      <c r="L66" s="51"/>
      <c r="M66" s="51"/>
      <c r="N66" s="51"/>
      <c r="O66" s="51"/>
      <c r="P66" s="11"/>
      <c r="Q66" s="51"/>
      <c r="R66" s="51"/>
      <c r="S66" s="51"/>
      <c r="T66" s="51"/>
      <c r="U66" s="51"/>
      <c r="V66" s="51"/>
      <c r="W66" s="51"/>
    </row>
    <row r="67" spans="1:62" ht="12" customHeight="1" x14ac:dyDescent="0.2">
      <c r="A67" s="11"/>
      <c r="B67" s="51"/>
      <c r="C67" s="51"/>
      <c r="D67" s="51"/>
      <c r="E67" s="51"/>
      <c r="F67" s="51"/>
      <c r="G67" s="51"/>
      <c r="H67" s="11"/>
      <c r="I67" s="51"/>
      <c r="J67" s="51"/>
      <c r="K67" s="51"/>
      <c r="L67" s="51"/>
      <c r="M67" s="51"/>
      <c r="N67" s="51"/>
      <c r="O67" s="51"/>
      <c r="P67" s="11"/>
      <c r="Q67" s="51"/>
      <c r="R67" s="51"/>
      <c r="S67" s="51"/>
      <c r="T67" s="51"/>
      <c r="U67" s="51"/>
      <c r="V67" s="51"/>
      <c r="W67" s="51"/>
    </row>
    <row r="68" spans="1:62" ht="12" customHeight="1" x14ac:dyDescent="0.2">
      <c r="A68" s="11"/>
      <c r="B68" s="51"/>
      <c r="C68" s="51"/>
      <c r="D68" s="51"/>
      <c r="E68" s="51"/>
      <c r="F68" s="51"/>
      <c r="G68" s="51"/>
      <c r="H68" s="11"/>
      <c r="I68" s="51"/>
      <c r="J68" s="51"/>
      <c r="K68" s="51"/>
      <c r="L68" s="51"/>
      <c r="M68" s="51"/>
      <c r="N68" s="51"/>
      <c r="O68" s="51"/>
      <c r="P68" s="11"/>
      <c r="Q68" s="51"/>
      <c r="R68" s="51"/>
      <c r="S68" s="51"/>
      <c r="T68" s="51"/>
      <c r="U68" s="51"/>
      <c r="V68" s="51"/>
      <c r="W68" s="51"/>
    </row>
    <row r="69" spans="1:62" ht="12" customHeight="1" x14ac:dyDescent="0.2">
      <c r="A69" s="11"/>
      <c r="B69" s="51"/>
      <c r="C69" s="51"/>
      <c r="D69" s="51"/>
      <c r="E69" s="51"/>
      <c r="F69" s="51"/>
      <c r="G69" s="51"/>
      <c r="H69" s="11"/>
      <c r="I69" s="51"/>
      <c r="J69" s="51"/>
      <c r="K69" s="51"/>
      <c r="L69" s="51"/>
      <c r="M69" s="51"/>
      <c r="N69" s="51"/>
      <c r="O69" s="51"/>
      <c r="P69" s="11"/>
      <c r="Q69" s="51"/>
      <c r="R69" s="51"/>
      <c r="S69" s="51"/>
      <c r="T69" s="51"/>
      <c r="U69" s="51"/>
      <c r="V69" s="51"/>
      <c r="W69" s="51"/>
    </row>
    <row r="70" spans="1:62" s="11" customFormat="1" ht="12" customHeight="1" x14ac:dyDescent="0.2">
      <c r="B70" s="51"/>
      <c r="C70" s="51"/>
      <c r="D70" s="51"/>
      <c r="E70" s="51"/>
      <c r="F70" s="51"/>
      <c r="G70" s="51"/>
      <c r="I70" s="51"/>
      <c r="J70" s="51"/>
      <c r="K70" s="51"/>
      <c r="L70" s="51"/>
      <c r="M70" s="51"/>
      <c r="N70" s="51"/>
      <c r="O70" s="51"/>
      <c r="Q70" s="51"/>
      <c r="R70" s="51"/>
      <c r="S70" s="51"/>
      <c r="T70" s="51"/>
      <c r="U70" s="51"/>
      <c r="V70" s="51"/>
      <c r="W70" s="51"/>
      <c r="BJ70" s="3"/>
    </row>
    <row r="71" spans="1:62" s="11" customFormat="1" ht="12" customHeight="1" x14ac:dyDescent="0.2">
      <c r="B71" s="51"/>
      <c r="C71" s="51"/>
      <c r="D71" s="51"/>
      <c r="E71" s="51"/>
      <c r="F71" s="51"/>
      <c r="G71" s="51"/>
      <c r="I71" s="51"/>
      <c r="J71" s="51"/>
      <c r="K71" s="51"/>
      <c r="L71" s="51"/>
      <c r="M71" s="51"/>
      <c r="N71" s="51"/>
      <c r="O71" s="51"/>
      <c r="Q71" s="51"/>
      <c r="R71" s="51"/>
      <c r="S71" s="51"/>
      <c r="T71" s="51"/>
      <c r="U71" s="51"/>
      <c r="V71" s="51"/>
      <c r="W71" s="51"/>
      <c r="BJ71" s="3"/>
    </row>
    <row r="72" spans="1:62" s="11" customFormat="1" ht="12" customHeight="1" x14ac:dyDescent="0.2">
      <c r="B72" s="51"/>
      <c r="C72" s="51"/>
      <c r="D72" s="51"/>
      <c r="E72" s="51"/>
      <c r="F72" s="51"/>
      <c r="G72" s="51"/>
      <c r="I72" s="51"/>
      <c r="J72" s="51"/>
      <c r="K72" s="51"/>
      <c r="L72" s="51"/>
      <c r="M72" s="51"/>
      <c r="N72" s="51"/>
      <c r="O72" s="51"/>
      <c r="Q72" s="51"/>
      <c r="R72" s="51"/>
      <c r="S72" s="51"/>
      <c r="T72" s="51"/>
      <c r="U72" s="51"/>
      <c r="V72" s="51"/>
      <c r="W72" s="51"/>
      <c r="BJ72" s="3"/>
    </row>
    <row r="73" spans="1:62" s="11" customFormat="1" ht="12" customHeight="1" x14ac:dyDescent="0.2">
      <c r="B73" s="51"/>
      <c r="C73" s="51"/>
      <c r="D73" s="51"/>
      <c r="E73" s="51"/>
      <c r="F73" s="51"/>
      <c r="G73" s="51"/>
      <c r="I73" s="51"/>
      <c r="J73" s="51"/>
      <c r="K73" s="51"/>
      <c r="L73" s="51"/>
      <c r="M73" s="51"/>
      <c r="N73" s="51"/>
      <c r="O73" s="51"/>
      <c r="Q73" s="51"/>
      <c r="R73" s="51"/>
      <c r="S73" s="51"/>
      <c r="T73" s="51"/>
      <c r="U73" s="51"/>
      <c r="V73" s="51"/>
      <c r="W73" s="51"/>
      <c r="BJ73" s="3"/>
    </row>
    <row r="74" spans="1:62" s="11" customFormat="1" ht="12" customHeight="1" x14ac:dyDescent="0.2">
      <c r="B74" s="51"/>
      <c r="C74" s="51"/>
      <c r="D74" s="51"/>
      <c r="E74" s="51"/>
      <c r="F74" s="51"/>
      <c r="G74" s="51"/>
      <c r="I74" s="51"/>
      <c r="J74" s="51"/>
      <c r="K74" s="51"/>
      <c r="L74" s="51"/>
      <c r="M74" s="51"/>
      <c r="N74" s="51"/>
      <c r="O74" s="51"/>
      <c r="Q74" s="51"/>
      <c r="R74" s="51"/>
      <c r="S74" s="51"/>
      <c r="T74" s="51"/>
      <c r="U74" s="51"/>
      <c r="V74" s="51"/>
      <c r="W74" s="51"/>
      <c r="BJ74" s="3"/>
    </row>
    <row r="75" spans="1:62" s="11" customFormat="1" ht="12" customHeight="1" x14ac:dyDescent="0.2">
      <c r="B75" s="51"/>
      <c r="C75" s="51"/>
      <c r="D75" s="51"/>
      <c r="E75" s="51"/>
      <c r="F75" s="51"/>
      <c r="G75" s="51"/>
      <c r="I75" s="51"/>
      <c r="J75" s="51"/>
      <c r="K75" s="51"/>
      <c r="L75" s="51"/>
      <c r="M75" s="51"/>
      <c r="N75" s="51"/>
      <c r="O75" s="51"/>
      <c r="Q75" s="51"/>
      <c r="R75" s="51"/>
      <c r="S75" s="51"/>
      <c r="T75" s="51"/>
      <c r="U75" s="51"/>
      <c r="V75" s="51"/>
      <c r="W75" s="51"/>
      <c r="BJ75" s="3"/>
    </row>
    <row r="76" spans="1:62" s="11" customFormat="1" ht="12" customHeight="1" x14ac:dyDescent="0.2">
      <c r="B76" s="51"/>
      <c r="C76" s="51"/>
      <c r="D76" s="51"/>
      <c r="E76" s="51"/>
      <c r="F76" s="51"/>
      <c r="G76" s="51"/>
      <c r="I76" s="51"/>
      <c r="J76" s="51"/>
      <c r="K76" s="51"/>
      <c r="L76" s="51"/>
      <c r="M76" s="51"/>
      <c r="N76" s="51"/>
      <c r="O76" s="51"/>
      <c r="Q76" s="51"/>
      <c r="R76" s="51"/>
      <c r="S76" s="51"/>
      <c r="T76" s="51"/>
      <c r="U76" s="51"/>
      <c r="V76" s="51"/>
      <c r="W76" s="51"/>
      <c r="BJ76" s="3"/>
    </row>
    <row r="77" spans="1:62" s="11" customFormat="1" ht="12" customHeight="1" x14ac:dyDescent="0.2">
      <c r="B77" s="51"/>
      <c r="C77" s="51"/>
      <c r="D77" s="51"/>
      <c r="E77" s="51"/>
      <c r="F77" s="51"/>
      <c r="G77" s="51"/>
      <c r="I77" s="51"/>
      <c r="J77" s="51"/>
      <c r="K77" s="51"/>
      <c r="L77" s="51"/>
      <c r="M77" s="51"/>
      <c r="N77" s="51"/>
      <c r="O77" s="51"/>
      <c r="Q77" s="51"/>
      <c r="R77" s="51"/>
      <c r="S77" s="51"/>
      <c r="T77" s="51"/>
      <c r="U77" s="51"/>
      <c r="V77" s="51"/>
      <c r="W77" s="51"/>
      <c r="BJ77" s="3"/>
    </row>
    <row r="78" spans="1:62" s="11" customFormat="1" ht="12" customHeight="1" x14ac:dyDescent="0.2">
      <c r="B78" s="51"/>
      <c r="C78" s="51"/>
      <c r="D78" s="51"/>
      <c r="E78" s="51"/>
      <c r="F78" s="51"/>
      <c r="G78" s="51"/>
      <c r="I78" s="51"/>
      <c r="J78" s="51"/>
      <c r="K78" s="51"/>
      <c r="L78" s="51"/>
      <c r="M78" s="51"/>
      <c r="N78" s="51"/>
      <c r="O78" s="51"/>
      <c r="Q78" s="51"/>
      <c r="R78" s="51"/>
      <c r="S78" s="51"/>
      <c r="T78" s="51"/>
      <c r="U78" s="51"/>
      <c r="V78" s="51"/>
      <c r="W78" s="51"/>
      <c r="BJ78" s="3"/>
    </row>
    <row r="79" spans="1:62" s="11" customFormat="1" ht="12" customHeight="1" x14ac:dyDescent="0.2">
      <c r="B79" s="51"/>
      <c r="C79" s="51"/>
      <c r="D79" s="51"/>
      <c r="E79" s="51"/>
      <c r="F79" s="51"/>
      <c r="G79" s="51"/>
      <c r="I79" s="51"/>
      <c r="J79" s="51"/>
      <c r="K79" s="51"/>
      <c r="L79" s="51"/>
      <c r="M79" s="51"/>
      <c r="N79" s="51"/>
      <c r="O79" s="51"/>
      <c r="Q79" s="51"/>
      <c r="R79" s="51"/>
      <c r="S79" s="51"/>
      <c r="T79" s="51"/>
      <c r="U79" s="51"/>
      <c r="V79" s="51"/>
      <c r="W79" s="51"/>
      <c r="BJ79" s="3"/>
    </row>
    <row r="80" spans="1:62" s="11" customFormat="1" ht="12" customHeight="1" x14ac:dyDescent="0.2">
      <c r="B80" s="51"/>
      <c r="C80" s="51"/>
      <c r="D80" s="51"/>
      <c r="E80" s="51"/>
      <c r="F80" s="51"/>
      <c r="G80" s="51"/>
      <c r="I80" s="51"/>
      <c r="J80" s="51"/>
      <c r="K80" s="51"/>
      <c r="L80" s="51"/>
      <c r="M80" s="51"/>
      <c r="N80" s="51"/>
      <c r="O80" s="51"/>
      <c r="Q80" s="51"/>
      <c r="R80" s="51"/>
      <c r="S80" s="51"/>
      <c r="T80" s="51"/>
      <c r="U80" s="51"/>
      <c r="V80" s="51"/>
      <c r="W80" s="51"/>
      <c r="BJ80" s="3"/>
    </row>
    <row r="81" spans="2:62" s="11" customFormat="1" ht="12" customHeight="1" x14ac:dyDescent="0.2">
      <c r="B81" s="51"/>
      <c r="C81" s="51"/>
      <c r="D81" s="51"/>
      <c r="E81" s="51"/>
      <c r="F81" s="51"/>
      <c r="G81" s="51"/>
      <c r="I81" s="51"/>
      <c r="J81" s="51"/>
      <c r="K81" s="51"/>
      <c r="L81" s="51"/>
      <c r="M81" s="51"/>
      <c r="N81" s="51"/>
      <c r="O81" s="51"/>
      <c r="Q81" s="51"/>
      <c r="R81" s="51"/>
      <c r="S81" s="51"/>
      <c r="T81" s="51"/>
      <c r="U81" s="51"/>
      <c r="V81" s="51"/>
      <c r="W81" s="51"/>
      <c r="BJ81" s="3"/>
    </row>
    <row r="82" spans="2:62" s="11" customFormat="1" ht="12" customHeight="1" x14ac:dyDescent="0.2">
      <c r="B82" s="51"/>
      <c r="C82" s="51"/>
      <c r="D82" s="51"/>
      <c r="E82" s="51"/>
      <c r="F82" s="51"/>
      <c r="G82" s="51"/>
      <c r="I82" s="51"/>
      <c r="J82" s="51"/>
      <c r="K82" s="51"/>
      <c r="L82" s="51"/>
      <c r="M82" s="51"/>
      <c r="N82" s="51"/>
      <c r="O82" s="51"/>
      <c r="Q82" s="51"/>
      <c r="R82" s="51"/>
      <c r="S82" s="51"/>
      <c r="T82" s="51"/>
      <c r="U82" s="51"/>
      <c r="V82" s="51"/>
      <c r="W82" s="51"/>
    </row>
    <row r="83" spans="2:62" s="11" customFormat="1" ht="12" customHeight="1" x14ac:dyDescent="0.2">
      <c r="B83" s="51"/>
      <c r="C83" s="51"/>
      <c r="D83" s="51"/>
      <c r="E83" s="51"/>
      <c r="F83" s="51"/>
      <c r="G83" s="51"/>
      <c r="I83" s="51"/>
      <c r="J83" s="51"/>
      <c r="K83" s="51"/>
      <c r="L83" s="51"/>
      <c r="M83" s="51"/>
      <c r="N83" s="51"/>
      <c r="O83" s="51"/>
      <c r="Q83" s="51"/>
      <c r="R83" s="51"/>
      <c r="S83" s="51"/>
      <c r="T83" s="51"/>
      <c r="U83" s="51"/>
      <c r="V83" s="51"/>
      <c r="W83" s="51"/>
    </row>
    <row r="84" spans="2:62" s="11" customFormat="1" ht="12" customHeight="1" x14ac:dyDescent="0.2">
      <c r="B84" s="51"/>
      <c r="C84" s="51"/>
      <c r="D84" s="51"/>
      <c r="E84" s="51"/>
      <c r="F84" s="51"/>
      <c r="G84" s="51"/>
      <c r="I84" s="51"/>
      <c r="J84" s="51"/>
      <c r="K84" s="51"/>
      <c r="L84" s="51"/>
      <c r="M84" s="51"/>
      <c r="N84" s="51"/>
      <c r="O84" s="51"/>
      <c r="Q84" s="51"/>
      <c r="R84" s="51"/>
      <c r="S84" s="51"/>
      <c r="T84" s="51"/>
      <c r="U84" s="51"/>
      <c r="V84" s="51"/>
      <c r="W84" s="51"/>
    </row>
    <row r="85" spans="2:62" s="11" customFormat="1" ht="12" customHeight="1" x14ac:dyDescent="0.2">
      <c r="B85" s="51"/>
      <c r="C85" s="51"/>
      <c r="D85" s="51"/>
      <c r="E85" s="51"/>
      <c r="F85" s="51"/>
      <c r="G85" s="51"/>
      <c r="I85" s="51"/>
      <c r="J85" s="51"/>
      <c r="K85" s="51"/>
      <c r="L85" s="51"/>
      <c r="M85" s="51"/>
      <c r="N85" s="51"/>
      <c r="O85" s="51"/>
      <c r="Q85" s="51"/>
      <c r="R85" s="51"/>
      <c r="S85" s="51"/>
      <c r="T85" s="51"/>
      <c r="U85" s="51"/>
      <c r="V85" s="51"/>
      <c r="W85" s="51"/>
    </row>
    <row r="86" spans="2:62" s="11" customFormat="1" ht="12" customHeight="1" x14ac:dyDescent="0.2">
      <c r="B86" s="51"/>
      <c r="C86" s="51"/>
      <c r="D86" s="51"/>
      <c r="E86" s="51"/>
      <c r="F86" s="51"/>
      <c r="G86" s="51"/>
      <c r="I86" s="51"/>
      <c r="J86" s="51"/>
      <c r="K86" s="51"/>
      <c r="L86" s="51"/>
      <c r="M86" s="51"/>
      <c r="N86" s="51"/>
      <c r="O86" s="51"/>
      <c r="Q86" s="51"/>
      <c r="R86" s="51"/>
      <c r="S86" s="51"/>
      <c r="T86" s="51"/>
      <c r="U86" s="51"/>
      <c r="V86" s="51"/>
      <c r="W86" s="51"/>
    </row>
    <row r="87" spans="2:62" s="11" customFormat="1" ht="12" customHeight="1" x14ac:dyDescent="0.2">
      <c r="B87" s="51"/>
      <c r="C87" s="51"/>
      <c r="D87" s="51"/>
      <c r="E87" s="51"/>
      <c r="F87" s="51"/>
      <c r="G87" s="51"/>
      <c r="I87" s="51"/>
      <c r="J87" s="51"/>
      <c r="K87" s="51"/>
      <c r="L87" s="51"/>
      <c r="M87" s="51"/>
      <c r="N87" s="51"/>
      <c r="O87" s="51"/>
      <c r="Q87" s="51"/>
      <c r="R87" s="51"/>
      <c r="S87" s="51"/>
      <c r="T87" s="51"/>
      <c r="U87" s="51"/>
      <c r="V87" s="51"/>
      <c r="W87" s="51"/>
    </row>
    <row r="88" spans="2:62" s="11" customFormat="1" ht="12" customHeight="1" x14ac:dyDescent="0.2">
      <c r="B88" s="51"/>
      <c r="C88" s="51"/>
      <c r="D88" s="51"/>
      <c r="E88" s="51"/>
      <c r="F88" s="51"/>
      <c r="G88" s="51"/>
      <c r="I88" s="51"/>
      <c r="J88" s="51"/>
      <c r="K88" s="51"/>
      <c r="L88" s="51"/>
      <c r="M88" s="51"/>
      <c r="N88" s="51"/>
      <c r="O88" s="51"/>
      <c r="Q88" s="51"/>
      <c r="R88" s="51"/>
      <c r="S88" s="51"/>
      <c r="T88" s="51"/>
      <c r="U88" s="51"/>
      <c r="V88" s="51"/>
      <c r="W88" s="51"/>
    </row>
    <row r="89" spans="2:62" s="11" customFormat="1" ht="12" customHeight="1" x14ac:dyDescent="0.2">
      <c r="B89" s="51"/>
      <c r="C89" s="51"/>
      <c r="D89" s="51"/>
      <c r="E89" s="51"/>
      <c r="F89" s="51"/>
      <c r="G89" s="51"/>
      <c r="I89" s="51"/>
      <c r="J89" s="51"/>
      <c r="K89" s="51"/>
      <c r="L89" s="51"/>
      <c r="M89" s="51"/>
      <c r="N89" s="51"/>
      <c r="O89" s="51"/>
      <c r="Q89" s="51"/>
      <c r="R89" s="51"/>
      <c r="S89" s="51"/>
      <c r="T89" s="51"/>
      <c r="U89" s="51"/>
      <c r="V89" s="51"/>
      <c r="W89" s="51"/>
    </row>
    <row r="90" spans="2:62" s="11" customFormat="1" ht="12" customHeight="1" x14ac:dyDescent="0.2">
      <c r="B90" s="51"/>
      <c r="C90" s="51"/>
      <c r="D90" s="51"/>
      <c r="E90" s="51"/>
      <c r="F90" s="51"/>
      <c r="G90" s="51"/>
      <c r="I90" s="51"/>
      <c r="J90" s="51"/>
      <c r="K90" s="51"/>
      <c r="L90" s="51"/>
      <c r="M90" s="51"/>
      <c r="N90" s="51"/>
      <c r="O90" s="51"/>
      <c r="Q90" s="51"/>
      <c r="R90" s="51"/>
      <c r="S90" s="51"/>
      <c r="T90" s="51"/>
      <c r="U90" s="51"/>
      <c r="V90" s="51"/>
      <c r="W90" s="51"/>
    </row>
    <row r="91" spans="2:62" s="11" customFormat="1" ht="12" customHeight="1" x14ac:dyDescent="0.2">
      <c r="B91" s="51"/>
      <c r="C91" s="51"/>
      <c r="D91" s="51"/>
      <c r="E91" s="51"/>
      <c r="F91" s="51"/>
      <c r="G91" s="51"/>
      <c r="I91" s="51"/>
      <c r="J91" s="51"/>
      <c r="K91" s="51"/>
      <c r="L91" s="51"/>
      <c r="M91" s="51"/>
      <c r="N91" s="51"/>
      <c r="O91" s="51"/>
      <c r="Q91" s="51"/>
      <c r="R91" s="51"/>
      <c r="S91" s="51"/>
      <c r="T91" s="51"/>
      <c r="U91" s="51"/>
      <c r="V91" s="51"/>
      <c r="W91" s="51"/>
    </row>
    <row r="92" spans="2:62" s="11" customFormat="1" ht="12" customHeight="1" x14ac:dyDescent="0.2">
      <c r="B92" s="51"/>
      <c r="C92" s="51"/>
      <c r="D92" s="51"/>
      <c r="E92" s="51"/>
      <c r="F92" s="51"/>
      <c r="G92" s="51"/>
      <c r="I92" s="51"/>
      <c r="J92" s="51"/>
      <c r="K92" s="51"/>
      <c r="L92" s="51"/>
      <c r="M92" s="51"/>
      <c r="N92" s="51"/>
      <c r="O92" s="51"/>
      <c r="Q92" s="51"/>
      <c r="R92" s="51"/>
      <c r="S92" s="51"/>
      <c r="T92" s="51"/>
      <c r="U92" s="51"/>
      <c r="V92" s="51"/>
      <c r="W92" s="51"/>
    </row>
    <row r="93" spans="2:62" s="11" customFormat="1" ht="12" customHeight="1" x14ac:dyDescent="0.2">
      <c r="B93" s="51"/>
      <c r="C93" s="51"/>
      <c r="D93" s="51"/>
      <c r="E93" s="51"/>
      <c r="F93" s="51"/>
      <c r="G93" s="51"/>
      <c r="I93" s="51"/>
      <c r="J93" s="51"/>
      <c r="K93" s="51"/>
      <c r="L93" s="51"/>
      <c r="M93" s="51"/>
      <c r="N93" s="51"/>
      <c r="O93" s="51"/>
      <c r="Q93" s="51"/>
      <c r="R93" s="51"/>
      <c r="S93" s="51"/>
      <c r="T93" s="51"/>
      <c r="U93" s="51"/>
      <c r="V93" s="51"/>
      <c r="W93" s="51"/>
    </row>
    <row r="94" spans="2:62" s="11" customFormat="1" ht="12" customHeight="1" x14ac:dyDescent="0.2">
      <c r="B94" s="51"/>
      <c r="C94" s="51"/>
      <c r="D94" s="51"/>
      <c r="E94" s="51"/>
      <c r="F94" s="51"/>
      <c r="G94" s="51"/>
      <c r="I94" s="51"/>
      <c r="J94" s="51"/>
      <c r="K94" s="51"/>
      <c r="L94" s="51"/>
      <c r="M94" s="51"/>
      <c r="N94" s="51"/>
      <c r="O94" s="51"/>
      <c r="Q94" s="51"/>
      <c r="R94" s="51"/>
      <c r="S94" s="51"/>
      <c r="T94" s="51"/>
      <c r="U94" s="51"/>
      <c r="V94" s="51"/>
      <c r="W94" s="51"/>
    </row>
    <row r="95" spans="2:62" s="11" customFormat="1" ht="12" customHeight="1" x14ac:dyDescent="0.2">
      <c r="B95" s="51"/>
      <c r="C95" s="51"/>
      <c r="D95" s="51"/>
      <c r="E95" s="51"/>
      <c r="F95" s="51"/>
      <c r="G95" s="51"/>
      <c r="I95" s="51"/>
      <c r="J95" s="51"/>
      <c r="K95" s="51"/>
      <c r="L95" s="51"/>
      <c r="M95" s="51"/>
      <c r="N95" s="51"/>
      <c r="O95" s="51"/>
      <c r="Q95" s="51"/>
      <c r="R95" s="51"/>
      <c r="S95" s="51"/>
      <c r="T95" s="51"/>
      <c r="U95" s="51"/>
      <c r="V95" s="51"/>
      <c r="W95" s="51"/>
    </row>
    <row r="96" spans="2:62" s="11" customFormat="1" ht="12" customHeight="1" x14ac:dyDescent="0.2">
      <c r="B96" s="51"/>
      <c r="C96" s="51"/>
      <c r="D96" s="51"/>
      <c r="E96" s="51"/>
      <c r="F96" s="51"/>
      <c r="G96" s="51"/>
      <c r="I96" s="51"/>
      <c r="J96" s="51"/>
      <c r="K96" s="51"/>
      <c r="L96" s="51"/>
      <c r="M96" s="51"/>
      <c r="N96" s="51"/>
      <c r="O96" s="51"/>
      <c r="Q96" s="51"/>
      <c r="R96" s="51"/>
      <c r="S96" s="51"/>
      <c r="T96" s="51"/>
      <c r="U96" s="51"/>
      <c r="V96" s="51"/>
      <c r="W96" s="51"/>
    </row>
    <row r="97" spans="2:23" s="11" customFormat="1" ht="12" customHeight="1" x14ac:dyDescent="0.2">
      <c r="B97" s="51"/>
      <c r="C97" s="51"/>
      <c r="D97" s="51"/>
      <c r="E97" s="51"/>
      <c r="F97" s="51"/>
      <c r="G97" s="51"/>
      <c r="I97" s="51"/>
      <c r="J97" s="51"/>
      <c r="K97" s="51"/>
      <c r="L97" s="51"/>
      <c r="M97" s="51"/>
      <c r="N97" s="51"/>
      <c r="O97" s="51"/>
      <c r="Q97" s="51"/>
      <c r="R97" s="51"/>
      <c r="S97" s="51"/>
      <c r="T97" s="51"/>
      <c r="U97" s="51"/>
      <c r="V97" s="51"/>
      <c r="W97" s="51"/>
    </row>
    <row r="98" spans="2:23" s="11" customFormat="1" ht="12" customHeight="1" x14ac:dyDescent="0.2">
      <c r="B98" s="51"/>
      <c r="C98" s="51"/>
      <c r="D98" s="51"/>
      <c r="E98" s="51"/>
      <c r="F98" s="51"/>
      <c r="G98" s="51"/>
      <c r="I98" s="51"/>
      <c r="J98" s="51"/>
      <c r="K98" s="51"/>
      <c r="L98" s="51"/>
      <c r="M98" s="51"/>
      <c r="N98" s="51"/>
      <c r="O98" s="51"/>
      <c r="Q98" s="51"/>
      <c r="R98" s="51"/>
      <c r="S98" s="51"/>
      <c r="T98" s="51"/>
      <c r="U98" s="51"/>
      <c r="V98" s="51"/>
      <c r="W98" s="51"/>
    </row>
    <row r="99" spans="2:23" s="11" customFormat="1" ht="12" customHeight="1" x14ac:dyDescent="0.2">
      <c r="B99" s="51"/>
      <c r="C99" s="51"/>
      <c r="D99" s="51"/>
      <c r="E99" s="51"/>
      <c r="F99" s="51"/>
      <c r="G99" s="51"/>
      <c r="I99" s="51"/>
      <c r="J99" s="51"/>
      <c r="K99" s="51"/>
      <c r="L99" s="51"/>
      <c r="M99" s="51"/>
      <c r="N99" s="51"/>
      <c r="O99" s="51"/>
      <c r="Q99" s="51"/>
      <c r="R99" s="51"/>
      <c r="S99" s="51"/>
      <c r="T99" s="51"/>
      <c r="U99" s="51"/>
      <c r="V99" s="51"/>
      <c r="W99" s="51"/>
    </row>
    <row r="100" spans="2:23" s="11" customFormat="1" ht="12" customHeight="1" x14ac:dyDescent="0.2">
      <c r="B100" s="51"/>
      <c r="C100" s="51"/>
      <c r="D100" s="51"/>
      <c r="E100" s="51"/>
      <c r="F100" s="51"/>
      <c r="G100" s="51"/>
      <c r="I100" s="51"/>
      <c r="J100" s="51"/>
      <c r="K100" s="51"/>
      <c r="L100" s="51"/>
      <c r="M100" s="51"/>
      <c r="N100" s="51"/>
      <c r="O100" s="51"/>
      <c r="Q100" s="51"/>
      <c r="R100" s="51"/>
      <c r="S100" s="51"/>
      <c r="T100" s="51"/>
      <c r="U100" s="51"/>
      <c r="V100" s="51"/>
      <c r="W100" s="51"/>
    </row>
    <row r="101" spans="2:23" s="11" customFormat="1" ht="12" customHeight="1" x14ac:dyDescent="0.2">
      <c r="B101" s="51"/>
      <c r="C101" s="51"/>
      <c r="D101" s="51"/>
      <c r="E101" s="51"/>
      <c r="F101" s="51"/>
      <c r="G101" s="51"/>
      <c r="I101" s="51"/>
      <c r="J101" s="51"/>
      <c r="K101" s="51"/>
      <c r="L101" s="51"/>
      <c r="M101" s="51"/>
      <c r="N101" s="51"/>
      <c r="O101" s="51"/>
      <c r="Q101" s="51"/>
      <c r="R101" s="51"/>
      <c r="S101" s="51"/>
      <c r="T101" s="51"/>
      <c r="U101" s="51"/>
      <c r="V101" s="51"/>
      <c r="W101" s="51"/>
    </row>
    <row r="102" spans="2:23" s="11" customFormat="1" ht="12" customHeight="1" x14ac:dyDescent="0.2">
      <c r="B102" s="51"/>
      <c r="C102" s="51"/>
      <c r="D102" s="51"/>
      <c r="E102" s="51"/>
      <c r="F102" s="51"/>
      <c r="G102" s="51"/>
      <c r="I102" s="51"/>
      <c r="J102" s="51"/>
      <c r="K102" s="51"/>
      <c r="L102" s="51"/>
      <c r="M102" s="51"/>
      <c r="N102" s="51"/>
      <c r="O102" s="51"/>
      <c r="Q102" s="51"/>
      <c r="R102" s="51"/>
      <c r="S102" s="51"/>
      <c r="T102" s="51"/>
      <c r="U102" s="51"/>
      <c r="V102" s="51"/>
      <c r="W102" s="51"/>
    </row>
    <row r="103" spans="2:23" s="11" customFormat="1" ht="12" customHeight="1" x14ac:dyDescent="0.2">
      <c r="B103" s="51"/>
      <c r="C103" s="51"/>
      <c r="D103" s="51"/>
      <c r="E103" s="51"/>
      <c r="F103" s="51"/>
      <c r="G103" s="51"/>
      <c r="I103" s="51"/>
      <c r="J103" s="51"/>
      <c r="K103" s="51"/>
      <c r="L103" s="51"/>
      <c r="M103" s="51"/>
      <c r="N103" s="51"/>
      <c r="O103" s="51"/>
      <c r="Q103" s="51"/>
      <c r="R103" s="51"/>
      <c r="S103" s="51"/>
      <c r="T103" s="51"/>
      <c r="U103" s="51"/>
      <c r="V103" s="51"/>
      <c r="W103" s="51"/>
    </row>
    <row r="104" spans="2:23" s="11" customFormat="1" ht="12" customHeight="1" x14ac:dyDescent="0.2">
      <c r="B104" s="51"/>
      <c r="C104" s="51"/>
      <c r="D104" s="51"/>
      <c r="E104" s="51"/>
      <c r="F104" s="51"/>
      <c r="G104" s="51"/>
      <c r="I104" s="51"/>
      <c r="J104" s="51"/>
      <c r="K104" s="51"/>
      <c r="L104" s="51"/>
      <c r="M104" s="51"/>
      <c r="N104" s="51"/>
      <c r="O104" s="51"/>
      <c r="Q104" s="51"/>
      <c r="R104" s="51"/>
      <c r="S104" s="51"/>
      <c r="T104" s="51"/>
      <c r="U104" s="51"/>
      <c r="V104" s="51"/>
      <c r="W104" s="51"/>
    </row>
    <row r="105" spans="2:23" s="11" customFormat="1" ht="12" customHeight="1" x14ac:dyDescent="0.2">
      <c r="B105" s="51"/>
      <c r="C105" s="51"/>
      <c r="D105" s="51"/>
      <c r="E105" s="51"/>
      <c r="F105" s="51"/>
      <c r="G105" s="51"/>
      <c r="I105" s="51"/>
      <c r="J105" s="51"/>
      <c r="K105" s="51"/>
      <c r="L105" s="51"/>
      <c r="M105" s="51"/>
      <c r="N105" s="51"/>
      <c r="O105" s="51"/>
      <c r="Q105" s="51"/>
      <c r="R105" s="51"/>
      <c r="S105" s="51"/>
      <c r="T105" s="51"/>
      <c r="U105" s="51"/>
      <c r="V105" s="51"/>
      <c r="W105" s="51"/>
    </row>
    <row r="106" spans="2:23" s="11" customFormat="1" ht="12" customHeight="1" x14ac:dyDescent="0.2">
      <c r="B106" s="51"/>
      <c r="C106" s="51"/>
      <c r="D106" s="51"/>
      <c r="E106" s="51"/>
      <c r="F106" s="51"/>
      <c r="G106" s="51"/>
      <c r="I106" s="51"/>
      <c r="J106" s="51"/>
      <c r="K106" s="51"/>
      <c r="L106" s="51"/>
      <c r="M106" s="51"/>
      <c r="N106" s="51"/>
      <c r="O106" s="51"/>
      <c r="Q106" s="51"/>
      <c r="R106" s="51"/>
      <c r="S106" s="51"/>
      <c r="T106" s="51"/>
      <c r="U106" s="51"/>
      <c r="V106" s="51"/>
      <c r="W106" s="51"/>
    </row>
    <row r="107" spans="2:23" s="11" customFormat="1" ht="12" customHeight="1" x14ac:dyDescent="0.2">
      <c r="B107" s="51"/>
      <c r="C107" s="51"/>
      <c r="D107" s="51"/>
      <c r="E107" s="51"/>
      <c r="F107" s="51"/>
      <c r="G107" s="51"/>
      <c r="I107" s="51"/>
      <c r="J107" s="51"/>
      <c r="K107" s="51"/>
      <c r="L107" s="51"/>
      <c r="M107" s="51"/>
      <c r="N107" s="51"/>
      <c r="O107" s="51"/>
      <c r="Q107" s="51"/>
      <c r="R107" s="51"/>
      <c r="S107" s="51"/>
      <c r="T107" s="51"/>
      <c r="U107" s="51"/>
      <c r="V107" s="51"/>
      <c r="W107" s="51"/>
    </row>
    <row r="108" spans="2:23" s="11" customFormat="1" ht="12" customHeight="1" x14ac:dyDescent="0.2">
      <c r="B108" s="51"/>
      <c r="C108" s="51"/>
      <c r="D108" s="51"/>
      <c r="E108" s="51"/>
      <c r="F108" s="51"/>
      <c r="G108" s="51"/>
      <c r="I108" s="51"/>
      <c r="J108" s="51"/>
      <c r="K108" s="51"/>
      <c r="L108" s="51"/>
      <c r="M108" s="51"/>
      <c r="N108" s="51"/>
      <c r="O108" s="51"/>
      <c r="Q108" s="51"/>
      <c r="R108" s="51"/>
      <c r="S108" s="51"/>
      <c r="T108" s="51"/>
      <c r="U108" s="51"/>
      <c r="V108" s="51"/>
      <c r="W108" s="51"/>
    </row>
    <row r="109" spans="2:23" s="11" customFormat="1" ht="12" customHeight="1" x14ac:dyDescent="0.2">
      <c r="B109" s="51"/>
      <c r="C109" s="51"/>
      <c r="D109" s="51"/>
      <c r="E109" s="51"/>
      <c r="F109" s="51"/>
      <c r="G109" s="51"/>
      <c r="I109" s="51"/>
      <c r="J109" s="51"/>
      <c r="K109" s="51"/>
      <c r="L109" s="51"/>
      <c r="M109" s="51"/>
      <c r="N109" s="51"/>
      <c r="O109" s="51"/>
      <c r="Q109" s="51"/>
      <c r="R109" s="51"/>
      <c r="S109" s="51"/>
      <c r="T109" s="51"/>
      <c r="U109" s="51"/>
      <c r="V109" s="51"/>
      <c r="W109" s="51"/>
    </row>
    <row r="110" spans="2:23" s="11" customFormat="1" ht="12" customHeight="1" x14ac:dyDescent="0.2">
      <c r="B110" s="51"/>
      <c r="C110" s="51"/>
      <c r="D110" s="51"/>
      <c r="E110" s="51"/>
      <c r="F110" s="51"/>
      <c r="G110" s="51"/>
      <c r="I110" s="51"/>
      <c r="J110" s="51"/>
      <c r="K110" s="51"/>
      <c r="L110" s="51"/>
      <c r="M110" s="51"/>
      <c r="N110" s="51"/>
      <c r="O110" s="51"/>
      <c r="Q110" s="51"/>
      <c r="R110" s="51"/>
      <c r="S110" s="51"/>
      <c r="T110" s="51"/>
      <c r="U110" s="51"/>
      <c r="V110" s="51"/>
      <c r="W110" s="51"/>
    </row>
    <row r="111" spans="2:23" s="11" customFormat="1" ht="12" customHeight="1" x14ac:dyDescent="0.2">
      <c r="B111" s="51"/>
      <c r="C111" s="51"/>
      <c r="D111" s="51"/>
      <c r="E111" s="51"/>
      <c r="F111" s="51"/>
      <c r="G111" s="51"/>
      <c r="I111" s="51"/>
      <c r="J111" s="51"/>
      <c r="K111" s="51"/>
      <c r="L111" s="51"/>
      <c r="M111" s="51"/>
      <c r="N111" s="51"/>
      <c r="O111" s="51"/>
      <c r="Q111" s="51"/>
      <c r="R111" s="51"/>
      <c r="S111" s="51"/>
      <c r="T111" s="51"/>
      <c r="U111" s="51"/>
      <c r="V111" s="51"/>
      <c r="W111" s="51"/>
    </row>
    <row r="112" spans="2:23" s="11" customFormat="1" ht="12" customHeight="1" x14ac:dyDescent="0.2">
      <c r="B112" s="51"/>
      <c r="C112" s="51"/>
      <c r="D112" s="51"/>
      <c r="E112" s="51"/>
      <c r="F112" s="51"/>
      <c r="G112" s="51"/>
      <c r="I112" s="51"/>
      <c r="J112" s="51"/>
      <c r="K112" s="51"/>
      <c r="L112" s="51"/>
      <c r="M112" s="51"/>
      <c r="N112" s="51"/>
      <c r="O112" s="51"/>
      <c r="Q112" s="51"/>
      <c r="R112" s="51"/>
      <c r="S112" s="51"/>
      <c r="T112" s="51"/>
      <c r="U112" s="51"/>
      <c r="V112" s="51"/>
      <c r="W112" s="51"/>
    </row>
    <row r="113" spans="2:23" s="11" customFormat="1" ht="12" customHeight="1" x14ac:dyDescent="0.2">
      <c r="B113" s="51"/>
      <c r="C113" s="51"/>
      <c r="D113" s="51"/>
      <c r="E113" s="51"/>
      <c r="F113" s="51"/>
      <c r="G113" s="51"/>
      <c r="I113" s="51"/>
      <c r="J113" s="51"/>
      <c r="K113" s="51"/>
      <c r="L113" s="51"/>
      <c r="M113" s="51"/>
      <c r="N113" s="51"/>
      <c r="O113" s="51"/>
      <c r="Q113" s="51"/>
      <c r="R113" s="51"/>
      <c r="S113" s="51"/>
      <c r="T113" s="51"/>
      <c r="U113" s="51"/>
      <c r="V113" s="51"/>
      <c r="W113" s="51"/>
    </row>
    <row r="114" spans="2:23" s="11" customFormat="1" ht="12" customHeight="1" x14ac:dyDescent="0.2">
      <c r="B114" s="51"/>
      <c r="C114" s="51"/>
      <c r="D114" s="51"/>
      <c r="E114" s="51"/>
      <c r="F114" s="51"/>
      <c r="G114" s="51"/>
      <c r="I114" s="51"/>
      <c r="J114" s="51"/>
      <c r="K114" s="51"/>
      <c r="L114" s="51"/>
      <c r="M114" s="51"/>
      <c r="N114" s="51"/>
      <c r="O114" s="51"/>
      <c r="Q114" s="51"/>
      <c r="R114" s="51"/>
      <c r="S114" s="51"/>
      <c r="T114" s="51"/>
      <c r="U114" s="51"/>
      <c r="V114" s="51"/>
      <c r="W114" s="51"/>
    </row>
    <row r="115" spans="2:23" s="11" customFormat="1" ht="12" customHeight="1" x14ac:dyDescent="0.2">
      <c r="B115" s="51"/>
      <c r="C115" s="51"/>
      <c r="D115" s="51"/>
      <c r="E115" s="51"/>
      <c r="F115" s="51"/>
      <c r="G115" s="51"/>
      <c r="I115" s="51"/>
      <c r="J115" s="51"/>
      <c r="K115" s="51"/>
      <c r="L115" s="51"/>
      <c r="M115" s="51"/>
      <c r="N115" s="51"/>
      <c r="O115" s="51"/>
      <c r="Q115" s="51"/>
      <c r="R115" s="51"/>
      <c r="S115" s="51"/>
      <c r="T115" s="51"/>
      <c r="U115" s="51"/>
      <c r="V115" s="51"/>
      <c r="W115" s="51"/>
    </row>
    <row r="116" spans="2:23" s="11" customFormat="1" ht="12" customHeight="1" x14ac:dyDescent="0.2">
      <c r="B116" s="51"/>
      <c r="C116" s="51"/>
      <c r="D116" s="51"/>
      <c r="E116" s="51"/>
      <c r="F116" s="51"/>
      <c r="G116" s="51"/>
      <c r="I116" s="51"/>
      <c r="J116" s="51"/>
      <c r="K116" s="51"/>
      <c r="L116" s="51"/>
      <c r="M116" s="51"/>
      <c r="N116" s="51"/>
      <c r="O116" s="51"/>
      <c r="Q116" s="51"/>
      <c r="R116" s="51"/>
      <c r="S116" s="51"/>
      <c r="T116" s="51"/>
      <c r="U116" s="51"/>
      <c r="V116" s="51"/>
      <c r="W116" s="51"/>
    </row>
    <row r="117" spans="2:23" s="11" customFormat="1" ht="12" customHeight="1" x14ac:dyDescent="0.2">
      <c r="B117" s="51"/>
      <c r="C117" s="51"/>
      <c r="D117" s="51"/>
      <c r="E117" s="51"/>
      <c r="F117" s="51"/>
      <c r="G117" s="51"/>
      <c r="I117" s="51"/>
      <c r="J117" s="51"/>
      <c r="K117" s="51"/>
      <c r="L117" s="51"/>
      <c r="M117" s="51"/>
      <c r="N117" s="51"/>
      <c r="O117" s="51"/>
      <c r="Q117" s="51"/>
      <c r="R117" s="51"/>
      <c r="S117" s="51"/>
      <c r="T117" s="51"/>
      <c r="U117" s="51"/>
      <c r="V117" s="51"/>
      <c r="W117" s="51"/>
    </row>
    <row r="118" spans="2:23" s="11" customFormat="1" ht="12" customHeight="1" x14ac:dyDescent="0.2">
      <c r="B118" s="51"/>
      <c r="C118" s="51"/>
      <c r="D118" s="51"/>
      <c r="E118" s="51"/>
      <c r="F118" s="51"/>
      <c r="G118" s="51"/>
      <c r="I118" s="51"/>
      <c r="J118" s="51"/>
      <c r="K118" s="51"/>
      <c r="L118" s="51"/>
      <c r="M118" s="51"/>
      <c r="N118" s="51"/>
      <c r="O118" s="51"/>
      <c r="Q118" s="51"/>
      <c r="R118" s="51"/>
      <c r="S118" s="51"/>
      <c r="T118" s="51"/>
      <c r="U118" s="51"/>
      <c r="V118" s="51"/>
      <c r="W118" s="51"/>
    </row>
    <row r="119" spans="2:23" s="11" customFormat="1" ht="12" customHeight="1" x14ac:dyDescent="0.2">
      <c r="B119" s="51"/>
      <c r="C119" s="51"/>
      <c r="D119" s="51"/>
      <c r="E119" s="51"/>
      <c r="F119" s="51"/>
      <c r="G119" s="51"/>
      <c r="I119" s="51"/>
      <c r="J119" s="51"/>
      <c r="K119" s="51"/>
      <c r="L119" s="51"/>
      <c r="M119" s="51"/>
      <c r="N119" s="51"/>
      <c r="O119" s="51"/>
      <c r="Q119" s="51"/>
      <c r="R119" s="51"/>
      <c r="S119" s="51"/>
      <c r="T119" s="51"/>
      <c r="U119" s="51"/>
      <c r="V119" s="51"/>
      <c r="W119" s="51"/>
    </row>
    <row r="120" spans="2:23" s="11" customFormat="1" ht="12" customHeight="1" x14ac:dyDescent="0.2">
      <c r="B120" s="51"/>
      <c r="C120" s="51"/>
      <c r="D120" s="51"/>
      <c r="E120" s="51"/>
      <c r="F120" s="51"/>
      <c r="G120" s="51"/>
      <c r="I120" s="51"/>
      <c r="J120" s="51"/>
      <c r="K120" s="51"/>
      <c r="L120" s="51"/>
      <c r="M120" s="51"/>
      <c r="N120" s="51"/>
      <c r="O120" s="51"/>
      <c r="Q120" s="51"/>
      <c r="R120" s="51"/>
      <c r="S120" s="51"/>
      <c r="T120" s="51"/>
      <c r="U120" s="51"/>
      <c r="V120" s="51"/>
      <c r="W120" s="51"/>
    </row>
    <row r="121" spans="2:23" s="11" customFormat="1" ht="12" customHeight="1" x14ac:dyDescent="0.2">
      <c r="B121" s="51"/>
      <c r="C121" s="51"/>
      <c r="D121" s="51"/>
      <c r="E121" s="51"/>
      <c r="F121" s="51"/>
      <c r="G121" s="51"/>
      <c r="I121" s="51"/>
      <c r="J121" s="51"/>
      <c r="K121" s="51"/>
      <c r="L121" s="51"/>
      <c r="M121" s="51"/>
      <c r="N121" s="51"/>
      <c r="O121" s="51"/>
      <c r="Q121" s="51"/>
      <c r="R121" s="51"/>
      <c r="S121" s="51"/>
      <c r="T121" s="51"/>
      <c r="U121" s="51"/>
      <c r="V121" s="51"/>
      <c r="W121" s="51"/>
    </row>
    <row r="122" spans="2:23" s="11" customFormat="1" ht="12" customHeight="1" x14ac:dyDescent="0.2">
      <c r="B122" s="51"/>
      <c r="C122" s="51"/>
      <c r="D122" s="51"/>
      <c r="E122" s="51"/>
      <c r="F122" s="51"/>
      <c r="G122" s="51"/>
      <c r="I122" s="51"/>
      <c r="J122" s="51"/>
      <c r="K122" s="51"/>
      <c r="L122" s="51"/>
      <c r="M122" s="51"/>
      <c r="N122" s="51"/>
      <c r="O122" s="51"/>
      <c r="Q122" s="51"/>
      <c r="R122" s="51"/>
      <c r="S122" s="51"/>
      <c r="T122" s="51"/>
      <c r="U122" s="51"/>
      <c r="V122" s="51"/>
      <c r="W122" s="51"/>
    </row>
    <row r="123" spans="2:23" s="11" customFormat="1" ht="12" customHeight="1" x14ac:dyDescent="0.2">
      <c r="B123" s="51"/>
      <c r="C123" s="51"/>
      <c r="D123" s="51"/>
      <c r="E123" s="51"/>
      <c r="F123" s="51"/>
      <c r="G123" s="51"/>
      <c r="I123" s="51"/>
      <c r="J123" s="51"/>
      <c r="K123" s="51"/>
      <c r="L123" s="51"/>
      <c r="M123" s="51"/>
      <c r="N123" s="51"/>
      <c r="O123" s="51"/>
      <c r="Q123" s="51"/>
      <c r="R123" s="51"/>
      <c r="S123" s="51"/>
      <c r="T123" s="51"/>
      <c r="U123" s="51"/>
      <c r="V123" s="51"/>
      <c r="W123" s="51"/>
    </row>
    <row r="124" spans="2:23" s="11" customFormat="1" ht="12" customHeight="1" x14ac:dyDescent="0.2">
      <c r="B124" s="51"/>
      <c r="C124" s="51"/>
      <c r="D124" s="51"/>
      <c r="E124" s="51"/>
      <c r="F124" s="51"/>
      <c r="G124" s="51"/>
      <c r="I124" s="51"/>
      <c r="J124" s="51"/>
      <c r="K124" s="51"/>
      <c r="L124" s="51"/>
      <c r="M124" s="51"/>
      <c r="N124" s="51"/>
      <c r="O124" s="51"/>
      <c r="Q124" s="51"/>
      <c r="R124" s="51"/>
      <c r="S124" s="51"/>
      <c r="T124" s="51"/>
      <c r="U124" s="51"/>
      <c r="V124" s="51"/>
      <c r="W124" s="51"/>
    </row>
    <row r="125" spans="2:23" s="11" customFormat="1" ht="12" customHeight="1" x14ac:dyDescent="0.2">
      <c r="B125" s="51"/>
      <c r="C125" s="51"/>
      <c r="D125" s="51"/>
      <c r="E125" s="51"/>
      <c r="F125" s="51"/>
      <c r="G125" s="51"/>
      <c r="I125" s="51"/>
      <c r="J125" s="51"/>
      <c r="K125" s="51"/>
      <c r="L125" s="51"/>
      <c r="M125" s="51"/>
      <c r="N125" s="51"/>
      <c r="O125" s="51"/>
      <c r="Q125" s="51"/>
      <c r="R125" s="51"/>
      <c r="S125" s="51"/>
      <c r="T125" s="51"/>
      <c r="U125" s="51"/>
      <c r="V125" s="51"/>
      <c r="W125" s="51"/>
    </row>
    <row r="126" spans="2:23" s="11" customFormat="1" ht="12" customHeight="1" x14ac:dyDescent="0.2">
      <c r="B126" s="51"/>
      <c r="C126" s="51"/>
      <c r="D126" s="51"/>
      <c r="E126" s="51"/>
      <c r="F126" s="51"/>
      <c r="G126" s="51"/>
      <c r="I126" s="51"/>
      <c r="J126" s="51"/>
      <c r="K126" s="51"/>
      <c r="L126" s="51"/>
      <c r="M126" s="51"/>
      <c r="N126" s="51"/>
      <c r="O126" s="51"/>
      <c r="Q126" s="51"/>
      <c r="R126" s="51"/>
      <c r="S126" s="51"/>
      <c r="T126" s="51"/>
      <c r="U126" s="51"/>
      <c r="V126" s="51"/>
      <c r="W126" s="51"/>
    </row>
    <row r="127" spans="2:23" s="11" customFormat="1" ht="12" customHeight="1" x14ac:dyDescent="0.2">
      <c r="B127" s="51"/>
      <c r="C127" s="51"/>
      <c r="D127" s="51"/>
      <c r="E127" s="51"/>
      <c r="F127" s="51"/>
      <c r="G127" s="51"/>
      <c r="I127" s="51"/>
      <c r="J127" s="51"/>
      <c r="K127" s="51"/>
      <c r="L127" s="51"/>
      <c r="M127" s="51"/>
      <c r="N127" s="51"/>
      <c r="O127" s="51"/>
      <c r="Q127" s="51"/>
      <c r="R127" s="51"/>
      <c r="S127" s="51"/>
      <c r="T127" s="51"/>
      <c r="U127" s="51"/>
      <c r="V127" s="51"/>
      <c r="W127" s="51"/>
    </row>
    <row r="128" spans="2:23" s="11" customFormat="1" ht="12" customHeight="1" x14ac:dyDescent="0.2">
      <c r="B128" s="51"/>
      <c r="C128" s="51"/>
      <c r="D128" s="51"/>
      <c r="E128" s="51"/>
      <c r="F128" s="51"/>
      <c r="G128" s="51"/>
      <c r="I128" s="51"/>
      <c r="J128" s="51"/>
      <c r="K128" s="51"/>
      <c r="L128" s="51"/>
      <c r="M128" s="51"/>
      <c r="N128" s="51"/>
      <c r="O128" s="51"/>
      <c r="Q128" s="51"/>
      <c r="R128" s="51"/>
      <c r="S128" s="51"/>
      <c r="T128" s="51"/>
      <c r="U128" s="51"/>
      <c r="V128" s="51"/>
      <c r="W128" s="51"/>
    </row>
    <row r="129" spans="2:23" s="11" customFormat="1" ht="12" customHeight="1" x14ac:dyDescent="0.2">
      <c r="B129" s="51"/>
      <c r="C129" s="51"/>
      <c r="D129" s="51"/>
      <c r="E129" s="51"/>
      <c r="F129" s="51"/>
      <c r="G129" s="51"/>
      <c r="I129" s="51"/>
      <c r="J129" s="51"/>
      <c r="K129" s="51"/>
      <c r="L129" s="51"/>
      <c r="M129" s="51"/>
      <c r="N129" s="51"/>
      <c r="O129" s="51"/>
      <c r="Q129" s="51"/>
      <c r="R129" s="51"/>
      <c r="S129" s="51"/>
      <c r="T129" s="51"/>
      <c r="U129" s="51"/>
      <c r="V129" s="51"/>
      <c r="W129" s="51"/>
    </row>
    <row r="130" spans="2:23" s="11" customFormat="1" ht="12" customHeight="1" x14ac:dyDescent="0.2">
      <c r="B130" s="51"/>
      <c r="C130" s="51"/>
      <c r="D130" s="51"/>
      <c r="E130" s="51"/>
      <c r="F130" s="51"/>
      <c r="G130" s="51"/>
      <c r="I130" s="51"/>
      <c r="J130" s="51"/>
      <c r="K130" s="51"/>
      <c r="L130" s="51"/>
      <c r="M130" s="51"/>
      <c r="N130" s="51"/>
      <c r="O130" s="51"/>
      <c r="Q130" s="51"/>
      <c r="R130" s="51"/>
      <c r="S130" s="51"/>
      <c r="T130" s="51"/>
      <c r="U130" s="51"/>
      <c r="V130" s="51"/>
      <c r="W130" s="51"/>
    </row>
    <row r="131" spans="2:23" s="11" customFormat="1" ht="12" customHeight="1" x14ac:dyDescent="0.2">
      <c r="B131" s="51"/>
      <c r="C131" s="51"/>
      <c r="D131" s="51"/>
      <c r="E131" s="51"/>
      <c r="F131" s="51"/>
      <c r="G131" s="51"/>
      <c r="I131" s="51"/>
      <c r="J131" s="51"/>
      <c r="K131" s="51"/>
      <c r="L131" s="51"/>
      <c r="M131" s="51"/>
      <c r="N131" s="51"/>
      <c r="O131" s="51"/>
      <c r="Q131" s="51"/>
      <c r="R131" s="51"/>
      <c r="S131" s="51"/>
      <c r="T131" s="51"/>
      <c r="U131" s="51"/>
      <c r="V131" s="51"/>
      <c r="W131" s="51"/>
    </row>
    <row r="132" spans="2:23" s="11" customFormat="1" ht="12" customHeight="1" x14ac:dyDescent="0.2">
      <c r="B132" s="51"/>
      <c r="C132" s="51"/>
      <c r="D132" s="51"/>
      <c r="E132" s="51"/>
      <c r="F132" s="51"/>
      <c r="G132" s="51"/>
      <c r="I132" s="51"/>
      <c r="J132" s="51"/>
      <c r="K132" s="51"/>
      <c r="L132" s="51"/>
      <c r="M132" s="51"/>
      <c r="N132" s="51"/>
      <c r="O132" s="51"/>
      <c r="Q132" s="51"/>
      <c r="R132" s="51"/>
      <c r="S132" s="51"/>
      <c r="T132" s="51"/>
      <c r="U132" s="51"/>
      <c r="V132" s="51"/>
      <c r="W132" s="51"/>
    </row>
    <row r="133" spans="2:23" s="11" customFormat="1" ht="12" customHeight="1" x14ac:dyDescent="0.2">
      <c r="B133" s="51"/>
      <c r="C133" s="51"/>
      <c r="D133" s="51"/>
      <c r="E133" s="51"/>
      <c r="F133" s="51"/>
      <c r="G133" s="51"/>
      <c r="I133" s="51"/>
      <c r="J133" s="51"/>
      <c r="K133" s="51"/>
      <c r="L133" s="51"/>
      <c r="M133" s="51"/>
      <c r="N133" s="51"/>
      <c r="O133" s="51"/>
      <c r="Q133" s="51"/>
      <c r="R133" s="51"/>
      <c r="S133" s="51"/>
      <c r="T133" s="51"/>
      <c r="U133" s="51"/>
      <c r="V133" s="51"/>
      <c r="W133" s="51"/>
    </row>
    <row r="134" spans="2:23" s="11" customFormat="1" ht="12" customHeight="1" x14ac:dyDescent="0.2">
      <c r="B134" s="51"/>
      <c r="C134" s="51"/>
      <c r="D134" s="51"/>
      <c r="E134" s="51"/>
      <c r="F134" s="51"/>
      <c r="G134" s="51"/>
      <c r="I134" s="51"/>
      <c r="J134" s="51"/>
      <c r="K134" s="51"/>
      <c r="L134" s="51"/>
      <c r="M134" s="51"/>
      <c r="N134" s="51"/>
      <c r="O134" s="51"/>
      <c r="Q134" s="51"/>
      <c r="R134" s="51"/>
      <c r="S134" s="51"/>
      <c r="T134" s="51"/>
      <c r="U134" s="51"/>
      <c r="V134" s="51"/>
      <c r="W134" s="51"/>
    </row>
    <row r="135" spans="2:23" s="11" customFormat="1" ht="12" customHeight="1" x14ac:dyDescent="0.2">
      <c r="B135" s="51"/>
      <c r="C135" s="51"/>
      <c r="D135" s="51"/>
      <c r="E135" s="51"/>
      <c r="F135" s="51"/>
      <c r="G135" s="51"/>
      <c r="I135" s="51"/>
      <c r="J135" s="51"/>
      <c r="K135" s="51"/>
      <c r="L135" s="51"/>
      <c r="M135" s="51"/>
      <c r="N135" s="51"/>
      <c r="O135" s="51"/>
      <c r="Q135" s="51"/>
      <c r="R135" s="51"/>
      <c r="S135" s="51"/>
      <c r="T135" s="51"/>
      <c r="U135" s="51"/>
      <c r="V135" s="51"/>
      <c r="W135" s="51"/>
    </row>
    <row r="136" spans="2:23" s="11" customFormat="1" ht="12" customHeight="1" x14ac:dyDescent="0.2">
      <c r="B136" s="51"/>
      <c r="C136" s="51"/>
      <c r="D136" s="51"/>
      <c r="E136" s="51"/>
      <c r="F136" s="51"/>
      <c r="G136" s="51"/>
      <c r="I136" s="51"/>
      <c r="J136" s="51"/>
      <c r="K136" s="51"/>
      <c r="L136" s="51"/>
      <c r="M136" s="51"/>
      <c r="N136" s="51"/>
      <c r="O136" s="51"/>
      <c r="Q136" s="51"/>
      <c r="R136" s="51"/>
      <c r="S136" s="51"/>
      <c r="T136" s="51"/>
      <c r="U136" s="51"/>
      <c r="V136" s="51"/>
      <c r="W136" s="51"/>
    </row>
    <row r="137" spans="2:23" s="11" customFormat="1" ht="12" customHeight="1" x14ac:dyDescent="0.2">
      <c r="B137" s="51"/>
      <c r="C137" s="51"/>
      <c r="D137" s="51"/>
      <c r="E137" s="51"/>
      <c r="F137" s="51"/>
      <c r="G137" s="51"/>
      <c r="I137" s="51"/>
      <c r="J137" s="51"/>
      <c r="K137" s="51"/>
      <c r="L137" s="51"/>
      <c r="M137" s="51"/>
      <c r="N137" s="51"/>
      <c r="O137" s="51"/>
      <c r="Q137" s="51"/>
      <c r="R137" s="51"/>
      <c r="S137" s="51"/>
      <c r="T137" s="51"/>
      <c r="U137" s="51"/>
      <c r="V137" s="51"/>
      <c r="W137" s="51"/>
    </row>
    <row r="138" spans="2:23" s="11" customFormat="1" ht="12" customHeight="1" x14ac:dyDescent="0.2">
      <c r="B138" s="51"/>
      <c r="C138" s="51"/>
      <c r="D138" s="51"/>
      <c r="E138" s="51"/>
      <c r="F138" s="51"/>
      <c r="G138" s="51"/>
      <c r="I138" s="51"/>
      <c r="J138" s="51"/>
      <c r="K138" s="51"/>
      <c r="L138" s="51"/>
      <c r="M138" s="51"/>
      <c r="N138" s="51"/>
      <c r="O138" s="51"/>
      <c r="Q138" s="51"/>
      <c r="R138" s="51"/>
      <c r="S138" s="51"/>
      <c r="T138" s="51"/>
      <c r="U138" s="51"/>
      <c r="V138" s="51"/>
      <c r="W138" s="51"/>
    </row>
    <row r="139" spans="2:23" s="11" customFormat="1" ht="12" customHeight="1" x14ac:dyDescent="0.2">
      <c r="B139" s="51"/>
      <c r="C139" s="51"/>
      <c r="D139" s="51"/>
      <c r="E139" s="51"/>
      <c r="F139" s="51"/>
      <c r="G139" s="51"/>
      <c r="I139" s="51"/>
      <c r="J139" s="51"/>
      <c r="K139" s="51"/>
      <c r="L139" s="51"/>
      <c r="M139" s="51"/>
      <c r="N139" s="51"/>
      <c r="O139" s="51"/>
      <c r="Q139" s="51"/>
      <c r="R139" s="51"/>
      <c r="S139" s="51"/>
      <c r="T139" s="51"/>
      <c r="U139" s="51"/>
      <c r="V139" s="51"/>
      <c r="W139" s="51"/>
    </row>
    <row r="140" spans="2:23" s="11" customFormat="1" ht="12" customHeight="1" x14ac:dyDescent="0.2">
      <c r="B140" s="51"/>
      <c r="C140" s="51"/>
      <c r="D140" s="51"/>
      <c r="E140" s="51"/>
      <c r="F140" s="51"/>
      <c r="G140" s="51"/>
      <c r="I140" s="51"/>
      <c r="J140" s="51"/>
      <c r="K140" s="51"/>
      <c r="L140" s="51"/>
      <c r="M140" s="51"/>
      <c r="N140" s="51"/>
      <c r="O140" s="51"/>
      <c r="Q140" s="51"/>
      <c r="R140" s="51"/>
      <c r="S140" s="51"/>
      <c r="T140" s="51"/>
      <c r="U140" s="51"/>
      <c r="V140" s="51"/>
      <c r="W140" s="51"/>
    </row>
    <row r="141" spans="2:23" s="11" customFormat="1" ht="12" customHeight="1" x14ac:dyDescent="0.2">
      <c r="B141" s="51"/>
      <c r="C141" s="51"/>
      <c r="D141" s="51"/>
      <c r="E141" s="51"/>
      <c r="F141" s="51"/>
      <c r="G141" s="51"/>
      <c r="I141" s="51"/>
      <c r="J141" s="51"/>
      <c r="K141" s="51"/>
      <c r="L141" s="51"/>
      <c r="M141" s="51"/>
      <c r="N141" s="51"/>
      <c r="O141" s="51"/>
      <c r="Q141" s="51"/>
      <c r="R141" s="51"/>
      <c r="S141" s="51"/>
      <c r="T141" s="51"/>
      <c r="U141" s="51"/>
      <c r="V141" s="51"/>
      <c r="W141" s="51"/>
    </row>
    <row r="142" spans="2:23" s="11" customFormat="1" ht="12" customHeight="1" x14ac:dyDescent="0.2">
      <c r="B142" s="51"/>
      <c r="C142" s="51"/>
      <c r="D142" s="51"/>
      <c r="E142" s="51"/>
      <c r="F142" s="51"/>
      <c r="G142" s="51"/>
      <c r="I142" s="51"/>
      <c r="J142" s="51"/>
      <c r="K142" s="51"/>
      <c r="L142" s="51"/>
      <c r="M142" s="51"/>
      <c r="N142" s="51"/>
      <c r="O142" s="51"/>
      <c r="Q142" s="51"/>
      <c r="R142" s="51"/>
      <c r="S142" s="51"/>
      <c r="T142" s="51"/>
      <c r="U142" s="51"/>
      <c r="V142" s="51"/>
      <c r="W142" s="51"/>
    </row>
    <row r="143" spans="2:23" s="11" customFormat="1" ht="12" customHeight="1" x14ac:dyDescent="0.2">
      <c r="B143" s="51"/>
      <c r="C143" s="51"/>
      <c r="D143" s="51"/>
      <c r="E143" s="51"/>
      <c r="F143" s="51"/>
      <c r="G143" s="51"/>
      <c r="I143" s="51"/>
      <c r="J143" s="51"/>
      <c r="K143" s="51"/>
      <c r="L143" s="51"/>
      <c r="M143" s="51"/>
      <c r="N143" s="51"/>
      <c r="O143" s="51"/>
      <c r="Q143" s="51"/>
      <c r="R143" s="51"/>
      <c r="S143" s="51"/>
      <c r="T143" s="51"/>
      <c r="U143" s="51"/>
      <c r="V143" s="51"/>
      <c r="W143" s="51"/>
    </row>
    <row r="144" spans="2:23" s="11" customFormat="1" ht="12" customHeight="1" x14ac:dyDescent="0.2">
      <c r="B144" s="51"/>
      <c r="C144" s="51"/>
      <c r="D144" s="51"/>
      <c r="E144" s="51"/>
      <c r="F144" s="51"/>
      <c r="G144" s="51"/>
      <c r="I144" s="51"/>
      <c r="J144" s="51"/>
      <c r="K144" s="51"/>
      <c r="L144" s="51"/>
      <c r="M144" s="51"/>
      <c r="N144" s="51"/>
      <c r="O144" s="51"/>
      <c r="Q144" s="51"/>
      <c r="R144" s="51"/>
      <c r="S144" s="51"/>
      <c r="T144" s="51"/>
      <c r="U144" s="51"/>
      <c r="V144" s="51"/>
      <c r="W144" s="51"/>
    </row>
    <row r="145" spans="2:23" s="11" customFormat="1" ht="12" customHeight="1" x14ac:dyDescent="0.2">
      <c r="B145" s="51"/>
      <c r="C145" s="51"/>
      <c r="D145" s="51"/>
      <c r="E145" s="51"/>
      <c r="F145" s="51"/>
      <c r="G145" s="51"/>
      <c r="I145" s="51"/>
      <c r="J145" s="51"/>
      <c r="K145" s="51"/>
      <c r="L145" s="51"/>
      <c r="M145" s="51"/>
      <c r="N145" s="51"/>
      <c r="O145" s="51"/>
      <c r="Q145" s="51"/>
      <c r="R145" s="51"/>
      <c r="S145" s="51"/>
      <c r="T145" s="51"/>
      <c r="U145" s="51"/>
      <c r="V145" s="51"/>
      <c r="W145" s="51"/>
    </row>
    <row r="146" spans="2:23" s="11" customFormat="1" ht="12" customHeight="1" x14ac:dyDescent="0.2">
      <c r="B146" s="51"/>
      <c r="C146" s="51"/>
      <c r="D146" s="51"/>
      <c r="E146" s="51"/>
      <c r="F146" s="51"/>
      <c r="G146" s="51"/>
      <c r="I146" s="51"/>
      <c r="J146" s="51"/>
      <c r="K146" s="51"/>
      <c r="L146" s="51"/>
      <c r="M146" s="51"/>
      <c r="N146" s="51"/>
      <c r="O146" s="51"/>
      <c r="Q146" s="51"/>
      <c r="R146" s="51"/>
      <c r="S146" s="51"/>
      <c r="T146" s="51"/>
      <c r="U146" s="51"/>
      <c r="V146" s="51"/>
      <c r="W146" s="51"/>
    </row>
    <row r="147" spans="2:23" s="11" customFormat="1" ht="12" customHeight="1" x14ac:dyDescent="0.2">
      <c r="B147" s="51"/>
      <c r="C147" s="51"/>
      <c r="D147" s="51"/>
      <c r="E147" s="51"/>
      <c r="F147" s="51"/>
      <c r="G147" s="51"/>
      <c r="I147" s="51"/>
      <c r="J147" s="51"/>
      <c r="K147" s="51"/>
      <c r="L147" s="51"/>
      <c r="M147" s="51"/>
      <c r="N147" s="51"/>
      <c r="O147" s="51"/>
      <c r="Q147" s="51"/>
      <c r="R147" s="51"/>
      <c r="S147" s="51"/>
      <c r="T147" s="51"/>
      <c r="U147" s="51"/>
      <c r="V147" s="51"/>
      <c r="W147" s="51"/>
    </row>
    <row r="148" spans="2:23" s="11" customFormat="1" ht="12" customHeight="1" x14ac:dyDescent="0.2">
      <c r="B148" s="51"/>
      <c r="C148" s="51"/>
      <c r="D148" s="51"/>
      <c r="E148" s="51"/>
      <c r="F148" s="51"/>
      <c r="G148" s="51"/>
      <c r="I148" s="51"/>
      <c r="J148" s="51"/>
      <c r="K148" s="51"/>
      <c r="L148" s="51"/>
      <c r="M148" s="51"/>
      <c r="N148" s="51"/>
      <c r="O148" s="51"/>
      <c r="Q148" s="51"/>
      <c r="R148" s="51"/>
      <c r="S148" s="51"/>
      <c r="T148" s="51"/>
      <c r="U148" s="51"/>
      <c r="V148" s="51"/>
      <c r="W148" s="51"/>
    </row>
    <row r="149" spans="2:23" s="11" customFormat="1" ht="12" customHeight="1" x14ac:dyDescent="0.2">
      <c r="B149" s="51"/>
      <c r="C149" s="51"/>
      <c r="D149" s="51"/>
      <c r="E149" s="51"/>
      <c r="F149" s="51"/>
      <c r="G149" s="51"/>
      <c r="I149" s="51"/>
      <c r="J149" s="51"/>
      <c r="K149" s="51"/>
      <c r="L149" s="51"/>
      <c r="M149" s="51"/>
      <c r="N149" s="51"/>
      <c r="O149" s="51"/>
      <c r="Q149" s="51"/>
      <c r="R149" s="51"/>
      <c r="S149" s="51"/>
      <c r="T149" s="51"/>
      <c r="U149" s="51"/>
      <c r="V149" s="51"/>
      <c r="W149" s="51"/>
    </row>
    <row r="150" spans="2:23" s="11" customFormat="1" ht="12" customHeight="1" x14ac:dyDescent="0.2">
      <c r="B150" s="51"/>
      <c r="C150" s="51"/>
      <c r="D150" s="51"/>
      <c r="E150" s="51"/>
      <c r="F150" s="51"/>
      <c r="G150" s="51"/>
      <c r="I150" s="51"/>
      <c r="J150" s="51"/>
      <c r="K150" s="51"/>
      <c r="L150" s="51"/>
      <c r="M150" s="51"/>
      <c r="N150" s="51"/>
      <c r="O150" s="51"/>
      <c r="Q150" s="51"/>
      <c r="R150" s="51"/>
      <c r="S150" s="51"/>
      <c r="T150" s="51"/>
      <c r="U150" s="51"/>
      <c r="V150" s="51"/>
      <c r="W150" s="51"/>
    </row>
    <row r="151" spans="2:23" s="11" customFormat="1" ht="12" customHeight="1" x14ac:dyDescent="0.2">
      <c r="B151" s="51"/>
      <c r="C151" s="51"/>
      <c r="D151" s="51"/>
      <c r="E151" s="51"/>
      <c r="F151" s="51"/>
      <c r="G151" s="51"/>
      <c r="I151" s="51"/>
      <c r="J151" s="51"/>
      <c r="K151" s="51"/>
      <c r="L151" s="51"/>
      <c r="M151" s="51"/>
      <c r="N151" s="51"/>
      <c r="O151" s="51"/>
      <c r="Q151" s="51"/>
      <c r="R151" s="51"/>
      <c r="S151" s="51"/>
      <c r="T151" s="51"/>
      <c r="U151" s="51"/>
      <c r="V151" s="51"/>
      <c r="W151" s="51"/>
    </row>
    <row r="152" spans="2:23" s="11" customFormat="1" ht="12" customHeight="1" x14ac:dyDescent="0.2">
      <c r="B152" s="51"/>
      <c r="C152" s="51"/>
      <c r="D152" s="51"/>
      <c r="E152" s="51"/>
      <c r="F152" s="51"/>
      <c r="G152" s="51"/>
      <c r="I152" s="51"/>
      <c r="J152" s="51"/>
      <c r="K152" s="51"/>
      <c r="L152" s="51"/>
      <c r="M152" s="51"/>
      <c r="N152" s="51"/>
      <c r="O152" s="51"/>
      <c r="Q152" s="51"/>
      <c r="R152" s="51"/>
      <c r="S152" s="51"/>
      <c r="T152" s="51"/>
      <c r="U152" s="51"/>
      <c r="V152" s="51"/>
      <c r="W152" s="51"/>
    </row>
    <row r="153" spans="2:23" s="11" customFormat="1" ht="12" customHeight="1" x14ac:dyDescent="0.2">
      <c r="B153" s="51"/>
      <c r="C153" s="51"/>
      <c r="D153" s="51"/>
      <c r="E153" s="51"/>
      <c r="F153" s="51"/>
      <c r="G153" s="51"/>
      <c r="I153" s="51"/>
      <c r="J153" s="51"/>
      <c r="K153" s="51"/>
      <c r="L153" s="51"/>
      <c r="M153" s="51"/>
      <c r="N153" s="51"/>
      <c r="O153" s="51"/>
      <c r="Q153" s="51"/>
      <c r="R153" s="51"/>
      <c r="S153" s="51"/>
      <c r="T153" s="51"/>
      <c r="U153" s="51"/>
      <c r="V153" s="51"/>
      <c r="W153" s="51"/>
    </row>
  </sheetData>
  <phoneticPr fontId="0" type="noConversion"/>
  <pageMargins left="0.75" right="0.75" top="0.75" bottom="0.75" header="0" footer="0"/>
  <pageSetup paperSize="9" orientation="portrait" horizontalDpi="300" verticalDpi="300" r:id="rId1"/>
  <headerFooter alignWithMargins="0">
    <oddFooter xml:space="preserve">&amp;C1-&amp;P+34
</oddFooter>
  </headerFooter>
  <colBreaks count="2" manualBreakCount="2">
    <brk id="7" max="1048575" man="1"/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4"/>
  <sheetViews>
    <sheetView topLeftCell="A11" zoomScale="75" zoomScaleSheetLayoutView="50" workbookViewId="0">
      <selection activeCell="A31" sqref="A31:IV31"/>
    </sheetView>
  </sheetViews>
  <sheetFormatPr defaultRowHeight="12" customHeight="1" x14ac:dyDescent="0.2"/>
  <cols>
    <col min="1" max="1" width="12.7109375" style="3" customWidth="1"/>
    <col min="2" max="2" width="11.7109375" style="37" customWidth="1"/>
    <col min="3" max="3" width="11.140625" style="37" customWidth="1"/>
    <col min="4" max="5" width="10.5703125" style="37" customWidth="1"/>
    <col min="6" max="6" width="10.28515625" style="37" customWidth="1"/>
    <col min="7" max="7" width="11.140625" style="37" customWidth="1"/>
    <col min="8" max="8" width="9.140625" style="37"/>
    <col min="9" max="9" width="12.7109375" style="3" customWidth="1"/>
    <col min="10" max="10" width="11.28515625" style="37" customWidth="1"/>
    <col min="11" max="11" width="11.140625" style="37" customWidth="1"/>
    <col min="12" max="12" width="10.7109375" style="37" customWidth="1"/>
    <col min="13" max="13" width="10.5703125" style="37" customWidth="1"/>
    <col min="14" max="14" width="10.28515625" style="37" customWidth="1"/>
    <col min="15" max="15" width="11.28515625" style="37" customWidth="1"/>
    <col min="16" max="16" width="8.7109375" style="37" customWidth="1"/>
    <col min="17" max="17" width="12.7109375" style="11" customWidth="1"/>
    <col min="18" max="18" width="11.28515625" style="11" customWidth="1"/>
    <col min="19" max="19" width="11.140625" style="11" customWidth="1"/>
    <col min="20" max="21" width="10.5703125" style="11" customWidth="1"/>
    <col min="22" max="22" width="10.28515625" style="11" customWidth="1"/>
    <col min="23" max="23" width="11.28515625" style="11" customWidth="1"/>
    <col min="24" max="24" width="8.7109375" style="11" customWidth="1"/>
    <col min="25" max="25" width="12.7109375" style="11" customWidth="1"/>
    <col min="26" max="26" width="11.28515625" style="11" customWidth="1"/>
    <col min="27" max="27" width="11.140625" style="11" customWidth="1"/>
    <col min="28" max="28" width="10.7109375" style="11" customWidth="1"/>
    <col min="29" max="29" width="10.5703125" style="11" customWidth="1"/>
    <col min="30" max="30" width="11.28515625" style="11" customWidth="1"/>
    <col min="31" max="31" width="10.5703125" style="11" customWidth="1"/>
    <col min="32" max="32" width="8.7109375" style="11" customWidth="1"/>
    <col min="33" max="33" width="12.7109375" style="11" customWidth="1"/>
    <col min="34" max="34" width="11.140625" style="11" customWidth="1"/>
    <col min="35" max="35" width="11.28515625" style="11" customWidth="1"/>
    <col min="36" max="36" width="10.7109375" style="11" customWidth="1"/>
    <col min="37" max="37" width="10.5703125" style="11" customWidth="1"/>
    <col min="38" max="38" width="10.7109375" style="11" customWidth="1"/>
    <col min="39" max="39" width="11" style="11" customWidth="1"/>
    <col min="40" max="40" width="8.7109375" style="11" customWidth="1"/>
    <col min="41" max="41" width="12.7109375" style="11" customWidth="1"/>
    <col min="42" max="43" width="11.28515625" style="11" customWidth="1"/>
    <col min="44" max="44" width="10.7109375" style="11" customWidth="1"/>
    <col min="45" max="45" width="10.5703125" style="11" customWidth="1"/>
    <col min="46" max="46" width="11.28515625" style="11" customWidth="1"/>
    <col min="47" max="47" width="11.140625" style="11" customWidth="1"/>
    <col min="48" max="48" width="8.7109375" style="11" customWidth="1"/>
    <col min="49" max="49" width="12.7109375" style="3" customWidth="1"/>
    <col min="50" max="50" width="11.140625" style="3" customWidth="1"/>
    <col min="51" max="51" width="11.28515625" style="3" customWidth="1"/>
    <col min="52" max="52" width="10.7109375" style="3" customWidth="1"/>
    <col min="53" max="53" width="10.5703125" style="3" customWidth="1"/>
    <col min="54" max="54" width="11.140625" style="3" customWidth="1"/>
    <col min="55" max="55" width="11.28515625" style="3" customWidth="1"/>
    <col min="56" max="56" width="8.85546875" style="3" customWidth="1"/>
    <col min="57" max="57" width="12.7109375" style="3" customWidth="1"/>
    <col min="58" max="58" width="11.140625" style="3" customWidth="1"/>
    <col min="59" max="59" width="11.28515625" style="3" customWidth="1"/>
    <col min="60" max="60" width="10.7109375" style="3" customWidth="1"/>
    <col min="61" max="61" width="10.85546875" style="3" customWidth="1"/>
    <col min="62" max="62" width="11.140625" style="3" customWidth="1"/>
    <col min="63" max="63" width="11.28515625" style="3" customWidth="1"/>
    <col min="64" max="64" width="8.85546875" style="3" customWidth="1"/>
    <col min="65" max="65" width="12.7109375" style="3" customWidth="1"/>
    <col min="66" max="67" width="11.28515625" style="3" customWidth="1"/>
    <col min="68" max="68" width="10.7109375" style="3" customWidth="1"/>
    <col min="69" max="69" width="10.5703125" style="3" customWidth="1"/>
    <col min="70" max="70" width="11.140625" style="3" customWidth="1"/>
    <col min="71" max="71" width="11.28515625" style="3" customWidth="1"/>
    <col min="72" max="72" width="8.85546875" style="3" customWidth="1"/>
    <col min="73" max="73" width="12.7109375" style="3" customWidth="1"/>
    <col min="74" max="75" width="11.28515625" style="3" customWidth="1"/>
    <col min="76" max="76" width="10.7109375" style="3" customWidth="1"/>
    <col min="77" max="77" width="10.5703125" style="3" customWidth="1"/>
    <col min="78" max="79" width="11.140625" style="3" customWidth="1"/>
    <col min="80" max="80" width="8.7109375" style="3" customWidth="1"/>
    <col min="81" max="81" width="12.7109375" style="3" customWidth="1"/>
    <col min="82" max="82" width="11.140625" style="3" customWidth="1"/>
    <col min="83" max="83" width="11.28515625" style="3" customWidth="1"/>
    <col min="84" max="85" width="10.5703125" style="3" customWidth="1"/>
    <col min="86" max="86" width="11.140625" style="3" customWidth="1"/>
    <col min="87" max="87" width="11.28515625" style="3" customWidth="1"/>
    <col min="88" max="88" width="8.7109375" style="3" customWidth="1"/>
    <col min="89" max="89" width="12.7109375" style="3" customWidth="1"/>
    <col min="90" max="90" width="11.140625" style="3" customWidth="1"/>
    <col min="91" max="91" width="11.28515625" style="3" customWidth="1"/>
    <col min="92" max="93" width="10.5703125" style="3" customWidth="1"/>
    <col min="94" max="95" width="11.28515625" style="3" customWidth="1"/>
    <col min="96" max="96" width="8.85546875" style="3" customWidth="1"/>
    <col min="97" max="16384" width="9.140625" style="3"/>
  </cols>
  <sheetData>
    <row r="1" spans="1:96" s="7" customFormat="1" ht="12" customHeight="1" x14ac:dyDescent="0.2">
      <c r="A1" s="7" t="s">
        <v>71</v>
      </c>
      <c r="B1" s="52"/>
      <c r="C1" s="52"/>
      <c r="D1" s="52"/>
      <c r="E1" s="52"/>
      <c r="F1" s="52"/>
      <c r="G1" s="52"/>
      <c r="H1" s="52"/>
      <c r="I1" s="3" t="s">
        <v>0</v>
      </c>
      <c r="J1" s="37"/>
      <c r="K1" s="37"/>
      <c r="L1" s="37"/>
      <c r="M1" s="37"/>
      <c r="N1" s="37"/>
      <c r="O1" s="37"/>
      <c r="P1" s="37"/>
      <c r="Q1" s="7" t="s">
        <v>0</v>
      </c>
      <c r="R1" s="52"/>
      <c r="S1" s="52"/>
      <c r="T1" s="52"/>
      <c r="U1" s="52"/>
      <c r="V1" s="52"/>
      <c r="W1" s="52"/>
      <c r="X1" s="52"/>
      <c r="Y1" s="7" t="s">
        <v>0</v>
      </c>
      <c r="Z1" s="52"/>
      <c r="AA1" s="52"/>
      <c r="AB1" s="52"/>
      <c r="AC1" s="52"/>
      <c r="AD1" s="52"/>
      <c r="AE1" s="52"/>
      <c r="AF1" s="52"/>
      <c r="AG1" s="8" t="s">
        <v>0</v>
      </c>
      <c r="AH1" s="8"/>
      <c r="AI1" s="8"/>
      <c r="AJ1" s="8"/>
      <c r="AK1" s="8"/>
      <c r="AL1" s="8"/>
      <c r="AM1" s="8"/>
      <c r="AN1" s="8"/>
      <c r="AO1" s="8" t="s">
        <v>0</v>
      </c>
      <c r="AP1" s="8"/>
      <c r="AQ1" s="8"/>
      <c r="AR1" s="8"/>
      <c r="AS1" s="8"/>
      <c r="AT1" s="8"/>
      <c r="AU1" s="8"/>
      <c r="AV1" s="8"/>
      <c r="AW1" s="8" t="s">
        <v>0</v>
      </c>
      <c r="AX1" s="8"/>
      <c r="AY1" s="8"/>
      <c r="AZ1" s="8"/>
      <c r="BA1" s="8"/>
      <c r="BB1" s="8"/>
      <c r="BC1" s="8"/>
      <c r="BD1" s="8"/>
      <c r="BE1" s="8" t="s">
        <v>0</v>
      </c>
      <c r="BF1" s="8"/>
      <c r="BG1" s="8"/>
      <c r="BH1" s="8"/>
      <c r="BI1" s="8"/>
      <c r="BJ1" s="8"/>
      <c r="BK1" s="8"/>
      <c r="BL1" s="8"/>
      <c r="BM1" s="8" t="s">
        <v>0</v>
      </c>
      <c r="BN1" s="8"/>
      <c r="BO1" s="8"/>
      <c r="BP1" s="8"/>
      <c r="BQ1" s="8"/>
      <c r="BR1" s="8"/>
      <c r="BS1" s="8"/>
      <c r="BT1" s="8"/>
      <c r="BU1" s="8" t="s">
        <v>0</v>
      </c>
      <c r="BV1" s="8"/>
      <c r="BW1" s="8"/>
      <c r="BX1" s="8"/>
      <c r="BY1" s="8"/>
      <c r="BZ1" s="8"/>
      <c r="CA1" s="8"/>
      <c r="CB1" s="8"/>
      <c r="CC1" s="8" t="s">
        <v>0</v>
      </c>
      <c r="CD1" s="8"/>
      <c r="CE1" s="8"/>
      <c r="CF1" s="8"/>
      <c r="CG1" s="8"/>
      <c r="CH1" s="8"/>
      <c r="CI1" s="8"/>
      <c r="CJ1" s="8"/>
      <c r="CK1" s="8" t="s">
        <v>0</v>
      </c>
      <c r="CL1" s="8"/>
      <c r="CM1" s="8"/>
      <c r="CN1" s="8"/>
      <c r="CO1" s="8"/>
      <c r="CP1" s="8"/>
      <c r="CQ1" s="8"/>
      <c r="CR1" s="8"/>
    </row>
    <row r="2" spans="1:96" s="7" customFormat="1" ht="12" customHeight="1" x14ac:dyDescent="0.2">
      <c r="A2" s="1" t="s">
        <v>1</v>
      </c>
      <c r="B2" s="52"/>
      <c r="C2" s="52"/>
      <c r="D2" s="52"/>
      <c r="E2" s="52"/>
      <c r="F2" s="52"/>
      <c r="G2" s="52"/>
      <c r="H2" s="52"/>
      <c r="I2" s="66" t="s">
        <v>1</v>
      </c>
      <c r="J2" s="37"/>
      <c r="K2" s="37"/>
      <c r="L2" s="37"/>
      <c r="M2" s="37"/>
      <c r="N2" s="37"/>
      <c r="O2" s="37"/>
      <c r="P2" s="37"/>
      <c r="Q2" s="66" t="s">
        <v>1</v>
      </c>
      <c r="R2" s="52"/>
      <c r="S2" s="52"/>
      <c r="T2" s="52"/>
      <c r="U2" s="52"/>
      <c r="V2" s="52"/>
      <c r="W2" s="52"/>
      <c r="X2" s="52"/>
      <c r="Y2" s="66" t="s">
        <v>1</v>
      </c>
      <c r="Z2" s="52"/>
      <c r="AA2" s="52"/>
      <c r="AB2" s="52"/>
      <c r="AC2" s="52"/>
      <c r="AD2" s="52"/>
      <c r="AE2" s="52"/>
      <c r="AF2" s="52"/>
      <c r="AG2" s="22" t="s">
        <v>1</v>
      </c>
      <c r="AH2" s="8"/>
      <c r="AI2" s="8"/>
      <c r="AJ2" s="8"/>
      <c r="AK2" s="8"/>
      <c r="AL2" s="8"/>
      <c r="AM2" s="8"/>
      <c r="AN2" s="8"/>
      <c r="AO2" s="22" t="s">
        <v>1</v>
      </c>
      <c r="AP2" s="8"/>
      <c r="AQ2" s="8"/>
      <c r="AR2" s="8"/>
      <c r="AS2" s="8"/>
      <c r="AT2" s="8"/>
      <c r="AU2" s="8"/>
      <c r="AV2" s="8"/>
      <c r="AW2" s="22" t="s">
        <v>1</v>
      </c>
      <c r="AX2" s="8"/>
      <c r="AY2" s="8"/>
      <c r="AZ2" s="8"/>
      <c r="BA2" s="8"/>
      <c r="BB2" s="8"/>
      <c r="BC2" s="8"/>
      <c r="BD2" s="8"/>
      <c r="BE2" s="22" t="s">
        <v>1</v>
      </c>
      <c r="BF2" s="8"/>
      <c r="BG2" s="8"/>
      <c r="BH2" s="8"/>
      <c r="BI2" s="8"/>
      <c r="BJ2" s="8"/>
      <c r="BK2" s="8"/>
      <c r="BL2" s="8"/>
      <c r="BM2" s="22" t="s">
        <v>1</v>
      </c>
      <c r="BN2" s="8"/>
      <c r="BO2" s="8"/>
      <c r="BP2" s="8"/>
      <c r="BQ2" s="8"/>
      <c r="BR2" s="8"/>
      <c r="BS2" s="8"/>
      <c r="BT2" s="8"/>
      <c r="BU2" s="22" t="s">
        <v>1</v>
      </c>
      <c r="BV2" s="8"/>
      <c r="BW2" s="8"/>
      <c r="BX2" s="8"/>
      <c r="BY2" s="8"/>
      <c r="BZ2" s="8"/>
      <c r="CA2" s="8"/>
      <c r="CB2" s="8"/>
      <c r="CC2" s="22" t="s">
        <v>1</v>
      </c>
      <c r="CD2" s="8"/>
      <c r="CE2" s="8"/>
      <c r="CF2" s="8"/>
      <c r="CG2" s="8"/>
      <c r="CH2" s="8"/>
      <c r="CI2" s="8"/>
      <c r="CJ2" s="8"/>
      <c r="CK2" s="22" t="s">
        <v>1</v>
      </c>
      <c r="CL2" s="8"/>
      <c r="CM2" s="8"/>
      <c r="CN2" s="8"/>
      <c r="CO2" s="8"/>
      <c r="CP2" s="8"/>
      <c r="CQ2" s="8"/>
      <c r="CR2" s="8"/>
    </row>
    <row r="3" spans="1:96" s="7" customFormat="1" ht="12" customHeight="1" x14ac:dyDescent="0.2">
      <c r="A3" s="1" t="s">
        <v>2</v>
      </c>
      <c r="B3" s="52"/>
      <c r="C3" s="52"/>
      <c r="D3" s="52"/>
      <c r="E3" s="52"/>
      <c r="F3" s="52"/>
      <c r="G3" s="52"/>
      <c r="H3" s="52"/>
      <c r="I3" s="66" t="s">
        <v>2</v>
      </c>
      <c r="J3" s="37"/>
      <c r="K3" s="37"/>
      <c r="L3" s="37"/>
      <c r="M3" s="37"/>
      <c r="N3" s="37"/>
      <c r="O3" s="37"/>
      <c r="P3" s="37"/>
      <c r="Q3" s="66" t="s">
        <v>2</v>
      </c>
      <c r="R3" s="52"/>
      <c r="S3" s="52"/>
      <c r="T3" s="52"/>
      <c r="U3" s="52"/>
      <c r="V3" s="52"/>
      <c r="W3" s="52"/>
      <c r="X3" s="52"/>
      <c r="Y3" s="66" t="s">
        <v>2</v>
      </c>
      <c r="Z3" s="52"/>
      <c r="AA3" s="52"/>
      <c r="AB3" s="52"/>
      <c r="AC3" s="52"/>
      <c r="AD3" s="52"/>
      <c r="AE3" s="52"/>
      <c r="AF3" s="52"/>
      <c r="AG3" s="22" t="s">
        <v>2</v>
      </c>
      <c r="AH3" s="8"/>
      <c r="AI3" s="8"/>
      <c r="AJ3" s="8"/>
      <c r="AK3" s="8"/>
      <c r="AL3" s="8"/>
      <c r="AM3" s="8"/>
      <c r="AN3" s="8"/>
      <c r="AO3" s="22" t="s">
        <v>2</v>
      </c>
      <c r="AP3" s="8"/>
      <c r="AQ3" s="8"/>
      <c r="AR3" s="8"/>
      <c r="AS3" s="8"/>
      <c r="AT3" s="8"/>
      <c r="AU3" s="8"/>
      <c r="AV3" s="8"/>
      <c r="AW3" s="22" t="s">
        <v>2</v>
      </c>
      <c r="AX3" s="8"/>
      <c r="AY3" s="8"/>
      <c r="AZ3" s="8"/>
      <c r="BA3" s="8"/>
      <c r="BB3" s="8"/>
      <c r="BC3" s="8"/>
      <c r="BD3" s="8"/>
      <c r="BE3" s="22" t="s">
        <v>2</v>
      </c>
      <c r="BF3" s="8"/>
      <c r="BG3" s="8"/>
      <c r="BH3" s="8"/>
      <c r="BI3" s="8"/>
      <c r="BJ3" s="8"/>
      <c r="BK3" s="8"/>
      <c r="BL3" s="8"/>
      <c r="BM3" s="22" t="s">
        <v>2</v>
      </c>
      <c r="BN3" s="8"/>
      <c r="BO3" s="8"/>
      <c r="BP3" s="8"/>
      <c r="BQ3" s="8"/>
      <c r="BR3" s="8"/>
      <c r="BS3" s="8"/>
      <c r="BT3" s="8"/>
      <c r="BU3" s="22" t="s">
        <v>2</v>
      </c>
      <c r="BV3" s="8"/>
      <c r="BW3" s="8"/>
      <c r="BX3" s="8"/>
      <c r="BY3" s="8"/>
      <c r="BZ3" s="8"/>
      <c r="CA3" s="8"/>
      <c r="CB3" s="8"/>
      <c r="CC3" s="22" t="s">
        <v>2</v>
      </c>
      <c r="CD3" s="8"/>
      <c r="CE3" s="8"/>
      <c r="CF3" s="8"/>
      <c r="CG3" s="8"/>
      <c r="CH3" s="8"/>
      <c r="CI3" s="8"/>
      <c r="CJ3" s="8"/>
      <c r="CK3" s="22" t="s">
        <v>2</v>
      </c>
      <c r="CL3" s="8"/>
      <c r="CM3" s="8"/>
      <c r="CN3" s="8"/>
      <c r="CO3" s="8"/>
      <c r="CP3" s="8"/>
      <c r="CQ3" s="8"/>
      <c r="CR3" s="8"/>
    </row>
    <row r="4" spans="1:96" s="1" customFormat="1" ht="12" customHeight="1" x14ac:dyDescent="0.2">
      <c r="A4" s="1" t="s">
        <v>67</v>
      </c>
      <c r="B4" s="14"/>
      <c r="C4" s="14"/>
      <c r="D4" s="14"/>
      <c r="E4" s="14"/>
      <c r="F4" s="14"/>
      <c r="G4" s="14"/>
      <c r="H4" s="14"/>
      <c r="I4" s="66" t="s">
        <v>67</v>
      </c>
      <c r="J4" s="67"/>
      <c r="K4" s="67"/>
      <c r="L4" s="67"/>
      <c r="M4" s="67"/>
      <c r="N4" s="67"/>
      <c r="O4" s="67"/>
      <c r="P4" s="67"/>
      <c r="Q4" s="66" t="s">
        <v>67</v>
      </c>
      <c r="R4" s="14"/>
      <c r="S4" s="14"/>
      <c r="T4" s="14"/>
      <c r="U4" s="14"/>
      <c r="V4" s="14"/>
      <c r="W4" s="14"/>
      <c r="X4" s="14"/>
      <c r="Y4" s="66" t="s">
        <v>67</v>
      </c>
      <c r="Z4" s="14"/>
      <c r="AA4" s="14"/>
      <c r="AB4" s="14"/>
      <c r="AC4" s="14"/>
      <c r="AD4" s="14"/>
      <c r="AE4" s="14"/>
      <c r="AF4" s="14"/>
      <c r="AG4" s="22" t="s">
        <v>67</v>
      </c>
      <c r="AH4" s="8"/>
      <c r="AI4" s="8"/>
      <c r="AJ4" s="8"/>
      <c r="AK4" s="8"/>
      <c r="AL4" s="8"/>
      <c r="AM4" s="8"/>
      <c r="AN4" s="8"/>
      <c r="AO4" s="22" t="s">
        <v>67</v>
      </c>
      <c r="AP4" s="8"/>
      <c r="AQ4" s="8"/>
      <c r="AR4" s="8"/>
      <c r="AS4" s="8"/>
      <c r="AT4" s="8"/>
      <c r="AU4" s="8"/>
      <c r="AV4" s="8"/>
      <c r="AW4" s="22" t="s">
        <v>67</v>
      </c>
      <c r="AX4" s="8"/>
      <c r="AY4" s="8"/>
      <c r="AZ4" s="8"/>
      <c r="BA4" s="8"/>
      <c r="BB4" s="8"/>
      <c r="BC4" s="8"/>
      <c r="BD4" s="8"/>
      <c r="BE4" s="22" t="s">
        <v>67</v>
      </c>
      <c r="BF4" s="8"/>
      <c r="BG4" s="8"/>
      <c r="BH4" s="8"/>
      <c r="BI4" s="8"/>
      <c r="BJ4" s="8"/>
      <c r="BK4" s="8"/>
      <c r="BL4" s="8"/>
      <c r="BM4" s="22" t="s">
        <v>67</v>
      </c>
      <c r="BN4" s="10"/>
      <c r="BO4" s="10"/>
      <c r="BP4" s="10"/>
      <c r="BQ4" s="10"/>
      <c r="BR4" s="10"/>
      <c r="BS4" s="10"/>
      <c r="BT4" s="10"/>
      <c r="BU4" s="22" t="s">
        <v>67</v>
      </c>
      <c r="BV4" s="10"/>
      <c r="BW4" s="10"/>
      <c r="BX4" s="10"/>
      <c r="BY4" s="10"/>
      <c r="BZ4" s="10"/>
      <c r="CA4" s="10"/>
      <c r="CB4" s="10"/>
      <c r="CC4" s="22" t="s">
        <v>67</v>
      </c>
      <c r="CD4" s="22"/>
      <c r="CE4" s="22"/>
      <c r="CF4" s="22"/>
      <c r="CG4" s="22"/>
      <c r="CH4" s="22"/>
      <c r="CI4" s="22"/>
      <c r="CJ4" s="22"/>
      <c r="CK4" s="22" t="s">
        <v>67</v>
      </c>
      <c r="CL4" s="22"/>
      <c r="CM4" s="22"/>
      <c r="CN4" s="22"/>
      <c r="CO4" s="22"/>
      <c r="CP4" s="22"/>
      <c r="CQ4" s="22"/>
      <c r="CR4" s="22"/>
    </row>
    <row r="5" spans="1:96" ht="12" customHeight="1" x14ac:dyDescent="0.2">
      <c r="Q5" s="3"/>
      <c r="R5" s="37"/>
      <c r="S5" s="37"/>
      <c r="T5" s="37"/>
      <c r="U5" s="37"/>
      <c r="V5" s="37"/>
      <c r="W5" s="37"/>
      <c r="X5" s="37"/>
      <c r="Y5" s="3"/>
      <c r="Z5" s="37"/>
      <c r="AA5" s="37"/>
      <c r="AB5" s="37"/>
      <c r="AC5" s="37"/>
      <c r="AD5" s="37"/>
      <c r="AE5" s="37"/>
      <c r="AF5" s="37"/>
      <c r="AG5" s="12"/>
      <c r="AH5" s="48"/>
      <c r="AI5" s="48"/>
      <c r="AJ5" s="48"/>
      <c r="AK5" s="48"/>
      <c r="AL5" s="48"/>
      <c r="AM5" s="48"/>
      <c r="AN5" s="48"/>
      <c r="AO5" s="12"/>
      <c r="AP5" s="48"/>
      <c r="AQ5" s="48"/>
      <c r="AR5" s="48"/>
      <c r="AS5" s="48"/>
      <c r="AT5" s="48"/>
      <c r="AU5" s="48"/>
      <c r="AV5" s="48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9"/>
      <c r="BN5" s="12"/>
      <c r="BO5" s="12"/>
      <c r="BP5" s="12"/>
      <c r="BQ5" s="12"/>
      <c r="BR5" s="12"/>
      <c r="BS5" s="12"/>
      <c r="BT5" s="12"/>
      <c r="BU5" s="49"/>
      <c r="BV5" s="12"/>
      <c r="BW5" s="12"/>
      <c r="BX5" s="12"/>
      <c r="BY5" s="12"/>
      <c r="BZ5" s="12"/>
      <c r="CA5" s="12"/>
      <c r="CB5" s="12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</row>
    <row r="6" spans="1:96" ht="12" customHeight="1" x14ac:dyDescent="0.2">
      <c r="A6" s="58"/>
      <c r="B6" s="34">
        <v>1995</v>
      </c>
      <c r="C6" s="34"/>
      <c r="D6" s="34"/>
      <c r="E6" s="34"/>
      <c r="F6" s="34"/>
      <c r="G6" s="34"/>
      <c r="H6" s="39"/>
      <c r="I6" s="58"/>
      <c r="J6" s="34">
        <v>2000</v>
      </c>
      <c r="K6" s="34"/>
      <c r="L6" s="34"/>
      <c r="M6" s="34"/>
      <c r="N6" s="34"/>
      <c r="O6" s="34"/>
      <c r="P6" s="39"/>
      <c r="Q6" s="58"/>
      <c r="R6" s="34">
        <v>1995</v>
      </c>
      <c r="S6" s="34"/>
      <c r="T6" s="34"/>
      <c r="U6" s="34"/>
      <c r="V6" s="34"/>
      <c r="W6" s="34"/>
      <c r="X6" s="39"/>
      <c r="Y6" s="58"/>
      <c r="Z6" s="34">
        <v>2000</v>
      </c>
      <c r="AA6" s="34"/>
      <c r="AB6" s="34"/>
      <c r="AC6" s="34"/>
      <c r="AD6" s="34"/>
      <c r="AE6" s="34"/>
      <c r="AF6" s="39"/>
      <c r="AG6" s="24"/>
      <c r="AH6" s="34">
        <v>1995</v>
      </c>
      <c r="AI6" s="34"/>
      <c r="AJ6" s="34"/>
      <c r="AK6" s="34"/>
      <c r="AL6" s="34"/>
      <c r="AM6" s="34"/>
      <c r="AN6" s="35"/>
      <c r="AO6" s="24"/>
      <c r="AP6" s="34">
        <v>2000</v>
      </c>
      <c r="AQ6" s="34"/>
      <c r="AR6" s="34"/>
      <c r="AS6" s="34"/>
      <c r="AT6" s="34"/>
      <c r="AU6" s="34"/>
      <c r="AV6" s="35"/>
      <c r="AW6" s="24"/>
      <c r="AX6" s="34">
        <v>1995</v>
      </c>
      <c r="AY6" s="34"/>
      <c r="AZ6" s="34"/>
      <c r="BA6" s="34"/>
      <c r="BB6" s="34"/>
      <c r="BC6" s="34"/>
      <c r="BD6" s="35"/>
      <c r="BE6" s="24"/>
      <c r="BF6" s="34">
        <v>2000</v>
      </c>
      <c r="BG6" s="34"/>
      <c r="BH6" s="34"/>
      <c r="BI6" s="34"/>
      <c r="BJ6" s="34"/>
      <c r="BK6" s="34"/>
      <c r="BL6" s="35"/>
      <c r="BM6" s="24"/>
      <c r="BN6" s="34">
        <v>1995</v>
      </c>
      <c r="BO6" s="34"/>
      <c r="BP6" s="34"/>
      <c r="BQ6" s="34"/>
      <c r="BR6" s="34"/>
      <c r="BS6" s="34"/>
      <c r="BT6" s="35"/>
      <c r="BU6" s="24"/>
      <c r="BV6" s="34">
        <v>2000</v>
      </c>
      <c r="BW6" s="34"/>
      <c r="BX6" s="34"/>
      <c r="BY6" s="34"/>
      <c r="BZ6" s="34"/>
      <c r="CA6" s="34"/>
      <c r="CB6" s="35"/>
      <c r="CC6" s="24"/>
      <c r="CD6" s="34">
        <v>1995</v>
      </c>
      <c r="CE6" s="34"/>
      <c r="CF6" s="34"/>
      <c r="CG6" s="34"/>
      <c r="CH6" s="34"/>
      <c r="CI6" s="34"/>
      <c r="CJ6" s="35"/>
      <c r="CK6" s="24"/>
      <c r="CL6" s="34">
        <v>2000</v>
      </c>
      <c r="CM6" s="34"/>
      <c r="CN6" s="34"/>
      <c r="CO6" s="34"/>
      <c r="CP6" s="34"/>
      <c r="CQ6" s="34"/>
      <c r="CR6" s="35"/>
    </row>
    <row r="7" spans="1:96" ht="12" customHeight="1" x14ac:dyDescent="0.2">
      <c r="A7" s="2" t="s">
        <v>9</v>
      </c>
      <c r="B7" s="18" t="s">
        <v>4</v>
      </c>
      <c r="C7" s="16" t="s">
        <v>5</v>
      </c>
      <c r="D7" s="16"/>
      <c r="E7" s="16"/>
      <c r="F7" s="16" t="s">
        <v>6</v>
      </c>
      <c r="G7" s="16" t="s">
        <v>8</v>
      </c>
      <c r="H7" s="16" t="s">
        <v>7</v>
      </c>
      <c r="I7" s="2" t="s">
        <v>9</v>
      </c>
      <c r="J7" s="18" t="s">
        <v>4</v>
      </c>
      <c r="K7" s="16" t="s">
        <v>5</v>
      </c>
      <c r="L7" s="16"/>
      <c r="M7" s="16"/>
      <c r="N7" s="16" t="s">
        <v>6</v>
      </c>
      <c r="O7" s="16" t="s">
        <v>69</v>
      </c>
      <c r="P7" s="16" t="s">
        <v>7</v>
      </c>
      <c r="Q7" s="2" t="s">
        <v>9</v>
      </c>
      <c r="R7" s="18" t="s">
        <v>4</v>
      </c>
      <c r="S7" s="16" t="s">
        <v>5</v>
      </c>
      <c r="T7" s="16"/>
      <c r="U7" s="16"/>
      <c r="V7" s="16" t="s">
        <v>6</v>
      </c>
      <c r="W7" s="16" t="s">
        <v>8</v>
      </c>
      <c r="X7" s="16" t="s">
        <v>7</v>
      </c>
      <c r="Y7" s="2" t="s">
        <v>9</v>
      </c>
      <c r="Z7" s="18" t="s">
        <v>4</v>
      </c>
      <c r="AA7" s="16" t="s">
        <v>5</v>
      </c>
      <c r="AB7" s="16"/>
      <c r="AC7" s="16"/>
      <c r="AD7" s="16" t="s">
        <v>6</v>
      </c>
      <c r="AE7" s="16" t="s">
        <v>69</v>
      </c>
      <c r="AF7" s="16" t="s">
        <v>7</v>
      </c>
      <c r="AG7" s="5" t="s">
        <v>9</v>
      </c>
      <c r="AH7" s="25" t="s">
        <v>4</v>
      </c>
      <c r="AI7" s="26" t="s">
        <v>5</v>
      </c>
      <c r="AJ7" s="26"/>
      <c r="AK7" s="26"/>
      <c r="AL7" s="26" t="s">
        <v>6</v>
      </c>
      <c r="AM7" s="26" t="s">
        <v>8</v>
      </c>
      <c r="AN7" s="26" t="s">
        <v>7</v>
      </c>
      <c r="AO7" s="5" t="s">
        <v>9</v>
      </c>
      <c r="AP7" s="25" t="s">
        <v>4</v>
      </c>
      <c r="AQ7" s="26" t="s">
        <v>5</v>
      </c>
      <c r="AR7" s="26"/>
      <c r="AS7" s="26"/>
      <c r="AT7" s="26" t="s">
        <v>6</v>
      </c>
      <c r="AU7" s="26" t="s">
        <v>69</v>
      </c>
      <c r="AV7" s="26" t="s">
        <v>7</v>
      </c>
      <c r="AW7" s="5" t="s">
        <v>9</v>
      </c>
      <c r="AX7" s="25" t="s">
        <v>4</v>
      </c>
      <c r="AY7" s="26" t="s">
        <v>5</v>
      </c>
      <c r="AZ7" s="26"/>
      <c r="BA7" s="26"/>
      <c r="BB7" s="26" t="s">
        <v>6</v>
      </c>
      <c r="BC7" s="26" t="s">
        <v>8</v>
      </c>
      <c r="BD7" s="26" t="s">
        <v>7</v>
      </c>
      <c r="BE7" s="5" t="s">
        <v>9</v>
      </c>
      <c r="BF7" s="25" t="s">
        <v>4</v>
      </c>
      <c r="BG7" s="26" t="s">
        <v>5</v>
      </c>
      <c r="BH7" s="26"/>
      <c r="BI7" s="26"/>
      <c r="BJ7" s="26" t="s">
        <v>6</v>
      </c>
      <c r="BK7" s="26" t="s">
        <v>69</v>
      </c>
      <c r="BL7" s="26" t="s">
        <v>7</v>
      </c>
      <c r="BM7" s="5" t="s">
        <v>9</v>
      </c>
      <c r="BN7" s="25" t="s">
        <v>4</v>
      </c>
      <c r="BO7" s="26" t="s">
        <v>5</v>
      </c>
      <c r="BP7" s="26"/>
      <c r="BQ7" s="26"/>
      <c r="BR7" s="26" t="s">
        <v>6</v>
      </c>
      <c r="BS7" s="26" t="s">
        <v>8</v>
      </c>
      <c r="BT7" s="26" t="s">
        <v>7</v>
      </c>
      <c r="BU7" s="5" t="s">
        <v>9</v>
      </c>
      <c r="BV7" s="25" t="s">
        <v>4</v>
      </c>
      <c r="BW7" s="26" t="s">
        <v>5</v>
      </c>
      <c r="BX7" s="26"/>
      <c r="BY7" s="26"/>
      <c r="BZ7" s="26" t="s">
        <v>6</v>
      </c>
      <c r="CA7" s="26" t="s">
        <v>69</v>
      </c>
      <c r="CB7" s="26" t="s">
        <v>7</v>
      </c>
      <c r="CC7" s="5" t="s">
        <v>9</v>
      </c>
      <c r="CD7" s="25" t="s">
        <v>4</v>
      </c>
      <c r="CE7" s="26" t="s">
        <v>5</v>
      </c>
      <c r="CF7" s="26"/>
      <c r="CG7" s="26"/>
      <c r="CH7" s="26" t="s">
        <v>6</v>
      </c>
      <c r="CI7" s="26" t="s">
        <v>8</v>
      </c>
      <c r="CJ7" s="26" t="s">
        <v>7</v>
      </c>
      <c r="CK7" s="5" t="s">
        <v>9</v>
      </c>
      <c r="CL7" s="25" t="s">
        <v>4</v>
      </c>
      <c r="CM7" s="26" t="s">
        <v>5</v>
      </c>
      <c r="CN7" s="26"/>
      <c r="CO7" s="26"/>
      <c r="CP7" s="26" t="s">
        <v>6</v>
      </c>
      <c r="CQ7" s="26" t="s">
        <v>69</v>
      </c>
      <c r="CR7" s="26" t="s">
        <v>7</v>
      </c>
    </row>
    <row r="8" spans="1:96" ht="12" customHeight="1" x14ac:dyDescent="0.2">
      <c r="A8" s="2" t="s">
        <v>16</v>
      </c>
      <c r="B8" s="19" t="s">
        <v>10</v>
      </c>
      <c r="C8" s="15" t="s">
        <v>11</v>
      </c>
      <c r="D8" s="15" t="s">
        <v>11</v>
      </c>
      <c r="E8" s="15" t="s">
        <v>12</v>
      </c>
      <c r="F8" s="15" t="s">
        <v>13</v>
      </c>
      <c r="G8" s="15" t="s">
        <v>15</v>
      </c>
      <c r="H8" s="15" t="s">
        <v>14</v>
      </c>
      <c r="I8" s="2" t="s">
        <v>16</v>
      </c>
      <c r="J8" s="19" t="s">
        <v>10</v>
      </c>
      <c r="K8" s="15" t="s">
        <v>11</v>
      </c>
      <c r="L8" s="15" t="s">
        <v>11</v>
      </c>
      <c r="M8" s="15" t="s">
        <v>12</v>
      </c>
      <c r="N8" s="15" t="s">
        <v>13</v>
      </c>
      <c r="O8" s="15"/>
      <c r="P8" s="15" t="s">
        <v>14</v>
      </c>
      <c r="Q8" s="2" t="s">
        <v>16</v>
      </c>
      <c r="R8" s="19" t="s">
        <v>10</v>
      </c>
      <c r="S8" s="15" t="s">
        <v>11</v>
      </c>
      <c r="T8" s="15" t="s">
        <v>11</v>
      </c>
      <c r="U8" s="15" t="s">
        <v>12</v>
      </c>
      <c r="V8" s="15" t="s">
        <v>13</v>
      </c>
      <c r="W8" s="15" t="s">
        <v>15</v>
      </c>
      <c r="X8" s="15" t="s">
        <v>14</v>
      </c>
      <c r="Y8" s="2" t="s">
        <v>16</v>
      </c>
      <c r="Z8" s="19" t="s">
        <v>10</v>
      </c>
      <c r="AA8" s="15" t="s">
        <v>11</v>
      </c>
      <c r="AB8" s="15" t="s">
        <v>11</v>
      </c>
      <c r="AC8" s="15" t="s">
        <v>12</v>
      </c>
      <c r="AD8" s="15" t="s">
        <v>13</v>
      </c>
      <c r="AE8" s="15"/>
      <c r="AF8" s="15" t="s">
        <v>14</v>
      </c>
      <c r="AG8" s="5" t="s">
        <v>16</v>
      </c>
      <c r="AH8" s="28" t="s">
        <v>10</v>
      </c>
      <c r="AI8" s="5" t="s">
        <v>11</v>
      </c>
      <c r="AJ8" s="5" t="s">
        <v>11</v>
      </c>
      <c r="AK8" s="5" t="s">
        <v>12</v>
      </c>
      <c r="AL8" s="5" t="s">
        <v>13</v>
      </c>
      <c r="AM8" s="5" t="s">
        <v>15</v>
      </c>
      <c r="AN8" s="5" t="s">
        <v>14</v>
      </c>
      <c r="AO8" s="5" t="s">
        <v>16</v>
      </c>
      <c r="AP8" s="28" t="s">
        <v>10</v>
      </c>
      <c r="AQ8" s="5" t="s">
        <v>11</v>
      </c>
      <c r="AR8" s="5" t="s">
        <v>11</v>
      </c>
      <c r="AS8" s="5" t="s">
        <v>12</v>
      </c>
      <c r="AT8" s="5" t="s">
        <v>13</v>
      </c>
      <c r="AU8" s="5"/>
      <c r="AV8" s="5" t="s">
        <v>14</v>
      </c>
      <c r="AW8" s="5" t="s">
        <v>16</v>
      </c>
      <c r="AX8" s="28" t="s">
        <v>10</v>
      </c>
      <c r="AY8" s="5" t="s">
        <v>11</v>
      </c>
      <c r="AZ8" s="5" t="s">
        <v>11</v>
      </c>
      <c r="BA8" s="5" t="s">
        <v>12</v>
      </c>
      <c r="BB8" s="5" t="s">
        <v>13</v>
      </c>
      <c r="BC8" s="5" t="s">
        <v>15</v>
      </c>
      <c r="BD8" s="5" t="s">
        <v>14</v>
      </c>
      <c r="BE8" s="5" t="s">
        <v>16</v>
      </c>
      <c r="BF8" s="28" t="s">
        <v>10</v>
      </c>
      <c r="BG8" s="5" t="s">
        <v>11</v>
      </c>
      <c r="BH8" s="5" t="s">
        <v>11</v>
      </c>
      <c r="BI8" s="5" t="s">
        <v>12</v>
      </c>
      <c r="BJ8" s="5" t="s">
        <v>13</v>
      </c>
      <c r="BK8" s="5"/>
      <c r="BL8" s="5" t="s">
        <v>14</v>
      </c>
      <c r="BM8" s="5" t="s">
        <v>16</v>
      </c>
      <c r="BN8" s="28" t="s">
        <v>10</v>
      </c>
      <c r="BO8" s="5" t="s">
        <v>11</v>
      </c>
      <c r="BP8" s="5" t="s">
        <v>11</v>
      </c>
      <c r="BQ8" s="5" t="s">
        <v>12</v>
      </c>
      <c r="BR8" s="5" t="s">
        <v>13</v>
      </c>
      <c r="BS8" s="5" t="s">
        <v>15</v>
      </c>
      <c r="BT8" s="5" t="s">
        <v>14</v>
      </c>
      <c r="BU8" s="5" t="s">
        <v>16</v>
      </c>
      <c r="BV8" s="28" t="s">
        <v>10</v>
      </c>
      <c r="BW8" s="5" t="s">
        <v>11</v>
      </c>
      <c r="BX8" s="5" t="s">
        <v>11</v>
      </c>
      <c r="BY8" s="5" t="s">
        <v>12</v>
      </c>
      <c r="BZ8" s="5" t="s">
        <v>13</v>
      </c>
      <c r="CA8" s="5"/>
      <c r="CB8" s="5" t="s">
        <v>14</v>
      </c>
      <c r="CC8" s="5" t="s">
        <v>16</v>
      </c>
      <c r="CD8" s="28" t="s">
        <v>10</v>
      </c>
      <c r="CE8" s="5" t="s">
        <v>11</v>
      </c>
      <c r="CF8" s="5" t="s">
        <v>11</v>
      </c>
      <c r="CG8" s="5" t="s">
        <v>12</v>
      </c>
      <c r="CH8" s="5" t="s">
        <v>13</v>
      </c>
      <c r="CI8" s="5" t="s">
        <v>15</v>
      </c>
      <c r="CJ8" s="5" t="s">
        <v>14</v>
      </c>
      <c r="CK8" s="5" t="s">
        <v>16</v>
      </c>
      <c r="CL8" s="28" t="s">
        <v>10</v>
      </c>
      <c r="CM8" s="5" t="s">
        <v>11</v>
      </c>
      <c r="CN8" s="5" t="s">
        <v>11</v>
      </c>
      <c r="CO8" s="5" t="s">
        <v>12</v>
      </c>
      <c r="CP8" s="5" t="s">
        <v>13</v>
      </c>
      <c r="CQ8" s="5"/>
      <c r="CR8" s="5" t="s">
        <v>14</v>
      </c>
    </row>
    <row r="9" spans="1:96" ht="12" customHeight="1" x14ac:dyDescent="0.2">
      <c r="A9" s="59"/>
      <c r="B9" s="20" t="s">
        <v>17</v>
      </c>
      <c r="C9" s="17" t="s">
        <v>18</v>
      </c>
      <c r="D9" s="17"/>
      <c r="E9" s="17"/>
      <c r="F9" s="17"/>
      <c r="G9" s="17"/>
      <c r="H9" s="17"/>
      <c r="I9" s="59"/>
      <c r="J9" s="20" t="s">
        <v>17</v>
      </c>
      <c r="K9" s="17" t="s">
        <v>18</v>
      </c>
      <c r="L9" s="17"/>
      <c r="M9" s="17"/>
      <c r="N9" s="17"/>
      <c r="O9" s="17"/>
      <c r="P9" s="17"/>
      <c r="Q9" s="59"/>
      <c r="R9" s="20" t="s">
        <v>17</v>
      </c>
      <c r="S9" s="17" t="s">
        <v>18</v>
      </c>
      <c r="T9" s="17"/>
      <c r="U9" s="17"/>
      <c r="V9" s="17"/>
      <c r="W9" s="17"/>
      <c r="X9" s="17"/>
      <c r="Y9" s="59"/>
      <c r="Z9" s="20" t="s">
        <v>17</v>
      </c>
      <c r="AA9" s="17" t="s">
        <v>18</v>
      </c>
      <c r="AB9" s="17"/>
      <c r="AC9" s="17"/>
      <c r="AD9" s="17"/>
      <c r="AE9" s="17"/>
      <c r="AF9" s="17"/>
      <c r="AG9" s="59"/>
      <c r="AH9" s="30" t="s">
        <v>17</v>
      </c>
      <c r="AI9" s="4" t="s">
        <v>18</v>
      </c>
      <c r="AJ9" s="4"/>
      <c r="AK9" s="4"/>
      <c r="AL9" s="4"/>
      <c r="AM9" s="4"/>
      <c r="AN9" s="4"/>
      <c r="AO9" s="59"/>
      <c r="AP9" s="30" t="s">
        <v>17</v>
      </c>
      <c r="AQ9" s="4" t="s">
        <v>18</v>
      </c>
      <c r="AR9" s="4"/>
      <c r="AS9" s="4"/>
      <c r="AT9" s="4"/>
      <c r="AU9" s="4"/>
      <c r="AV9" s="4"/>
      <c r="AW9" s="59"/>
      <c r="AX9" s="30" t="s">
        <v>17</v>
      </c>
      <c r="AY9" s="4" t="s">
        <v>18</v>
      </c>
      <c r="AZ9" s="4"/>
      <c r="BA9" s="4"/>
      <c r="BB9" s="4"/>
      <c r="BC9" s="4"/>
      <c r="BD9" s="4"/>
      <c r="BE9" s="59"/>
      <c r="BF9" s="30" t="s">
        <v>17</v>
      </c>
      <c r="BG9" s="4" t="s">
        <v>18</v>
      </c>
      <c r="BH9" s="4"/>
      <c r="BI9" s="4"/>
      <c r="BJ9" s="4"/>
      <c r="BK9" s="4"/>
      <c r="BL9" s="4"/>
      <c r="BM9" s="59"/>
      <c r="BN9" s="30" t="s">
        <v>17</v>
      </c>
      <c r="BO9" s="4" t="s">
        <v>18</v>
      </c>
      <c r="BP9" s="4"/>
      <c r="BQ9" s="4"/>
      <c r="BR9" s="4"/>
      <c r="BS9" s="4"/>
      <c r="BT9" s="4"/>
      <c r="BU9" s="59"/>
      <c r="BV9" s="30" t="s">
        <v>17</v>
      </c>
      <c r="BW9" s="4" t="s">
        <v>18</v>
      </c>
      <c r="BX9" s="4"/>
      <c r="BY9" s="4"/>
      <c r="BZ9" s="4"/>
      <c r="CA9" s="4"/>
      <c r="CB9" s="4"/>
      <c r="CC9" s="59"/>
      <c r="CD9" s="30" t="s">
        <v>17</v>
      </c>
      <c r="CE9" s="4" t="s">
        <v>18</v>
      </c>
      <c r="CF9" s="4"/>
      <c r="CG9" s="4"/>
      <c r="CH9" s="4"/>
      <c r="CI9" s="4"/>
      <c r="CJ9" s="4"/>
      <c r="CK9" s="59"/>
      <c r="CL9" s="30" t="s">
        <v>17</v>
      </c>
      <c r="CM9" s="4" t="s">
        <v>18</v>
      </c>
      <c r="CN9" s="4"/>
      <c r="CO9" s="4"/>
      <c r="CP9" s="4"/>
      <c r="CQ9" s="4"/>
      <c r="CR9" s="4"/>
    </row>
    <row r="10" spans="1:96" ht="10.5" customHeight="1" x14ac:dyDescent="0.2">
      <c r="Q10" s="3"/>
      <c r="R10" s="37"/>
      <c r="S10" s="37"/>
      <c r="T10" s="37"/>
      <c r="U10" s="37"/>
      <c r="V10" s="37"/>
      <c r="W10" s="37"/>
      <c r="X10" s="37"/>
      <c r="Y10" s="3"/>
      <c r="Z10" s="37"/>
      <c r="AA10" s="37"/>
      <c r="AB10" s="37"/>
      <c r="AC10" s="37"/>
      <c r="AD10" s="37"/>
      <c r="AE10" s="37"/>
      <c r="AF10" s="37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</row>
    <row r="11" spans="1:96" ht="12" customHeight="1" x14ac:dyDescent="0.2">
      <c r="A11" s="3" t="s">
        <v>19</v>
      </c>
      <c r="I11" s="3" t="s">
        <v>19</v>
      </c>
      <c r="Q11" s="3" t="s">
        <v>64</v>
      </c>
      <c r="R11" s="37"/>
      <c r="S11" s="37"/>
      <c r="T11" s="37"/>
      <c r="U11" s="37"/>
      <c r="V11" s="37"/>
      <c r="W11" s="37"/>
      <c r="X11" s="37"/>
      <c r="Y11" s="3" t="s">
        <v>64</v>
      </c>
      <c r="Z11" s="37"/>
      <c r="AA11" s="37"/>
      <c r="AB11" s="37"/>
      <c r="AC11" s="37"/>
      <c r="AD11" s="37"/>
      <c r="AE11" s="37"/>
      <c r="AF11" s="37"/>
      <c r="AG11" s="40" t="s">
        <v>38</v>
      </c>
      <c r="AH11" s="40"/>
      <c r="AI11" s="40"/>
      <c r="AJ11" s="40"/>
      <c r="AK11" s="40"/>
      <c r="AL11" s="40"/>
      <c r="AM11" s="40"/>
      <c r="AN11" s="40"/>
      <c r="AO11" s="40" t="s">
        <v>38</v>
      </c>
      <c r="AP11" s="40"/>
      <c r="AQ11" s="40"/>
      <c r="AR11" s="40"/>
      <c r="AS11" s="40"/>
      <c r="AT11" s="40"/>
      <c r="AU11" s="40"/>
      <c r="AV11" s="40"/>
      <c r="AW11" s="40" t="s">
        <v>40</v>
      </c>
      <c r="AX11" s="40"/>
      <c r="AY11" s="40"/>
      <c r="AZ11" s="40"/>
      <c r="BA11" s="40"/>
      <c r="BB11" s="40"/>
      <c r="BC11" s="40"/>
      <c r="BD11" s="40"/>
      <c r="BE11" s="40" t="s">
        <v>40</v>
      </c>
      <c r="BF11" s="40"/>
      <c r="BG11" s="40"/>
      <c r="BH11" s="40"/>
      <c r="BI11" s="40"/>
      <c r="BJ11" s="40"/>
      <c r="BK11" s="40"/>
      <c r="BL11" s="40"/>
      <c r="BM11" s="12" t="s">
        <v>41</v>
      </c>
      <c r="BN11" s="12"/>
      <c r="BO11" s="12"/>
      <c r="BP11" s="12"/>
      <c r="BQ11" s="12"/>
      <c r="BR11" s="12"/>
      <c r="BS11" s="12"/>
      <c r="BT11" s="12"/>
      <c r="BU11" s="12" t="s">
        <v>41</v>
      </c>
      <c r="BV11" s="12"/>
      <c r="BW11" s="12"/>
      <c r="BX11" s="12"/>
      <c r="BY11" s="12"/>
      <c r="BZ11" s="12"/>
      <c r="CA11" s="12"/>
      <c r="CB11" s="12"/>
      <c r="CC11" s="40" t="s">
        <v>44</v>
      </c>
      <c r="CD11" s="40"/>
      <c r="CE11" s="40"/>
      <c r="CF11" s="40"/>
      <c r="CG11" s="40"/>
      <c r="CH11" s="40"/>
      <c r="CI11" s="40"/>
      <c r="CJ11" s="40"/>
      <c r="CK11" s="40" t="s">
        <v>44</v>
      </c>
      <c r="CL11" s="40"/>
      <c r="CM11" s="40"/>
      <c r="CN11" s="40"/>
      <c r="CO11" s="40"/>
      <c r="CP11" s="40"/>
      <c r="CQ11" s="40"/>
      <c r="CR11" s="40"/>
    </row>
    <row r="12" spans="1:96" ht="10.5" customHeight="1" x14ac:dyDescent="0.2">
      <c r="Q12" s="3"/>
      <c r="R12" s="37"/>
      <c r="S12" s="37"/>
      <c r="T12" s="37"/>
      <c r="U12" s="37"/>
      <c r="V12" s="37"/>
      <c r="W12" s="37"/>
      <c r="X12" s="37"/>
      <c r="Y12" s="3"/>
      <c r="Z12" s="37"/>
      <c r="AA12" s="37"/>
      <c r="AB12" s="37"/>
      <c r="AC12" s="37"/>
      <c r="AD12" s="37"/>
      <c r="AE12" s="37"/>
      <c r="AF12" s="37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</row>
    <row r="13" spans="1:96" ht="12" customHeight="1" x14ac:dyDescent="0.2">
      <c r="A13" s="54" t="s">
        <v>47</v>
      </c>
      <c r="B13" s="46">
        <f>SUM(B15:B28)</f>
        <v>147295</v>
      </c>
      <c r="C13" s="46">
        <v>68307</v>
      </c>
      <c r="D13" s="46">
        <v>68934</v>
      </c>
      <c r="E13" s="46">
        <v>7716</v>
      </c>
      <c r="F13" s="46">
        <v>866</v>
      </c>
      <c r="G13" s="46">
        <v>1271</v>
      </c>
      <c r="H13" s="46">
        <v>201</v>
      </c>
      <c r="I13" s="54" t="s">
        <v>47</v>
      </c>
      <c r="J13" s="46">
        <v>161675</v>
      </c>
      <c r="K13" s="46">
        <v>73666</v>
      </c>
      <c r="L13" s="46">
        <v>72967</v>
      </c>
      <c r="M13" s="46">
        <v>8655</v>
      </c>
      <c r="N13" s="46">
        <v>1350</v>
      </c>
      <c r="O13" s="46">
        <v>4221</v>
      </c>
      <c r="P13" s="46">
        <v>816</v>
      </c>
      <c r="Q13" s="54" t="s">
        <v>47</v>
      </c>
      <c r="R13" s="46">
        <f>SUM(R15:R28)</f>
        <v>60680</v>
      </c>
      <c r="S13" s="46">
        <v>27593</v>
      </c>
      <c r="T13" s="46">
        <v>30272</v>
      </c>
      <c r="U13" s="46">
        <v>2440</v>
      </c>
      <c r="V13" s="46">
        <v>180</v>
      </c>
      <c r="W13" s="46">
        <v>164</v>
      </c>
      <c r="X13" s="46">
        <v>31</v>
      </c>
      <c r="Y13" s="54" t="s">
        <v>47</v>
      </c>
      <c r="Z13" s="46">
        <v>71561</v>
      </c>
      <c r="AA13" s="46">
        <v>31814</v>
      </c>
      <c r="AB13" s="46">
        <v>33946</v>
      </c>
      <c r="AC13" s="46">
        <v>3180</v>
      </c>
      <c r="AD13" s="46">
        <v>382</v>
      </c>
      <c r="AE13" s="46">
        <v>1724</v>
      </c>
      <c r="AF13" s="46">
        <v>515</v>
      </c>
      <c r="AG13" s="54" t="s">
        <v>20</v>
      </c>
      <c r="AH13" s="12">
        <f>SUM(AH15:AH28)</f>
        <v>224472</v>
      </c>
      <c r="AI13" s="12">
        <v>110309</v>
      </c>
      <c r="AJ13" s="12">
        <v>103315</v>
      </c>
      <c r="AK13" s="12">
        <v>8073</v>
      </c>
      <c r="AL13" s="12">
        <v>1265</v>
      </c>
      <c r="AM13" s="12">
        <v>1119</v>
      </c>
      <c r="AN13" s="12">
        <v>391</v>
      </c>
      <c r="AO13" s="54" t="s">
        <v>20</v>
      </c>
      <c r="AP13" s="12">
        <v>247208</v>
      </c>
      <c r="AQ13" s="12">
        <v>125375</v>
      </c>
      <c r="AR13" s="12">
        <v>105943</v>
      </c>
      <c r="AS13" s="12">
        <v>9309</v>
      </c>
      <c r="AT13" s="12">
        <v>1794</v>
      </c>
      <c r="AU13" s="12">
        <v>3059</v>
      </c>
      <c r="AV13" s="12">
        <v>1728</v>
      </c>
      <c r="AW13" s="54" t="s">
        <v>20</v>
      </c>
      <c r="AX13" s="12">
        <f>SUM(AX15:AX28)</f>
        <v>105607</v>
      </c>
      <c r="AY13" s="12">
        <v>50635</v>
      </c>
      <c r="AZ13" s="12">
        <v>47761</v>
      </c>
      <c r="BA13" s="12">
        <v>5227</v>
      </c>
      <c r="BB13" s="12">
        <v>862</v>
      </c>
      <c r="BC13" s="12">
        <v>1000</v>
      </c>
      <c r="BD13" s="12">
        <v>122</v>
      </c>
      <c r="BE13" s="54" t="s">
        <v>20</v>
      </c>
      <c r="BF13" s="12">
        <v>117659</v>
      </c>
      <c r="BG13" s="12">
        <v>57773</v>
      </c>
      <c r="BH13" s="12">
        <v>49814</v>
      </c>
      <c r="BI13" s="12">
        <v>5634</v>
      </c>
      <c r="BJ13" s="12">
        <v>1262</v>
      </c>
      <c r="BK13" s="12">
        <v>2504</v>
      </c>
      <c r="BL13" s="12">
        <v>672</v>
      </c>
      <c r="BM13" s="54" t="s">
        <v>20</v>
      </c>
      <c r="BN13" s="12">
        <f>SUM(BN15:BN28)</f>
        <v>109243</v>
      </c>
      <c r="BO13" s="12">
        <v>50993</v>
      </c>
      <c r="BP13" s="12">
        <v>52383</v>
      </c>
      <c r="BQ13" s="12">
        <v>4654</v>
      </c>
      <c r="BR13" s="12">
        <v>385</v>
      </c>
      <c r="BS13" s="12">
        <v>725</v>
      </c>
      <c r="BT13" s="12">
        <v>103</v>
      </c>
      <c r="BU13" s="54" t="s">
        <v>20</v>
      </c>
      <c r="BV13" s="12">
        <v>126534</v>
      </c>
      <c r="BW13" s="12">
        <v>61158</v>
      </c>
      <c r="BX13" s="12">
        <v>53612</v>
      </c>
      <c r="BY13" s="12">
        <v>5402</v>
      </c>
      <c r="BZ13" s="12">
        <v>723</v>
      </c>
      <c r="CA13" s="12">
        <v>4612</v>
      </c>
      <c r="CB13" s="12">
        <v>1027</v>
      </c>
      <c r="CC13" s="54" t="s">
        <v>20</v>
      </c>
      <c r="CD13" s="46">
        <f>SUM(CD15:CD28)</f>
        <v>94199</v>
      </c>
      <c r="CE13" s="46">
        <v>44542</v>
      </c>
      <c r="CF13" s="46">
        <v>43347</v>
      </c>
      <c r="CG13" s="46">
        <v>5292</v>
      </c>
      <c r="CH13" s="46">
        <v>563</v>
      </c>
      <c r="CI13" s="46">
        <v>234</v>
      </c>
      <c r="CJ13" s="46">
        <v>221</v>
      </c>
      <c r="CK13" s="54" t="s">
        <v>20</v>
      </c>
      <c r="CL13" s="46">
        <v>104460</v>
      </c>
      <c r="CM13" s="46">
        <v>51295</v>
      </c>
      <c r="CN13" s="46">
        <v>44890</v>
      </c>
      <c r="CO13" s="46">
        <v>5799</v>
      </c>
      <c r="CP13" s="46">
        <v>826</v>
      </c>
      <c r="CQ13" s="46">
        <v>1328</v>
      </c>
      <c r="CR13" s="46">
        <v>322</v>
      </c>
    </row>
    <row r="14" spans="1:96" ht="10.5" customHeight="1" x14ac:dyDescent="0.2">
      <c r="A14" s="12"/>
      <c r="B14" s="46"/>
      <c r="C14" s="46"/>
      <c r="D14" s="46"/>
      <c r="E14" s="46"/>
      <c r="F14" s="46"/>
      <c r="G14" s="46"/>
      <c r="H14" s="75"/>
      <c r="I14" s="12"/>
      <c r="L14" s="46"/>
      <c r="M14" s="46"/>
      <c r="O14" s="46"/>
      <c r="P14" s="46"/>
      <c r="Q14" s="12"/>
      <c r="R14" s="46"/>
      <c r="S14" s="46"/>
      <c r="T14" s="46"/>
      <c r="U14" s="46"/>
      <c r="V14" s="46"/>
      <c r="W14" s="46"/>
      <c r="X14" s="46"/>
      <c r="Y14" s="12"/>
      <c r="Z14" s="46"/>
      <c r="AA14" s="46"/>
      <c r="AB14" s="46"/>
      <c r="AC14" s="46"/>
      <c r="AD14" s="46"/>
      <c r="AE14" s="46"/>
      <c r="AF14" s="46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46"/>
      <c r="CE14" s="46"/>
      <c r="CF14" s="46"/>
      <c r="CG14" s="46"/>
      <c r="CH14" s="46"/>
      <c r="CI14" s="46"/>
      <c r="CJ14" s="46"/>
      <c r="CK14" s="12"/>
      <c r="CL14" s="46"/>
      <c r="CM14" s="46"/>
      <c r="CN14" s="46"/>
      <c r="CO14" s="46"/>
      <c r="CP14" s="46"/>
      <c r="CQ14" s="46"/>
      <c r="CR14" s="46"/>
    </row>
    <row r="15" spans="1:96" ht="12" customHeight="1" x14ac:dyDescent="0.2">
      <c r="A15" s="55" t="s">
        <v>48</v>
      </c>
      <c r="B15" s="42">
        <f t="shared" ref="B15:B28" si="0">SUM(B32,B49)</f>
        <v>23871</v>
      </c>
      <c r="C15" s="60">
        <v>16.02</v>
      </c>
      <c r="D15" s="60">
        <v>0.13</v>
      </c>
      <c r="E15" s="60">
        <v>0.02</v>
      </c>
      <c r="F15" s="42">
        <v>0</v>
      </c>
      <c r="G15" s="42">
        <v>0</v>
      </c>
      <c r="H15" s="60">
        <v>0.03</v>
      </c>
      <c r="I15" s="50" t="s">
        <v>68</v>
      </c>
      <c r="J15" s="46">
        <v>47114</v>
      </c>
      <c r="K15" s="46">
        <v>45170</v>
      </c>
      <c r="L15" s="69">
        <v>1066</v>
      </c>
      <c r="M15" s="69">
        <v>28</v>
      </c>
      <c r="N15" s="46">
        <v>29</v>
      </c>
      <c r="O15" s="69">
        <v>445</v>
      </c>
      <c r="P15" s="69">
        <v>376</v>
      </c>
      <c r="Q15" s="55" t="s">
        <v>48</v>
      </c>
      <c r="R15" s="42">
        <f t="shared" ref="R15:R28" si="1">SUM(R32,R49)</f>
        <v>9921</v>
      </c>
      <c r="S15" s="60">
        <v>16.149999999999999</v>
      </c>
      <c r="T15" s="60">
        <v>0.17</v>
      </c>
      <c r="U15" s="60">
        <v>0.01</v>
      </c>
      <c r="V15" s="42">
        <v>0</v>
      </c>
      <c r="W15" s="42">
        <v>0</v>
      </c>
      <c r="X15" s="60">
        <v>0.01</v>
      </c>
      <c r="Y15" s="56" t="s">
        <v>68</v>
      </c>
      <c r="Z15" s="42">
        <v>21760</v>
      </c>
      <c r="AA15" s="69">
        <v>20948</v>
      </c>
      <c r="AB15" s="69">
        <v>734</v>
      </c>
      <c r="AC15" s="69">
        <v>27</v>
      </c>
      <c r="AD15" s="69">
        <v>12</v>
      </c>
      <c r="AE15" s="69">
        <v>207</v>
      </c>
      <c r="AF15" s="69">
        <v>273</v>
      </c>
      <c r="AG15" s="55" t="s">
        <v>21</v>
      </c>
      <c r="AH15" s="42">
        <f t="shared" ref="AH15:AH28" si="2">SUM(AH32,AH49)</f>
        <v>38481</v>
      </c>
      <c r="AI15" s="60">
        <v>16.97</v>
      </c>
      <c r="AJ15" s="60">
        <v>0.12</v>
      </c>
      <c r="AK15" s="60">
        <v>0.01</v>
      </c>
      <c r="AL15" s="60">
        <v>0.01</v>
      </c>
      <c r="AM15" s="42">
        <v>0</v>
      </c>
      <c r="AN15" s="60">
        <v>0.04</v>
      </c>
      <c r="AO15" s="56" t="s">
        <v>68</v>
      </c>
      <c r="AP15" s="42">
        <v>80871</v>
      </c>
      <c r="AQ15" s="69">
        <v>78074</v>
      </c>
      <c r="AR15" s="69">
        <v>4590</v>
      </c>
      <c r="AS15" s="69">
        <v>51</v>
      </c>
      <c r="AT15" s="69">
        <v>30</v>
      </c>
      <c r="AU15" s="69">
        <v>216</v>
      </c>
      <c r="AV15" s="69">
        <v>910</v>
      </c>
      <c r="AW15" s="55" t="s">
        <v>21</v>
      </c>
      <c r="AX15" s="42">
        <f t="shared" ref="AX15:AX28" si="3">SUM(AX32,AX49)</f>
        <v>18846</v>
      </c>
      <c r="AY15" s="60">
        <v>17.66</v>
      </c>
      <c r="AZ15" s="60">
        <v>0.14000000000000001</v>
      </c>
      <c r="BA15" s="60">
        <v>0.01</v>
      </c>
      <c r="BB15" s="60">
        <v>0.01</v>
      </c>
      <c r="BC15" s="42">
        <v>0</v>
      </c>
      <c r="BD15" s="60">
        <v>0.02</v>
      </c>
      <c r="BE15" s="56" t="s">
        <v>68</v>
      </c>
      <c r="BF15" s="42">
        <v>39375</v>
      </c>
      <c r="BG15" s="42">
        <v>37995</v>
      </c>
      <c r="BH15" s="42">
        <v>854</v>
      </c>
      <c r="BI15" s="42">
        <v>20</v>
      </c>
      <c r="BJ15" s="42">
        <v>22</v>
      </c>
      <c r="BK15" s="42">
        <v>155</v>
      </c>
      <c r="BL15" s="42">
        <v>329</v>
      </c>
      <c r="BM15" s="55" t="s">
        <v>21</v>
      </c>
      <c r="BN15" s="40">
        <f t="shared" ref="BN15:BN28" si="4">SUM(BN32,BN49)</f>
        <v>18656</v>
      </c>
      <c r="BO15" s="64">
        <v>16.920000000000002</v>
      </c>
      <c r="BP15" s="64">
        <v>0.12</v>
      </c>
      <c r="BQ15" s="64">
        <v>0.01</v>
      </c>
      <c r="BR15" s="40">
        <v>0</v>
      </c>
      <c r="BS15" s="40">
        <v>0</v>
      </c>
      <c r="BT15" s="64">
        <v>0.02</v>
      </c>
      <c r="BU15" s="56" t="s">
        <v>68</v>
      </c>
      <c r="BV15" s="40">
        <v>41364</v>
      </c>
      <c r="BW15" s="74">
        <v>39645</v>
      </c>
      <c r="BX15" s="74">
        <v>840</v>
      </c>
      <c r="BY15" s="74">
        <v>32</v>
      </c>
      <c r="BZ15" s="74">
        <v>13</v>
      </c>
      <c r="CA15" s="74">
        <v>328</v>
      </c>
      <c r="CB15" s="74">
        <v>506</v>
      </c>
      <c r="CC15" s="55" t="s">
        <v>21</v>
      </c>
      <c r="CD15" s="42">
        <f t="shared" ref="CD15:CD28" si="5">SUM(CD32,CD49)</f>
        <v>15744</v>
      </c>
      <c r="CE15" s="60">
        <v>16.5</v>
      </c>
      <c r="CF15" s="60">
        <v>0.13</v>
      </c>
      <c r="CG15" s="60">
        <v>0.01</v>
      </c>
      <c r="CH15" s="60">
        <v>0.01</v>
      </c>
      <c r="CI15" s="42">
        <f>SUM(CI32,CI49)</f>
        <v>0</v>
      </c>
      <c r="CJ15" s="60">
        <v>0.06</v>
      </c>
      <c r="CK15" s="56" t="s">
        <v>68</v>
      </c>
      <c r="CL15" s="42">
        <v>33242</v>
      </c>
      <c r="CM15" s="69">
        <v>32260</v>
      </c>
      <c r="CN15" s="69">
        <v>681</v>
      </c>
      <c r="CO15" s="69">
        <v>17</v>
      </c>
      <c r="CP15" s="69">
        <v>19</v>
      </c>
      <c r="CQ15" s="69">
        <v>113</v>
      </c>
      <c r="CR15" s="69">
        <v>152</v>
      </c>
    </row>
    <row r="16" spans="1:96" ht="12" customHeight="1" x14ac:dyDescent="0.2">
      <c r="A16" s="55" t="s">
        <v>49</v>
      </c>
      <c r="B16" s="42">
        <f t="shared" si="0"/>
        <v>20330</v>
      </c>
      <c r="C16" s="60">
        <v>12.91</v>
      </c>
      <c r="D16" s="60">
        <v>0.74</v>
      </c>
      <c r="E16" s="60">
        <v>0.03</v>
      </c>
      <c r="F16" s="60">
        <v>0.01</v>
      </c>
      <c r="G16" s="60">
        <v>0.09</v>
      </c>
      <c r="H16" s="60">
        <v>0.03</v>
      </c>
      <c r="I16" s="68" t="s">
        <v>50</v>
      </c>
      <c r="J16" s="42">
        <v>18988</v>
      </c>
      <c r="K16" s="69">
        <v>13064</v>
      </c>
      <c r="L16" s="69">
        <v>4802</v>
      </c>
      <c r="M16" s="69">
        <v>47</v>
      </c>
      <c r="N16" s="69">
        <v>66</v>
      </c>
      <c r="O16" s="69">
        <v>879</v>
      </c>
      <c r="P16" s="69">
        <v>130</v>
      </c>
      <c r="Q16" s="55" t="s">
        <v>49</v>
      </c>
      <c r="R16" s="42">
        <f t="shared" si="1"/>
        <v>8883</v>
      </c>
      <c r="S16" s="60">
        <v>13.55</v>
      </c>
      <c r="T16" s="60">
        <v>1.02</v>
      </c>
      <c r="U16" s="60">
        <v>0.02</v>
      </c>
      <c r="V16" s="42">
        <v>0</v>
      </c>
      <c r="W16" s="42">
        <v>0</v>
      </c>
      <c r="X16" s="60">
        <v>0.01</v>
      </c>
      <c r="Y16" s="55" t="s">
        <v>50</v>
      </c>
      <c r="Z16" s="42">
        <v>9078</v>
      </c>
      <c r="AA16" s="69">
        <v>5815</v>
      </c>
      <c r="AB16" s="69">
        <v>2827</v>
      </c>
      <c r="AC16" s="69">
        <v>23</v>
      </c>
      <c r="AD16" s="69">
        <v>34</v>
      </c>
      <c r="AE16" s="69">
        <v>286</v>
      </c>
      <c r="AF16" s="69">
        <v>93</v>
      </c>
      <c r="AG16" s="55" t="s">
        <v>22</v>
      </c>
      <c r="AH16" s="42">
        <f t="shared" si="2"/>
        <v>33694</v>
      </c>
      <c r="AI16" s="60">
        <v>14.26</v>
      </c>
      <c r="AJ16" s="60">
        <v>0.64</v>
      </c>
      <c r="AK16" s="60">
        <v>0.01</v>
      </c>
      <c r="AL16" s="42">
        <v>0</v>
      </c>
      <c r="AM16" s="60">
        <v>0.05</v>
      </c>
      <c r="AN16" s="60">
        <v>0.04</v>
      </c>
      <c r="AO16" s="55" t="s">
        <v>23</v>
      </c>
      <c r="AP16" s="42">
        <v>30425</v>
      </c>
      <c r="AQ16" s="69">
        <v>22302</v>
      </c>
      <c r="AR16" s="69">
        <v>7386</v>
      </c>
      <c r="AS16" s="69">
        <v>43</v>
      </c>
      <c r="AT16" s="69">
        <v>57</v>
      </c>
      <c r="AU16" s="69">
        <v>358</v>
      </c>
      <c r="AV16" s="69">
        <v>279</v>
      </c>
      <c r="AW16" s="55" t="s">
        <v>22</v>
      </c>
      <c r="AX16" s="42">
        <f t="shared" si="3"/>
        <v>16239</v>
      </c>
      <c r="AY16" s="60">
        <v>14.54</v>
      </c>
      <c r="AZ16" s="60">
        <v>0.73</v>
      </c>
      <c r="BA16" s="60">
        <v>0.01</v>
      </c>
      <c r="BB16" s="60">
        <v>0.02</v>
      </c>
      <c r="BC16" s="60">
        <v>0.06</v>
      </c>
      <c r="BD16" s="60">
        <v>0.01</v>
      </c>
      <c r="BE16" s="55" t="s">
        <v>23</v>
      </c>
      <c r="BF16" s="42">
        <v>15131</v>
      </c>
      <c r="BG16" s="42">
        <v>10651</v>
      </c>
      <c r="BH16" s="42">
        <v>3993</v>
      </c>
      <c r="BI16" s="42">
        <v>29</v>
      </c>
      <c r="BJ16" s="42">
        <v>48</v>
      </c>
      <c r="BK16" s="42">
        <v>290</v>
      </c>
      <c r="BL16" s="42">
        <v>120</v>
      </c>
      <c r="BM16" s="55" t="s">
        <v>22</v>
      </c>
      <c r="BN16" s="40">
        <f t="shared" si="4"/>
        <v>16269</v>
      </c>
      <c r="BO16" s="64">
        <v>14.09</v>
      </c>
      <c r="BP16" s="64">
        <v>0.7</v>
      </c>
      <c r="BQ16" s="64">
        <v>0.01</v>
      </c>
      <c r="BR16" s="64">
        <v>0.01</v>
      </c>
      <c r="BS16" s="64">
        <v>0.05</v>
      </c>
      <c r="BT16" s="64">
        <v>0.02</v>
      </c>
      <c r="BU16" s="55" t="s">
        <v>23</v>
      </c>
      <c r="BV16" s="40">
        <v>15773</v>
      </c>
      <c r="BW16" s="74">
        <v>11188</v>
      </c>
      <c r="BX16" s="74">
        <v>3660</v>
      </c>
      <c r="BY16" s="74">
        <v>35</v>
      </c>
      <c r="BZ16" s="74">
        <v>38</v>
      </c>
      <c r="CA16" s="74">
        <v>676</v>
      </c>
      <c r="CB16" s="74">
        <v>176</v>
      </c>
      <c r="CC16" s="55" t="s">
        <v>22</v>
      </c>
      <c r="CD16" s="42">
        <f t="shared" si="5"/>
        <v>13391</v>
      </c>
      <c r="CE16" s="60">
        <v>13.42</v>
      </c>
      <c r="CF16" s="60">
        <v>0.7</v>
      </c>
      <c r="CG16" s="60">
        <v>0.02</v>
      </c>
      <c r="CH16" s="60">
        <v>0.01</v>
      </c>
      <c r="CI16" s="60">
        <v>0.01</v>
      </c>
      <c r="CJ16" s="60">
        <v>0.05</v>
      </c>
      <c r="CK16" s="55" t="s">
        <v>23</v>
      </c>
      <c r="CL16" s="42">
        <v>12346</v>
      </c>
      <c r="CM16" s="69">
        <v>8871</v>
      </c>
      <c r="CN16" s="69">
        <v>3221</v>
      </c>
      <c r="CO16" s="69">
        <v>15</v>
      </c>
      <c r="CP16" s="69">
        <v>38</v>
      </c>
      <c r="CQ16" s="69">
        <v>156</v>
      </c>
      <c r="CR16" s="69">
        <v>45</v>
      </c>
    </row>
    <row r="17" spans="1:96" ht="12" customHeight="1" x14ac:dyDescent="0.2">
      <c r="A17" s="55" t="s">
        <v>50</v>
      </c>
      <c r="B17" s="42">
        <f t="shared" si="0"/>
        <v>16097</v>
      </c>
      <c r="C17" s="60">
        <v>7.67</v>
      </c>
      <c r="D17" s="60">
        <v>2.98</v>
      </c>
      <c r="E17" s="60">
        <v>0.04</v>
      </c>
      <c r="F17" s="60">
        <v>0.04</v>
      </c>
      <c r="G17" s="60">
        <v>0.18</v>
      </c>
      <c r="H17" s="60">
        <v>0.02</v>
      </c>
      <c r="I17" s="68" t="s">
        <v>51</v>
      </c>
      <c r="J17" s="42">
        <v>15122</v>
      </c>
      <c r="K17" s="69">
        <v>6007</v>
      </c>
      <c r="L17" s="69">
        <v>8138</v>
      </c>
      <c r="M17" s="69">
        <v>78</v>
      </c>
      <c r="N17" s="69">
        <v>117</v>
      </c>
      <c r="O17" s="69">
        <v>697</v>
      </c>
      <c r="P17" s="69">
        <v>85</v>
      </c>
      <c r="Q17" s="55" t="s">
        <v>50</v>
      </c>
      <c r="R17" s="42">
        <f t="shared" si="1"/>
        <v>7834</v>
      </c>
      <c r="S17" s="60">
        <v>8.3800000000000008</v>
      </c>
      <c r="T17" s="60">
        <v>4.41</v>
      </c>
      <c r="U17" s="60">
        <v>0.04</v>
      </c>
      <c r="V17" s="60">
        <v>0.03</v>
      </c>
      <c r="W17" s="60">
        <v>0.03</v>
      </c>
      <c r="X17" s="42">
        <v>0</v>
      </c>
      <c r="Y17" s="55" t="s">
        <v>51</v>
      </c>
      <c r="Z17" s="42">
        <v>7811</v>
      </c>
      <c r="AA17" s="69">
        <v>2770</v>
      </c>
      <c r="AB17" s="69">
        <v>4623</v>
      </c>
      <c r="AC17" s="69">
        <v>46</v>
      </c>
      <c r="AD17" s="69">
        <v>42</v>
      </c>
      <c r="AE17" s="69">
        <v>277</v>
      </c>
      <c r="AF17" s="69">
        <v>53</v>
      </c>
      <c r="AG17" s="55" t="s">
        <v>23</v>
      </c>
      <c r="AH17" s="42">
        <f t="shared" si="2"/>
        <v>27617</v>
      </c>
      <c r="AI17" s="60">
        <v>8.73</v>
      </c>
      <c r="AJ17" s="60">
        <v>3.42</v>
      </c>
      <c r="AK17" s="60">
        <v>0.02</v>
      </c>
      <c r="AL17" s="60">
        <v>0.02</v>
      </c>
      <c r="AM17" s="60">
        <v>0.09</v>
      </c>
      <c r="AN17" s="60">
        <v>0.02</v>
      </c>
      <c r="AO17" s="55" t="s">
        <v>24</v>
      </c>
      <c r="AP17" s="42">
        <v>24230</v>
      </c>
      <c r="AQ17" s="69">
        <v>10709</v>
      </c>
      <c r="AR17" s="69">
        <v>12787</v>
      </c>
      <c r="AS17" s="69">
        <v>87</v>
      </c>
      <c r="AT17" s="69">
        <v>114</v>
      </c>
      <c r="AU17" s="69">
        <v>365</v>
      </c>
      <c r="AV17" s="69">
        <v>168</v>
      </c>
      <c r="AW17" s="55" t="s">
        <v>23</v>
      </c>
      <c r="AX17" s="42">
        <f t="shared" si="3"/>
        <v>13077</v>
      </c>
      <c r="AY17" s="60">
        <v>8.67</v>
      </c>
      <c r="AZ17" s="60">
        <v>3.49</v>
      </c>
      <c r="BA17" s="60">
        <v>0.04</v>
      </c>
      <c r="BB17" s="60">
        <v>0.04</v>
      </c>
      <c r="BC17" s="60">
        <v>0.13</v>
      </c>
      <c r="BD17" s="60">
        <v>0.02</v>
      </c>
      <c r="BE17" s="55" t="s">
        <v>24</v>
      </c>
      <c r="BF17" s="42">
        <v>11908</v>
      </c>
      <c r="BG17" s="42">
        <v>4897</v>
      </c>
      <c r="BH17" s="42">
        <v>6559</v>
      </c>
      <c r="BI17" s="42">
        <v>130</v>
      </c>
      <c r="BJ17" s="42">
        <v>65</v>
      </c>
      <c r="BK17" s="42">
        <v>285</v>
      </c>
      <c r="BL17" s="42">
        <v>50</v>
      </c>
      <c r="BM17" s="55" t="s">
        <v>23</v>
      </c>
      <c r="BN17" s="40">
        <f t="shared" si="4"/>
        <v>13569</v>
      </c>
      <c r="BO17" s="64">
        <v>8.4700000000000006</v>
      </c>
      <c r="BP17" s="64">
        <v>3.73</v>
      </c>
      <c r="BQ17" s="64">
        <v>0.04</v>
      </c>
      <c r="BR17" s="64">
        <v>0.02</v>
      </c>
      <c r="BS17" s="64">
        <v>0.15</v>
      </c>
      <c r="BT17" s="64">
        <v>0.01</v>
      </c>
      <c r="BU17" s="55" t="s">
        <v>24</v>
      </c>
      <c r="BV17" s="40">
        <v>13088</v>
      </c>
      <c r="BW17" s="74">
        <v>5219</v>
      </c>
      <c r="BX17" s="74">
        <v>6920</v>
      </c>
      <c r="BY17" s="74">
        <v>76</v>
      </c>
      <c r="BZ17" s="74">
        <v>66</v>
      </c>
      <c r="CA17" s="74">
        <v>713</v>
      </c>
      <c r="CB17" s="74">
        <v>94</v>
      </c>
      <c r="CC17" s="55" t="s">
        <v>23</v>
      </c>
      <c r="CD17" s="42">
        <f t="shared" si="5"/>
        <v>11054</v>
      </c>
      <c r="CE17" s="60">
        <v>8.2899999999999991</v>
      </c>
      <c r="CF17" s="60">
        <v>0.3</v>
      </c>
      <c r="CG17" s="60">
        <v>0.04</v>
      </c>
      <c r="CH17" s="60">
        <v>0.03</v>
      </c>
      <c r="CI17" s="60">
        <v>0.03</v>
      </c>
      <c r="CJ17" s="60">
        <v>0.05</v>
      </c>
      <c r="CK17" s="55" t="s">
        <v>24</v>
      </c>
      <c r="CL17" s="42">
        <v>10241</v>
      </c>
      <c r="CM17" s="69">
        <v>4459</v>
      </c>
      <c r="CN17" s="69">
        <v>5478</v>
      </c>
      <c r="CO17" s="69">
        <v>36</v>
      </c>
      <c r="CP17" s="69">
        <v>71</v>
      </c>
      <c r="CQ17" s="69">
        <v>169</v>
      </c>
      <c r="CR17" s="69">
        <v>28</v>
      </c>
    </row>
    <row r="18" spans="1:96" ht="12" customHeight="1" x14ac:dyDescent="0.2">
      <c r="A18" s="55" t="s">
        <v>51</v>
      </c>
      <c r="B18" s="42">
        <f t="shared" si="0"/>
        <v>15040</v>
      </c>
      <c r="C18" s="60">
        <v>4.2300000000000004</v>
      </c>
      <c r="D18" s="60">
        <v>5.64</v>
      </c>
      <c r="E18" s="60">
        <v>0.09</v>
      </c>
      <c r="F18" s="60">
        <v>0.06</v>
      </c>
      <c r="G18" s="60">
        <v>0.18</v>
      </c>
      <c r="H18" s="60">
        <v>0.01</v>
      </c>
      <c r="I18" s="68" t="s">
        <v>52</v>
      </c>
      <c r="J18" s="42">
        <v>14122</v>
      </c>
      <c r="K18" s="69">
        <v>3322</v>
      </c>
      <c r="L18" s="69">
        <v>9897</v>
      </c>
      <c r="M18" s="69">
        <v>125</v>
      </c>
      <c r="N18" s="69">
        <v>175</v>
      </c>
      <c r="O18" s="69">
        <v>555</v>
      </c>
      <c r="P18" s="69">
        <v>48</v>
      </c>
      <c r="Q18" s="55" t="s">
        <v>51</v>
      </c>
      <c r="R18" s="42">
        <f t="shared" si="1"/>
        <v>7117</v>
      </c>
      <c r="S18" s="60">
        <v>4.0199999999999996</v>
      </c>
      <c r="T18" s="60">
        <v>7.47</v>
      </c>
      <c r="U18" s="60">
        <v>0.13</v>
      </c>
      <c r="V18" s="60">
        <v>7.0000000000000007E-2</v>
      </c>
      <c r="W18" s="60">
        <v>0.06</v>
      </c>
      <c r="X18" s="60">
        <v>0.01</v>
      </c>
      <c r="Y18" s="55" t="s">
        <v>52</v>
      </c>
      <c r="Z18" s="42">
        <v>6717</v>
      </c>
      <c r="AA18" s="69">
        <v>1219</v>
      </c>
      <c r="AB18" s="69">
        <v>5144</v>
      </c>
      <c r="AC18" s="69">
        <v>98</v>
      </c>
      <c r="AD18" s="69">
        <v>51</v>
      </c>
      <c r="AE18" s="69">
        <v>185</v>
      </c>
      <c r="AF18" s="69">
        <v>20</v>
      </c>
      <c r="AG18" s="55" t="s">
        <v>24</v>
      </c>
      <c r="AH18" s="42">
        <f t="shared" si="2"/>
        <v>25882</v>
      </c>
      <c r="AI18" s="60">
        <v>4.53</v>
      </c>
      <c r="AJ18" s="60">
        <v>6.79</v>
      </c>
      <c r="AK18" s="60">
        <v>0.06</v>
      </c>
      <c r="AL18" s="60">
        <v>0.05</v>
      </c>
      <c r="AM18" s="60">
        <v>0.09</v>
      </c>
      <c r="AN18" s="60">
        <v>0.01</v>
      </c>
      <c r="AO18" s="55" t="s">
        <v>25</v>
      </c>
      <c r="AP18" s="42">
        <v>22974</v>
      </c>
      <c r="AQ18" s="69">
        <v>5589</v>
      </c>
      <c r="AR18" s="69">
        <v>16580</v>
      </c>
      <c r="AS18" s="69">
        <v>169</v>
      </c>
      <c r="AT18" s="69">
        <v>186</v>
      </c>
      <c r="AU18" s="69">
        <v>363</v>
      </c>
      <c r="AV18" s="69">
        <v>87</v>
      </c>
      <c r="AW18" s="55" t="s">
        <v>24</v>
      </c>
      <c r="AX18" s="42">
        <f t="shared" si="3"/>
        <v>12174</v>
      </c>
      <c r="AY18" s="60">
        <v>4.0999999999999996</v>
      </c>
      <c r="AZ18" s="60">
        <v>7.06</v>
      </c>
      <c r="BA18" s="60">
        <v>0.09</v>
      </c>
      <c r="BB18" s="60">
        <v>0.08</v>
      </c>
      <c r="BC18" s="60">
        <v>0.19</v>
      </c>
      <c r="BD18" s="60">
        <v>0.01</v>
      </c>
      <c r="BE18" s="55" t="s">
        <v>25</v>
      </c>
      <c r="BF18" s="42">
        <v>10280</v>
      </c>
      <c r="BG18" s="42">
        <v>2032</v>
      </c>
      <c r="BH18" s="42">
        <v>7672</v>
      </c>
      <c r="BI18" s="42">
        <v>181</v>
      </c>
      <c r="BJ18" s="42">
        <v>107</v>
      </c>
      <c r="BK18" s="42">
        <v>312</v>
      </c>
      <c r="BL18" s="42">
        <v>27</v>
      </c>
      <c r="BM18" s="55" t="s">
        <v>24</v>
      </c>
      <c r="BN18" s="40">
        <f t="shared" si="4"/>
        <v>12381</v>
      </c>
      <c r="BO18" s="64">
        <v>3.89</v>
      </c>
      <c r="BP18" s="64">
        <v>7.18</v>
      </c>
      <c r="BQ18" s="64">
        <v>0.1</v>
      </c>
      <c r="BR18" s="64">
        <v>0.03</v>
      </c>
      <c r="BS18" s="64">
        <v>0.12</v>
      </c>
      <c r="BT18" s="64">
        <v>0.01</v>
      </c>
      <c r="BU18" s="55" t="s">
        <v>25</v>
      </c>
      <c r="BV18" s="40">
        <v>11480</v>
      </c>
      <c r="BW18" s="74">
        <v>2341</v>
      </c>
      <c r="BX18" s="74">
        <v>8204</v>
      </c>
      <c r="BY18" s="74">
        <v>122</v>
      </c>
      <c r="BZ18" s="74">
        <v>101</v>
      </c>
      <c r="CA18" s="74">
        <v>654</v>
      </c>
      <c r="CB18" s="74">
        <v>58</v>
      </c>
      <c r="CC18" s="55" t="s">
        <v>24</v>
      </c>
      <c r="CD18" s="42">
        <f t="shared" si="5"/>
        <v>10595</v>
      </c>
      <c r="CE18" s="60">
        <v>4.66</v>
      </c>
      <c r="CF18" s="60">
        <v>6.39</v>
      </c>
      <c r="CG18" s="60">
        <v>0.09</v>
      </c>
      <c r="CH18" s="60">
        <v>0.06</v>
      </c>
      <c r="CI18" s="60">
        <v>0.03</v>
      </c>
      <c r="CJ18" s="60">
        <v>0.02</v>
      </c>
      <c r="CK18" s="55" t="s">
        <v>25</v>
      </c>
      <c r="CL18" s="42">
        <v>9226</v>
      </c>
      <c r="CM18" s="69">
        <v>2354</v>
      </c>
      <c r="CN18" s="69">
        <v>6519</v>
      </c>
      <c r="CO18" s="69">
        <v>96</v>
      </c>
      <c r="CP18" s="69">
        <v>83</v>
      </c>
      <c r="CQ18" s="69">
        <v>157</v>
      </c>
      <c r="CR18" s="69">
        <v>17</v>
      </c>
    </row>
    <row r="19" spans="1:96" ht="12" customHeight="1" x14ac:dyDescent="0.2">
      <c r="A19" s="55" t="s">
        <v>52</v>
      </c>
      <c r="B19" s="42">
        <f t="shared" si="0"/>
        <v>13143</v>
      </c>
      <c r="C19" s="60">
        <v>1.99</v>
      </c>
      <c r="D19" s="60">
        <v>6.57</v>
      </c>
      <c r="E19" s="60">
        <v>0.15</v>
      </c>
      <c r="F19" s="60">
        <v>0.09</v>
      </c>
      <c r="G19" s="60">
        <v>0.12</v>
      </c>
      <c r="H19" s="60">
        <v>0.01</v>
      </c>
      <c r="I19" s="68" t="s">
        <v>53</v>
      </c>
      <c r="J19" s="42">
        <v>12832</v>
      </c>
      <c r="K19" s="69">
        <v>1875</v>
      </c>
      <c r="L19" s="69">
        <v>10023</v>
      </c>
      <c r="M19" s="69">
        <v>232</v>
      </c>
      <c r="N19" s="69">
        <v>194</v>
      </c>
      <c r="O19" s="69">
        <v>470</v>
      </c>
      <c r="P19" s="69">
        <v>38</v>
      </c>
      <c r="Q19" s="55" t="s">
        <v>52</v>
      </c>
      <c r="R19" s="42">
        <f t="shared" si="1"/>
        <v>5822</v>
      </c>
      <c r="S19" s="60">
        <v>1.57</v>
      </c>
      <c r="T19" s="60">
        <v>7.78</v>
      </c>
      <c r="U19" s="60">
        <v>0.19</v>
      </c>
      <c r="V19" s="60">
        <v>0.04</v>
      </c>
      <c r="W19" s="60">
        <v>0.04</v>
      </c>
      <c r="X19" s="42">
        <v>0</v>
      </c>
      <c r="Y19" s="55" t="s">
        <v>53</v>
      </c>
      <c r="Z19" s="42">
        <v>6125</v>
      </c>
      <c r="AA19" s="69">
        <v>602</v>
      </c>
      <c r="AB19" s="69">
        <v>5129</v>
      </c>
      <c r="AC19" s="69">
        <v>138</v>
      </c>
      <c r="AD19" s="69">
        <v>58</v>
      </c>
      <c r="AE19" s="69">
        <v>180</v>
      </c>
      <c r="AF19" s="69">
        <v>18</v>
      </c>
      <c r="AG19" s="55" t="s">
        <v>25</v>
      </c>
      <c r="AH19" s="42">
        <f t="shared" si="2"/>
        <v>22880</v>
      </c>
      <c r="AI19" s="60">
        <v>2.04</v>
      </c>
      <c r="AJ19" s="60">
        <v>7.91</v>
      </c>
      <c r="AK19" s="60">
        <v>0.09</v>
      </c>
      <c r="AL19" s="60">
        <v>0.08</v>
      </c>
      <c r="AM19" s="60">
        <v>0.06</v>
      </c>
      <c r="AN19" s="60">
        <v>0.01</v>
      </c>
      <c r="AO19" s="55" t="s">
        <v>26</v>
      </c>
      <c r="AP19" s="42">
        <v>21479</v>
      </c>
      <c r="AQ19" s="69">
        <v>3381</v>
      </c>
      <c r="AR19" s="69">
        <v>17055</v>
      </c>
      <c r="AS19" s="69">
        <v>322</v>
      </c>
      <c r="AT19" s="69">
        <v>255</v>
      </c>
      <c r="AU19" s="69">
        <v>393</v>
      </c>
      <c r="AV19" s="69">
        <v>73</v>
      </c>
      <c r="AW19" s="55" t="s">
        <v>25</v>
      </c>
      <c r="AX19" s="42">
        <f t="shared" si="3"/>
        <v>9419</v>
      </c>
      <c r="AY19" s="60">
        <v>1.49</v>
      </c>
      <c r="AZ19" s="60">
        <v>7.07</v>
      </c>
      <c r="BA19" s="60">
        <v>0.15</v>
      </c>
      <c r="BB19" s="60">
        <v>0.08</v>
      </c>
      <c r="BC19" s="60">
        <v>0.11</v>
      </c>
      <c r="BD19" s="60">
        <v>0.01</v>
      </c>
      <c r="BE19" s="55" t="s">
        <v>26</v>
      </c>
      <c r="BF19" s="42">
        <v>9129</v>
      </c>
      <c r="BG19" s="42">
        <v>944</v>
      </c>
      <c r="BH19" s="42">
        <v>7540</v>
      </c>
      <c r="BI19" s="42">
        <v>291</v>
      </c>
      <c r="BJ19" s="42">
        <v>126</v>
      </c>
      <c r="BK19" s="42">
        <v>312</v>
      </c>
      <c r="BL19" s="42">
        <v>26</v>
      </c>
      <c r="BM19" s="55" t="s">
        <v>25</v>
      </c>
      <c r="BN19" s="40">
        <f t="shared" si="4"/>
        <v>10329</v>
      </c>
      <c r="BO19" s="64">
        <v>1.59</v>
      </c>
      <c r="BP19" s="64">
        <v>7.56</v>
      </c>
      <c r="BQ19" s="64">
        <v>0.16</v>
      </c>
      <c r="BR19" s="64">
        <v>0.05</v>
      </c>
      <c r="BS19" s="64">
        <v>0.09</v>
      </c>
      <c r="BT19" s="64">
        <v>0.01</v>
      </c>
      <c r="BU19" s="55" t="s">
        <v>26</v>
      </c>
      <c r="BV19" s="40">
        <v>10138</v>
      </c>
      <c r="BW19" s="74">
        <v>1189</v>
      </c>
      <c r="BX19" s="74">
        <v>8022</v>
      </c>
      <c r="BY19" s="74">
        <v>219</v>
      </c>
      <c r="BZ19" s="74">
        <v>97</v>
      </c>
      <c r="CA19" s="74">
        <v>568</v>
      </c>
      <c r="CB19" s="74">
        <v>43</v>
      </c>
      <c r="CC19" s="55" t="s">
        <v>25</v>
      </c>
      <c r="CD19" s="42">
        <f t="shared" si="5"/>
        <v>8424</v>
      </c>
      <c r="CE19" s="60">
        <v>1.99</v>
      </c>
      <c r="CF19" s="60">
        <v>6.7</v>
      </c>
      <c r="CG19" s="60">
        <v>0.15</v>
      </c>
      <c r="CH19" s="60">
        <v>0.06</v>
      </c>
      <c r="CI19" s="60">
        <v>0.03</v>
      </c>
      <c r="CJ19" s="60">
        <v>0.01</v>
      </c>
      <c r="CK19" s="55" t="s">
        <v>26</v>
      </c>
      <c r="CL19" s="42">
        <v>8051</v>
      </c>
      <c r="CM19" s="69">
        <v>1328</v>
      </c>
      <c r="CN19" s="69">
        <v>6343</v>
      </c>
      <c r="CO19" s="69">
        <v>146</v>
      </c>
      <c r="CP19" s="69">
        <v>98</v>
      </c>
      <c r="CQ19" s="69">
        <v>114</v>
      </c>
      <c r="CR19" s="69">
        <v>22</v>
      </c>
    </row>
    <row r="20" spans="1:96" ht="12" customHeight="1" x14ac:dyDescent="0.2">
      <c r="A20" s="55" t="s">
        <v>53</v>
      </c>
      <c r="B20" s="42">
        <f t="shared" si="0"/>
        <v>12490</v>
      </c>
      <c r="C20" s="60">
        <v>1.1499999999999999</v>
      </c>
      <c r="D20" s="60">
        <v>6.9</v>
      </c>
      <c r="E20" s="60">
        <v>0.23</v>
      </c>
      <c r="F20" s="60">
        <v>0.1</v>
      </c>
      <c r="G20" s="60">
        <v>0.09</v>
      </c>
      <c r="H20" s="60">
        <v>0.01</v>
      </c>
      <c r="I20" s="68" t="s">
        <v>54</v>
      </c>
      <c r="J20" s="42">
        <v>11686</v>
      </c>
      <c r="K20" s="69">
        <v>1225</v>
      </c>
      <c r="L20" s="69">
        <v>9437</v>
      </c>
      <c r="M20" s="69">
        <v>400</v>
      </c>
      <c r="N20" s="69">
        <v>221</v>
      </c>
      <c r="O20" s="69">
        <v>374</v>
      </c>
      <c r="P20" s="69">
        <v>29</v>
      </c>
      <c r="Q20" s="55" t="s">
        <v>53</v>
      </c>
      <c r="R20" s="42">
        <f t="shared" si="1"/>
        <v>5367</v>
      </c>
      <c r="S20" s="60">
        <v>0.79</v>
      </c>
      <c r="T20" s="60">
        <v>7.67</v>
      </c>
      <c r="U20" s="60">
        <v>0.3</v>
      </c>
      <c r="V20" s="60">
        <v>0.05</v>
      </c>
      <c r="W20" s="60">
        <v>0.02</v>
      </c>
      <c r="X20" s="42">
        <v>0</v>
      </c>
      <c r="Y20" s="55" t="s">
        <v>54</v>
      </c>
      <c r="Z20" s="42">
        <v>5147</v>
      </c>
      <c r="AA20" s="69">
        <v>323</v>
      </c>
      <c r="AB20" s="69">
        <v>4382</v>
      </c>
      <c r="AC20" s="69">
        <v>218</v>
      </c>
      <c r="AD20" s="69">
        <v>52</v>
      </c>
      <c r="AE20" s="69">
        <v>161</v>
      </c>
      <c r="AF20" s="69">
        <v>11</v>
      </c>
      <c r="AG20" s="55" t="s">
        <v>26</v>
      </c>
      <c r="AH20" s="42">
        <f t="shared" si="2"/>
        <v>19969</v>
      </c>
      <c r="AI20" s="60">
        <v>1.07</v>
      </c>
      <c r="AJ20" s="60">
        <v>7.51</v>
      </c>
      <c r="AK20" s="60">
        <v>0.16</v>
      </c>
      <c r="AL20" s="60">
        <v>0.09</v>
      </c>
      <c r="AM20" s="60">
        <v>0.05</v>
      </c>
      <c r="AN20" s="60">
        <v>0.01</v>
      </c>
      <c r="AO20" s="55" t="s">
        <v>27</v>
      </c>
      <c r="AP20" s="42">
        <v>21479</v>
      </c>
      <c r="AQ20" s="69">
        <v>1982</v>
      </c>
      <c r="AR20" s="69">
        <v>14870</v>
      </c>
      <c r="AS20" s="69">
        <v>507</v>
      </c>
      <c r="AT20" s="69">
        <v>268</v>
      </c>
      <c r="AU20" s="69">
        <v>412</v>
      </c>
      <c r="AV20" s="69">
        <v>35</v>
      </c>
      <c r="AW20" s="55" t="s">
        <v>26</v>
      </c>
      <c r="AX20" s="42">
        <f t="shared" si="3"/>
        <v>8789</v>
      </c>
      <c r="AY20" s="60">
        <v>0.68</v>
      </c>
      <c r="AZ20" s="60">
        <v>7.2</v>
      </c>
      <c r="BA20" s="60">
        <v>0.26</v>
      </c>
      <c r="BB20" s="60">
        <v>0.09</v>
      </c>
      <c r="BC20" s="60">
        <v>0.09</v>
      </c>
      <c r="BD20" s="60">
        <v>0.01</v>
      </c>
      <c r="BE20" s="55" t="s">
        <v>27</v>
      </c>
      <c r="BF20" s="42">
        <v>7808</v>
      </c>
      <c r="BG20" s="42">
        <v>474</v>
      </c>
      <c r="BH20" s="42">
        <v>6594</v>
      </c>
      <c r="BI20" s="42">
        <v>346</v>
      </c>
      <c r="BJ20" s="42">
        <v>158</v>
      </c>
      <c r="BK20" s="42">
        <v>265</v>
      </c>
      <c r="BL20" s="42">
        <v>26</v>
      </c>
      <c r="BM20" s="55" t="s">
        <v>26</v>
      </c>
      <c r="BN20" s="40">
        <f t="shared" si="4"/>
        <v>9239</v>
      </c>
      <c r="BO20" s="64">
        <v>0.77</v>
      </c>
      <c r="BP20" s="64">
        <v>7.28</v>
      </c>
      <c r="BQ20" s="64">
        <v>0.25</v>
      </c>
      <c r="BR20" s="64">
        <v>7.0000000000000007E-2</v>
      </c>
      <c r="BS20" s="64">
        <v>7.0000000000000007E-2</v>
      </c>
      <c r="BT20" s="64">
        <v>0.01</v>
      </c>
      <c r="BU20" s="55" t="s">
        <v>27</v>
      </c>
      <c r="BV20" s="40">
        <v>8666</v>
      </c>
      <c r="BW20" s="74">
        <v>601</v>
      </c>
      <c r="BX20" s="74">
        <v>7164</v>
      </c>
      <c r="BY20" s="74">
        <v>349</v>
      </c>
      <c r="BZ20" s="74">
        <v>103</v>
      </c>
      <c r="CA20" s="74">
        <v>419</v>
      </c>
      <c r="CB20" s="74">
        <v>30</v>
      </c>
      <c r="CC20" s="55" t="s">
        <v>26</v>
      </c>
      <c r="CD20" s="42">
        <f t="shared" si="5"/>
        <v>7521</v>
      </c>
      <c r="CE20" s="60">
        <v>1.1000000000000001</v>
      </c>
      <c r="CF20" s="60">
        <v>6.52</v>
      </c>
      <c r="CG20" s="60">
        <v>0.25</v>
      </c>
      <c r="CH20" s="60">
        <v>0.08</v>
      </c>
      <c r="CI20" s="60">
        <v>0.02</v>
      </c>
      <c r="CJ20" s="60">
        <v>0.01</v>
      </c>
      <c r="CK20" s="55" t="s">
        <v>27</v>
      </c>
      <c r="CL20" s="42">
        <v>6925</v>
      </c>
      <c r="CM20" s="69">
        <v>784</v>
      </c>
      <c r="CN20" s="69">
        <v>5628</v>
      </c>
      <c r="CO20" s="69">
        <v>257</v>
      </c>
      <c r="CP20" s="69">
        <v>113</v>
      </c>
      <c r="CQ20" s="69">
        <v>133</v>
      </c>
      <c r="CR20" s="69">
        <v>10</v>
      </c>
    </row>
    <row r="21" spans="1:96" ht="12" customHeight="1" x14ac:dyDescent="0.2">
      <c r="A21" s="55" t="s">
        <v>54</v>
      </c>
      <c r="B21" s="42">
        <f t="shared" si="0"/>
        <v>9601</v>
      </c>
      <c r="C21" s="60">
        <v>0.62</v>
      </c>
      <c r="D21" s="60">
        <v>5.45</v>
      </c>
      <c r="E21" s="60">
        <v>0.28999999999999998</v>
      </c>
      <c r="F21" s="60">
        <v>0.08</v>
      </c>
      <c r="G21" s="60">
        <v>7.0000000000000007E-2</v>
      </c>
      <c r="H21" s="60">
        <v>0.01</v>
      </c>
      <c r="I21" s="68" t="s">
        <v>55</v>
      </c>
      <c r="J21" s="42">
        <v>9336</v>
      </c>
      <c r="K21" s="69">
        <v>748</v>
      </c>
      <c r="L21" s="69">
        <v>7566</v>
      </c>
      <c r="M21" s="69">
        <v>548</v>
      </c>
      <c r="N21" s="69">
        <v>197</v>
      </c>
      <c r="O21" s="69">
        <v>261</v>
      </c>
      <c r="P21" s="69">
        <v>16</v>
      </c>
      <c r="Q21" s="55" t="s">
        <v>54</v>
      </c>
      <c r="R21" s="42">
        <f t="shared" si="1"/>
        <v>3738</v>
      </c>
      <c r="S21" s="60">
        <v>0.34</v>
      </c>
      <c r="T21" s="60">
        <v>5.42</v>
      </c>
      <c r="U21" s="60">
        <v>0.34</v>
      </c>
      <c r="V21" s="60">
        <v>0.03</v>
      </c>
      <c r="W21" s="60">
        <v>0.03</v>
      </c>
      <c r="X21" s="60">
        <v>0.01</v>
      </c>
      <c r="Y21" s="55" t="s">
        <v>55</v>
      </c>
      <c r="Z21" s="42">
        <v>3736</v>
      </c>
      <c r="AA21" s="69">
        <v>178</v>
      </c>
      <c r="AB21" s="69">
        <v>3127</v>
      </c>
      <c r="AC21" s="69">
        <v>266</v>
      </c>
      <c r="AD21" s="69">
        <v>44</v>
      </c>
      <c r="AE21" s="69">
        <v>114</v>
      </c>
      <c r="AF21" s="69">
        <v>7</v>
      </c>
      <c r="AG21" s="55" t="s">
        <v>27</v>
      </c>
      <c r="AH21" s="42">
        <f t="shared" si="2"/>
        <v>14503</v>
      </c>
      <c r="AI21" s="60">
        <v>0.5</v>
      </c>
      <c r="AJ21" s="60">
        <v>5.63</v>
      </c>
      <c r="AK21" s="60">
        <v>0.21</v>
      </c>
      <c r="AL21" s="60">
        <v>7.0000000000000007E-2</v>
      </c>
      <c r="AM21" s="60">
        <v>0.03</v>
      </c>
      <c r="AN21" s="42">
        <v>0</v>
      </c>
      <c r="AO21" s="55" t="s">
        <v>28</v>
      </c>
      <c r="AP21" s="42">
        <v>13575</v>
      </c>
      <c r="AQ21" s="69">
        <v>1148</v>
      </c>
      <c r="AR21" s="69">
        <v>11231</v>
      </c>
      <c r="AS21" s="69">
        <v>641</v>
      </c>
      <c r="AT21" s="69">
        <v>259</v>
      </c>
      <c r="AU21" s="69">
        <v>266</v>
      </c>
      <c r="AV21" s="69">
        <v>30</v>
      </c>
      <c r="AW21" s="55" t="s">
        <v>27</v>
      </c>
      <c r="AX21" s="42">
        <f t="shared" si="3"/>
        <v>6206</v>
      </c>
      <c r="AY21" s="60">
        <v>0.3</v>
      </c>
      <c r="AZ21" s="60">
        <v>5.14</v>
      </c>
      <c r="BA21" s="60">
        <v>0.26</v>
      </c>
      <c r="BB21" s="60">
        <v>0.08</v>
      </c>
      <c r="BC21" s="60">
        <v>0.08</v>
      </c>
      <c r="BD21" s="60">
        <v>0.01</v>
      </c>
      <c r="BE21" s="55" t="s">
        <v>28</v>
      </c>
      <c r="BF21" s="42">
        <v>6006</v>
      </c>
      <c r="BG21" s="42">
        <v>253</v>
      </c>
      <c r="BH21" s="72">
        <v>5097</v>
      </c>
      <c r="BI21" s="42">
        <v>125</v>
      </c>
      <c r="BJ21" s="72">
        <v>120</v>
      </c>
      <c r="BK21" s="42">
        <v>178</v>
      </c>
      <c r="BL21" s="42">
        <v>12</v>
      </c>
      <c r="BM21" s="55" t="s">
        <v>27</v>
      </c>
      <c r="BN21" s="40">
        <f t="shared" si="4"/>
        <v>6727</v>
      </c>
      <c r="BO21" s="64">
        <v>0.33</v>
      </c>
      <c r="BP21" s="64">
        <v>5.46</v>
      </c>
      <c r="BQ21" s="64">
        <v>0.28999999999999998</v>
      </c>
      <c r="BR21" s="64">
        <v>0.03</v>
      </c>
      <c r="BS21" s="64">
        <v>0.04</v>
      </c>
      <c r="BT21" s="40">
        <v>0</v>
      </c>
      <c r="BU21" s="55" t="s">
        <v>28</v>
      </c>
      <c r="BV21" s="40">
        <v>692</v>
      </c>
      <c r="BW21" s="74">
        <v>353</v>
      </c>
      <c r="BX21" s="74">
        <v>5322</v>
      </c>
      <c r="BY21" s="74">
        <v>409</v>
      </c>
      <c r="BZ21" s="74">
        <v>69</v>
      </c>
      <c r="CA21" s="74">
        <v>321</v>
      </c>
      <c r="CB21" s="74">
        <v>18</v>
      </c>
      <c r="CC21" s="55" t="s">
        <v>27</v>
      </c>
      <c r="CD21" s="42">
        <f t="shared" si="5"/>
        <v>5376</v>
      </c>
      <c r="CE21" s="60">
        <v>0.46</v>
      </c>
      <c r="CF21" s="60">
        <v>4.8600000000000003</v>
      </c>
      <c r="CG21" s="60">
        <v>0.26</v>
      </c>
      <c r="CH21" s="60">
        <v>0.08</v>
      </c>
      <c r="CI21" s="60">
        <v>0.04</v>
      </c>
      <c r="CJ21" s="60">
        <v>0.01</v>
      </c>
      <c r="CK21" s="55" t="s">
        <v>28</v>
      </c>
      <c r="CL21" s="42">
        <v>5252</v>
      </c>
      <c r="CM21" s="69">
        <v>418</v>
      </c>
      <c r="CN21" s="69">
        <v>4326</v>
      </c>
      <c r="CO21" s="69">
        <v>303</v>
      </c>
      <c r="CP21" s="69">
        <v>98</v>
      </c>
      <c r="CQ21" s="69">
        <v>99</v>
      </c>
      <c r="CR21" s="69">
        <v>8</v>
      </c>
    </row>
    <row r="22" spans="1:96" ht="12" customHeight="1" x14ac:dyDescent="0.2">
      <c r="A22" s="55" t="s">
        <v>55</v>
      </c>
      <c r="B22" s="42">
        <f t="shared" si="0"/>
        <v>7973</v>
      </c>
      <c r="C22" s="60">
        <v>0.48</v>
      </c>
      <c r="D22" s="60">
        <v>4.4800000000000004</v>
      </c>
      <c r="E22" s="60">
        <v>0.35</v>
      </c>
      <c r="F22" s="60">
        <v>0.05</v>
      </c>
      <c r="G22" s="60">
        <v>0.04</v>
      </c>
      <c r="H22" s="60">
        <v>0.01</v>
      </c>
      <c r="I22" s="68" t="s">
        <v>56</v>
      </c>
      <c r="J22" s="42">
        <v>4220</v>
      </c>
      <c r="K22" s="69">
        <v>635</v>
      </c>
      <c r="L22" s="69">
        <v>5860</v>
      </c>
      <c r="M22" s="69">
        <v>677</v>
      </c>
      <c r="N22" s="69">
        <v>125</v>
      </c>
      <c r="O22" s="69">
        <v>153</v>
      </c>
      <c r="P22" s="69">
        <v>17</v>
      </c>
      <c r="Q22" s="55" t="s">
        <v>55</v>
      </c>
      <c r="R22" s="42">
        <f t="shared" si="1"/>
        <v>3021</v>
      </c>
      <c r="S22" s="60">
        <v>0.21</v>
      </c>
      <c r="T22" s="60">
        <v>4.38</v>
      </c>
      <c r="U22" s="60">
        <v>0.36</v>
      </c>
      <c r="V22" s="60">
        <v>0.01</v>
      </c>
      <c r="W22" s="60">
        <v>0.02</v>
      </c>
      <c r="X22" s="42">
        <v>0</v>
      </c>
      <c r="Y22" s="55" t="s">
        <v>56</v>
      </c>
      <c r="Z22" s="42">
        <v>3074</v>
      </c>
      <c r="AA22" s="69">
        <v>119</v>
      </c>
      <c r="AB22" s="69">
        <v>2471</v>
      </c>
      <c r="AC22" s="69">
        <v>344</v>
      </c>
      <c r="AD22" s="69">
        <v>35</v>
      </c>
      <c r="AE22" s="69">
        <v>95</v>
      </c>
      <c r="AF22" s="69">
        <v>10</v>
      </c>
      <c r="AG22" s="55" t="s">
        <v>28</v>
      </c>
      <c r="AH22" s="42">
        <f t="shared" si="2"/>
        <v>11176</v>
      </c>
      <c r="AI22" s="60">
        <v>0.35</v>
      </c>
      <c r="AJ22" s="60">
        <v>4.28</v>
      </c>
      <c r="AK22" s="60">
        <v>0.25</v>
      </c>
      <c r="AL22" s="60">
        <v>7.0000000000000007E-2</v>
      </c>
      <c r="AM22" s="60">
        <v>0.03</v>
      </c>
      <c r="AN22" s="42">
        <v>0</v>
      </c>
      <c r="AO22" s="55" t="s">
        <v>29</v>
      </c>
      <c r="AP22" s="42">
        <v>9889</v>
      </c>
      <c r="AQ22" s="69">
        <v>764</v>
      </c>
      <c r="AR22" s="69">
        <v>7939</v>
      </c>
      <c r="AS22" s="69">
        <v>719</v>
      </c>
      <c r="AT22" s="69">
        <v>189</v>
      </c>
      <c r="AU22" s="69">
        <v>176</v>
      </c>
      <c r="AV22" s="69">
        <v>30</v>
      </c>
      <c r="AW22" s="55" t="s">
        <v>28</v>
      </c>
      <c r="AX22" s="42">
        <f t="shared" si="3"/>
        <v>4800</v>
      </c>
      <c r="AY22" s="60">
        <v>0.15</v>
      </c>
      <c r="AZ22" s="60">
        <v>3.91</v>
      </c>
      <c r="BA22" s="60">
        <v>0.34</v>
      </c>
      <c r="BB22" s="60">
        <v>0.08</v>
      </c>
      <c r="BC22" s="60">
        <v>0.06</v>
      </c>
      <c r="BD22" s="60">
        <v>0.01</v>
      </c>
      <c r="BE22" s="55" t="s">
        <v>29</v>
      </c>
      <c r="BF22" s="42">
        <v>4220</v>
      </c>
      <c r="BG22" s="42">
        <v>161</v>
      </c>
      <c r="BH22" s="42">
        <v>3367</v>
      </c>
      <c r="BI22" s="42">
        <v>404</v>
      </c>
      <c r="BJ22" s="42">
        <v>125</v>
      </c>
      <c r="BK22" s="42">
        <v>143</v>
      </c>
      <c r="BL22" s="42">
        <v>20</v>
      </c>
      <c r="BM22" s="55" t="s">
        <v>28</v>
      </c>
      <c r="BN22" s="40">
        <f t="shared" si="4"/>
        <v>5810</v>
      </c>
      <c r="BO22" s="64">
        <v>0.22</v>
      </c>
      <c r="BP22" s="64">
        <v>4.6900000000000004</v>
      </c>
      <c r="BQ22" s="64">
        <v>0.34</v>
      </c>
      <c r="BR22" s="64">
        <v>0.04</v>
      </c>
      <c r="BS22" s="64">
        <v>0.03</v>
      </c>
      <c r="BT22" s="40">
        <v>0</v>
      </c>
      <c r="BU22" s="55" t="s">
        <v>29</v>
      </c>
      <c r="BV22" s="40">
        <v>5294</v>
      </c>
      <c r="BW22" s="74">
        <v>200</v>
      </c>
      <c r="BX22" s="74">
        <v>4275</v>
      </c>
      <c r="BY22" s="74">
        <v>482</v>
      </c>
      <c r="BZ22" s="74">
        <v>63</v>
      </c>
      <c r="CA22" s="74">
        <v>258</v>
      </c>
      <c r="CB22" s="74">
        <v>16</v>
      </c>
      <c r="CC22" s="55" t="s">
        <v>28</v>
      </c>
      <c r="CD22" s="42">
        <f t="shared" si="5"/>
        <v>4651</v>
      </c>
      <c r="CE22" s="60">
        <v>0.3</v>
      </c>
      <c r="CF22" s="60">
        <v>4.22</v>
      </c>
      <c r="CG22" s="60">
        <v>0.34</v>
      </c>
      <c r="CH22" s="60">
        <v>0.06</v>
      </c>
      <c r="CI22" s="60">
        <v>0.02</v>
      </c>
      <c r="CJ22" s="42">
        <f>SUM(CJ39,CJ56)</f>
        <v>0</v>
      </c>
      <c r="CK22" s="55" t="s">
        <v>29</v>
      </c>
      <c r="CL22" s="42">
        <v>4237</v>
      </c>
      <c r="CM22" s="69">
        <v>272</v>
      </c>
      <c r="CN22" s="69">
        <v>3427</v>
      </c>
      <c r="CO22" s="69">
        <v>373</v>
      </c>
      <c r="CP22" s="69">
        <v>87</v>
      </c>
      <c r="CQ22" s="69">
        <v>72</v>
      </c>
      <c r="CR22" s="69">
        <v>6</v>
      </c>
    </row>
    <row r="23" spans="1:96" ht="12" customHeight="1" x14ac:dyDescent="0.2">
      <c r="A23" s="55" t="s">
        <v>56</v>
      </c>
      <c r="B23" s="42">
        <f t="shared" si="0"/>
        <v>6061</v>
      </c>
      <c r="C23" s="60">
        <v>0.28999999999999998</v>
      </c>
      <c r="D23" s="60">
        <v>3.33</v>
      </c>
      <c r="E23" s="60">
        <v>0.42</v>
      </c>
      <c r="F23" s="60">
        <v>0.04</v>
      </c>
      <c r="G23" s="60">
        <v>0.03</v>
      </c>
      <c r="H23" s="42">
        <v>0</v>
      </c>
      <c r="J23" s="42"/>
      <c r="K23" s="60"/>
      <c r="L23" s="60"/>
      <c r="M23" s="60"/>
      <c r="N23" s="60"/>
      <c r="O23" s="60"/>
      <c r="P23" s="42"/>
      <c r="Q23" s="55" t="s">
        <v>56</v>
      </c>
      <c r="R23" s="42">
        <f t="shared" si="1"/>
        <v>2396</v>
      </c>
      <c r="S23" s="60">
        <v>0.16</v>
      </c>
      <c r="T23" s="60">
        <v>3.33</v>
      </c>
      <c r="U23" s="60">
        <v>0.42</v>
      </c>
      <c r="V23" s="60">
        <v>0.02</v>
      </c>
      <c r="W23" s="60">
        <v>0.01</v>
      </c>
      <c r="X23" s="42">
        <v>0</v>
      </c>
      <c r="Y23" s="55" t="s">
        <v>57</v>
      </c>
      <c r="Z23" s="42">
        <v>2263</v>
      </c>
      <c r="AA23" s="69">
        <v>91</v>
      </c>
      <c r="AB23" s="69">
        <v>1738</v>
      </c>
      <c r="AC23" s="69">
        <v>363</v>
      </c>
      <c r="AD23" s="69">
        <v>13</v>
      </c>
      <c r="AE23" s="69">
        <v>55</v>
      </c>
      <c r="AF23" s="69">
        <v>3</v>
      </c>
      <c r="AG23" s="55" t="s">
        <v>29</v>
      </c>
      <c r="AH23" s="42">
        <f t="shared" si="2"/>
        <v>8327</v>
      </c>
      <c r="AI23" s="60">
        <v>0.22</v>
      </c>
      <c r="AJ23" s="60">
        <v>3.09</v>
      </c>
      <c r="AK23" s="60">
        <v>0.32</v>
      </c>
      <c r="AL23" s="60">
        <v>0.06</v>
      </c>
      <c r="AM23" s="60">
        <v>0.02</v>
      </c>
      <c r="AN23" s="42">
        <v>0</v>
      </c>
      <c r="AO23" s="55" t="s">
        <v>30</v>
      </c>
      <c r="AP23" s="42">
        <v>7543</v>
      </c>
      <c r="AQ23" s="69">
        <v>504</v>
      </c>
      <c r="AR23" s="69">
        <v>5752</v>
      </c>
      <c r="AS23" s="69">
        <v>946</v>
      </c>
      <c r="AT23" s="69">
        <v>169</v>
      </c>
      <c r="AU23" s="69">
        <v>150</v>
      </c>
      <c r="AV23" s="69">
        <v>22</v>
      </c>
      <c r="AW23" s="55" t="s">
        <v>29</v>
      </c>
      <c r="AX23" s="42">
        <f t="shared" si="3"/>
        <v>3606</v>
      </c>
      <c r="AY23" s="60">
        <v>0.09</v>
      </c>
      <c r="AZ23" s="60">
        <v>2.83</v>
      </c>
      <c r="BA23" s="60">
        <v>0.36</v>
      </c>
      <c r="BB23" s="60">
        <v>0.08</v>
      </c>
      <c r="BC23" s="60">
        <v>0.05</v>
      </c>
      <c r="BD23" s="42">
        <v>0</v>
      </c>
      <c r="BE23" s="55" t="s">
        <v>30</v>
      </c>
      <c r="BF23" s="42">
        <v>3254</v>
      </c>
      <c r="BG23" s="42">
        <v>100</v>
      </c>
      <c r="BH23" s="42">
        <v>2385</v>
      </c>
      <c r="BI23" s="42">
        <v>496</v>
      </c>
      <c r="BJ23" s="42">
        <v>120</v>
      </c>
      <c r="BK23" s="42">
        <v>148</v>
      </c>
      <c r="BL23" s="42">
        <v>5</v>
      </c>
      <c r="BM23" s="55" t="s">
        <v>29</v>
      </c>
      <c r="BN23" s="40">
        <f t="shared" si="4"/>
        <v>4504</v>
      </c>
      <c r="BO23" s="64">
        <v>0.13</v>
      </c>
      <c r="BP23" s="64">
        <v>3.51</v>
      </c>
      <c r="BQ23" s="64">
        <v>0.43</v>
      </c>
      <c r="BR23" s="64">
        <v>0.03</v>
      </c>
      <c r="BS23" s="64">
        <v>0.03</v>
      </c>
      <c r="BT23" s="40">
        <v>0</v>
      </c>
      <c r="BU23" s="55" t="s">
        <v>30</v>
      </c>
      <c r="BV23" s="40">
        <v>4216</v>
      </c>
      <c r="BW23" s="74">
        <v>129</v>
      </c>
      <c r="BX23" s="74">
        <v>3153</v>
      </c>
      <c r="BY23" s="74">
        <v>620</v>
      </c>
      <c r="BZ23" s="74">
        <v>59</v>
      </c>
      <c r="CA23" s="74">
        <v>247</v>
      </c>
      <c r="CB23" s="74">
        <v>8</v>
      </c>
      <c r="CC23" s="55" t="s">
        <v>29</v>
      </c>
      <c r="CD23" s="42">
        <f t="shared" si="5"/>
        <v>3812</v>
      </c>
      <c r="CE23" s="60">
        <v>0.16</v>
      </c>
      <c r="CF23" s="60">
        <v>3.37</v>
      </c>
      <c r="CG23" s="60">
        <v>0.43</v>
      </c>
      <c r="CH23" s="60">
        <v>7.0000000000000007E-2</v>
      </c>
      <c r="CI23" s="60">
        <v>0.01</v>
      </c>
      <c r="CJ23" s="42">
        <f>SUM(CJ40,CJ57)</f>
        <v>0</v>
      </c>
      <c r="CK23" s="55" t="s">
        <v>30</v>
      </c>
      <c r="CL23" s="42">
        <v>3576</v>
      </c>
      <c r="CM23" s="69">
        <v>170</v>
      </c>
      <c r="CN23" s="69">
        <v>2724</v>
      </c>
      <c r="CO23" s="69">
        <v>541</v>
      </c>
      <c r="CP23" s="69">
        <v>60</v>
      </c>
      <c r="CQ23" s="69">
        <v>79</v>
      </c>
      <c r="CR23" s="69">
        <v>2</v>
      </c>
    </row>
    <row r="24" spans="1:96" ht="12" customHeight="1" x14ac:dyDescent="0.2">
      <c r="A24" s="55" t="s">
        <v>57</v>
      </c>
      <c r="B24" s="42">
        <f t="shared" si="0"/>
        <v>6087</v>
      </c>
      <c r="C24" s="60">
        <v>0.23</v>
      </c>
      <c r="D24" s="60">
        <v>3.3</v>
      </c>
      <c r="E24" s="60">
        <v>0.53</v>
      </c>
      <c r="F24" s="60">
        <v>0.04</v>
      </c>
      <c r="G24" s="60">
        <v>0.02</v>
      </c>
      <c r="H24" s="42">
        <v>0</v>
      </c>
      <c r="I24" s="68"/>
      <c r="J24" s="42"/>
      <c r="K24" s="60"/>
      <c r="L24" s="60"/>
      <c r="M24" s="60"/>
      <c r="N24" s="60"/>
      <c r="O24" s="60"/>
      <c r="P24" s="42"/>
      <c r="Q24" s="55" t="s">
        <v>57</v>
      </c>
      <c r="R24" s="42">
        <f t="shared" si="1"/>
        <v>2105</v>
      </c>
      <c r="S24" s="60">
        <v>0.11</v>
      </c>
      <c r="T24" s="60">
        <v>2.89</v>
      </c>
      <c r="U24" s="60">
        <v>0.44</v>
      </c>
      <c r="V24" s="60">
        <v>0.01</v>
      </c>
      <c r="W24" s="60">
        <v>0.02</v>
      </c>
      <c r="X24" s="42">
        <v>0</v>
      </c>
      <c r="Y24" s="55" t="s">
        <v>58</v>
      </c>
      <c r="Z24" s="42">
        <v>2217</v>
      </c>
      <c r="AA24" s="69">
        <v>76</v>
      </c>
      <c r="AB24" s="69">
        <v>1545</v>
      </c>
      <c r="AC24" s="69">
        <v>493</v>
      </c>
      <c r="AD24" s="69">
        <v>20</v>
      </c>
      <c r="AE24" s="69">
        <v>77</v>
      </c>
      <c r="AF24" s="69">
        <v>6</v>
      </c>
      <c r="AG24" s="55" t="s">
        <v>30</v>
      </c>
      <c r="AH24" s="42">
        <f t="shared" si="2"/>
        <v>7161</v>
      </c>
      <c r="AI24" s="60">
        <v>0.16</v>
      </c>
      <c r="AJ24" s="60">
        <v>2.56</v>
      </c>
      <c r="AK24" s="60">
        <v>0.41</v>
      </c>
      <c r="AL24" s="60">
        <v>0.04</v>
      </c>
      <c r="AM24" s="60">
        <v>0.02</v>
      </c>
      <c r="AN24" s="42">
        <v>0</v>
      </c>
      <c r="AO24" s="55" t="s">
        <v>31</v>
      </c>
      <c r="AP24" s="42">
        <v>9819</v>
      </c>
      <c r="AQ24" s="69">
        <v>416</v>
      </c>
      <c r="AR24" s="69">
        <v>4713</v>
      </c>
      <c r="AS24" s="69">
        <v>1400</v>
      </c>
      <c r="AT24" s="69">
        <v>118</v>
      </c>
      <c r="AU24" s="69">
        <v>140</v>
      </c>
      <c r="AV24" s="69">
        <v>32</v>
      </c>
      <c r="AW24" s="55" t="s">
        <v>30</v>
      </c>
      <c r="AX24" s="42">
        <f t="shared" si="3"/>
        <v>3423</v>
      </c>
      <c r="AY24" s="60">
        <v>0.06</v>
      </c>
      <c r="AZ24" s="60">
        <v>2.57</v>
      </c>
      <c r="BA24" s="60">
        <v>0.49</v>
      </c>
      <c r="BB24" s="60">
        <v>0.06</v>
      </c>
      <c r="BC24" s="60">
        <v>0.06</v>
      </c>
      <c r="BD24" s="42">
        <v>0</v>
      </c>
      <c r="BE24" s="55" t="s">
        <v>31</v>
      </c>
      <c r="BF24" s="42">
        <v>3475</v>
      </c>
      <c r="BG24" s="42">
        <v>90</v>
      </c>
      <c r="BH24" s="42">
        <v>2312</v>
      </c>
      <c r="BI24" s="42">
        <v>797</v>
      </c>
      <c r="BJ24" s="42">
        <v>135</v>
      </c>
      <c r="BK24" s="42">
        <v>132</v>
      </c>
      <c r="BL24" s="42">
        <v>9</v>
      </c>
      <c r="BM24" s="55" t="s">
        <v>30</v>
      </c>
      <c r="BN24" s="40">
        <f t="shared" si="4"/>
        <v>3822</v>
      </c>
      <c r="BO24" s="64">
        <v>0.09</v>
      </c>
      <c r="BP24" s="64">
        <v>2.86</v>
      </c>
      <c r="BQ24" s="64">
        <v>0.5</v>
      </c>
      <c r="BR24" s="64">
        <v>0.02</v>
      </c>
      <c r="BS24" s="64">
        <v>0.02</v>
      </c>
      <c r="BT24" s="40">
        <v>0</v>
      </c>
      <c r="BU24" s="55" t="s">
        <v>31</v>
      </c>
      <c r="BV24" s="40">
        <v>3683</v>
      </c>
      <c r="BW24" s="74">
        <v>101</v>
      </c>
      <c r="BX24" s="74">
        <v>2632</v>
      </c>
      <c r="BY24" s="74">
        <v>715</v>
      </c>
      <c r="BZ24" s="74">
        <v>45</v>
      </c>
      <c r="CA24" s="74">
        <v>147</v>
      </c>
      <c r="CB24" s="74">
        <v>16</v>
      </c>
      <c r="CC24" s="55" t="s">
        <v>30</v>
      </c>
      <c r="CD24" s="42">
        <f t="shared" si="5"/>
        <v>3516</v>
      </c>
      <c r="CE24" s="60">
        <v>0.13</v>
      </c>
      <c r="CF24" s="60">
        <v>3</v>
      </c>
      <c r="CG24" s="60">
        <v>0.53</v>
      </c>
      <c r="CH24" s="60">
        <v>0.05</v>
      </c>
      <c r="CI24" s="60">
        <v>0.02</v>
      </c>
      <c r="CJ24" s="42">
        <f>SUM(CJ41,CJ58)</f>
        <v>0</v>
      </c>
      <c r="CK24" s="55" t="s">
        <v>31</v>
      </c>
      <c r="CL24" s="42">
        <v>3589</v>
      </c>
      <c r="CM24" s="69">
        <v>150</v>
      </c>
      <c r="CN24" s="69">
        <v>2498</v>
      </c>
      <c r="CO24" s="69">
        <v>799</v>
      </c>
      <c r="CP24" s="69">
        <v>59</v>
      </c>
      <c r="CQ24" s="69">
        <v>79</v>
      </c>
      <c r="CR24" s="69">
        <v>4</v>
      </c>
    </row>
    <row r="25" spans="1:96" ht="12" customHeight="1" x14ac:dyDescent="0.2">
      <c r="A25" s="55" t="s">
        <v>58</v>
      </c>
      <c r="B25" s="42">
        <f t="shared" si="0"/>
        <v>4971</v>
      </c>
      <c r="C25" s="60">
        <v>0.18</v>
      </c>
      <c r="D25" s="60">
        <v>2.5499999999999998</v>
      </c>
      <c r="E25" s="60">
        <v>0.6</v>
      </c>
      <c r="F25" s="60">
        <v>0.03</v>
      </c>
      <c r="G25" s="60">
        <v>0.01</v>
      </c>
      <c r="H25" s="42">
        <v>0</v>
      </c>
      <c r="I25" s="68"/>
      <c r="J25" s="42"/>
      <c r="K25" s="60"/>
      <c r="L25" s="60"/>
      <c r="M25" s="60"/>
      <c r="N25" s="60"/>
      <c r="O25" s="60"/>
      <c r="P25" s="42"/>
      <c r="Q25" s="55" t="s">
        <v>58</v>
      </c>
      <c r="R25" s="42">
        <f t="shared" si="1"/>
        <v>1753</v>
      </c>
      <c r="S25" s="60">
        <v>7.0000000000000007E-2</v>
      </c>
      <c r="T25" s="60">
        <v>2.3199999999999998</v>
      </c>
      <c r="U25" s="60">
        <v>0.48</v>
      </c>
      <c r="V25" s="60">
        <v>0.01</v>
      </c>
      <c r="W25" s="60">
        <v>0.01</v>
      </c>
      <c r="X25" s="42">
        <v>0</v>
      </c>
      <c r="Y25" s="55" t="s">
        <v>59</v>
      </c>
      <c r="Z25" s="42">
        <v>1483</v>
      </c>
      <c r="AA25" s="69">
        <v>41</v>
      </c>
      <c r="AB25" s="69">
        <v>1024</v>
      </c>
      <c r="AC25" s="69">
        <v>364</v>
      </c>
      <c r="AD25" s="69">
        <v>9</v>
      </c>
      <c r="AE25" s="69">
        <v>39</v>
      </c>
      <c r="AF25" s="69">
        <v>6</v>
      </c>
      <c r="AG25" s="55" t="s">
        <v>31</v>
      </c>
      <c r="AH25" s="42">
        <f t="shared" si="2"/>
        <v>5523</v>
      </c>
      <c r="AI25" s="60">
        <v>0.12</v>
      </c>
      <c r="AJ25" s="60">
        <v>1.75</v>
      </c>
      <c r="AK25" s="60">
        <v>0.53</v>
      </c>
      <c r="AL25" s="60">
        <v>0.03</v>
      </c>
      <c r="AM25" s="60">
        <v>0.02</v>
      </c>
      <c r="AN25" s="42">
        <v>0</v>
      </c>
      <c r="AO25" s="55" t="s">
        <v>32</v>
      </c>
      <c r="AP25" s="42">
        <v>4590</v>
      </c>
      <c r="AQ25" s="69">
        <v>229</v>
      </c>
      <c r="AR25" s="69">
        <v>2882</v>
      </c>
      <c r="AS25" s="69">
        <v>1296</v>
      </c>
      <c r="AT25" s="69">
        <v>69</v>
      </c>
      <c r="AU25" s="69">
        <v>97</v>
      </c>
      <c r="AV25" s="69">
        <v>17</v>
      </c>
      <c r="AW25" s="55" t="s">
        <v>31</v>
      </c>
      <c r="AX25" s="42">
        <f t="shared" si="3"/>
        <v>3177</v>
      </c>
      <c r="AY25" s="60">
        <v>0.08</v>
      </c>
      <c r="AZ25" s="60">
        <v>2.04</v>
      </c>
      <c r="BA25" s="60">
        <v>0.77</v>
      </c>
      <c r="BB25" s="60">
        <v>0.08</v>
      </c>
      <c r="BC25" s="60">
        <v>0.04</v>
      </c>
      <c r="BD25" s="42">
        <v>0</v>
      </c>
      <c r="BE25" s="55" t="s">
        <v>32</v>
      </c>
      <c r="BF25" s="42">
        <v>3043</v>
      </c>
      <c r="BG25" s="42">
        <v>72</v>
      </c>
      <c r="BH25" s="42">
        <v>1747</v>
      </c>
      <c r="BI25" s="42">
        <v>972</v>
      </c>
      <c r="BJ25" s="42">
        <v>94</v>
      </c>
      <c r="BK25" s="42">
        <v>147</v>
      </c>
      <c r="BL25" s="42">
        <v>17</v>
      </c>
      <c r="BM25" s="55" t="s">
        <v>31</v>
      </c>
      <c r="BN25" s="40">
        <f t="shared" si="4"/>
        <v>2931</v>
      </c>
      <c r="BO25" s="64">
        <v>0.06</v>
      </c>
      <c r="BP25" s="64">
        <v>2.0099999999999998</v>
      </c>
      <c r="BQ25" s="64">
        <v>0.57999999999999996</v>
      </c>
      <c r="BR25" s="64">
        <v>0.02</v>
      </c>
      <c r="BS25" s="64">
        <v>0.01</v>
      </c>
      <c r="BT25" s="40">
        <v>0</v>
      </c>
      <c r="BU25" s="55" t="s">
        <v>32</v>
      </c>
      <c r="BV25" s="40">
        <v>2608</v>
      </c>
      <c r="BW25" s="74">
        <v>81</v>
      </c>
      <c r="BX25" s="74">
        <v>1654</v>
      </c>
      <c r="BY25" s="74">
        <v>699</v>
      </c>
      <c r="BZ25" s="74">
        <v>26</v>
      </c>
      <c r="CA25" s="74">
        <v>129</v>
      </c>
      <c r="CB25" s="74">
        <v>19</v>
      </c>
      <c r="CC25" s="55" t="s">
        <v>31</v>
      </c>
      <c r="CD25" s="42">
        <f t="shared" si="5"/>
        <v>3149</v>
      </c>
      <c r="CE25" s="60">
        <v>0.1</v>
      </c>
      <c r="CF25" s="60">
        <v>2.5</v>
      </c>
      <c r="CG25" s="60">
        <v>0.7</v>
      </c>
      <c r="CH25" s="60">
        <v>0.02</v>
      </c>
      <c r="CI25" s="60">
        <v>0.01</v>
      </c>
      <c r="CJ25" s="60">
        <v>0.01</v>
      </c>
      <c r="CK25" s="55" t="s">
        <v>32</v>
      </c>
      <c r="CL25" s="42">
        <v>2788</v>
      </c>
      <c r="CM25" s="69">
        <v>81</v>
      </c>
      <c r="CN25" s="69">
        <v>1749</v>
      </c>
      <c r="CO25" s="69">
        <v>849</v>
      </c>
      <c r="CP25" s="69">
        <v>41</v>
      </c>
      <c r="CQ25" s="69">
        <v>58</v>
      </c>
      <c r="CR25" s="69">
        <v>10</v>
      </c>
    </row>
    <row r="26" spans="1:96" ht="12" customHeight="1" x14ac:dyDescent="0.2">
      <c r="A26" s="55" t="s">
        <v>59</v>
      </c>
      <c r="B26" s="42">
        <f t="shared" si="0"/>
        <v>4020</v>
      </c>
      <c r="C26" s="60">
        <v>0.18</v>
      </c>
      <c r="D26" s="60">
        <v>1.91</v>
      </c>
      <c r="E26" s="60">
        <v>0.6</v>
      </c>
      <c r="F26" s="60">
        <v>0.02</v>
      </c>
      <c r="G26" s="60">
        <v>0.01</v>
      </c>
      <c r="H26" s="42">
        <v>0</v>
      </c>
      <c r="I26" s="68"/>
      <c r="J26" s="42"/>
      <c r="K26" s="60"/>
      <c r="L26" s="60"/>
      <c r="M26" s="60"/>
      <c r="N26" s="60"/>
      <c r="O26" s="60"/>
      <c r="P26" s="42"/>
      <c r="Q26" s="55" t="s">
        <v>59</v>
      </c>
      <c r="R26" s="42">
        <f t="shared" si="1"/>
        <v>1172</v>
      </c>
      <c r="S26" s="60">
        <v>0.06</v>
      </c>
      <c r="T26" s="60">
        <v>1.4</v>
      </c>
      <c r="U26" s="60">
        <v>0.46</v>
      </c>
      <c r="V26" s="60">
        <v>0.01</v>
      </c>
      <c r="W26" s="60">
        <v>0.01</v>
      </c>
      <c r="X26" s="42">
        <v>0</v>
      </c>
      <c r="Y26" s="55" t="s">
        <v>60</v>
      </c>
      <c r="Z26" s="42">
        <v>1004</v>
      </c>
      <c r="AA26" s="69">
        <v>36</v>
      </c>
      <c r="AB26" s="69">
        <v>623</v>
      </c>
      <c r="AC26" s="69">
        <v>309</v>
      </c>
      <c r="AD26" s="69">
        <v>6</v>
      </c>
      <c r="AE26" s="69">
        <v>24</v>
      </c>
      <c r="AF26" s="69">
        <v>6</v>
      </c>
      <c r="AG26" s="55" t="s">
        <v>32</v>
      </c>
      <c r="AH26" s="42">
        <f t="shared" si="2"/>
        <v>3641</v>
      </c>
      <c r="AI26" s="60">
        <v>7.0000000000000007E-2</v>
      </c>
      <c r="AJ26" s="60">
        <v>1.06</v>
      </c>
      <c r="AK26" s="60">
        <v>0.45</v>
      </c>
      <c r="AL26" s="60">
        <v>0.02</v>
      </c>
      <c r="AM26" s="60">
        <v>0.01</v>
      </c>
      <c r="AN26" s="42">
        <v>0</v>
      </c>
      <c r="AO26" s="55" t="s">
        <v>33</v>
      </c>
      <c r="AP26" s="42">
        <v>3006</v>
      </c>
      <c r="AQ26" s="69">
        <v>130</v>
      </c>
      <c r="AR26" s="69">
        <v>1572</v>
      </c>
      <c r="AS26" s="69">
        <v>1190</v>
      </c>
      <c r="AT26" s="69">
        <v>42</v>
      </c>
      <c r="AU26" s="69">
        <v>50</v>
      </c>
      <c r="AV26" s="69">
        <v>22</v>
      </c>
      <c r="AW26" s="55" t="s">
        <v>32</v>
      </c>
      <c r="AX26" s="42">
        <f t="shared" si="3"/>
        <v>2663</v>
      </c>
      <c r="AY26" s="60">
        <v>0.06</v>
      </c>
      <c r="AZ26" s="60">
        <v>1.59</v>
      </c>
      <c r="BA26" s="60">
        <v>0.78</v>
      </c>
      <c r="BB26" s="60">
        <v>0.05</v>
      </c>
      <c r="BC26" s="60">
        <v>0.04</v>
      </c>
      <c r="BD26" s="42">
        <v>0</v>
      </c>
      <c r="BE26" s="55" t="s">
        <v>33</v>
      </c>
      <c r="BF26" s="42">
        <v>2042</v>
      </c>
      <c r="BG26" s="42">
        <v>51</v>
      </c>
      <c r="BH26" s="42">
        <v>941</v>
      </c>
      <c r="BI26" s="42">
        <v>869</v>
      </c>
      <c r="BJ26" s="42">
        <v>81</v>
      </c>
      <c r="BK26" s="42">
        <v>88</v>
      </c>
      <c r="BL26" s="42">
        <v>12</v>
      </c>
      <c r="BM26" s="55" t="s">
        <v>32</v>
      </c>
      <c r="BN26" s="40">
        <f t="shared" si="4"/>
        <v>2280</v>
      </c>
      <c r="BO26" s="64">
        <v>0.05</v>
      </c>
      <c r="BP26" s="64">
        <v>1.46</v>
      </c>
      <c r="BQ26" s="64">
        <v>0.55000000000000004</v>
      </c>
      <c r="BR26" s="64">
        <v>0.02</v>
      </c>
      <c r="BS26" s="64">
        <v>0.01</v>
      </c>
      <c r="BT26" s="40">
        <v>0</v>
      </c>
      <c r="BU26" s="55" t="s">
        <v>33</v>
      </c>
      <c r="BV26" s="40">
        <v>1811</v>
      </c>
      <c r="BW26" s="74">
        <v>60</v>
      </c>
      <c r="BX26" s="74">
        <v>975</v>
      </c>
      <c r="BY26" s="74">
        <v>671</v>
      </c>
      <c r="BZ26" s="74">
        <v>26</v>
      </c>
      <c r="CA26" s="74">
        <v>61</v>
      </c>
      <c r="CB26" s="74">
        <v>18</v>
      </c>
      <c r="CC26" s="55" t="s">
        <v>32</v>
      </c>
      <c r="CD26" s="42">
        <f t="shared" si="5"/>
        <v>2578</v>
      </c>
      <c r="CE26" s="60">
        <v>0.05</v>
      </c>
      <c r="CF26" s="60">
        <v>1.89</v>
      </c>
      <c r="CG26" s="60">
        <v>0.75</v>
      </c>
      <c r="CH26" s="60">
        <v>0.03</v>
      </c>
      <c r="CI26" s="60">
        <v>0.01</v>
      </c>
      <c r="CJ26" s="60">
        <v>0.01</v>
      </c>
      <c r="CK26" s="55" t="s">
        <v>33</v>
      </c>
      <c r="CL26" s="42">
        <v>2141</v>
      </c>
      <c r="CM26" s="69">
        <v>69</v>
      </c>
      <c r="CN26" s="69">
        <v>1204</v>
      </c>
      <c r="CO26" s="69">
        <v>802</v>
      </c>
      <c r="CP26" s="69">
        <v>28</v>
      </c>
      <c r="CQ26" s="69">
        <v>32</v>
      </c>
      <c r="CR26" s="69">
        <v>6</v>
      </c>
    </row>
    <row r="27" spans="1:96" ht="12" customHeight="1" x14ac:dyDescent="0.2">
      <c r="A27" s="55" t="s">
        <v>60</v>
      </c>
      <c r="B27" s="42">
        <f t="shared" si="0"/>
        <v>3241</v>
      </c>
      <c r="C27" s="60">
        <v>0.17</v>
      </c>
      <c r="D27" s="60">
        <v>1.37</v>
      </c>
      <c r="E27" s="60">
        <v>0.64</v>
      </c>
      <c r="F27" s="60">
        <v>0.01</v>
      </c>
      <c r="G27" s="60">
        <v>0.01</v>
      </c>
      <c r="H27" s="42">
        <v>0</v>
      </c>
      <c r="I27" s="68"/>
      <c r="J27" s="42"/>
      <c r="K27" s="60"/>
      <c r="L27" s="60"/>
      <c r="M27" s="60"/>
      <c r="N27" s="60"/>
      <c r="O27" s="60"/>
      <c r="P27" s="42"/>
      <c r="Q27" s="55" t="s">
        <v>60</v>
      </c>
      <c r="R27" s="42">
        <f t="shared" si="1"/>
        <v>780</v>
      </c>
      <c r="S27" s="60">
        <v>0.03</v>
      </c>
      <c r="T27" s="60">
        <v>0.93</v>
      </c>
      <c r="U27" s="60">
        <v>0.31</v>
      </c>
      <c r="V27" s="42">
        <v>0</v>
      </c>
      <c r="W27" s="42">
        <v>0</v>
      </c>
      <c r="X27" s="60">
        <v>0.01</v>
      </c>
      <c r="Y27" s="55" t="s">
        <v>76</v>
      </c>
      <c r="Z27" s="42">
        <v>549</v>
      </c>
      <c r="AA27" s="69">
        <v>21</v>
      </c>
      <c r="AB27" s="69">
        <v>320</v>
      </c>
      <c r="AC27" s="69">
        <v>195</v>
      </c>
      <c r="AD27" s="69">
        <v>1</v>
      </c>
      <c r="AE27" s="69">
        <v>10</v>
      </c>
      <c r="AF27" s="69">
        <v>2</v>
      </c>
      <c r="AG27" s="55" t="s">
        <v>33</v>
      </c>
      <c r="AH27" s="42">
        <f t="shared" si="2"/>
        <v>2578</v>
      </c>
      <c r="AI27" s="60">
        <v>0.04</v>
      </c>
      <c r="AJ27" s="60">
        <v>0.66</v>
      </c>
      <c r="AK27" s="60">
        <v>0.41</v>
      </c>
      <c r="AL27" s="60">
        <v>0.02</v>
      </c>
      <c r="AM27" s="60">
        <v>0.01</v>
      </c>
      <c r="AN27" s="42">
        <v>0</v>
      </c>
      <c r="AO27" s="70" t="s">
        <v>73</v>
      </c>
      <c r="AP27" s="42">
        <v>1879</v>
      </c>
      <c r="AQ27" s="69">
        <v>71</v>
      </c>
      <c r="AR27" s="69">
        <v>926</v>
      </c>
      <c r="AS27" s="69">
        <v>812</v>
      </c>
      <c r="AT27" s="69">
        <v>25</v>
      </c>
      <c r="AU27" s="69">
        <v>37</v>
      </c>
      <c r="AV27" s="69">
        <v>8</v>
      </c>
      <c r="AW27" s="55" t="s">
        <v>33</v>
      </c>
      <c r="AX27" s="42">
        <f t="shared" si="3"/>
        <v>1686</v>
      </c>
      <c r="AY27" s="60">
        <v>0.04</v>
      </c>
      <c r="AZ27" s="60">
        <v>0.8</v>
      </c>
      <c r="BA27" s="60">
        <v>0.69</v>
      </c>
      <c r="BB27" s="60">
        <v>0.04</v>
      </c>
      <c r="BC27" s="60">
        <v>0.02</v>
      </c>
      <c r="BD27" s="42">
        <v>0</v>
      </c>
      <c r="BE27" s="55" t="s">
        <v>75</v>
      </c>
      <c r="BF27" s="42">
        <v>113</v>
      </c>
      <c r="BG27" s="42">
        <v>26</v>
      </c>
      <c r="BH27" s="42">
        <v>480</v>
      </c>
      <c r="BI27" s="42">
        <v>558</v>
      </c>
      <c r="BJ27" s="42">
        <v>34</v>
      </c>
      <c r="BK27" s="42">
        <v>26</v>
      </c>
      <c r="BL27" s="42">
        <v>9</v>
      </c>
      <c r="BM27" s="55" t="s">
        <v>33</v>
      </c>
      <c r="BN27" s="40">
        <f t="shared" si="4"/>
        <v>1396</v>
      </c>
      <c r="BO27" s="64">
        <v>0.03</v>
      </c>
      <c r="BP27" s="64">
        <v>0.8</v>
      </c>
      <c r="BQ27" s="64">
        <v>0.43</v>
      </c>
      <c r="BR27" s="64">
        <v>0.01</v>
      </c>
      <c r="BS27" s="40">
        <v>0</v>
      </c>
      <c r="BT27" s="40">
        <v>0</v>
      </c>
      <c r="BU27" s="55" t="s">
        <v>75</v>
      </c>
      <c r="BV27" s="40">
        <v>1093</v>
      </c>
      <c r="BW27" s="74">
        <v>30</v>
      </c>
      <c r="BX27" s="74">
        <v>506</v>
      </c>
      <c r="BY27" s="74">
        <v>497</v>
      </c>
      <c r="BZ27" s="74">
        <v>8</v>
      </c>
      <c r="CA27" s="74">
        <v>34</v>
      </c>
      <c r="CB27" s="74">
        <v>18</v>
      </c>
      <c r="CC27" s="55" t="s">
        <v>33</v>
      </c>
      <c r="CD27" s="42">
        <f t="shared" si="5"/>
        <v>1827</v>
      </c>
      <c r="CE27" s="60">
        <v>0.05</v>
      </c>
      <c r="CF27" s="60">
        <v>1.1499999999999999</v>
      </c>
      <c r="CG27" s="60">
        <v>0.71</v>
      </c>
      <c r="CH27" s="60">
        <v>0.02</v>
      </c>
      <c r="CI27" s="60">
        <v>0.01</v>
      </c>
      <c r="CJ27" s="42">
        <f>SUM(CJ44,CJ61)</f>
        <v>0</v>
      </c>
      <c r="CK27" s="55" t="s">
        <v>75</v>
      </c>
      <c r="CL27" s="42">
        <v>1405</v>
      </c>
      <c r="CM27" s="69">
        <v>34</v>
      </c>
      <c r="CN27" s="69">
        <v>653</v>
      </c>
      <c r="CO27" s="69">
        <v>656</v>
      </c>
      <c r="CP27" s="69">
        <v>18</v>
      </c>
      <c r="CQ27" s="69">
        <v>38</v>
      </c>
      <c r="CR27" s="69">
        <v>6</v>
      </c>
    </row>
    <row r="28" spans="1:96" ht="12" customHeight="1" x14ac:dyDescent="0.2">
      <c r="A28" s="56" t="s">
        <v>61</v>
      </c>
      <c r="B28" s="42">
        <f t="shared" si="0"/>
        <v>4370</v>
      </c>
      <c r="C28" s="60">
        <v>0.24</v>
      </c>
      <c r="D28" s="60">
        <v>1.45</v>
      </c>
      <c r="E28" s="60">
        <v>1.25</v>
      </c>
      <c r="F28" s="60">
        <v>0.01</v>
      </c>
      <c r="G28" s="42">
        <v>0</v>
      </c>
      <c r="H28" s="42">
        <v>0</v>
      </c>
      <c r="I28" s="56"/>
      <c r="J28" s="42"/>
      <c r="K28" s="60"/>
      <c r="L28" s="60"/>
      <c r="M28" s="60"/>
      <c r="N28" s="60"/>
      <c r="O28" s="42"/>
      <c r="P28" s="42"/>
      <c r="Q28" s="56" t="s">
        <v>61</v>
      </c>
      <c r="R28" s="42">
        <f t="shared" si="1"/>
        <v>771</v>
      </c>
      <c r="S28" s="60">
        <v>0.03</v>
      </c>
      <c r="T28" s="60">
        <v>0.71</v>
      </c>
      <c r="U28" s="60">
        <v>0.52</v>
      </c>
      <c r="V28" s="42">
        <v>0</v>
      </c>
      <c r="W28" s="42">
        <v>0</v>
      </c>
      <c r="X28" s="42">
        <v>0</v>
      </c>
      <c r="Y28" s="70" t="s">
        <v>72</v>
      </c>
      <c r="Z28" s="42">
        <v>597</v>
      </c>
      <c r="AA28" s="69">
        <v>25</v>
      </c>
      <c r="AB28" s="69">
        <v>250</v>
      </c>
      <c r="AC28" s="69">
        <v>296</v>
      </c>
      <c r="AD28" s="69">
        <v>5</v>
      </c>
      <c r="AE28" s="69">
        <v>14</v>
      </c>
      <c r="AF28" s="69">
        <v>7</v>
      </c>
      <c r="AG28" s="56" t="s">
        <v>34</v>
      </c>
      <c r="AH28" s="42">
        <f t="shared" si="2"/>
        <v>3040</v>
      </c>
      <c r="AI28" s="60">
        <v>0.05</v>
      </c>
      <c r="AJ28" s="60">
        <v>0.62</v>
      </c>
      <c r="AK28" s="60">
        <v>0.66</v>
      </c>
      <c r="AL28" s="60">
        <v>0.01</v>
      </c>
      <c r="AM28" s="60">
        <v>0.01</v>
      </c>
      <c r="AN28" s="42">
        <v>0</v>
      </c>
      <c r="AO28" s="56" t="s">
        <v>72</v>
      </c>
      <c r="AP28" s="73">
        <v>1854</v>
      </c>
      <c r="AQ28" s="69">
        <v>76</v>
      </c>
      <c r="AR28" s="69">
        <v>660</v>
      </c>
      <c r="AS28" s="69">
        <v>1054</v>
      </c>
      <c r="AT28" s="69">
        <v>13</v>
      </c>
      <c r="AU28" s="69">
        <v>26</v>
      </c>
      <c r="AV28" s="69">
        <v>15</v>
      </c>
      <c r="AW28" s="56" t="s">
        <v>34</v>
      </c>
      <c r="AX28" s="42">
        <f t="shared" si="3"/>
        <v>1502</v>
      </c>
      <c r="AY28" s="60">
        <v>0.04</v>
      </c>
      <c r="AZ28" s="60">
        <v>0.67</v>
      </c>
      <c r="BA28" s="60">
        <v>0.69</v>
      </c>
      <c r="BB28" s="60">
        <v>0.03</v>
      </c>
      <c r="BC28" s="42">
        <v>0</v>
      </c>
      <c r="BD28" s="42">
        <v>0</v>
      </c>
      <c r="BE28" s="50" t="s">
        <v>72</v>
      </c>
      <c r="BF28" s="42">
        <v>855</v>
      </c>
      <c r="BG28" s="69">
        <v>27</v>
      </c>
      <c r="BH28" s="69">
        <v>279</v>
      </c>
      <c r="BI28" s="69">
        <v>489</v>
      </c>
      <c r="BJ28" s="69">
        <v>27</v>
      </c>
      <c r="BK28" s="69">
        <v>23</v>
      </c>
      <c r="BL28" s="69">
        <v>10</v>
      </c>
      <c r="BM28" s="56" t="s">
        <v>34</v>
      </c>
      <c r="BN28" s="40">
        <f t="shared" si="4"/>
        <v>1330</v>
      </c>
      <c r="BO28" s="64">
        <v>0.04</v>
      </c>
      <c r="BP28" s="64">
        <v>0.6</v>
      </c>
      <c r="BQ28" s="64">
        <v>0.5</v>
      </c>
      <c r="BR28" s="40">
        <v>0</v>
      </c>
      <c r="BS28" s="40">
        <v>0</v>
      </c>
      <c r="BT28" s="40">
        <v>0</v>
      </c>
      <c r="BU28" s="56" t="s">
        <v>72</v>
      </c>
      <c r="BV28" s="40">
        <v>828</v>
      </c>
      <c r="BW28" s="74">
        <v>21</v>
      </c>
      <c r="BX28" s="74">
        <v>285</v>
      </c>
      <c r="BY28" s="74">
        <v>476</v>
      </c>
      <c r="BZ28" s="74">
        <v>9</v>
      </c>
      <c r="CA28" s="74">
        <v>30</v>
      </c>
      <c r="CB28" s="74">
        <v>7</v>
      </c>
      <c r="CC28" s="56" t="s">
        <v>34</v>
      </c>
      <c r="CD28" s="42">
        <f t="shared" si="5"/>
        <v>2561</v>
      </c>
      <c r="CE28" s="60">
        <v>7.0000000000000007E-2</v>
      </c>
      <c r="CF28" s="60">
        <v>1.27</v>
      </c>
      <c r="CG28" s="60">
        <v>1.34</v>
      </c>
      <c r="CH28" s="60">
        <v>0.02</v>
      </c>
      <c r="CI28" s="42">
        <f>SUM(CI45,CI62)</f>
        <v>0</v>
      </c>
      <c r="CJ28" s="60">
        <v>0.01</v>
      </c>
      <c r="CK28" s="56" t="s">
        <v>72</v>
      </c>
      <c r="CL28" s="42">
        <v>1441</v>
      </c>
      <c r="CM28" s="69">
        <v>45</v>
      </c>
      <c r="CN28" s="69">
        <v>439</v>
      </c>
      <c r="CO28" s="69">
        <v>909</v>
      </c>
      <c r="CP28" s="69">
        <v>13</v>
      </c>
      <c r="CQ28" s="69">
        <v>29</v>
      </c>
      <c r="CR28" s="69">
        <v>6</v>
      </c>
    </row>
    <row r="29" spans="1:96" ht="11.25" customHeight="1" x14ac:dyDescent="0.2">
      <c r="A29" s="44"/>
      <c r="B29" s="42"/>
      <c r="C29" s="46"/>
      <c r="D29" s="46"/>
      <c r="E29" s="46"/>
      <c r="F29" s="46"/>
      <c r="G29" s="46"/>
      <c r="H29" s="46"/>
      <c r="I29" s="44"/>
      <c r="J29" s="42"/>
      <c r="K29" s="46"/>
      <c r="L29" s="46"/>
      <c r="M29" s="46"/>
      <c r="N29" s="46"/>
      <c r="O29" s="46"/>
      <c r="P29" s="46"/>
      <c r="Q29" s="44"/>
      <c r="R29" s="42"/>
      <c r="S29" s="61"/>
      <c r="T29" s="61"/>
      <c r="U29" s="61"/>
      <c r="V29" s="61"/>
      <c r="W29" s="61"/>
      <c r="X29" s="61"/>
      <c r="Y29" s="44"/>
      <c r="Z29" s="42"/>
      <c r="AA29" s="61"/>
      <c r="AB29" s="61"/>
      <c r="AC29" s="61"/>
      <c r="AD29" s="61"/>
      <c r="AE29" s="61"/>
      <c r="AF29" s="61"/>
      <c r="AG29" s="44"/>
      <c r="AH29" s="40"/>
      <c r="AI29" s="40"/>
      <c r="AJ29" s="40"/>
      <c r="AK29" s="40"/>
      <c r="AL29" s="40"/>
      <c r="AM29" s="40"/>
      <c r="AN29" s="40"/>
      <c r="AO29" s="44"/>
      <c r="AP29" s="40"/>
      <c r="AQ29" s="40"/>
      <c r="AR29" s="40"/>
      <c r="AS29" s="40"/>
      <c r="AT29" s="40"/>
      <c r="AU29" s="40"/>
      <c r="AV29" s="40"/>
      <c r="AW29" s="44"/>
      <c r="AX29" s="40"/>
      <c r="AY29" s="40"/>
      <c r="AZ29" s="40"/>
      <c r="BA29" s="40"/>
      <c r="BB29" s="40"/>
      <c r="BC29" s="40"/>
      <c r="BD29" s="40"/>
      <c r="BE29" s="44"/>
      <c r="BF29" s="40"/>
      <c r="BG29" s="40"/>
      <c r="BH29" s="40"/>
      <c r="BI29" s="40"/>
      <c r="BJ29" s="40"/>
      <c r="BK29" s="40"/>
      <c r="BL29" s="40"/>
      <c r="BM29" s="40"/>
      <c r="BN29" s="40"/>
      <c r="BO29" s="64"/>
      <c r="BP29" s="64"/>
      <c r="BQ29" s="64"/>
      <c r="BR29" s="64"/>
      <c r="BS29" s="64"/>
      <c r="BT29" s="64"/>
      <c r="BU29" s="40"/>
      <c r="BV29" s="40"/>
      <c r="BW29" s="64"/>
      <c r="BX29" s="64"/>
      <c r="BY29" s="64"/>
      <c r="BZ29" s="64"/>
      <c r="CA29" s="64"/>
      <c r="CB29" s="64"/>
      <c r="CC29" s="40"/>
      <c r="CD29" s="42"/>
      <c r="CE29" s="42"/>
      <c r="CF29" s="42"/>
      <c r="CG29" s="42"/>
      <c r="CH29" s="42"/>
      <c r="CI29" s="42"/>
      <c r="CJ29" s="42"/>
      <c r="CK29" s="40"/>
      <c r="CL29" s="42"/>
      <c r="CM29" s="42"/>
      <c r="CN29" s="42"/>
      <c r="CO29" s="42"/>
      <c r="CP29" s="42"/>
      <c r="CQ29" s="42"/>
      <c r="CR29" s="42"/>
    </row>
    <row r="30" spans="1:96" x14ac:dyDescent="0.2">
      <c r="A30" s="54" t="s">
        <v>62</v>
      </c>
      <c r="B30" s="46">
        <f>SUM(B32:B45)</f>
        <v>74164</v>
      </c>
      <c r="C30" s="46">
        <v>36848</v>
      </c>
      <c r="D30" s="46">
        <v>34251</v>
      </c>
      <c r="E30" s="46">
        <v>2091</v>
      </c>
      <c r="F30" s="46">
        <v>283</v>
      </c>
      <c r="G30" s="46">
        <v>608</v>
      </c>
      <c r="H30" s="46">
        <v>83</v>
      </c>
      <c r="I30" s="54" t="s">
        <v>62</v>
      </c>
      <c r="J30" s="46" t="s">
        <v>70</v>
      </c>
      <c r="K30" s="46"/>
      <c r="L30" s="46"/>
      <c r="M30" s="46"/>
      <c r="N30" s="46"/>
      <c r="O30" s="46"/>
      <c r="P30" s="46"/>
      <c r="Q30" s="54" t="s">
        <v>62</v>
      </c>
      <c r="R30" s="46">
        <f>SUM(R32:R45)</f>
        <v>31020</v>
      </c>
      <c r="S30" s="46">
        <v>15025</v>
      </c>
      <c r="T30" s="46">
        <v>15076</v>
      </c>
      <c r="U30" s="46">
        <v>764</v>
      </c>
      <c r="V30" s="46">
        <v>70</v>
      </c>
      <c r="W30" s="46">
        <v>73</v>
      </c>
      <c r="X30" s="46">
        <v>12</v>
      </c>
      <c r="Y30" s="54" t="s">
        <v>62</v>
      </c>
      <c r="Z30" s="46" t="s">
        <v>70</v>
      </c>
      <c r="AA30" s="46" t="s">
        <v>70</v>
      </c>
      <c r="AB30" s="46" t="s">
        <v>70</v>
      </c>
      <c r="AC30" s="46" t="s">
        <v>70</v>
      </c>
      <c r="AD30" s="46" t="s">
        <v>70</v>
      </c>
      <c r="AE30" s="46" t="s">
        <v>70</v>
      </c>
      <c r="AF30" s="46" t="s">
        <v>70</v>
      </c>
      <c r="AG30" s="54" t="s">
        <v>35</v>
      </c>
      <c r="AH30" s="12">
        <f>SUM(AH32:AH45)</f>
        <v>115868</v>
      </c>
      <c r="AI30" s="12">
        <v>60762</v>
      </c>
      <c r="AJ30" s="12">
        <v>51932</v>
      </c>
      <c r="AK30" s="12">
        <v>1980</v>
      </c>
      <c r="AL30" s="12">
        <v>470</v>
      </c>
      <c r="AM30" s="12">
        <v>538</v>
      </c>
      <c r="AN30" s="12">
        <v>186</v>
      </c>
      <c r="AO30" s="54" t="s">
        <v>35</v>
      </c>
      <c r="AP30" s="46" t="s">
        <v>70</v>
      </c>
      <c r="AQ30" s="46" t="s">
        <v>70</v>
      </c>
      <c r="AR30" s="46" t="s">
        <v>70</v>
      </c>
      <c r="AS30" s="46" t="s">
        <v>70</v>
      </c>
      <c r="AT30" s="46" t="s">
        <v>70</v>
      </c>
      <c r="AU30" s="46" t="s">
        <v>70</v>
      </c>
      <c r="AV30" s="46" t="s">
        <v>70</v>
      </c>
      <c r="AW30" s="54" t="s">
        <v>35</v>
      </c>
      <c r="AX30" s="12">
        <f>SUM(AX32:AX45)</f>
        <v>53695</v>
      </c>
      <c r="AY30" s="12">
        <v>27500</v>
      </c>
      <c r="AZ30" s="12">
        <v>24021</v>
      </c>
      <c r="BA30" s="12">
        <v>1391</v>
      </c>
      <c r="BB30" s="12">
        <v>252</v>
      </c>
      <c r="BC30" s="12">
        <v>495</v>
      </c>
      <c r="BD30" s="12">
        <v>36</v>
      </c>
      <c r="BE30" s="54" t="s">
        <v>35</v>
      </c>
      <c r="BF30" s="46" t="s">
        <v>70</v>
      </c>
      <c r="BG30" s="46" t="s">
        <v>70</v>
      </c>
      <c r="BH30" s="46" t="s">
        <v>70</v>
      </c>
      <c r="BI30" s="46" t="s">
        <v>70</v>
      </c>
      <c r="BJ30" s="46" t="s">
        <v>70</v>
      </c>
      <c r="BK30" s="46" t="s">
        <v>70</v>
      </c>
      <c r="BL30" s="46" t="s">
        <v>70</v>
      </c>
      <c r="BM30" s="54" t="s">
        <v>35</v>
      </c>
      <c r="BN30" s="12">
        <f>SUM(BN32:BN45)</f>
        <v>55652</v>
      </c>
      <c r="BO30" s="12">
        <v>27681</v>
      </c>
      <c r="BP30" s="12">
        <v>26110</v>
      </c>
      <c r="BQ30" s="12">
        <v>1364</v>
      </c>
      <c r="BR30" s="12">
        <v>118</v>
      </c>
      <c r="BS30" s="12">
        <v>349</v>
      </c>
      <c r="BT30" s="12">
        <v>30</v>
      </c>
      <c r="BU30" s="54" t="s">
        <v>35</v>
      </c>
      <c r="BV30" s="46" t="s">
        <v>70</v>
      </c>
      <c r="BW30" s="46" t="s">
        <v>70</v>
      </c>
      <c r="BX30" s="46" t="s">
        <v>70</v>
      </c>
      <c r="BY30" s="46" t="s">
        <v>70</v>
      </c>
      <c r="BZ30" s="46" t="s">
        <v>70</v>
      </c>
      <c r="CA30" s="46" t="s">
        <v>70</v>
      </c>
      <c r="CB30" s="46" t="s">
        <v>70</v>
      </c>
      <c r="CC30" s="54" t="s">
        <v>35</v>
      </c>
      <c r="CD30" s="46">
        <f>SUM(CD32:CD45)</f>
        <v>47809</v>
      </c>
      <c r="CE30" s="46">
        <v>24518</v>
      </c>
      <c r="CF30" s="46">
        <v>21574</v>
      </c>
      <c r="CG30" s="46">
        <v>1361</v>
      </c>
      <c r="CH30" s="46">
        <v>166</v>
      </c>
      <c r="CI30" s="46">
        <v>104</v>
      </c>
      <c r="CJ30" s="46">
        <v>86</v>
      </c>
      <c r="CK30" s="54" t="s">
        <v>35</v>
      </c>
      <c r="CL30" s="46" t="s">
        <v>70</v>
      </c>
      <c r="CM30" s="46" t="s">
        <v>70</v>
      </c>
      <c r="CN30" s="46" t="s">
        <v>70</v>
      </c>
      <c r="CO30" s="46" t="s">
        <v>70</v>
      </c>
      <c r="CP30" s="46" t="s">
        <v>70</v>
      </c>
      <c r="CQ30" s="46" t="s">
        <v>70</v>
      </c>
      <c r="CR30" s="46" t="s">
        <v>70</v>
      </c>
    </row>
    <row r="31" spans="1:96" ht="12" customHeight="1" x14ac:dyDescent="0.2">
      <c r="A31" s="12"/>
      <c r="B31" s="77"/>
      <c r="C31" s="76"/>
      <c r="D31" s="46"/>
      <c r="E31" s="46"/>
      <c r="F31" s="46"/>
      <c r="G31" s="46"/>
      <c r="H31" s="46"/>
      <c r="I31" s="12"/>
      <c r="J31" s="46"/>
      <c r="K31" s="46"/>
      <c r="L31" s="46"/>
      <c r="M31" s="46"/>
      <c r="N31" s="46"/>
      <c r="O31" s="46"/>
      <c r="P31" s="46"/>
      <c r="Q31" s="12"/>
      <c r="R31" s="46"/>
      <c r="S31" s="61"/>
      <c r="T31" s="61"/>
      <c r="U31" s="61"/>
      <c r="V31" s="61"/>
      <c r="W31" s="61"/>
      <c r="X31" s="61"/>
      <c r="Y31" s="12"/>
      <c r="Z31" s="46"/>
      <c r="AA31" s="61"/>
      <c r="AB31" s="61"/>
      <c r="AC31" s="61"/>
      <c r="AD31" s="61"/>
      <c r="AE31" s="61"/>
      <c r="AF31" s="61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63"/>
      <c r="BP31" s="63"/>
      <c r="BQ31" s="63"/>
      <c r="BR31" s="63"/>
      <c r="BS31" s="63"/>
      <c r="BT31" s="63"/>
      <c r="BU31" s="12"/>
      <c r="BV31" s="46"/>
      <c r="BW31" s="46"/>
      <c r="BX31" s="46"/>
      <c r="BY31" s="46"/>
      <c r="BZ31" s="46"/>
      <c r="CA31" s="46"/>
      <c r="CB31" s="46" t="s">
        <v>70</v>
      </c>
      <c r="CC31" s="12"/>
      <c r="CD31" s="46"/>
      <c r="CE31" s="46"/>
      <c r="CF31" s="46"/>
      <c r="CG31" s="46"/>
      <c r="CH31" s="46"/>
      <c r="CI31" s="46"/>
      <c r="CJ31" s="46"/>
      <c r="CK31" s="12"/>
      <c r="CL31" s="46"/>
      <c r="CM31" s="46"/>
      <c r="CN31" s="46"/>
      <c r="CO31" s="46"/>
      <c r="CP31" s="46"/>
      <c r="CQ31" s="46"/>
      <c r="CR31" s="46"/>
    </row>
    <row r="32" spans="1:96" ht="12" customHeight="1" x14ac:dyDescent="0.2">
      <c r="A32" s="55" t="s">
        <v>48</v>
      </c>
      <c r="B32" s="42">
        <v>12367</v>
      </c>
      <c r="C32" s="61">
        <v>8.31</v>
      </c>
      <c r="D32" s="61">
        <v>0.06</v>
      </c>
      <c r="E32" s="46">
        <v>0</v>
      </c>
      <c r="F32" s="46">
        <v>0</v>
      </c>
      <c r="G32" s="46">
        <v>0</v>
      </c>
      <c r="H32" s="61">
        <v>0.02</v>
      </c>
      <c r="I32" s="50" t="s">
        <v>68</v>
      </c>
      <c r="J32" s="42" t="s">
        <v>70</v>
      </c>
      <c r="K32" s="42" t="s">
        <v>70</v>
      </c>
      <c r="L32" s="42" t="s">
        <v>70</v>
      </c>
      <c r="M32" s="42" t="s">
        <v>70</v>
      </c>
      <c r="N32" s="42" t="s">
        <v>70</v>
      </c>
      <c r="O32" s="42" t="s">
        <v>70</v>
      </c>
      <c r="P32" s="42" t="s">
        <v>70</v>
      </c>
      <c r="Q32" s="55" t="s">
        <v>48</v>
      </c>
      <c r="R32" s="42">
        <v>4968</v>
      </c>
      <c r="S32" s="61">
        <v>8.09</v>
      </c>
      <c r="T32" s="61">
        <v>0.09</v>
      </c>
      <c r="U32" s="46">
        <v>0</v>
      </c>
      <c r="V32" s="46">
        <v>0</v>
      </c>
      <c r="W32" s="46">
        <v>0</v>
      </c>
      <c r="X32" s="61">
        <v>0.01</v>
      </c>
      <c r="Y32" s="56" t="s">
        <v>68</v>
      </c>
      <c r="Z32" s="42" t="s">
        <v>70</v>
      </c>
      <c r="AA32" s="42" t="s">
        <v>70</v>
      </c>
      <c r="AB32" s="42" t="s">
        <v>70</v>
      </c>
      <c r="AC32" s="42" t="s">
        <v>70</v>
      </c>
      <c r="AD32" s="42" t="s">
        <v>70</v>
      </c>
      <c r="AE32" s="42" t="s">
        <v>70</v>
      </c>
      <c r="AF32" s="42" t="s">
        <v>70</v>
      </c>
      <c r="AG32" s="55" t="s">
        <v>21</v>
      </c>
      <c r="AH32" s="40">
        <v>19742</v>
      </c>
      <c r="AI32" s="64">
        <v>8.7200000000000006</v>
      </c>
      <c r="AJ32" s="64">
        <v>0.05</v>
      </c>
      <c r="AK32" s="40">
        <v>0</v>
      </c>
      <c r="AL32" s="40">
        <v>0</v>
      </c>
      <c r="AM32" s="40">
        <v>0</v>
      </c>
      <c r="AN32" s="64">
        <v>0.02</v>
      </c>
      <c r="AO32" s="56" t="s">
        <v>68</v>
      </c>
      <c r="AP32" s="42" t="s">
        <v>70</v>
      </c>
      <c r="AQ32" s="42" t="s">
        <v>70</v>
      </c>
      <c r="AR32" s="42" t="s">
        <v>70</v>
      </c>
      <c r="AS32" s="42" t="s">
        <v>70</v>
      </c>
      <c r="AT32" s="42" t="s">
        <v>70</v>
      </c>
      <c r="AU32" s="42" t="s">
        <v>70</v>
      </c>
      <c r="AV32" s="42" t="s">
        <v>70</v>
      </c>
      <c r="AW32" s="55" t="s">
        <v>21</v>
      </c>
      <c r="AX32" s="40">
        <v>9696</v>
      </c>
      <c r="AY32" s="64">
        <v>9.1</v>
      </c>
      <c r="AZ32" s="64">
        <v>0.06</v>
      </c>
      <c r="BA32" s="64">
        <v>0.01</v>
      </c>
      <c r="BB32" s="40">
        <v>0</v>
      </c>
      <c r="BC32" s="40">
        <v>0</v>
      </c>
      <c r="BD32" s="64">
        <v>0.01</v>
      </c>
      <c r="BE32" s="56" t="s">
        <v>68</v>
      </c>
      <c r="BF32" s="42" t="s">
        <v>70</v>
      </c>
      <c r="BG32" s="42" t="s">
        <v>70</v>
      </c>
      <c r="BH32" s="42" t="s">
        <v>70</v>
      </c>
      <c r="BI32" s="42" t="s">
        <v>70</v>
      </c>
      <c r="BJ32" s="42" t="s">
        <v>70</v>
      </c>
      <c r="BK32" s="42" t="s">
        <v>70</v>
      </c>
      <c r="BL32" s="42" t="s">
        <v>70</v>
      </c>
      <c r="BM32" s="55" t="s">
        <v>21</v>
      </c>
      <c r="BN32" s="40">
        <v>9536</v>
      </c>
      <c r="BO32" s="64">
        <v>8.65</v>
      </c>
      <c r="BP32" s="64">
        <v>0.06</v>
      </c>
      <c r="BQ32" s="64">
        <v>0.01</v>
      </c>
      <c r="BR32" s="40">
        <v>0</v>
      </c>
      <c r="BS32" s="40">
        <v>0</v>
      </c>
      <c r="BT32" s="64">
        <v>0.01</v>
      </c>
      <c r="BU32" s="56" t="s">
        <v>68</v>
      </c>
      <c r="BV32" s="46" t="s">
        <v>70</v>
      </c>
      <c r="BW32" s="46" t="s">
        <v>70</v>
      </c>
      <c r="BX32" s="46" t="s">
        <v>70</v>
      </c>
      <c r="BY32" s="46" t="s">
        <v>70</v>
      </c>
      <c r="BZ32" s="46" t="s">
        <v>70</v>
      </c>
      <c r="CA32" s="46" t="s">
        <v>70</v>
      </c>
      <c r="CB32" s="46" t="s">
        <v>70</v>
      </c>
      <c r="CC32" s="55" t="s">
        <v>21</v>
      </c>
      <c r="CD32" s="42">
        <v>8051</v>
      </c>
      <c r="CE32" s="60">
        <v>8.44</v>
      </c>
      <c r="CF32" s="60">
        <v>7.0000000000000007E-2</v>
      </c>
      <c r="CG32" s="60">
        <v>0.01</v>
      </c>
      <c r="CH32" s="42">
        <v>0</v>
      </c>
      <c r="CI32" s="42">
        <v>0</v>
      </c>
      <c r="CJ32" s="60">
        <v>0.03</v>
      </c>
      <c r="CK32" s="56" t="s">
        <v>68</v>
      </c>
      <c r="CL32" s="46" t="s">
        <v>70</v>
      </c>
      <c r="CM32" s="46" t="s">
        <v>70</v>
      </c>
      <c r="CN32" s="46" t="s">
        <v>70</v>
      </c>
      <c r="CO32" s="46" t="s">
        <v>70</v>
      </c>
      <c r="CP32" s="46" t="s">
        <v>70</v>
      </c>
      <c r="CQ32" s="46" t="s">
        <v>70</v>
      </c>
      <c r="CR32" s="46" t="s">
        <v>70</v>
      </c>
    </row>
    <row r="33" spans="1:96" ht="12" customHeight="1" x14ac:dyDescent="0.2">
      <c r="A33" s="55" t="s">
        <v>49</v>
      </c>
      <c r="B33" s="42">
        <v>10431</v>
      </c>
      <c r="C33" s="61">
        <v>6.84</v>
      </c>
      <c r="D33" s="61">
        <v>0.21</v>
      </c>
      <c r="E33" s="61">
        <v>0.1</v>
      </c>
      <c r="F33" s="46">
        <v>0</v>
      </c>
      <c r="G33" s="61">
        <v>0.02</v>
      </c>
      <c r="H33" s="61">
        <v>0.01</v>
      </c>
      <c r="I33" s="68" t="s">
        <v>50</v>
      </c>
      <c r="J33" s="42" t="s">
        <v>70</v>
      </c>
      <c r="K33" s="42" t="s">
        <v>70</v>
      </c>
      <c r="L33" s="42" t="s">
        <v>70</v>
      </c>
      <c r="M33" s="42" t="s">
        <v>70</v>
      </c>
      <c r="N33" s="42" t="s">
        <v>70</v>
      </c>
      <c r="O33" s="42" t="s">
        <v>70</v>
      </c>
      <c r="P33" s="42" t="s">
        <v>70</v>
      </c>
      <c r="Q33" s="55" t="s">
        <v>49</v>
      </c>
      <c r="R33" s="42">
        <v>4516</v>
      </c>
      <c r="S33" s="61">
        <v>7.18</v>
      </c>
      <c r="T33" s="61">
        <v>0.25</v>
      </c>
      <c r="U33" s="61">
        <v>0.01</v>
      </c>
      <c r="V33" s="46">
        <v>0</v>
      </c>
      <c r="W33" s="61">
        <v>0.01</v>
      </c>
      <c r="X33" s="46">
        <v>0</v>
      </c>
      <c r="Y33" s="55" t="s">
        <v>50</v>
      </c>
      <c r="Z33" s="42" t="s">
        <v>70</v>
      </c>
      <c r="AA33" s="42" t="s">
        <v>70</v>
      </c>
      <c r="AB33" s="42" t="s">
        <v>70</v>
      </c>
      <c r="AC33" s="42" t="s">
        <v>70</v>
      </c>
      <c r="AD33" s="42" t="s">
        <v>70</v>
      </c>
      <c r="AE33" s="42" t="s">
        <v>70</v>
      </c>
      <c r="AF33" s="42" t="s">
        <v>70</v>
      </c>
      <c r="AG33" s="55" t="s">
        <v>22</v>
      </c>
      <c r="AH33" s="40">
        <v>16696</v>
      </c>
      <c r="AI33" s="64">
        <v>7.27</v>
      </c>
      <c r="AJ33" s="64">
        <v>0.13</v>
      </c>
      <c r="AK33" s="40">
        <v>0</v>
      </c>
      <c r="AL33" s="40">
        <v>0</v>
      </c>
      <c r="AM33" s="64">
        <v>0.01</v>
      </c>
      <c r="AN33" s="64">
        <v>0.02</v>
      </c>
      <c r="AO33" s="55" t="s">
        <v>23</v>
      </c>
      <c r="AP33" s="42" t="s">
        <v>70</v>
      </c>
      <c r="AQ33" s="42" t="s">
        <v>70</v>
      </c>
      <c r="AR33" s="42" t="s">
        <v>70</v>
      </c>
      <c r="AS33" s="42" t="s">
        <v>70</v>
      </c>
      <c r="AT33" s="42" t="s">
        <v>70</v>
      </c>
      <c r="AU33" s="42" t="s">
        <v>70</v>
      </c>
      <c r="AV33" s="42" t="s">
        <v>70</v>
      </c>
      <c r="AW33" s="55" t="s">
        <v>22</v>
      </c>
      <c r="AX33" s="40">
        <v>8247</v>
      </c>
      <c r="AY33" s="64">
        <v>7.62</v>
      </c>
      <c r="AZ33" s="64">
        <v>0.16</v>
      </c>
      <c r="BA33" s="64">
        <v>0.01</v>
      </c>
      <c r="BB33" s="40">
        <v>0</v>
      </c>
      <c r="BC33" s="64">
        <v>0.01</v>
      </c>
      <c r="BD33" s="40">
        <v>0</v>
      </c>
      <c r="BE33" s="55" t="s">
        <v>23</v>
      </c>
      <c r="BF33" s="42" t="s">
        <v>70</v>
      </c>
      <c r="BG33" s="42" t="s">
        <v>70</v>
      </c>
      <c r="BH33" s="42" t="s">
        <v>70</v>
      </c>
      <c r="BI33" s="42" t="s">
        <v>70</v>
      </c>
      <c r="BJ33" s="42" t="s">
        <v>70</v>
      </c>
      <c r="BK33" s="42" t="s">
        <v>70</v>
      </c>
      <c r="BL33" s="42" t="s">
        <v>70</v>
      </c>
      <c r="BM33" s="55" t="s">
        <v>22</v>
      </c>
      <c r="BN33" s="40">
        <v>8219</v>
      </c>
      <c r="BO33" s="64">
        <v>7.33</v>
      </c>
      <c r="BP33" s="64">
        <v>0.17</v>
      </c>
      <c r="BQ33" s="64">
        <v>0.01</v>
      </c>
      <c r="BR33" s="40">
        <v>0</v>
      </c>
      <c r="BS33" s="64">
        <v>0.01</v>
      </c>
      <c r="BT33" s="64">
        <v>0.01</v>
      </c>
      <c r="BU33" s="55" t="s">
        <v>23</v>
      </c>
      <c r="BV33" s="46" t="s">
        <v>70</v>
      </c>
      <c r="BW33" s="46" t="s">
        <v>70</v>
      </c>
      <c r="BX33" s="46" t="s">
        <v>70</v>
      </c>
      <c r="BY33" s="46" t="s">
        <v>70</v>
      </c>
      <c r="BZ33" s="46" t="s">
        <v>70</v>
      </c>
      <c r="CA33" s="46" t="s">
        <v>70</v>
      </c>
      <c r="CB33" s="46" t="s">
        <v>70</v>
      </c>
      <c r="CC33" s="55" t="s">
        <v>22</v>
      </c>
      <c r="CD33" s="42">
        <v>6856</v>
      </c>
      <c r="CE33" s="60">
        <v>7.1</v>
      </c>
      <c r="CF33" s="60">
        <v>0.14000000000000001</v>
      </c>
      <c r="CG33" s="60">
        <v>0.01</v>
      </c>
      <c r="CH33" s="42">
        <v>0</v>
      </c>
      <c r="CI33" s="60">
        <v>0.01</v>
      </c>
      <c r="CJ33" s="60">
        <v>0.02</v>
      </c>
      <c r="CK33" s="55" t="s">
        <v>23</v>
      </c>
      <c r="CL33" s="46" t="s">
        <v>70</v>
      </c>
      <c r="CM33" s="46" t="s">
        <v>70</v>
      </c>
      <c r="CN33" s="46" t="s">
        <v>70</v>
      </c>
      <c r="CO33" s="46" t="s">
        <v>70</v>
      </c>
      <c r="CP33" s="46" t="s">
        <v>70</v>
      </c>
      <c r="CQ33" s="46" t="s">
        <v>70</v>
      </c>
      <c r="CR33" s="46" t="s">
        <v>70</v>
      </c>
    </row>
    <row r="34" spans="1:96" ht="12" customHeight="1" x14ac:dyDescent="0.2">
      <c r="A34" s="55" t="s">
        <v>50</v>
      </c>
      <c r="B34" s="42">
        <v>8326</v>
      </c>
      <c r="C34" s="61">
        <v>4.4800000000000004</v>
      </c>
      <c r="D34" s="61">
        <v>1.06</v>
      </c>
      <c r="E34" s="61">
        <v>0.01</v>
      </c>
      <c r="F34" s="61">
        <v>0.01</v>
      </c>
      <c r="G34" s="61">
        <v>0.09</v>
      </c>
      <c r="H34" s="61">
        <v>0.01</v>
      </c>
      <c r="I34" s="68" t="s">
        <v>51</v>
      </c>
      <c r="J34" s="42" t="s">
        <v>70</v>
      </c>
      <c r="K34" s="42" t="s">
        <v>70</v>
      </c>
      <c r="L34" s="42" t="s">
        <v>70</v>
      </c>
      <c r="M34" s="42" t="s">
        <v>70</v>
      </c>
      <c r="N34" s="42" t="s">
        <v>70</v>
      </c>
      <c r="O34" s="42" t="s">
        <v>70</v>
      </c>
      <c r="P34" s="42" t="s">
        <v>70</v>
      </c>
      <c r="Q34" s="55" t="s">
        <v>50</v>
      </c>
      <c r="R34" s="42">
        <v>3994</v>
      </c>
      <c r="S34" s="61">
        <v>4.95</v>
      </c>
      <c r="T34" s="61">
        <v>1.59</v>
      </c>
      <c r="U34" s="61">
        <v>0.01</v>
      </c>
      <c r="V34" s="61">
        <v>0.01</v>
      </c>
      <c r="W34" s="61">
        <v>0.02</v>
      </c>
      <c r="X34" s="46">
        <v>0</v>
      </c>
      <c r="Y34" s="55" t="s">
        <v>51</v>
      </c>
      <c r="Z34" s="42" t="s">
        <v>70</v>
      </c>
      <c r="AA34" s="42" t="s">
        <v>70</v>
      </c>
      <c r="AB34" s="42" t="s">
        <v>70</v>
      </c>
      <c r="AC34" s="42" t="s">
        <v>70</v>
      </c>
      <c r="AD34" s="42" t="s">
        <v>70</v>
      </c>
      <c r="AE34" s="42" t="s">
        <v>70</v>
      </c>
      <c r="AF34" s="42" t="s">
        <v>70</v>
      </c>
      <c r="AG34" s="55" t="s">
        <v>23</v>
      </c>
      <c r="AH34" s="40">
        <v>14085</v>
      </c>
      <c r="AI34" s="64">
        <v>5.1100000000000003</v>
      </c>
      <c r="AJ34" s="64">
        <v>1.1100000000000001</v>
      </c>
      <c r="AK34" s="64">
        <v>0.01</v>
      </c>
      <c r="AL34" s="40">
        <v>0</v>
      </c>
      <c r="AM34" s="64">
        <v>0.04</v>
      </c>
      <c r="AN34" s="64">
        <v>0.01</v>
      </c>
      <c r="AO34" s="55" t="s">
        <v>24</v>
      </c>
      <c r="AP34" s="42" t="s">
        <v>70</v>
      </c>
      <c r="AQ34" s="42" t="s">
        <v>70</v>
      </c>
      <c r="AR34" s="42" t="s">
        <v>70</v>
      </c>
      <c r="AS34" s="42" t="s">
        <v>70</v>
      </c>
      <c r="AT34" s="42" t="s">
        <v>70</v>
      </c>
      <c r="AU34" s="42" t="s">
        <v>70</v>
      </c>
      <c r="AV34" s="42" t="s">
        <v>70</v>
      </c>
      <c r="AW34" s="55" t="s">
        <v>23</v>
      </c>
      <c r="AX34" s="40">
        <v>6715</v>
      </c>
      <c r="AY34" s="64">
        <v>5.01</v>
      </c>
      <c r="AZ34" s="64">
        <v>1.27</v>
      </c>
      <c r="BA34" s="64">
        <v>0.01</v>
      </c>
      <c r="BB34" s="64">
        <v>0.01</v>
      </c>
      <c r="BC34" s="64">
        <v>0.05</v>
      </c>
      <c r="BD34" s="64">
        <v>0.01</v>
      </c>
      <c r="BE34" s="55" t="s">
        <v>24</v>
      </c>
      <c r="BF34" s="42" t="s">
        <v>70</v>
      </c>
      <c r="BG34" s="42" t="s">
        <v>70</v>
      </c>
      <c r="BH34" s="42" t="s">
        <v>70</v>
      </c>
      <c r="BI34" s="42" t="s">
        <v>70</v>
      </c>
      <c r="BJ34" s="42" t="s">
        <v>70</v>
      </c>
      <c r="BK34" s="42" t="s">
        <v>70</v>
      </c>
      <c r="BL34" s="42" t="s">
        <v>70</v>
      </c>
      <c r="BM34" s="55" t="s">
        <v>23</v>
      </c>
      <c r="BN34" s="40">
        <v>6719</v>
      </c>
      <c r="BO34" s="64">
        <v>4.78</v>
      </c>
      <c r="BP34" s="64">
        <v>1.29</v>
      </c>
      <c r="BQ34" s="64">
        <v>0.01</v>
      </c>
      <c r="BR34" s="64">
        <v>0.01</v>
      </c>
      <c r="BS34" s="64">
        <v>0.06</v>
      </c>
      <c r="BT34" s="40">
        <v>0</v>
      </c>
      <c r="BU34" s="55" t="s">
        <v>24</v>
      </c>
      <c r="BV34" s="46" t="s">
        <v>70</v>
      </c>
      <c r="BW34" s="46" t="s">
        <v>70</v>
      </c>
      <c r="BX34" s="46" t="s">
        <v>70</v>
      </c>
      <c r="BY34" s="46" t="s">
        <v>70</v>
      </c>
      <c r="BZ34" s="46" t="s">
        <v>70</v>
      </c>
      <c r="CA34" s="46" t="s">
        <v>70</v>
      </c>
      <c r="CB34" s="46" t="s">
        <v>70</v>
      </c>
      <c r="CC34" s="55" t="s">
        <v>23</v>
      </c>
      <c r="CD34" s="42">
        <v>5685</v>
      </c>
      <c r="CE34" s="60">
        <v>4.8099999999999996</v>
      </c>
      <c r="CF34" s="60">
        <v>1.18</v>
      </c>
      <c r="CG34" s="60">
        <v>0.02</v>
      </c>
      <c r="CH34" s="42">
        <v>0</v>
      </c>
      <c r="CI34" s="60">
        <v>0.01</v>
      </c>
      <c r="CJ34" s="60">
        <v>0.01</v>
      </c>
      <c r="CK34" s="55" t="s">
        <v>24</v>
      </c>
      <c r="CL34" s="46" t="s">
        <v>70</v>
      </c>
      <c r="CM34" s="46" t="s">
        <v>70</v>
      </c>
      <c r="CN34" s="46" t="s">
        <v>70</v>
      </c>
      <c r="CO34" s="46" t="s">
        <v>70</v>
      </c>
      <c r="CP34" s="46" t="s">
        <v>70</v>
      </c>
      <c r="CQ34" s="46" t="s">
        <v>70</v>
      </c>
      <c r="CR34" s="46" t="s">
        <v>70</v>
      </c>
    </row>
    <row r="35" spans="1:96" ht="12" customHeight="1" x14ac:dyDescent="0.2">
      <c r="A35" s="55" t="s">
        <v>51</v>
      </c>
      <c r="B35" s="42">
        <v>7727</v>
      </c>
      <c r="C35" s="61">
        <v>2.52</v>
      </c>
      <c r="D35" s="61">
        <v>2.58</v>
      </c>
      <c r="E35" s="61">
        <v>0.03</v>
      </c>
      <c r="F35" s="61">
        <v>0.02</v>
      </c>
      <c r="G35" s="61">
        <v>0.09</v>
      </c>
      <c r="H35" s="46">
        <v>0</v>
      </c>
      <c r="I35" s="68" t="s">
        <v>52</v>
      </c>
      <c r="J35" s="42" t="s">
        <v>70</v>
      </c>
      <c r="K35" s="42" t="s">
        <v>70</v>
      </c>
      <c r="L35" s="42" t="s">
        <v>70</v>
      </c>
      <c r="M35" s="42" t="s">
        <v>70</v>
      </c>
      <c r="N35" s="42" t="s">
        <v>70</v>
      </c>
      <c r="O35" s="42" t="s">
        <v>70</v>
      </c>
      <c r="P35" s="42" t="s">
        <v>70</v>
      </c>
      <c r="Q35" s="55" t="s">
        <v>51</v>
      </c>
      <c r="R35" s="42">
        <v>3739</v>
      </c>
      <c r="S35" s="61">
        <v>2.5299999999999998</v>
      </c>
      <c r="T35" s="61">
        <v>3.56</v>
      </c>
      <c r="U35" s="61">
        <v>0.03</v>
      </c>
      <c r="V35" s="61">
        <v>0.02</v>
      </c>
      <c r="W35" s="61">
        <v>0.02</v>
      </c>
      <c r="X35" s="46">
        <v>0</v>
      </c>
      <c r="Y35" s="55" t="s">
        <v>52</v>
      </c>
      <c r="Z35" s="42" t="s">
        <v>70</v>
      </c>
      <c r="AA35" s="42" t="s">
        <v>70</v>
      </c>
      <c r="AB35" s="42" t="s">
        <v>70</v>
      </c>
      <c r="AC35" s="42" t="s">
        <v>70</v>
      </c>
      <c r="AD35" s="42" t="s">
        <v>70</v>
      </c>
      <c r="AE35" s="42" t="s">
        <v>70</v>
      </c>
      <c r="AF35" s="42" t="s">
        <v>70</v>
      </c>
      <c r="AG35" s="55" t="s">
        <v>24</v>
      </c>
      <c r="AH35" s="40">
        <v>13414</v>
      </c>
      <c r="AI35" s="64">
        <v>2.97</v>
      </c>
      <c r="AJ35" s="64">
        <v>2.93</v>
      </c>
      <c r="AK35" s="64">
        <v>0.01</v>
      </c>
      <c r="AL35" s="64">
        <v>0.01</v>
      </c>
      <c r="AM35" s="64">
        <v>0.04</v>
      </c>
      <c r="AN35" s="64">
        <v>0.01</v>
      </c>
      <c r="AO35" s="55" t="s">
        <v>25</v>
      </c>
      <c r="AP35" s="42" t="s">
        <v>70</v>
      </c>
      <c r="AQ35" s="42" t="s">
        <v>70</v>
      </c>
      <c r="AR35" s="42" t="s">
        <v>70</v>
      </c>
      <c r="AS35" s="42" t="s">
        <v>70</v>
      </c>
      <c r="AT35" s="42" t="s">
        <v>70</v>
      </c>
      <c r="AU35" s="42" t="s">
        <v>70</v>
      </c>
      <c r="AV35" s="42" t="s">
        <v>70</v>
      </c>
      <c r="AW35" s="55" t="s">
        <v>24</v>
      </c>
      <c r="AX35" s="40">
        <v>6240</v>
      </c>
      <c r="AY35" s="64">
        <v>2.52</v>
      </c>
      <c r="AZ35" s="64">
        <v>3.24</v>
      </c>
      <c r="BA35" s="64">
        <v>0.03</v>
      </c>
      <c r="BB35" s="64">
        <v>0.02</v>
      </c>
      <c r="BC35" s="64">
        <v>0.1</v>
      </c>
      <c r="BD35" s="40">
        <v>0</v>
      </c>
      <c r="BE35" s="55" t="s">
        <v>25</v>
      </c>
      <c r="BF35" s="42" t="s">
        <v>70</v>
      </c>
      <c r="BG35" s="42" t="s">
        <v>70</v>
      </c>
      <c r="BH35" s="42" t="s">
        <v>70</v>
      </c>
      <c r="BI35" s="42" t="s">
        <v>70</v>
      </c>
      <c r="BJ35" s="42" t="s">
        <v>70</v>
      </c>
      <c r="BK35" s="42" t="s">
        <v>70</v>
      </c>
      <c r="BL35" s="42" t="s">
        <v>70</v>
      </c>
      <c r="BM35" s="55" t="s">
        <v>24</v>
      </c>
      <c r="BN35" s="40">
        <v>6339</v>
      </c>
      <c r="BO35" s="64">
        <v>2.44</v>
      </c>
      <c r="BP35" s="64">
        <v>3.26</v>
      </c>
      <c r="BQ35" s="64">
        <v>0.02</v>
      </c>
      <c r="BR35" s="64">
        <v>0.01</v>
      </c>
      <c r="BS35" s="64">
        <v>7.0000000000000007E-2</v>
      </c>
      <c r="BT35" s="40">
        <v>0</v>
      </c>
      <c r="BU35" s="55" t="s">
        <v>25</v>
      </c>
      <c r="BV35" s="46" t="s">
        <v>70</v>
      </c>
      <c r="BW35" s="46" t="s">
        <v>70</v>
      </c>
      <c r="BX35" s="46" t="s">
        <v>70</v>
      </c>
      <c r="BY35" s="46" t="s">
        <v>70</v>
      </c>
      <c r="BZ35" s="46" t="s">
        <v>70</v>
      </c>
      <c r="CA35" s="46" t="s">
        <v>70</v>
      </c>
      <c r="CB35" s="46" t="s">
        <v>70</v>
      </c>
      <c r="CC35" s="55" t="s">
        <v>24</v>
      </c>
      <c r="CD35" s="42">
        <v>5593</v>
      </c>
      <c r="CE35" s="60">
        <v>2.93</v>
      </c>
      <c r="CF35" s="60">
        <v>2.94</v>
      </c>
      <c r="CG35" s="60">
        <v>0.03</v>
      </c>
      <c r="CH35" s="60">
        <v>0.01</v>
      </c>
      <c r="CI35" s="60">
        <v>0.02</v>
      </c>
      <c r="CJ35" s="60">
        <v>0.01</v>
      </c>
      <c r="CK35" s="55" t="s">
        <v>25</v>
      </c>
      <c r="CL35" s="46" t="s">
        <v>70</v>
      </c>
      <c r="CM35" s="46" t="s">
        <v>70</v>
      </c>
      <c r="CN35" s="46" t="s">
        <v>70</v>
      </c>
      <c r="CO35" s="46" t="s">
        <v>70</v>
      </c>
      <c r="CP35" s="46" t="s">
        <v>70</v>
      </c>
      <c r="CQ35" s="46" t="s">
        <v>70</v>
      </c>
      <c r="CR35" s="46" t="s">
        <v>70</v>
      </c>
    </row>
    <row r="36" spans="1:96" ht="12" customHeight="1" x14ac:dyDescent="0.2">
      <c r="A36" s="55" t="s">
        <v>52</v>
      </c>
      <c r="B36" s="42">
        <v>6655</v>
      </c>
      <c r="C36" s="61">
        <v>1.18</v>
      </c>
      <c r="D36" s="61">
        <v>3.21</v>
      </c>
      <c r="E36" s="61">
        <v>0.04</v>
      </c>
      <c r="F36" s="61">
        <v>0.02</v>
      </c>
      <c r="G36" s="61">
        <v>7.0000000000000007E-2</v>
      </c>
      <c r="H36" s="46">
        <v>0</v>
      </c>
      <c r="I36" s="68" t="s">
        <v>53</v>
      </c>
      <c r="J36" s="42" t="s">
        <v>70</v>
      </c>
      <c r="K36" s="42" t="s">
        <v>70</v>
      </c>
      <c r="L36" s="42" t="s">
        <v>70</v>
      </c>
      <c r="M36" s="42" t="s">
        <v>70</v>
      </c>
      <c r="N36" s="42" t="s">
        <v>70</v>
      </c>
      <c r="O36" s="42" t="s">
        <v>70</v>
      </c>
      <c r="P36" s="42" t="s">
        <v>70</v>
      </c>
      <c r="Q36" s="55" t="s">
        <v>52</v>
      </c>
      <c r="R36" s="42">
        <v>2935</v>
      </c>
      <c r="S36" s="61">
        <v>0.98</v>
      </c>
      <c r="T36" s="61">
        <v>3.78</v>
      </c>
      <c r="U36" s="61">
        <v>0.05</v>
      </c>
      <c r="V36" s="61">
        <v>0.02</v>
      </c>
      <c r="W36" s="61">
        <v>0.01</v>
      </c>
      <c r="X36" s="46">
        <v>0</v>
      </c>
      <c r="Y36" s="55" t="s">
        <v>53</v>
      </c>
      <c r="Z36" s="42" t="s">
        <v>70</v>
      </c>
      <c r="AA36" s="42" t="s">
        <v>70</v>
      </c>
      <c r="AB36" s="42" t="s">
        <v>70</v>
      </c>
      <c r="AC36" s="42" t="s">
        <v>70</v>
      </c>
      <c r="AD36" s="42" t="s">
        <v>70</v>
      </c>
      <c r="AE36" s="42" t="s">
        <v>70</v>
      </c>
      <c r="AF36" s="42" t="s">
        <v>70</v>
      </c>
      <c r="AG36" s="55" t="s">
        <v>25</v>
      </c>
      <c r="AH36" s="40">
        <v>12082</v>
      </c>
      <c r="AI36" s="64">
        <v>1.39</v>
      </c>
      <c r="AJ36" s="64">
        <v>3.91</v>
      </c>
      <c r="AK36" s="64">
        <v>0.02</v>
      </c>
      <c r="AL36" s="64">
        <v>0.03</v>
      </c>
      <c r="AM36" s="64">
        <v>0.03</v>
      </c>
      <c r="AN36" s="64">
        <v>0.01</v>
      </c>
      <c r="AO36" s="55" t="s">
        <v>26</v>
      </c>
      <c r="AP36" s="42" t="s">
        <v>70</v>
      </c>
      <c r="AQ36" s="42" t="s">
        <v>70</v>
      </c>
      <c r="AR36" s="42" t="s">
        <v>70</v>
      </c>
      <c r="AS36" s="42" t="s">
        <v>70</v>
      </c>
      <c r="AT36" s="42" t="s">
        <v>70</v>
      </c>
      <c r="AU36" s="42" t="s">
        <v>70</v>
      </c>
      <c r="AV36" s="42" t="s">
        <v>70</v>
      </c>
      <c r="AW36" s="55" t="s">
        <v>25</v>
      </c>
      <c r="AX36" s="40">
        <v>4836</v>
      </c>
      <c r="AY36" s="64">
        <v>0.95</v>
      </c>
      <c r="AZ36" s="64">
        <v>3.51</v>
      </c>
      <c r="BA36" s="64">
        <v>0.04</v>
      </c>
      <c r="BB36" s="64">
        <v>0.03</v>
      </c>
      <c r="BC36" s="64">
        <v>0.05</v>
      </c>
      <c r="BD36" s="40">
        <v>0</v>
      </c>
      <c r="BE36" s="55" t="s">
        <v>26</v>
      </c>
      <c r="BF36" s="42" t="s">
        <v>70</v>
      </c>
      <c r="BG36" s="42" t="s">
        <v>70</v>
      </c>
      <c r="BH36" s="42" t="s">
        <v>70</v>
      </c>
      <c r="BI36" s="42" t="s">
        <v>70</v>
      </c>
      <c r="BJ36" s="42" t="s">
        <v>70</v>
      </c>
      <c r="BK36" s="42" t="s">
        <v>70</v>
      </c>
      <c r="BL36" s="42" t="s">
        <v>70</v>
      </c>
      <c r="BM36" s="55" t="s">
        <v>25</v>
      </c>
      <c r="BN36" s="40">
        <v>5390</v>
      </c>
      <c r="BO36" s="64">
        <v>1.06</v>
      </c>
      <c r="BP36" s="64">
        <v>3.77</v>
      </c>
      <c r="BQ36" s="64">
        <v>0.04</v>
      </c>
      <c r="BR36" s="64">
        <v>0.02</v>
      </c>
      <c r="BS36" s="64">
        <v>0.05</v>
      </c>
      <c r="BT36" s="40">
        <v>0</v>
      </c>
      <c r="BU36" s="55" t="s">
        <v>26</v>
      </c>
      <c r="BV36" s="46" t="s">
        <v>70</v>
      </c>
      <c r="BW36" s="46" t="s">
        <v>70</v>
      </c>
      <c r="BX36" s="46" t="s">
        <v>70</v>
      </c>
      <c r="BY36" s="46" t="s">
        <v>70</v>
      </c>
      <c r="BZ36" s="46" t="s">
        <v>70</v>
      </c>
      <c r="CA36" s="46" t="s">
        <v>70</v>
      </c>
      <c r="CB36" s="46" t="s">
        <v>70</v>
      </c>
      <c r="CC36" s="55" t="s">
        <v>25</v>
      </c>
      <c r="CD36" s="42">
        <v>4397</v>
      </c>
      <c r="CE36" s="60">
        <v>1.25</v>
      </c>
      <c r="CF36" s="60">
        <v>3.34</v>
      </c>
      <c r="CG36" s="60">
        <v>0.04</v>
      </c>
      <c r="CH36" s="60">
        <v>0.02</v>
      </c>
      <c r="CI36" s="60">
        <v>0.01</v>
      </c>
      <c r="CJ36" s="42">
        <v>0</v>
      </c>
      <c r="CK36" s="55" t="s">
        <v>26</v>
      </c>
      <c r="CL36" s="46" t="s">
        <v>70</v>
      </c>
      <c r="CM36" s="46" t="s">
        <v>70</v>
      </c>
      <c r="CN36" s="46" t="s">
        <v>70</v>
      </c>
      <c r="CO36" s="46" t="s">
        <v>70</v>
      </c>
      <c r="CP36" s="46" t="s">
        <v>70</v>
      </c>
      <c r="CQ36" s="46" t="s">
        <v>70</v>
      </c>
      <c r="CR36" s="46" t="s">
        <v>70</v>
      </c>
    </row>
    <row r="37" spans="1:96" ht="12" customHeight="1" x14ac:dyDescent="0.2">
      <c r="A37" s="55" t="s">
        <v>53</v>
      </c>
      <c r="B37" s="42">
        <v>6387</v>
      </c>
      <c r="C37" s="61">
        <v>0.66</v>
      </c>
      <c r="D37" s="61">
        <v>3.53</v>
      </c>
      <c r="E37" s="61">
        <v>0.06</v>
      </c>
      <c r="F37" s="61">
        <v>0.04</v>
      </c>
      <c r="G37" s="61">
        <v>0.04</v>
      </c>
      <c r="H37" s="46">
        <v>0</v>
      </c>
      <c r="I37" s="68" t="s">
        <v>54</v>
      </c>
      <c r="J37" s="42" t="s">
        <v>70</v>
      </c>
      <c r="K37" s="42" t="s">
        <v>70</v>
      </c>
      <c r="L37" s="42" t="s">
        <v>70</v>
      </c>
      <c r="M37" s="42" t="s">
        <v>70</v>
      </c>
      <c r="N37" s="42" t="s">
        <v>70</v>
      </c>
      <c r="O37" s="42" t="s">
        <v>70</v>
      </c>
      <c r="P37" s="42" t="s">
        <v>70</v>
      </c>
      <c r="Q37" s="55" t="s">
        <v>53</v>
      </c>
      <c r="R37" s="42">
        <v>2781</v>
      </c>
      <c r="S37" s="61">
        <v>0.51</v>
      </c>
      <c r="T37" s="61">
        <v>3.95</v>
      </c>
      <c r="U37" s="61">
        <v>0.09</v>
      </c>
      <c r="V37" s="61">
        <v>0.02</v>
      </c>
      <c r="W37" s="61">
        <v>0.01</v>
      </c>
      <c r="X37" s="46">
        <v>0</v>
      </c>
      <c r="Y37" s="55" t="s">
        <v>54</v>
      </c>
      <c r="Z37" s="42" t="s">
        <v>70</v>
      </c>
      <c r="AA37" s="42" t="s">
        <v>70</v>
      </c>
      <c r="AB37" s="42" t="s">
        <v>70</v>
      </c>
      <c r="AC37" s="42" t="s">
        <v>70</v>
      </c>
      <c r="AD37" s="42" t="s">
        <v>70</v>
      </c>
      <c r="AE37" s="42" t="s">
        <v>70</v>
      </c>
      <c r="AF37" s="42" t="s">
        <v>70</v>
      </c>
      <c r="AG37" s="55" t="s">
        <v>26</v>
      </c>
      <c r="AH37" s="40">
        <v>10744</v>
      </c>
      <c r="AI37" s="64">
        <v>0.75</v>
      </c>
      <c r="AJ37" s="64">
        <v>3.94</v>
      </c>
      <c r="AK37" s="64">
        <v>0.04</v>
      </c>
      <c r="AL37" s="64">
        <v>0.04</v>
      </c>
      <c r="AM37" s="64">
        <v>0.03</v>
      </c>
      <c r="AN37" s="40">
        <v>0</v>
      </c>
      <c r="AO37" s="55" t="s">
        <v>27</v>
      </c>
      <c r="AP37" s="42" t="s">
        <v>70</v>
      </c>
      <c r="AQ37" s="42" t="s">
        <v>70</v>
      </c>
      <c r="AR37" s="42" t="s">
        <v>70</v>
      </c>
      <c r="AS37" s="42" t="s">
        <v>70</v>
      </c>
      <c r="AT37" s="42" t="s">
        <v>70</v>
      </c>
      <c r="AU37" s="42" t="s">
        <v>70</v>
      </c>
      <c r="AV37" s="42" t="s">
        <v>70</v>
      </c>
      <c r="AW37" s="55" t="s">
        <v>26</v>
      </c>
      <c r="AX37" s="40">
        <v>4536</v>
      </c>
      <c r="AY37" s="64">
        <v>0.42</v>
      </c>
      <c r="AZ37" s="64">
        <v>3.75</v>
      </c>
      <c r="BA37" s="64">
        <v>0.06</v>
      </c>
      <c r="BB37" s="64">
        <v>0.02</v>
      </c>
      <c r="BC37" s="64">
        <v>0.05</v>
      </c>
      <c r="BD37" s="40">
        <v>0</v>
      </c>
      <c r="BE37" s="55" t="s">
        <v>27</v>
      </c>
      <c r="BF37" s="42" t="s">
        <v>70</v>
      </c>
      <c r="BG37" s="42" t="s">
        <v>70</v>
      </c>
      <c r="BH37" s="42" t="s">
        <v>70</v>
      </c>
      <c r="BI37" s="42" t="s">
        <v>70</v>
      </c>
      <c r="BJ37" s="42" t="s">
        <v>70</v>
      </c>
      <c r="BK37" s="42" t="s">
        <v>70</v>
      </c>
      <c r="BL37" s="42" t="s">
        <v>70</v>
      </c>
      <c r="BM37" s="55" t="s">
        <v>26</v>
      </c>
      <c r="BN37" s="40">
        <v>4696</v>
      </c>
      <c r="BO37" s="64">
        <v>0.52</v>
      </c>
      <c r="BP37" s="64">
        <v>3.66</v>
      </c>
      <c r="BQ37" s="64">
        <v>0.06</v>
      </c>
      <c r="BR37" s="64">
        <v>0.02</v>
      </c>
      <c r="BS37" s="64">
        <v>0.03</v>
      </c>
      <c r="BT37" s="40">
        <v>0</v>
      </c>
      <c r="BU37" s="55" t="s">
        <v>27</v>
      </c>
      <c r="BV37" s="46" t="s">
        <v>70</v>
      </c>
      <c r="BW37" s="46" t="s">
        <v>70</v>
      </c>
      <c r="BX37" s="46" t="s">
        <v>70</v>
      </c>
      <c r="BY37" s="46" t="s">
        <v>70</v>
      </c>
      <c r="BZ37" s="46" t="s">
        <v>70</v>
      </c>
      <c r="CA37" s="46" t="s">
        <v>70</v>
      </c>
      <c r="CB37" s="46" t="s">
        <v>70</v>
      </c>
      <c r="CC37" s="55" t="s">
        <v>26</v>
      </c>
      <c r="CD37" s="42">
        <v>3951</v>
      </c>
      <c r="CE37" s="60">
        <v>0.75</v>
      </c>
      <c r="CF37" s="60">
        <v>3.34</v>
      </c>
      <c r="CG37" s="60">
        <v>7.0000000000000007E-2</v>
      </c>
      <c r="CH37" s="60">
        <v>0.03</v>
      </c>
      <c r="CI37" s="60">
        <v>0.01</v>
      </c>
      <c r="CJ37" s="42">
        <v>0</v>
      </c>
      <c r="CK37" s="55" t="s">
        <v>27</v>
      </c>
      <c r="CL37" s="46" t="s">
        <v>70</v>
      </c>
      <c r="CM37" s="46" t="s">
        <v>70</v>
      </c>
      <c r="CN37" s="46" t="s">
        <v>70</v>
      </c>
      <c r="CO37" s="46" t="s">
        <v>70</v>
      </c>
      <c r="CP37" s="46" t="s">
        <v>70</v>
      </c>
      <c r="CQ37" s="46" t="s">
        <v>70</v>
      </c>
      <c r="CR37" s="46" t="s">
        <v>70</v>
      </c>
    </row>
    <row r="38" spans="1:96" ht="12" customHeight="1" x14ac:dyDescent="0.2">
      <c r="A38" s="55" t="s">
        <v>54</v>
      </c>
      <c r="B38" s="42">
        <v>4827</v>
      </c>
      <c r="C38" s="61">
        <v>0.33</v>
      </c>
      <c r="D38" s="61">
        <v>2.81</v>
      </c>
      <c r="E38" s="61">
        <v>0.08</v>
      </c>
      <c r="F38" s="61">
        <v>0.02</v>
      </c>
      <c r="G38" s="61">
        <v>0.03</v>
      </c>
      <c r="H38" s="46">
        <v>0</v>
      </c>
      <c r="I38" s="68" t="s">
        <v>55</v>
      </c>
      <c r="J38" s="42" t="s">
        <v>70</v>
      </c>
      <c r="K38" s="42" t="s">
        <v>70</v>
      </c>
      <c r="L38" s="42" t="s">
        <v>70</v>
      </c>
      <c r="M38" s="42" t="s">
        <v>70</v>
      </c>
      <c r="N38" s="42" t="s">
        <v>70</v>
      </c>
      <c r="O38" s="42" t="s">
        <v>70</v>
      </c>
      <c r="P38" s="42" t="s">
        <v>70</v>
      </c>
      <c r="Q38" s="55" t="s">
        <v>54</v>
      </c>
      <c r="R38" s="42">
        <v>1923</v>
      </c>
      <c r="S38" s="61">
        <v>0.22</v>
      </c>
      <c r="T38" s="61">
        <v>2.81</v>
      </c>
      <c r="U38" s="61">
        <v>0.11</v>
      </c>
      <c r="V38" s="61">
        <v>0.02</v>
      </c>
      <c r="W38" s="61">
        <v>0.01</v>
      </c>
      <c r="X38" s="46">
        <v>0</v>
      </c>
      <c r="Y38" s="55" t="s">
        <v>55</v>
      </c>
      <c r="Z38" s="42" t="s">
        <v>70</v>
      </c>
      <c r="AA38" s="42" t="s">
        <v>70</v>
      </c>
      <c r="AB38" s="42" t="s">
        <v>70</v>
      </c>
      <c r="AC38" s="42" t="s">
        <v>70</v>
      </c>
      <c r="AD38" s="42" t="s">
        <v>70</v>
      </c>
      <c r="AE38" s="42" t="s">
        <v>70</v>
      </c>
      <c r="AF38" s="42" t="s">
        <v>70</v>
      </c>
      <c r="AG38" s="55" t="s">
        <v>27</v>
      </c>
      <c r="AH38" s="40">
        <v>7832</v>
      </c>
      <c r="AI38" s="64">
        <v>0.34</v>
      </c>
      <c r="AJ38" s="64">
        <v>3.05</v>
      </c>
      <c r="AK38" s="64">
        <v>0.05</v>
      </c>
      <c r="AL38" s="64">
        <v>0.03</v>
      </c>
      <c r="AM38" s="64">
        <v>0.02</v>
      </c>
      <c r="AN38" s="40">
        <v>0</v>
      </c>
      <c r="AO38" s="55" t="s">
        <v>28</v>
      </c>
      <c r="AP38" s="42" t="s">
        <v>70</v>
      </c>
      <c r="AQ38" s="42" t="s">
        <v>70</v>
      </c>
      <c r="AR38" s="42" t="s">
        <v>70</v>
      </c>
      <c r="AS38" s="42" t="s">
        <v>70</v>
      </c>
      <c r="AT38" s="42" t="s">
        <v>70</v>
      </c>
      <c r="AU38" s="42" t="s">
        <v>70</v>
      </c>
      <c r="AV38" s="42" t="s">
        <v>70</v>
      </c>
      <c r="AW38" s="55" t="s">
        <v>27</v>
      </c>
      <c r="AX38" s="40">
        <v>3213</v>
      </c>
      <c r="AY38" s="64">
        <v>0.2</v>
      </c>
      <c r="AZ38" s="64">
        <v>2.71</v>
      </c>
      <c r="BA38" s="64">
        <v>7.0000000000000007E-2</v>
      </c>
      <c r="BB38" s="64">
        <v>0.02</v>
      </c>
      <c r="BC38" s="64">
        <v>0.05</v>
      </c>
      <c r="BD38" s="40">
        <v>0</v>
      </c>
      <c r="BE38" s="55" t="s">
        <v>28</v>
      </c>
      <c r="BF38" s="42" t="s">
        <v>70</v>
      </c>
      <c r="BG38" s="42" t="s">
        <v>70</v>
      </c>
      <c r="BH38" s="42" t="s">
        <v>70</v>
      </c>
      <c r="BI38" s="42" t="s">
        <v>70</v>
      </c>
      <c r="BJ38" s="42" t="s">
        <v>70</v>
      </c>
      <c r="BK38" s="42" t="s">
        <v>70</v>
      </c>
      <c r="BL38" s="42" t="s">
        <v>70</v>
      </c>
      <c r="BM38" s="55" t="s">
        <v>27</v>
      </c>
      <c r="BN38" s="40">
        <v>3537</v>
      </c>
      <c r="BO38" s="64">
        <v>0.21</v>
      </c>
      <c r="BP38" s="64">
        <v>2.91</v>
      </c>
      <c r="BQ38" s="64">
        <v>0.08</v>
      </c>
      <c r="BR38" s="64">
        <v>0.01</v>
      </c>
      <c r="BS38" s="64">
        <v>0.03</v>
      </c>
      <c r="BT38" s="40">
        <v>0</v>
      </c>
      <c r="BU38" s="55" t="s">
        <v>28</v>
      </c>
      <c r="BV38" s="46" t="s">
        <v>70</v>
      </c>
      <c r="BW38" s="46" t="s">
        <v>70</v>
      </c>
      <c r="BX38" s="46" t="s">
        <v>70</v>
      </c>
      <c r="BY38" s="46" t="s">
        <v>70</v>
      </c>
      <c r="BZ38" s="46" t="s">
        <v>70</v>
      </c>
      <c r="CA38" s="46" t="s">
        <v>70</v>
      </c>
      <c r="CB38" s="46" t="s">
        <v>70</v>
      </c>
      <c r="CC38" s="55" t="s">
        <v>27</v>
      </c>
      <c r="CD38" s="42">
        <v>2762</v>
      </c>
      <c r="CE38" s="60">
        <v>0.28999999999999998</v>
      </c>
      <c r="CF38" s="60">
        <v>2.54</v>
      </c>
      <c r="CG38" s="60">
        <v>0.06</v>
      </c>
      <c r="CH38" s="60">
        <v>0.02</v>
      </c>
      <c r="CI38" s="60">
        <v>0.02</v>
      </c>
      <c r="CJ38" s="42">
        <v>0</v>
      </c>
      <c r="CK38" s="55" t="s">
        <v>28</v>
      </c>
      <c r="CL38" s="46" t="s">
        <v>70</v>
      </c>
      <c r="CM38" s="46" t="s">
        <v>70</v>
      </c>
      <c r="CN38" s="46" t="s">
        <v>70</v>
      </c>
      <c r="CO38" s="46" t="s">
        <v>70</v>
      </c>
      <c r="CP38" s="46" t="s">
        <v>70</v>
      </c>
      <c r="CQ38" s="46" t="s">
        <v>70</v>
      </c>
      <c r="CR38" s="46" t="s">
        <v>70</v>
      </c>
    </row>
    <row r="39" spans="1:96" ht="12" customHeight="1" x14ac:dyDescent="0.2">
      <c r="A39" s="55" t="s">
        <v>55</v>
      </c>
      <c r="B39" s="42">
        <v>3978</v>
      </c>
      <c r="C39" s="61">
        <v>0.23</v>
      </c>
      <c r="D39" s="61">
        <v>2.34</v>
      </c>
      <c r="E39" s="61">
        <v>0.09</v>
      </c>
      <c r="F39" s="61">
        <v>0.02</v>
      </c>
      <c r="G39" s="61">
        <v>0.02</v>
      </c>
      <c r="H39" s="46">
        <v>0</v>
      </c>
      <c r="I39" s="68" t="s">
        <v>56</v>
      </c>
      <c r="J39" s="42" t="s">
        <v>70</v>
      </c>
      <c r="K39" s="42" t="s">
        <v>70</v>
      </c>
      <c r="L39" s="42" t="s">
        <v>70</v>
      </c>
      <c r="M39" s="42" t="s">
        <v>70</v>
      </c>
      <c r="N39" s="42" t="s">
        <v>70</v>
      </c>
      <c r="O39" s="42" t="s">
        <v>70</v>
      </c>
      <c r="P39" s="42" t="s">
        <v>70</v>
      </c>
      <c r="Q39" s="55" t="s">
        <v>55</v>
      </c>
      <c r="R39" s="42">
        <v>1541</v>
      </c>
      <c r="S39" s="61">
        <v>0.12</v>
      </c>
      <c r="T39" s="61">
        <v>2.29</v>
      </c>
      <c r="U39" s="61">
        <v>0.12</v>
      </c>
      <c r="V39" s="46">
        <v>0</v>
      </c>
      <c r="W39" s="61">
        <v>0.01</v>
      </c>
      <c r="X39" s="46">
        <v>0</v>
      </c>
      <c r="Y39" s="55" t="s">
        <v>56</v>
      </c>
      <c r="Z39" s="42" t="s">
        <v>70</v>
      </c>
      <c r="AA39" s="42" t="s">
        <v>70</v>
      </c>
      <c r="AB39" s="42" t="s">
        <v>70</v>
      </c>
      <c r="AC39" s="42" t="s">
        <v>70</v>
      </c>
      <c r="AD39" s="42" t="s">
        <v>70</v>
      </c>
      <c r="AE39" s="42" t="s">
        <v>70</v>
      </c>
      <c r="AF39" s="42" t="s">
        <v>70</v>
      </c>
      <c r="AG39" s="55" t="s">
        <v>28</v>
      </c>
      <c r="AH39" s="40">
        <v>5890</v>
      </c>
      <c r="AI39" s="64">
        <v>0.21</v>
      </c>
      <c r="AJ39" s="64">
        <v>2.3199999999999998</v>
      </c>
      <c r="AK39" s="64">
        <v>0.06</v>
      </c>
      <c r="AL39" s="64">
        <v>0.02</v>
      </c>
      <c r="AM39" s="64">
        <v>0.01</v>
      </c>
      <c r="AN39" s="40">
        <v>0</v>
      </c>
      <c r="AO39" s="55" t="s">
        <v>29</v>
      </c>
      <c r="AP39" s="42" t="s">
        <v>70</v>
      </c>
      <c r="AQ39" s="42" t="s">
        <v>70</v>
      </c>
      <c r="AR39" s="42" t="s">
        <v>70</v>
      </c>
      <c r="AS39" s="42" t="s">
        <v>70</v>
      </c>
      <c r="AT39" s="42" t="s">
        <v>70</v>
      </c>
      <c r="AU39" s="42" t="s">
        <v>70</v>
      </c>
      <c r="AV39" s="42" t="s">
        <v>70</v>
      </c>
      <c r="AW39" s="55" t="s">
        <v>28</v>
      </c>
      <c r="AX39" s="40">
        <v>2449</v>
      </c>
      <c r="AY39" s="64">
        <v>7.0000000000000007E-2</v>
      </c>
      <c r="AZ39" s="64">
        <v>2.11</v>
      </c>
      <c r="BA39" s="64">
        <v>0.09</v>
      </c>
      <c r="BB39" s="64">
        <v>0.02</v>
      </c>
      <c r="BC39" s="64">
        <v>0.03</v>
      </c>
      <c r="BD39" s="40">
        <v>0</v>
      </c>
      <c r="BE39" s="55" t="s">
        <v>29</v>
      </c>
      <c r="BF39" s="42" t="s">
        <v>70</v>
      </c>
      <c r="BG39" s="42" t="s">
        <v>70</v>
      </c>
      <c r="BH39" s="42" t="s">
        <v>70</v>
      </c>
      <c r="BI39" s="42" t="s">
        <v>70</v>
      </c>
      <c r="BJ39" s="42" t="s">
        <v>70</v>
      </c>
      <c r="BK39" s="42" t="s">
        <v>70</v>
      </c>
      <c r="BL39" s="42" t="s">
        <v>70</v>
      </c>
      <c r="BM39" s="55" t="s">
        <v>28</v>
      </c>
      <c r="BN39" s="40">
        <v>2955</v>
      </c>
      <c r="BO39" s="64">
        <v>0.13</v>
      </c>
      <c r="BP39" s="64">
        <v>2.44</v>
      </c>
      <c r="BQ39" s="64">
        <v>0.11</v>
      </c>
      <c r="BR39" s="64">
        <v>0.01</v>
      </c>
      <c r="BS39" s="64">
        <v>0.01</v>
      </c>
      <c r="BT39" s="40">
        <v>0</v>
      </c>
      <c r="BU39" s="55" t="s">
        <v>29</v>
      </c>
      <c r="BV39" s="46" t="s">
        <v>70</v>
      </c>
      <c r="BW39" s="46" t="s">
        <v>70</v>
      </c>
      <c r="BX39" s="46" t="s">
        <v>70</v>
      </c>
      <c r="BY39" s="46" t="s">
        <v>70</v>
      </c>
      <c r="BZ39" s="46" t="s">
        <v>70</v>
      </c>
      <c r="CA39" s="46" t="s">
        <v>70</v>
      </c>
      <c r="CB39" s="46" t="s">
        <v>70</v>
      </c>
      <c r="CC39" s="55" t="s">
        <v>28</v>
      </c>
      <c r="CD39" s="42">
        <v>2331</v>
      </c>
      <c r="CE39" s="60">
        <v>0.17</v>
      </c>
      <c r="CF39" s="60">
        <v>2.1800000000000002</v>
      </c>
      <c r="CG39" s="60">
        <v>0.09</v>
      </c>
      <c r="CH39" s="60">
        <v>0.02</v>
      </c>
      <c r="CI39" s="60">
        <v>0.01</v>
      </c>
      <c r="CJ39" s="42">
        <v>0</v>
      </c>
      <c r="CK39" s="55" t="s">
        <v>29</v>
      </c>
      <c r="CL39" s="46" t="s">
        <v>70</v>
      </c>
      <c r="CM39" s="46" t="s">
        <v>70</v>
      </c>
      <c r="CN39" s="46" t="s">
        <v>70</v>
      </c>
      <c r="CO39" s="46" t="s">
        <v>70</v>
      </c>
      <c r="CP39" s="46" t="s">
        <v>70</v>
      </c>
      <c r="CQ39" s="46" t="s">
        <v>70</v>
      </c>
      <c r="CR39" s="46" t="s">
        <v>70</v>
      </c>
    </row>
    <row r="40" spans="1:96" ht="12" customHeight="1" x14ac:dyDescent="0.2">
      <c r="A40" s="55" t="s">
        <v>56</v>
      </c>
      <c r="B40" s="42">
        <v>2920</v>
      </c>
      <c r="C40" s="61">
        <v>0.14000000000000001</v>
      </c>
      <c r="D40" s="61">
        <v>1.7</v>
      </c>
      <c r="E40" s="61">
        <v>0.12</v>
      </c>
      <c r="F40" s="61">
        <v>0.01</v>
      </c>
      <c r="G40" s="61">
        <v>0.02</v>
      </c>
      <c r="H40" s="46">
        <v>0</v>
      </c>
      <c r="I40" s="55"/>
      <c r="J40" s="42"/>
      <c r="K40" s="61"/>
      <c r="L40" s="61"/>
      <c r="M40" s="61"/>
      <c r="N40" s="61"/>
      <c r="O40" s="61"/>
      <c r="P40" s="46"/>
      <c r="Q40" s="55" t="s">
        <v>56</v>
      </c>
      <c r="R40" s="42">
        <v>1219</v>
      </c>
      <c r="S40" s="61">
        <v>7.0000000000000007E-2</v>
      </c>
      <c r="T40" s="61">
        <v>1.81</v>
      </c>
      <c r="U40" s="61">
        <v>0.11</v>
      </c>
      <c r="V40" s="61">
        <v>0.01</v>
      </c>
      <c r="W40" s="61">
        <v>0.01</v>
      </c>
      <c r="X40" s="46">
        <v>0</v>
      </c>
      <c r="Y40" s="55" t="s">
        <v>57</v>
      </c>
      <c r="Z40" s="42" t="s">
        <v>70</v>
      </c>
      <c r="AA40" s="42" t="s">
        <v>70</v>
      </c>
      <c r="AB40" s="42" t="s">
        <v>70</v>
      </c>
      <c r="AC40" s="42" t="s">
        <v>70</v>
      </c>
      <c r="AD40" s="42" t="s">
        <v>70</v>
      </c>
      <c r="AE40" s="42" t="s">
        <v>70</v>
      </c>
      <c r="AF40" s="42" t="s">
        <v>70</v>
      </c>
      <c r="AG40" s="55" t="s">
        <v>29</v>
      </c>
      <c r="AH40" s="40">
        <v>4283</v>
      </c>
      <c r="AI40" s="64">
        <v>0.12</v>
      </c>
      <c r="AJ40" s="64">
        <v>1.68</v>
      </c>
      <c r="AK40" s="64">
        <v>7.0000000000000007E-2</v>
      </c>
      <c r="AL40" s="64">
        <v>0.02</v>
      </c>
      <c r="AM40" s="64">
        <v>0.01</v>
      </c>
      <c r="AN40" s="40">
        <v>0</v>
      </c>
      <c r="AO40" s="55" t="s">
        <v>30</v>
      </c>
      <c r="AP40" s="42" t="s">
        <v>70</v>
      </c>
      <c r="AQ40" s="42" t="s">
        <v>70</v>
      </c>
      <c r="AR40" s="42" t="s">
        <v>70</v>
      </c>
      <c r="AS40" s="42" t="s">
        <v>70</v>
      </c>
      <c r="AT40" s="42" t="s">
        <v>70</v>
      </c>
      <c r="AU40" s="42" t="s">
        <v>70</v>
      </c>
      <c r="AV40" s="42" t="s">
        <v>70</v>
      </c>
      <c r="AW40" s="55" t="s">
        <v>29</v>
      </c>
      <c r="AX40" s="40">
        <v>1779</v>
      </c>
      <c r="AY40" s="64">
        <v>0.06</v>
      </c>
      <c r="AZ40" s="64">
        <v>1.48</v>
      </c>
      <c r="BA40" s="64">
        <v>0.09</v>
      </c>
      <c r="BB40" s="64">
        <v>0.03</v>
      </c>
      <c r="BC40" s="64">
        <v>0.03</v>
      </c>
      <c r="BD40" s="40">
        <v>0</v>
      </c>
      <c r="BE40" s="55" t="s">
        <v>30</v>
      </c>
      <c r="BF40" s="42" t="s">
        <v>70</v>
      </c>
      <c r="BG40" s="42" t="s">
        <v>70</v>
      </c>
      <c r="BH40" s="42" t="s">
        <v>70</v>
      </c>
      <c r="BI40" s="42" t="s">
        <v>70</v>
      </c>
      <c r="BJ40" s="42" t="s">
        <v>70</v>
      </c>
      <c r="BK40" s="42" t="s">
        <v>70</v>
      </c>
      <c r="BL40" s="42" t="s">
        <v>70</v>
      </c>
      <c r="BM40" s="55" t="s">
        <v>29</v>
      </c>
      <c r="BN40" s="40">
        <v>2328</v>
      </c>
      <c r="BO40" s="64">
        <v>0.09</v>
      </c>
      <c r="BP40" s="64">
        <v>1.9</v>
      </c>
      <c r="BQ40" s="64">
        <v>0.12</v>
      </c>
      <c r="BR40" s="64">
        <v>0.01</v>
      </c>
      <c r="BS40" s="64">
        <v>0.01</v>
      </c>
      <c r="BT40" s="40">
        <v>0</v>
      </c>
      <c r="BU40" s="55" t="s">
        <v>30</v>
      </c>
      <c r="BV40" s="46" t="s">
        <v>70</v>
      </c>
      <c r="BW40" s="46" t="s">
        <v>70</v>
      </c>
      <c r="BX40" s="46" t="s">
        <v>70</v>
      </c>
      <c r="BY40" s="46" t="s">
        <v>70</v>
      </c>
      <c r="BZ40" s="46" t="s">
        <v>70</v>
      </c>
      <c r="CA40" s="46" t="s">
        <v>70</v>
      </c>
      <c r="CB40" s="46" t="s">
        <v>70</v>
      </c>
      <c r="CC40" s="55" t="s">
        <v>29</v>
      </c>
      <c r="CD40" s="42">
        <v>1858</v>
      </c>
      <c r="CE40" s="60">
        <v>0.09</v>
      </c>
      <c r="CF40" s="60">
        <v>1.75</v>
      </c>
      <c r="CG40" s="60">
        <v>0.09</v>
      </c>
      <c r="CH40" s="60">
        <v>0.03</v>
      </c>
      <c r="CI40" s="60">
        <v>0.01</v>
      </c>
      <c r="CJ40" s="42">
        <v>0</v>
      </c>
      <c r="CK40" s="55" t="s">
        <v>30</v>
      </c>
      <c r="CL40" s="46" t="s">
        <v>70</v>
      </c>
      <c r="CM40" s="46" t="s">
        <v>70</v>
      </c>
      <c r="CN40" s="46" t="s">
        <v>70</v>
      </c>
      <c r="CO40" s="46" t="s">
        <v>70</v>
      </c>
      <c r="CP40" s="46" t="s">
        <v>70</v>
      </c>
      <c r="CQ40" s="46" t="s">
        <v>70</v>
      </c>
      <c r="CR40" s="46" t="s">
        <v>70</v>
      </c>
    </row>
    <row r="41" spans="1:96" ht="12" customHeight="1" x14ac:dyDescent="0.2">
      <c r="A41" s="55" t="s">
        <v>57</v>
      </c>
      <c r="B41" s="42">
        <v>2937</v>
      </c>
      <c r="C41" s="61">
        <v>0.1</v>
      </c>
      <c r="D41" s="61">
        <v>1.72</v>
      </c>
      <c r="E41" s="61">
        <v>0.15</v>
      </c>
      <c r="F41" s="61">
        <v>0.02</v>
      </c>
      <c r="G41" s="61">
        <v>0.01</v>
      </c>
      <c r="H41" s="46">
        <v>0</v>
      </c>
      <c r="I41" s="55"/>
      <c r="J41" s="42"/>
      <c r="K41" s="61"/>
      <c r="L41" s="61"/>
      <c r="M41" s="61"/>
      <c r="N41" s="61"/>
      <c r="O41" s="61"/>
      <c r="P41" s="46"/>
      <c r="Q41" s="55" t="s">
        <v>57</v>
      </c>
      <c r="R41" s="42">
        <v>1086</v>
      </c>
      <c r="S41" s="61">
        <v>0.06</v>
      </c>
      <c r="T41" s="61">
        <v>1.58</v>
      </c>
      <c r="U41" s="61">
        <v>0.14000000000000001</v>
      </c>
      <c r="V41" s="61">
        <v>0.01</v>
      </c>
      <c r="W41" s="61">
        <v>0.01</v>
      </c>
      <c r="X41" s="46">
        <v>0</v>
      </c>
      <c r="Y41" s="55" t="s">
        <v>58</v>
      </c>
      <c r="Z41" s="42" t="s">
        <v>70</v>
      </c>
      <c r="AA41" s="42" t="s">
        <v>70</v>
      </c>
      <c r="AB41" s="42" t="s">
        <v>70</v>
      </c>
      <c r="AC41" s="42" t="s">
        <v>70</v>
      </c>
      <c r="AD41" s="42" t="s">
        <v>70</v>
      </c>
      <c r="AE41" s="42" t="s">
        <v>70</v>
      </c>
      <c r="AF41" s="42" t="s">
        <v>70</v>
      </c>
      <c r="AG41" s="55" t="s">
        <v>30</v>
      </c>
      <c r="AH41" s="40">
        <v>3775</v>
      </c>
      <c r="AI41" s="64">
        <v>7.0000000000000007E-2</v>
      </c>
      <c r="AJ41" s="64">
        <v>1.49</v>
      </c>
      <c r="AK41" s="64">
        <v>0.09</v>
      </c>
      <c r="AL41" s="64">
        <v>0.02</v>
      </c>
      <c r="AM41" s="64">
        <v>0.01</v>
      </c>
      <c r="AN41" s="40">
        <v>0</v>
      </c>
      <c r="AO41" s="55" t="s">
        <v>31</v>
      </c>
      <c r="AP41" s="42" t="s">
        <v>70</v>
      </c>
      <c r="AQ41" s="42" t="s">
        <v>70</v>
      </c>
      <c r="AR41" s="42" t="s">
        <v>70</v>
      </c>
      <c r="AS41" s="42" t="s">
        <v>70</v>
      </c>
      <c r="AT41" s="42" t="s">
        <v>70</v>
      </c>
      <c r="AU41" s="42" t="s">
        <v>70</v>
      </c>
      <c r="AV41" s="42" t="s">
        <v>70</v>
      </c>
      <c r="AW41" s="55" t="s">
        <v>30</v>
      </c>
      <c r="AX41" s="40">
        <v>1700</v>
      </c>
      <c r="AY41" s="64">
        <v>0.03</v>
      </c>
      <c r="AZ41" s="64">
        <v>1.4</v>
      </c>
      <c r="BA41" s="64">
        <v>0.11</v>
      </c>
      <c r="BB41" s="64">
        <v>0.02</v>
      </c>
      <c r="BC41" s="64">
        <v>0.04</v>
      </c>
      <c r="BD41" s="40">
        <v>0</v>
      </c>
      <c r="BE41" s="55" t="s">
        <v>31</v>
      </c>
      <c r="BF41" s="42" t="s">
        <v>70</v>
      </c>
      <c r="BG41" s="42" t="s">
        <v>70</v>
      </c>
      <c r="BH41" s="42" t="s">
        <v>70</v>
      </c>
      <c r="BI41" s="42" t="s">
        <v>70</v>
      </c>
      <c r="BJ41" s="42" t="s">
        <v>70</v>
      </c>
      <c r="BK41" s="42" t="s">
        <v>70</v>
      </c>
      <c r="BL41" s="42" t="s">
        <v>70</v>
      </c>
      <c r="BM41" s="55" t="s">
        <v>30</v>
      </c>
      <c r="BN41" s="40">
        <v>1914</v>
      </c>
      <c r="BO41" s="64">
        <v>0.05</v>
      </c>
      <c r="BP41" s="64">
        <v>1.53</v>
      </c>
      <c r="BQ41" s="64">
        <v>0.15</v>
      </c>
      <c r="BR41" s="40">
        <v>0</v>
      </c>
      <c r="BS41" s="64">
        <v>0.02</v>
      </c>
      <c r="BT41" s="40">
        <v>0</v>
      </c>
      <c r="BU41" s="55" t="s">
        <v>31</v>
      </c>
      <c r="BV41" s="46" t="s">
        <v>70</v>
      </c>
      <c r="BW41" s="46" t="s">
        <v>70</v>
      </c>
      <c r="BX41" s="46" t="s">
        <v>70</v>
      </c>
      <c r="BY41" s="46" t="s">
        <v>70</v>
      </c>
      <c r="BZ41" s="46" t="s">
        <v>70</v>
      </c>
      <c r="CA41" s="46" t="s">
        <v>70</v>
      </c>
      <c r="CB41" s="46" t="s">
        <v>70</v>
      </c>
      <c r="CC41" s="55" t="s">
        <v>30</v>
      </c>
      <c r="CD41" s="42">
        <v>1691</v>
      </c>
      <c r="CE41" s="60">
        <v>7.0000000000000007E-2</v>
      </c>
      <c r="CF41" s="60">
        <v>1.58</v>
      </c>
      <c r="CG41" s="60">
        <v>0.11</v>
      </c>
      <c r="CH41" s="60">
        <v>0.02</v>
      </c>
      <c r="CI41" s="60">
        <v>0.01</v>
      </c>
      <c r="CJ41" s="42">
        <v>0</v>
      </c>
      <c r="CK41" s="55" t="s">
        <v>31</v>
      </c>
      <c r="CL41" s="46" t="s">
        <v>70</v>
      </c>
      <c r="CM41" s="46" t="s">
        <v>70</v>
      </c>
      <c r="CN41" s="46" t="s">
        <v>70</v>
      </c>
      <c r="CO41" s="46" t="s">
        <v>70</v>
      </c>
      <c r="CP41" s="46" t="s">
        <v>70</v>
      </c>
      <c r="CQ41" s="46" t="s">
        <v>70</v>
      </c>
      <c r="CR41" s="46" t="s">
        <v>70</v>
      </c>
    </row>
    <row r="42" spans="1:96" ht="12" customHeight="1" x14ac:dyDescent="0.2">
      <c r="A42" s="55" t="s">
        <v>58</v>
      </c>
      <c r="B42" s="42">
        <v>2353</v>
      </c>
      <c r="C42" s="61">
        <v>7.0000000000000007E-2</v>
      </c>
      <c r="D42" s="61">
        <v>1.36</v>
      </c>
      <c r="E42" s="61">
        <v>0.15</v>
      </c>
      <c r="F42" s="61">
        <v>0.01</v>
      </c>
      <c r="G42" s="46">
        <v>0</v>
      </c>
      <c r="H42" s="46">
        <v>0</v>
      </c>
      <c r="I42" s="55"/>
      <c r="J42" s="42"/>
      <c r="K42" s="61"/>
      <c r="L42" s="61"/>
      <c r="M42" s="61"/>
      <c r="N42" s="61"/>
      <c r="O42" s="46"/>
      <c r="P42" s="46"/>
      <c r="Q42" s="55" t="s">
        <v>58</v>
      </c>
      <c r="R42" s="42">
        <v>891</v>
      </c>
      <c r="S42" s="61">
        <v>0.02</v>
      </c>
      <c r="T42" s="61">
        <v>1.3</v>
      </c>
      <c r="U42" s="61">
        <v>0.14000000000000001</v>
      </c>
      <c r="V42" s="46">
        <v>0</v>
      </c>
      <c r="W42" s="46">
        <v>0</v>
      </c>
      <c r="X42" s="46">
        <v>0</v>
      </c>
      <c r="Y42" s="55" t="s">
        <v>59</v>
      </c>
      <c r="Z42" s="42" t="s">
        <v>70</v>
      </c>
      <c r="AA42" s="42" t="s">
        <v>70</v>
      </c>
      <c r="AB42" s="42" t="s">
        <v>70</v>
      </c>
      <c r="AC42" s="42" t="s">
        <v>70</v>
      </c>
      <c r="AD42" s="42" t="s">
        <v>70</v>
      </c>
      <c r="AE42" s="42" t="s">
        <v>70</v>
      </c>
      <c r="AF42" s="42" t="s">
        <v>70</v>
      </c>
      <c r="AG42" s="55" t="s">
        <v>31</v>
      </c>
      <c r="AH42" s="40">
        <v>2751</v>
      </c>
      <c r="AI42" s="64">
        <v>0.06</v>
      </c>
      <c r="AJ42" s="64">
        <v>1.02</v>
      </c>
      <c r="AK42" s="64">
        <v>0.12</v>
      </c>
      <c r="AL42" s="64">
        <v>0.02</v>
      </c>
      <c r="AM42" s="64">
        <v>0.01</v>
      </c>
      <c r="AN42" s="40">
        <v>0</v>
      </c>
      <c r="AO42" s="55" t="s">
        <v>32</v>
      </c>
      <c r="AP42" s="42" t="s">
        <v>70</v>
      </c>
      <c r="AQ42" s="42" t="s">
        <v>70</v>
      </c>
      <c r="AR42" s="42" t="s">
        <v>70</v>
      </c>
      <c r="AS42" s="42" t="s">
        <v>70</v>
      </c>
      <c r="AT42" s="42" t="s">
        <v>70</v>
      </c>
      <c r="AU42" s="42" t="s">
        <v>70</v>
      </c>
      <c r="AV42" s="42" t="s">
        <v>70</v>
      </c>
      <c r="AW42" s="55" t="s">
        <v>31</v>
      </c>
      <c r="AX42" s="40">
        <v>1500</v>
      </c>
      <c r="AY42" s="64">
        <v>0.03</v>
      </c>
      <c r="AZ42" s="64">
        <v>1.1499999999999999</v>
      </c>
      <c r="BA42" s="64">
        <v>0.19</v>
      </c>
      <c r="BB42" s="64">
        <v>0.02</v>
      </c>
      <c r="BC42" s="64">
        <v>0.02</v>
      </c>
      <c r="BD42" s="40">
        <v>0</v>
      </c>
      <c r="BE42" s="55" t="s">
        <v>32</v>
      </c>
      <c r="BF42" s="42" t="s">
        <v>70</v>
      </c>
      <c r="BG42" s="42" t="s">
        <v>70</v>
      </c>
      <c r="BH42" s="42" t="s">
        <v>70</v>
      </c>
      <c r="BI42" s="42" t="s">
        <v>70</v>
      </c>
      <c r="BJ42" s="42" t="s">
        <v>70</v>
      </c>
      <c r="BK42" s="42" t="s">
        <v>70</v>
      </c>
      <c r="BL42" s="42" t="s">
        <v>70</v>
      </c>
      <c r="BM42" s="55" t="s">
        <v>31</v>
      </c>
      <c r="BN42" s="40">
        <v>1488</v>
      </c>
      <c r="BO42" s="64">
        <v>0.03</v>
      </c>
      <c r="BP42" s="64">
        <v>1.1499999999999999</v>
      </c>
      <c r="BQ42" s="64">
        <v>0.17</v>
      </c>
      <c r="BR42" s="40">
        <v>0</v>
      </c>
      <c r="BS42" s="64">
        <v>0.01</v>
      </c>
      <c r="BT42" s="40">
        <v>0</v>
      </c>
      <c r="BU42" s="55" t="s">
        <v>32</v>
      </c>
      <c r="BV42" s="46" t="s">
        <v>70</v>
      </c>
      <c r="BW42" s="46" t="s">
        <v>70</v>
      </c>
      <c r="BX42" s="46" t="s">
        <v>70</v>
      </c>
      <c r="BY42" s="46" t="s">
        <v>70</v>
      </c>
      <c r="BZ42" s="46" t="s">
        <v>70</v>
      </c>
      <c r="CA42" s="46" t="s">
        <v>70</v>
      </c>
      <c r="CB42" s="46" t="s">
        <v>70</v>
      </c>
      <c r="CC42" s="55" t="s">
        <v>31</v>
      </c>
      <c r="CD42" s="42">
        <v>1480</v>
      </c>
      <c r="CE42" s="60">
        <v>0.05</v>
      </c>
      <c r="CF42" s="60">
        <v>1.32</v>
      </c>
      <c r="CG42" s="60">
        <v>0.18</v>
      </c>
      <c r="CH42" s="60">
        <v>0.01</v>
      </c>
      <c r="CI42" s="42">
        <v>0</v>
      </c>
      <c r="CJ42" s="42">
        <v>0</v>
      </c>
      <c r="CK42" s="55" t="s">
        <v>32</v>
      </c>
      <c r="CL42" s="46" t="s">
        <v>70</v>
      </c>
      <c r="CM42" s="46" t="s">
        <v>70</v>
      </c>
      <c r="CN42" s="46" t="s">
        <v>70</v>
      </c>
      <c r="CO42" s="46" t="s">
        <v>70</v>
      </c>
      <c r="CP42" s="46" t="s">
        <v>70</v>
      </c>
      <c r="CQ42" s="46" t="s">
        <v>70</v>
      </c>
      <c r="CR42" s="46" t="s">
        <v>70</v>
      </c>
    </row>
    <row r="43" spans="1:96" ht="12" customHeight="1" x14ac:dyDescent="0.2">
      <c r="A43" s="55" t="s">
        <v>59</v>
      </c>
      <c r="B43" s="42">
        <v>1851</v>
      </c>
      <c r="C43" s="61">
        <v>0.05</v>
      </c>
      <c r="D43" s="61">
        <v>1.04</v>
      </c>
      <c r="E43" s="61">
        <v>0.16</v>
      </c>
      <c r="F43" s="61">
        <v>0.01</v>
      </c>
      <c r="G43" s="46">
        <v>0</v>
      </c>
      <c r="H43" s="46">
        <v>0</v>
      </c>
      <c r="I43" s="55"/>
      <c r="J43" s="42"/>
      <c r="K43" s="61"/>
      <c r="L43" s="61"/>
      <c r="M43" s="61"/>
      <c r="N43" s="61"/>
      <c r="O43" s="46"/>
      <c r="P43" s="46"/>
      <c r="Q43" s="55" t="s">
        <v>59</v>
      </c>
      <c r="R43" s="42">
        <v>597</v>
      </c>
      <c r="S43" s="61">
        <v>0.02</v>
      </c>
      <c r="T43" s="61">
        <v>0.81</v>
      </c>
      <c r="U43" s="61">
        <v>0.14000000000000001</v>
      </c>
      <c r="V43" s="61">
        <v>0.01</v>
      </c>
      <c r="W43" s="46">
        <v>0</v>
      </c>
      <c r="X43" s="46">
        <v>0</v>
      </c>
      <c r="Y43" s="55" t="s">
        <v>60</v>
      </c>
      <c r="Z43" s="42" t="s">
        <v>70</v>
      </c>
      <c r="AA43" s="42" t="s">
        <v>70</v>
      </c>
      <c r="AB43" s="42" t="s">
        <v>70</v>
      </c>
      <c r="AC43" s="42" t="s">
        <v>70</v>
      </c>
      <c r="AD43" s="42" t="s">
        <v>70</v>
      </c>
      <c r="AE43" s="42" t="s">
        <v>70</v>
      </c>
      <c r="AF43" s="42" t="s">
        <v>70</v>
      </c>
      <c r="AG43" s="55" t="s">
        <v>32</v>
      </c>
      <c r="AH43" s="40">
        <v>1734</v>
      </c>
      <c r="AI43" s="64">
        <v>0.03</v>
      </c>
      <c r="AJ43" s="64">
        <v>0.63</v>
      </c>
      <c r="AK43" s="64">
        <v>0.1</v>
      </c>
      <c r="AL43" s="64">
        <v>0.01</v>
      </c>
      <c r="AM43" s="64">
        <v>0.01</v>
      </c>
      <c r="AN43" s="40">
        <v>0</v>
      </c>
      <c r="AO43" s="55" t="s">
        <v>33</v>
      </c>
      <c r="AP43" s="42" t="s">
        <v>70</v>
      </c>
      <c r="AQ43" s="42" t="s">
        <v>70</v>
      </c>
      <c r="AR43" s="42" t="s">
        <v>70</v>
      </c>
      <c r="AS43" s="42" t="s">
        <v>70</v>
      </c>
      <c r="AT43" s="42" t="s">
        <v>70</v>
      </c>
      <c r="AU43" s="42" t="s">
        <v>70</v>
      </c>
      <c r="AV43" s="42" t="s">
        <v>70</v>
      </c>
      <c r="AW43" s="55" t="s">
        <v>32</v>
      </c>
      <c r="AX43" s="40">
        <v>1243</v>
      </c>
      <c r="AY43" s="64">
        <v>0.02</v>
      </c>
      <c r="AZ43" s="64">
        <v>0.92</v>
      </c>
      <c r="BA43" s="64">
        <v>0.21</v>
      </c>
      <c r="BB43" s="64">
        <v>0.02</v>
      </c>
      <c r="BC43" s="64">
        <v>0.02</v>
      </c>
      <c r="BD43" s="40">
        <v>0</v>
      </c>
      <c r="BE43" s="55" t="s">
        <v>33</v>
      </c>
      <c r="BF43" s="42" t="s">
        <v>70</v>
      </c>
      <c r="BG43" s="42" t="s">
        <v>70</v>
      </c>
      <c r="BH43" s="42" t="s">
        <v>70</v>
      </c>
      <c r="BI43" s="42" t="s">
        <v>70</v>
      </c>
      <c r="BJ43" s="42" t="s">
        <v>70</v>
      </c>
      <c r="BK43" s="42" t="s">
        <v>70</v>
      </c>
      <c r="BL43" s="42" t="s">
        <v>70</v>
      </c>
      <c r="BM43" s="55" t="s">
        <v>32</v>
      </c>
      <c r="BN43" s="40">
        <v>1140</v>
      </c>
      <c r="BO43" s="64">
        <v>0.02</v>
      </c>
      <c r="BP43" s="64">
        <v>0.86</v>
      </c>
      <c r="BQ43" s="64">
        <v>0.15</v>
      </c>
      <c r="BR43" s="40">
        <v>0</v>
      </c>
      <c r="BS43" s="40">
        <v>0</v>
      </c>
      <c r="BT43" s="40">
        <v>0</v>
      </c>
      <c r="BU43" s="55" t="s">
        <v>33</v>
      </c>
      <c r="BV43" s="46" t="s">
        <v>70</v>
      </c>
      <c r="BW43" s="46" t="s">
        <v>70</v>
      </c>
      <c r="BX43" s="46" t="s">
        <v>70</v>
      </c>
      <c r="BY43" s="46" t="s">
        <v>70</v>
      </c>
      <c r="BZ43" s="46" t="s">
        <v>70</v>
      </c>
      <c r="CA43" s="46" t="s">
        <v>70</v>
      </c>
      <c r="CB43" s="46" t="s">
        <v>70</v>
      </c>
      <c r="CC43" s="55" t="s">
        <v>32</v>
      </c>
      <c r="CD43" s="42">
        <v>1160</v>
      </c>
      <c r="CE43" s="60">
        <v>0.02</v>
      </c>
      <c r="CF43" s="60">
        <v>1.04</v>
      </c>
      <c r="CG43" s="60">
        <v>0.16</v>
      </c>
      <c r="CH43" s="60">
        <v>0.01</v>
      </c>
      <c r="CI43" s="42">
        <v>0</v>
      </c>
      <c r="CJ43" s="42">
        <v>0</v>
      </c>
      <c r="CK43" s="55" t="s">
        <v>33</v>
      </c>
      <c r="CL43" s="46" t="s">
        <v>70</v>
      </c>
      <c r="CM43" s="46" t="s">
        <v>70</v>
      </c>
      <c r="CN43" s="46" t="s">
        <v>70</v>
      </c>
      <c r="CO43" s="46" t="s">
        <v>70</v>
      </c>
      <c r="CP43" s="46" t="s">
        <v>70</v>
      </c>
      <c r="CQ43" s="46" t="s">
        <v>70</v>
      </c>
      <c r="CR43" s="46" t="s">
        <v>70</v>
      </c>
    </row>
    <row r="44" spans="1:96" ht="12" customHeight="1" x14ac:dyDescent="0.2">
      <c r="A44" s="55" t="s">
        <v>60</v>
      </c>
      <c r="B44" s="42">
        <v>1462</v>
      </c>
      <c r="C44" s="61">
        <v>0.05</v>
      </c>
      <c r="D44" s="61">
        <v>0.76</v>
      </c>
      <c r="E44" s="61">
        <v>0.17</v>
      </c>
      <c r="F44" s="46">
        <v>0</v>
      </c>
      <c r="G44" s="61">
        <v>0.01</v>
      </c>
      <c r="H44" s="46">
        <v>0</v>
      </c>
      <c r="I44" s="55"/>
      <c r="J44" s="42"/>
      <c r="K44" s="61"/>
      <c r="L44" s="61"/>
      <c r="M44" s="61"/>
      <c r="N44" s="46"/>
      <c r="O44" s="61"/>
      <c r="P44" s="46"/>
      <c r="Q44" s="55" t="s">
        <v>60</v>
      </c>
      <c r="R44" s="42">
        <v>434</v>
      </c>
      <c r="S44" s="61">
        <v>0.01</v>
      </c>
      <c r="T44" s="61">
        <v>0.57999999999999996</v>
      </c>
      <c r="U44" s="61">
        <v>0.11</v>
      </c>
      <c r="V44" s="61">
        <v>0.01</v>
      </c>
      <c r="W44" s="46">
        <v>0</v>
      </c>
      <c r="X44" s="46">
        <v>0</v>
      </c>
      <c r="Y44" s="55" t="s">
        <v>76</v>
      </c>
      <c r="Z44" s="42" t="s">
        <v>70</v>
      </c>
      <c r="AA44" s="42" t="s">
        <v>70</v>
      </c>
      <c r="AB44" s="42" t="s">
        <v>70</v>
      </c>
      <c r="AC44" s="42" t="s">
        <v>70</v>
      </c>
      <c r="AD44" s="42" t="s">
        <v>70</v>
      </c>
      <c r="AE44" s="42" t="s">
        <v>70</v>
      </c>
      <c r="AF44" s="42" t="s">
        <v>70</v>
      </c>
      <c r="AG44" s="55" t="s">
        <v>33</v>
      </c>
      <c r="AH44" s="40">
        <v>1325</v>
      </c>
      <c r="AI44" s="64">
        <v>0.02</v>
      </c>
      <c r="AJ44" s="64">
        <v>0.45</v>
      </c>
      <c r="AK44" s="64">
        <v>0.11</v>
      </c>
      <c r="AL44" s="64">
        <v>0.01</v>
      </c>
      <c r="AM44" s="64">
        <v>0.01</v>
      </c>
      <c r="AN44" s="40">
        <v>0</v>
      </c>
      <c r="AO44" s="70" t="s">
        <v>73</v>
      </c>
      <c r="AP44" s="42" t="s">
        <v>70</v>
      </c>
      <c r="AQ44" s="42" t="s">
        <v>70</v>
      </c>
      <c r="AR44" s="42" t="s">
        <v>70</v>
      </c>
      <c r="AS44" s="42" t="s">
        <v>70</v>
      </c>
      <c r="AT44" s="42" t="s">
        <v>70</v>
      </c>
      <c r="AU44" s="42" t="s">
        <v>70</v>
      </c>
      <c r="AV44" s="42" t="s">
        <v>70</v>
      </c>
      <c r="AW44" s="55" t="s">
        <v>33</v>
      </c>
      <c r="AX44" s="40">
        <v>833</v>
      </c>
      <c r="AY44" s="64">
        <v>0.01</v>
      </c>
      <c r="AZ44" s="64">
        <v>0.54</v>
      </c>
      <c r="BA44" s="64">
        <v>0.2</v>
      </c>
      <c r="BB44" s="64">
        <v>0.02</v>
      </c>
      <c r="BC44" s="64">
        <v>0.02</v>
      </c>
      <c r="BD44" s="40">
        <v>0</v>
      </c>
      <c r="BE44" s="55" t="s">
        <v>75</v>
      </c>
      <c r="BF44" s="42" t="s">
        <v>70</v>
      </c>
      <c r="BG44" s="42" t="s">
        <v>70</v>
      </c>
      <c r="BH44" s="42" t="s">
        <v>70</v>
      </c>
      <c r="BI44" s="42" t="s">
        <v>70</v>
      </c>
      <c r="BJ44" s="42" t="s">
        <v>70</v>
      </c>
      <c r="BK44" s="42" t="s">
        <v>70</v>
      </c>
      <c r="BL44" s="42" t="s">
        <v>70</v>
      </c>
      <c r="BM44" s="55" t="s">
        <v>33</v>
      </c>
      <c r="BN44" s="40">
        <v>728</v>
      </c>
      <c r="BO44" s="64">
        <v>0.02</v>
      </c>
      <c r="BP44" s="64">
        <v>0.49</v>
      </c>
      <c r="BQ44" s="64">
        <v>0.15</v>
      </c>
      <c r="BR44" s="64">
        <v>0.01</v>
      </c>
      <c r="BS44" s="40">
        <v>0</v>
      </c>
      <c r="BT44" s="40">
        <v>0</v>
      </c>
      <c r="BU44" s="55" t="s">
        <v>75</v>
      </c>
      <c r="BV44" s="46" t="s">
        <v>70</v>
      </c>
      <c r="BW44" s="46" t="s">
        <v>70</v>
      </c>
      <c r="BX44" s="46" t="s">
        <v>70</v>
      </c>
      <c r="BY44" s="46" t="s">
        <v>70</v>
      </c>
      <c r="BZ44" s="46" t="s">
        <v>70</v>
      </c>
      <c r="CA44" s="46" t="s">
        <v>70</v>
      </c>
      <c r="CB44" s="46" t="s">
        <v>70</v>
      </c>
      <c r="CC44" s="55" t="s">
        <v>33</v>
      </c>
      <c r="CD44" s="42">
        <v>844</v>
      </c>
      <c r="CE44" s="60">
        <v>0.02</v>
      </c>
      <c r="CF44" s="60">
        <v>0.68</v>
      </c>
      <c r="CG44" s="60">
        <v>0.19</v>
      </c>
      <c r="CH44" s="42">
        <v>0</v>
      </c>
      <c r="CI44" s="42">
        <v>0</v>
      </c>
      <c r="CJ44" s="42">
        <v>0</v>
      </c>
      <c r="CK44" s="55" t="s">
        <v>75</v>
      </c>
      <c r="CL44" s="46" t="s">
        <v>70</v>
      </c>
      <c r="CM44" s="46" t="s">
        <v>70</v>
      </c>
      <c r="CN44" s="46" t="s">
        <v>70</v>
      </c>
      <c r="CO44" s="46" t="s">
        <v>70</v>
      </c>
      <c r="CP44" s="46" t="s">
        <v>70</v>
      </c>
      <c r="CQ44" s="46" t="s">
        <v>70</v>
      </c>
      <c r="CR44" s="46" t="s">
        <v>70</v>
      </c>
    </row>
    <row r="45" spans="1:96" ht="12" customHeight="1" x14ac:dyDescent="0.2">
      <c r="A45" s="56" t="s">
        <v>61</v>
      </c>
      <c r="B45" s="42">
        <v>1943</v>
      </c>
      <c r="C45" s="61">
        <v>0.06</v>
      </c>
      <c r="D45" s="61">
        <v>0.88</v>
      </c>
      <c r="E45" s="61">
        <v>0.36</v>
      </c>
      <c r="F45" s="46">
        <v>0</v>
      </c>
      <c r="G45" s="46">
        <v>0</v>
      </c>
      <c r="H45" s="46">
        <v>0</v>
      </c>
      <c r="I45" s="56"/>
      <c r="J45" s="42"/>
      <c r="K45" s="61"/>
      <c r="L45" s="61"/>
      <c r="M45" s="61"/>
      <c r="N45" s="46"/>
      <c r="O45" s="46"/>
      <c r="P45" s="46"/>
      <c r="Q45" s="56" t="s">
        <v>61</v>
      </c>
      <c r="R45" s="42">
        <v>396</v>
      </c>
      <c r="S45" s="61">
        <v>0.01</v>
      </c>
      <c r="T45" s="64">
        <v>0.45</v>
      </c>
      <c r="U45" s="61">
        <v>0.19</v>
      </c>
      <c r="V45" s="61">
        <v>0.01</v>
      </c>
      <c r="W45" s="46">
        <v>0</v>
      </c>
      <c r="X45" s="46">
        <v>0</v>
      </c>
      <c r="Y45" s="70" t="s">
        <v>72</v>
      </c>
      <c r="Z45" s="42" t="s">
        <v>70</v>
      </c>
      <c r="AA45" s="42" t="s">
        <v>70</v>
      </c>
      <c r="AB45" s="42" t="s">
        <v>70</v>
      </c>
      <c r="AC45" s="42" t="s">
        <v>70</v>
      </c>
      <c r="AD45" s="42" t="s">
        <v>70</v>
      </c>
      <c r="AE45" s="42" t="s">
        <v>70</v>
      </c>
      <c r="AF45" s="42" t="s">
        <v>70</v>
      </c>
      <c r="AG45" s="56" t="s">
        <v>34</v>
      </c>
      <c r="AH45" s="40">
        <v>1515</v>
      </c>
      <c r="AI45" s="64">
        <v>0.02</v>
      </c>
      <c r="AJ45" s="64">
        <v>0.43</v>
      </c>
      <c r="AK45" s="64">
        <v>0.2</v>
      </c>
      <c r="AL45" s="40">
        <v>0</v>
      </c>
      <c r="AM45" s="64">
        <v>0.01</v>
      </c>
      <c r="AN45" s="40">
        <v>0</v>
      </c>
      <c r="AO45" s="56" t="s">
        <v>72</v>
      </c>
      <c r="AP45" s="42" t="s">
        <v>70</v>
      </c>
      <c r="AQ45" s="42" t="s">
        <v>70</v>
      </c>
      <c r="AR45" s="42" t="s">
        <v>70</v>
      </c>
      <c r="AS45" s="42" t="s">
        <v>70</v>
      </c>
      <c r="AT45" s="42" t="s">
        <v>70</v>
      </c>
      <c r="AU45" s="42" t="s">
        <v>70</v>
      </c>
      <c r="AV45" s="42" t="s">
        <v>70</v>
      </c>
      <c r="AW45" s="56" t="s">
        <v>34</v>
      </c>
      <c r="AX45" s="40">
        <v>708</v>
      </c>
      <c r="AY45" s="40">
        <v>0</v>
      </c>
      <c r="AZ45" s="64">
        <v>0.45</v>
      </c>
      <c r="BA45" s="64">
        <v>0.2</v>
      </c>
      <c r="BB45" s="64">
        <v>0.01</v>
      </c>
      <c r="BC45" s="40">
        <v>0</v>
      </c>
      <c r="BD45" s="40">
        <v>0</v>
      </c>
      <c r="BE45" s="50" t="s">
        <v>72</v>
      </c>
      <c r="BF45" s="42" t="s">
        <v>70</v>
      </c>
      <c r="BG45" s="42" t="s">
        <v>70</v>
      </c>
      <c r="BH45" s="42" t="s">
        <v>70</v>
      </c>
      <c r="BI45" s="42" t="s">
        <v>70</v>
      </c>
      <c r="BJ45" s="42" t="s">
        <v>70</v>
      </c>
      <c r="BK45" s="42" t="s">
        <v>70</v>
      </c>
      <c r="BL45" s="42" t="s">
        <v>70</v>
      </c>
      <c r="BM45" s="56" t="s">
        <v>34</v>
      </c>
      <c r="BN45" s="40">
        <v>663</v>
      </c>
      <c r="BO45" s="64">
        <v>0.01</v>
      </c>
      <c r="BP45" s="64">
        <v>0.31</v>
      </c>
      <c r="BQ45" s="64">
        <v>0.17</v>
      </c>
      <c r="BR45" s="40">
        <v>0</v>
      </c>
      <c r="BS45" s="40">
        <v>0</v>
      </c>
      <c r="BT45" s="40">
        <v>0</v>
      </c>
      <c r="BU45" s="56" t="s">
        <v>72</v>
      </c>
      <c r="BV45" s="46" t="s">
        <v>70</v>
      </c>
      <c r="BW45" s="46" t="s">
        <v>70</v>
      </c>
      <c r="BX45" s="46" t="s">
        <v>70</v>
      </c>
      <c r="BY45" s="46" t="s">
        <v>70</v>
      </c>
      <c r="BZ45" s="46" t="s">
        <v>70</v>
      </c>
      <c r="CA45" s="46" t="s">
        <v>70</v>
      </c>
      <c r="CB45" s="46" t="s">
        <v>70</v>
      </c>
      <c r="CC45" s="56" t="s">
        <v>34</v>
      </c>
      <c r="CD45" s="42">
        <f>624+311+215</f>
        <v>1150</v>
      </c>
      <c r="CE45" s="60">
        <v>0.03</v>
      </c>
      <c r="CF45" s="60">
        <v>0.8</v>
      </c>
      <c r="CG45" s="60">
        <v>0.38</v>
      </c>
      <c r="CH45" s="60">
        <v>0.01</v>
      </c>
      <c r="CI45" s="42">
        <v>0</v>
      </c>
      <c r="CJ45" s="42">
        <v>0</v>
      </c>
      <c r="CK45" s="56" t="s">
        <v>72</v>
      </c>
      <c r="CL45" s="46" t="s">
        <v>70</v>
      </c>
      <c r="CM45" s="46" t="s">
        <v>70</v>
      </c>
      <c r="CN45" s="46" t="s">
        <v>70</v>
      </c>
      <c r="CO45" s="46" t="s">
        <v>70</v>
      </c>
      <c r="CP45" s="46" t="s">
        <v>70</v>
      </c>
      <c r="CQ45" s="46" t="s">
        <v>70</v>
      </c>
      <c r="CR45" s="46" t="s">
        <v>70</v>
      </c>
    </row>
    <row r="46" spans="1:96" ht="12" customHeight="1" x14ac:dyDescent="0.2">
      <c r="A46" s="44"/>
      <c r="B46" s="42"/>
      <c r="C46" s="46"/>
      <c r="D46" s="46"/>
      <c r="E46" s="46"/>
      <c r="F46" s="46"/>
      <c r="G46" s="46"/>
      <c r="H46" s="46"/>
      <c r="I46" s="44"/>
      <c r="J46" s="42"/>
      <c r="K46" s="46"/>
      <c r="L46" s="46"/>
      <c r="M46" s="46"/>
      <c r="N46" s="46"/>
      <c r="O46" s="46"/>
      <c r="P46" s="46"/>
      <c r="Q46" s="44"/>
      <c r="R46" s="42"/>
      <c r="S46" s="61"/>
      <c r="T46" s="61"/>
      <c r="U46" s="61"/>
      <c r="V46" s="61"/>
      <c r="W46" s="61"/>
      <c r="X46" s="61"/>
      <c r="Y46" s="44"/>
      <c r="Z46" s="42"/>
      <c r="AA46" s="61"/>
      <c r="AB46" s="61"/>
      <c r="AC46" s="61"/>
      <c r="AD46" s="61"/>
      <c r="AE46" s="61"/>
      <c r="AF46" s="61"/>
      <c r="AG46" s="44"/>
      <c r="AH46" s="40"/>
      <c r="AI46" s="40"/>
      <c r="AJ46" s="40"/>
      <c r="AK46" s="40"/>
      <c r="AL46" s="40"/>
      <c r="AM46" s="40"/>
      <c r="AN46" s="40"/>
      <c r="AO46" s="44"/>
      <c r="AP46" s="40"/>
      <c r="AQ46" s="40"/>
      <c r="AR46" s="40"/>
      <c r="AS46" s="40"/>
      <c r="AT46" s="40"/>
      <c r="AU46" s="40"/>
      <c r="AV46" s="40"/>
      <c r="AW46" s="44"/>
      <c r="AX46" s="40"/>
      <c r="AY46" s="40"/>
      <c r="AZ46" s="40"/>
      <c r="BA46" s="40"/>
      <c r="BB46" s="40"/>
      <c r="BC46" s="40"/>
      <c r="BD46" s="40"/>
      <c r="BE46" s="44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6"/>
      <c r="BW46" s="46"/>
      <c r="BX46" s="46"/>
      <c r="BY46" s="46"/>
      <c r="BZ46" s="46"/>
      <c r="CA46" s="46"/>
      <c r="CB46" s="46"/>
      <c r="CC46" s="40"/>
      <c r="CD46" s="42"/>
      <c r="CE46" s="42"/>
      <c r="CF46" s="42"/>
      <c r="CG46" s="42"/>
      <c r="CH46" s="42"/>
      <c r="CI46" s="42"/>
      <c r="CJ46" s="42"/>
      <c r="CK46" s="40"/>
      <c r="CL46" s="46"/>
      <c r="CM46" s="46"/>
      <c r="CN46" s="46"/>
      <c r="CO46" s="46"/>
      <c r="CP46" s="46"/>
      <c r="CQ46" s="46"/>
      <c r="CR46" s="46"/>
    </row>
    <row r="47" spans="1:96" ht="12" customHeight="1" x14ac:dyDescent="0.2">
      <c r="A47" s="54" t="s">
        <v>63</v>
      </c>
      <c r="B47" s="46">
        <f>SUM(B49:B62)</f>
        <v>73131</v>
      </c>
      <c r="C47" s="46">
        <v>31459</v>
      </c>
      <c r="D47" s="46">
        <v>34683</v>
      </c>
      <c r="E47" s="46">
        <v>5625</v>
      </c>
      <c r="F47" s="46">
        <v>583</v>
      </c>
      <c r="G47" s="46">
        <v>663</v>
      </c>
      <c r="H47" s="46">
        <v>118</v>
      </c>
      <c r="I47" s="54" t="s">
        <v>63</v>
      </c>
      <c r="J47" s="46" t="s">
        <v>70</v>
      </c>
      <c r="K47" s="46" t="s">
        <v>70</v>
      </c>
      <c r="L47" s="46" t="s">
        <v>70</v>
      </c>
      <c r="M47" s="46" t="s">
        <v>70</v>
      </c>
      <c r="N47" s="46" t="s">
        <v>70</v>
      </c>
      <c r="O47" s="46" t="s">
        <v>70</v>
      </c>
      <c r="P47" s="46" t="s">
        <v>70</v>
      </c>
      <c r="Q47" s="54" t="s">
        <v>63</v>
      </c>
      <c r="R47" s="46">
        <f>SUM(R49:R62)</f>
        <v>29660</v>
      </c>
      <c r="S47" s="46">
        <v>12568</v>
      </c>
      <c r="T47" s="46">
        <v>15196</v>
      </c>
      <c r="U47" s="46">
        <v>1676</v>
      </c>
      <c r="V47" s="46">
        <v>110</v>
      </c>
      <c r="W47" s="46">
        <v>91</v>
      </c>
      <c r="X47" s="46">
        <v>19</v>
      </c>
      <c r="Y47" s="54" t="s">
        <v>63</v>
      </c>
      <c r="Z47" s="46" t="s">
        <v>70</v>
      </c>
      <c r="AA47" s="46" t="s">
        <v>70</v>
      </c>
      <c r="AB47" s="46" t="s">
        <v>70</v>
      </c>
      <c r="AC47" s="46" t="s">
        <v>70</v>
      </c>
      <c r="AD47" s="46" t="s">
        <v>70</v>
      </c>
      <c r="AE47" s="46" t="s">
        <v>70</v>
      </c>
      <c r="AF47" s="46" t="s">
        <v>70</v>
      </c>
      <c r="AG47" s="54" t="s">
        <v>36</v>
      </c>
      <c r="AH47" s="12">
        <f>SUM(AH49:AH62)</f>
        <v>108604</v>
      </c>
      <c r="AI47" s="12">
        <v>49547</v>
      </c>
      <c r="AJ47" s="12">
        <v>51383</v>
      </c>
      <c r="AK47" s="12">
        <v>6093</v>
      </c>
      <c r="AL47" s="12">
        <v>795</v>
      </c>
      <c r="AM47" s="12">
        <v>581</v>
      </c>
      <c r="AN47" s="12">
        <v>205</v>
      </c>
      <c r="AO47" s="54" t="s">
        <v>36</v>
      </c>
      <c r="AP47" s="46" t="s">
        <v>70</v>
      </c>
      <c r="AQ47" s="46" t="s">
        <v>70</v>
      </c>
      <c r="AR47" s="46" t="s">
        <v>70</v>
      </c>
      <c r="AS47" s="46" t="s">
        <v>70</v>
      </c>
      <c r="AT47" s="46" t="s">
        <v>70</v>
      </c>
      <c r="AU47" s="46" t="s">
        <v>70</v>
      </c>
      <c r="AV47" s="46" t="s">
        <v>70</v>
      </c>
      <c r="AW47" s="54" t="s">
        <v>36</v>
      </c>
      <c r="AX47" s="12">
        <f>SUM(AX49:AX62)</f>
        <v>51912</v>
      </c>
      <c r="AY47" s="12">
        <v>23135</v>
      </c>
      <c r="AZ47" s="12">
        <v>23740</v>
      </c>
      <c r="BA47" s="12">
        <v>3836</v>
      </c>
      <c r="BB47" s="12">
        <v>610</v>
      </c>
      <c r="BC47" s="12">
        <v>505</v>
      </c>
      <c r="BD47" s="12">
        <v>86</v>
      </c>
      <c r="BE47" s="54" t="s">
        <v>36</v>
      </c>
      <c r="BF47" s="46" t="s">
        <v>70</v>
      </c>
      <c r="BG47" s="46" t="s">
        <v>70</v>
      </c>
      <c r="BH47" s="46" t="s">
        <v>70</v>
      </c>
      <c r="BI47" s="46" t="s">
        <v>70</v>
      </c>
      <c r="BJ47" s="46" t="s">
        <v>70</v>
      </c>
      <c r="BK47" s="46" t="s">
        <v>70</v>
      </c>
      <c r="BL47" s="46" t="s">
        <v>70</v>
      </c>
      <c r="BM47" s="54" t="s">
        <v>36</v>
      </c>
      <c r="BN47" s="12">
        <f>SUM(BN49:BN62)</f>
        <v>53591</v>
      </c>
      <c r="BO47" s="12">
        <v>23312</v>
      </c>
      <c r="BP47" s="12">
        <v>26273</v>
      </c>
      <c r="BQ47" s="12">
        <v>3290</v>
      </c>
      <c r="BR47" s="12">
        <v>267</v>
      </c>
      <c r="BS47" s="12">
        <v>376</v>
      </c>
      <c r="BT47" s="12">
        <v>73</v>
      </c>
      <c r="BU47" s="54" t="s">
        <v>36</v>
      </c>
      <c r="BV47" s="46" t="s">
        <v>70</v>
      </c>
      <c r="BW47" s="46" t="s">
        <v>70</v>
      </c>
      <c r="BX47" s="46" t="s">
        <v>70</v>
      </c>
      <c r="BY47" s="46" t="s">
        <v>70</v>
      </c>
      <c r="BZ47" s="46" t="s">
        <v>70</v>
      </c>
      <c r="CA47" s="46" t="s">
        <v>70</v>
      </c>
      <c r="CB47" s="46" t="s">
        <v>70</v>
      </c>
      <c r="CC47" s="54" t="s">
        <v>36</v>
      </c>
      <c r="CD47" s="46">
        <f>SUM(CD49:CD62)</f>
        <v>46390</v>
      </c>
      <c r="CE47" s="46">
        <v>20024</v>
      </c>
      <c r="CF47" s="46">
        <v>21773</v>
      </c>
      <c r="CG47" s="46">
        <v>3931</v>
      </c>
      <c r="CH47" s="46">
        <v>397</v>
      </c>
      <c r="CI47" s="46">
        <v>130</v>
      </c>
      <c r="CJ47" s="46">
        <v>135</v>
      </c>
      <c r="CK47" s="54" t="s">
        <v>36</v>
      </c>
      <c r="CL47" s="46" t="s">
        <v>70</v>
      </c>
      <c r="CM47" s="46" t="s">
        <v>70</v>
      </c>
      <c r="CN47" s="46" t="s">
        <v>70</v>
      </c>
      <c r="CO47" s="46" t="s">
        <v>70</v>
      </c>
      <c r="CP47" s="46" t="s">
        <v>70</v>
      </c>
      <c r="CQ47" s="46" t="s">
        <v>70</v>
      </c>
      <c r="CR47" s="46" t="s">
        <v>70</v>
      </c>
    </row>
    <row r="48" spans="1:96" ht="12" customHeight="1" x14ac:dyDescent="0.2">
      <c r="A48" s="12"/>
      <c r="B48" s="46"/>
      <c r="C48" s="46"/>
      <c r="D48" s="46"/>
      <c r="E48" s="46"/>
      <c r="F48" s="46"/>
      <c r="G48" s="46"/>
      <c r="H48" s="46"/>
      <c r="I48" s="12"/>
      <c r="J48" s="46"/>
      <c r="K48" s="46"/>
      <c r="L48" s="46"/>
      <c r="M48" s="46"/>
      <c r="N48" s="46"/>
      <c r="O48" s="46"/>
      <c r="P48" s="46"/>
      <c r="Q48" s="12"/>
      <c r="R48" s="46"/>
      <c r="S48" s="61"/>
      <c r="T48" s="61"/>
      <c r="U48" s="61"/>
      <c r="V48" s="61"/>
      <c r="W48" s="61"/>
      <c r="X48" s="61"/>
      <c r="Y48" s="12"/>
      <c r="Z48" s="46"/>
      <c r="AA48" s="61"/>
      <c r="AB48" s="61"/>
      <c r="AC48" s="61"/>
      <c r="AD48" s="61"/>
      <c r="AE48" s="61"/>
      <c r="AF48" s="61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46"/>
      <c r="BG48" s="46"/>
      <c r="BH48" s="46"/>
      <c r="BI48" s="46"/>
      <c r="BJ48" s="46"/>
      <c r="BK48" s="46"/>
      <c r="BL48" s="46"/>
      <c r="BM48" s="12"/>
      <c r="BN48" s="12"/>
      <c r="BO48" s="12"/>
      <c r="BP48" s="12"/>
      <c r="BQ48" s="12"/>
      <c r="BR48" s="12"/>
      <c r="BS48" s="12"/>
      <c r="BT48" s="12"/>
      <c r="BU48" s="12"/>
      <c r="BV48" s="46"/>
      <c r="BW48" s="46"/>
      <c r="BX48" s="46"/>
      <c r="BY48" s="46"/>
      <c r="BZ48" s="46"/>
      <c r="CA48" s="46"/>
      <c r="CB48" s="46"/>
      <c r="CC48" s="12"/>
      <c r="CD48" s="46"/>
      <c r="CE48" s="46"/>
      <c r="CF48" s="46"/>
      <c r="CG48" s="46"/>
      <c r="CH48" s="46"/>
      <c r="CI48" s="46"/>
      <c r="CJ48" s="46"/>
      <c r="CK48" s="12"/>
      <c r="CL48" s="46"/>
      <c r="CM48" s="46"/>
      <c r="CN48" s="46"/>
      <c r="CO48" s="46"/>
      <c r="CP48" s="46"/>
      <c r="CQ48" s="46"/>
      <c r="CR48" s="46"/>
    </row>
    <row r="49" spans="1:96" ht="12" customHeight="1" x14ac:dyDescent="0.2">
      <c r="A49" s="55" t="s">
        <v>48</v>
      </c>
      <c r="B49" s="42">
        <v>11504</v>
      </c>
      <c r="C49" s="61">
        <v>7.71</v>
      </c>
      <c r="D49" s="61">
        <v>7.0000000000000007E-2</v>
      </c>
      <c r="E49" s="61">
        <v>0.02</v>
      </c>
      <c r="F49" s="46">
        <v>0</v>
      </c>
      <c r="G49" s="46">
        <v>0</v>
      </c>
      <c r="H49" s="61">
        <v>0.01</v>
      </c>
      <c r="I49" s="50" t="s">
        <v>68</v>
      </c>
      <c r="J49" s="42" t="s">
        <v>70</v>
      </c>
      <c r="K49" s="42" t="s">
        <v>70</v>
      </c>
      <c r="L49" s="42" t="s">
        <v>70</v>
      </c>
      <c r="M49" s="42" t="s">
        <v>70</v>
      </c>
      <c r="N49" s="42" t="s">
        <v>70</v>
      </c>
      <c r="O49" s="42" t="s">
        <v>70</v>
      </c>
      <c r="P49" s="42" t="s">
        <v>70</v>
      </c>
      <c r="Q49" s="55" t="s">
        <v>48</v>
      </c>
      <c r="R49" s="42">
        <v>4953</v>
      </c>
      <c r="S49" s="61">
        <v>8.06</v>
      </c>
      <c r="T49" s="61">
        <v>0.08</v>
      </c>
      <c r="U49" s="61">
        <v>0.01</v>
      </c>
      <c r="V49" s="46">
        <v>0</v>
      </c>
      <c r="W49" s="46">
        <v>0</v>
      </c>
      <c r="X49" s="46">
        <v>0</v>
      </c>
      <c r="Y49" s="56" t="s">
        <v>68</v>
      </c>
      <c r="Z49" s="42" t="s">
        <v>70</v>
      </c>
      <c r="AA49" s="42" t="s">
        <v>70</v>
      </c>
      <c r="AB49" s="42" t="s">
        <v>70</v>
      </c>
      <c r="AC49" s="42" t="s">
        <v>70</v>
      </c>
      <c r="AD49" s="42" t="s">
        <v>70</v>
      </c>
      <c r="AE49" s="42" t="s">
        <v>70</v>
      </c>
      <c r="AF49" s="42" t="s">
        <v>70</v>
      </c>
      <c r="AG49" s="55" t="s">
        <v>21</v>
      </c>
      <c r="AH49" s="40">
        <v>18739</v>
      </c>
      <c r="AI49" s="64">
        <v>8.25</v>
      </c>
      <c r="AJ49" s="64">
        <v>7.0000000000000007E-2</v>
      </c>
      <c r="AK49" s="64">
        <v>0.01</v>
      </c>
      <c r="AL49" s="40">
        <v>0</v>
      </c>
      <c r="AM49" s="40">
        <v>0</v>
      </c>
      <c r="AN49" s="64">
        <v>0.02</v>
      </c>
      <c r="AO49" s="56" t="s">
        <v>68</v>
      </c>
      <c r="AP49" s="42" t="s">
        <v>70</v>
      </c>
      <c r="AQ49" s="42" t="s">
        <v>70</v>
      </c>
      <c r="AR49" s="42" t="s">
        <v>70</v>
      </c>
      <c r="AS49" s="42" t="s">
        <v>70</v>
      </c>
      <c r="AT49" s="42" t="s">
        <v>70</v>
      </c>
      <c r="AU49" s="42" t="s">
        <v>70</v>
      </c>
      <c r="AV49" s="42" t="s">
        <v>70</v>
      </c>
      <c r="AW49" s="55" t="s">
        <v>21</v>
      </c>
      <c r="AX49" s="40">
        <v>9150</v>
      </c>
      <c r="AY49" s="64">
        <v>8.5500000000000007</v>
      </c>
      <c r="AZ49" s="64">
        <v>0.08</v>
      </c>
      <c r="BA49" s="64">
        <v>0.01</v>
      </c>
      <c r="BB49" s="40">
        <v>0</v>
      </c>
      <c r="BC49" s="40">
        <v>0</v>
      </c>
      <c r="BD49" s="64">
        <v>0.01</v>
      </c>
      <c r="BE49" s="56" t="s">
        <v>68</v>
      </c>
      <c r="BF49" s="46" t="s">
        <v>70</v>
      </c>
      <c r="BG49" s="46" t="s">
        <v>70</v>
      </c>
      <c r="BH49" s="46" t="s">
        <v>70</v>
      </c>
      <c r="BI49" s="46" t="s">
        <v>70</v>
      </c>
      <c r="BJ49" s="46" t="s">
        <v>70</v>
      </c>
      <c r="BK49" s="46" t="s">
        <v>70</v>
      </c>
      <c r="BL49" s="46" t="s">
        <v>70</v>
      </c>
      <c r="BM49" s="55" t="s">
        <v>21</v>
      </c>
      <c r="BN49" s="40">
        <v>9120</v>
      </c>
      <c r="BO49" s="64">
        <v>8.27</v>
      </c>
      <c r="BP49" s="64">
        <v>0.06</v>
      </c>
      <c r="BQ49" s="64">
        <v>0.01</v>
      </c>
      <c r="BR49" s="40">
        <v>0</v>
      </c>
      <c r="BS49" s="40">
        <v>0</v>
      </c>
      <c r="BT49" s="40">
        <v>0</v>
      </c>
      <c r="BU49" s="56" t="s">
        <v>68</v>
      </c>
      <c r="BV49" s="46" t="s">
        <v>70</v>
      </c>
      <c r="BW49" s="46" t="s">
        <v>70</v>
      </c>
      <c r="BX49" s="46" t="s">
        <v>70</v>
      </c>
      <c r="BY49" s="46" t="s">
        <v>70</v>
      </c>
      <c r="BZ49" s="46" t="s">
        <v>70</v>
      </c>
      <c r="CA49" s="46" t="s">
        <v>70</v>
      </c>
      <c r="CB49" s="46" t="s">
        <v>70</v>
      </c>
      <c r="CC49" s="55" t="s">
        <v>21</v>
      </c>
      <c r="CD49" s="42">
        <v>7693</v>
      </c>
      <c r="CE49" s="60">
        <v>8.06</v>
      </c>
      <c r="CF49" s="60">
        <v>0.06</v>
      </c>
      <c r="CG49" s="60">
        <v>0.01</v>
      </c>
      <c r="CH49" s="60">
        <v>0.01</v>
      </c>
      <c r="CI49" s="42">
        <v>0</v>
      </c>
      <c r="CJ49" s="60">
        <v>0.03</v>
      </c>
      <c r="CK49" s="56" t="s">
        <v>68</v>
      </c>
      <c r="CL49" s="46" t="s">
        <v>70</v>
      </c>
      <c r="CM49" s="46" t="s">
        <v>70</v>
      </c>
      <c r="CN49" s="46" t="s">
        <v>70</v>
      </c>
      <c r="CO49" s="46" t="s">
        <v>70</v>
      </c>
      <c r="CP49" s="46" t="s">
        <v>70</v>
      </c>
      <c r="CQ49" s="46" t="s">
        <v>70</v>
      </c>
      <c r="CR49" s="46" t="s">
        <v>70</v>
      </c>
    </row>
    <row r="50" spans="1:96" ht="12" customHeight="1" x14ac:dyDescent="0.2">
      <c r="A50" s="55" t="s">
        <v>49</v>
      </c>
      <c r="B50" s="42">
        <v>9899</v>
      </c>
      <c r="C50" s="61">
        <v>6.08</v>
      </c>
      <c r="D50" s="61">
        <v>0.53</v>
      </c>
      <c r="E50" s="61">
        <v>0.02</v>
      </c>
      <c r="F50" s="61">
        <v>0.01</v>
      </c>
      <c r="G50" s="61">
        <v>7.0000000000000007E-2</v>
      </c>
      <c r="H50" s="61">
        <v>0.02</v>
      </c>
      <c r="I50" s="68" t="s">
        <v>50</v>
      </c>
      <c r="J50" s="42" t="s">
        <v>70</v>
      </c>
      <c r="K50" s="42" t="s">
        <v>70</v>
      </c>
      <c r="L50" s="42" t="s">
        <v>70</v>
      </c>
      <c r="M50" s="42" t="s">
        <v>70</v>
      </c>
      <c r="N50" s="42" t="s">
        <v>70</v>
      </c>
      <c r="O50" s="42" t="s">
        <v>70</v>
      </c>
      <c r="P50" s="42" t="s">
        <v>70</v>
      </c>
      <c r="Q50" s="55" t="s">
        <v>49</v>
      </c>
      <c r="R50" s="42">
        <v>4367</v>
      </c>
      <c r="S50" s="61">
        <v>6.37</v>
      </c>
      <c r="T50" s="61">
        <v>0.77</v>
      </c>
      <c r="U50" s="61">
        <v>0.01</v>
      </c>
      <c r="V50" s="46">
        <v>0</v>
      </c>
      <c r="W50" s="61">
        <v>0.02</v>
      </c>
      <c r="X50" s="61">
        <v>1</v>
      </c>
      <c r="Y50" s="55" t="s">
        <v>50</v>
      </c>
      <c r="Z50" s="42" t="s">
        <v>70</v>
      </c>
      <c r="AA50" s="42" t="s">
        <v>70</v>
      </c>
      <c r="AB50" s="42" t="s">
        <v>70</v>
      </c>
      <c r="AC50" s="42" t="s">
        <v>70</v>
      </c>
      <c r="AD50" s="42" t="s">
        <v>70</v>
      </c>
      <c r="AE50" s="42" t="s">
        <v>70</v>
      </c>
      <c r="AF50" s="42" t="s">
        <v>70</v>
      </c>
      <c r="AG50" s="55" t="s">
        <v>22</v>
      </c>
      <c r="AH50" s="40">
        <v>16998</v>
      </c>
      <c r="AI50" s="64">
        <v>6.99</v>
      </c>
      <c r="AJ50" s="64">
        <v>0.51</v>
      </c>
      <c r="AK50" s="64">
        <v>0.01</v>
      </c>
      <c r="AL50" s="40">
        <v>0</v>
      </c>
      <c r="AM50" s="64">
        <v>0.04</v>
      </c>
      <c r="AN50" s="64">
        <v>0.02</v>
      </c>
      <c r="AO50" s="55" t="s">
        <v>23</v>
      </c>
      <c r="AP50" s="42" t="s">
        <v>70</v>
      </c>
      <c r="AQ50" s="42" t="s">
        <v>70</v>
      </c>
      <c r="AR50" s="42" t="s">
        <v>70</v>
      </c>
      <c r="AS50" s="42" t="s">
        <v>70</v>
      </c>
      <c r="AT50" s="42" t="s">
        <v>70</v>
      </c>
      <c r="AU50" s="42" t="s">
        <v>70</v>
      </c>
      <c r="AV50" s="42" t="s">
        <v>70</v>
      </c>
      <c r="AW50" s="55" t="s">
        <v>22</v>
      </c>
      <c r="AX50" s="40">
        <v>7992</v>
      </c>
      <c r="AY50" s="64">
        <v>6.92</v>
      </c>
      <c r="AZ50" s="64">
        <v>0.56999999999999995</v>
      </c>
      <c r="BA50" s="64">
        <v>0.01</v>
      </c>
      <c r="BB50" s="64">
        <v>0.02</v>
      </c>
      <c r="BC50" s="64">
        <v>0.05</v>
      </c>
      <c r="BD50" s="64">
        <v>0.01</v>
      </c>
      <c r="BE50" s="55" t="s">
        <v>23</v>
      </c>
      <c r="BF50" s="46" t="s">
        <v>70</v>
      </c>
      <c r="BG50" s="46" t="s">
        <v>70</v>
      </c>
      <c r="BH50" s="46" t="s">
        <v>70</v>
      </c>
      <c r="BI50" s="46" t="s">
        <v>70</v>
      </c>
      <c r="BJ50" s="46" t="s">
        <v>70</v>
      </c>
      <c r="BK50" s="46" t="s">
        <v>70</v>
      </c>
      <c r="BL50" s="46" t="s">
        <v>70</v>
      </c>
      <c r="BM50" s="55" t="s">
        <v>22</v>
      </c>
      <c r="BN50" s="40">
        <v>8050</v>
      </c>
      <c r="BO50" s="64">
        <v>6.77</v>
      </c>
      <c r="BP50" s="64">
        <v>0.53</v>
      </c>
      <c r="BQ50" s="64">
        <v>0.01</v>
      </c>
      <c r="BR50" s="40">
        <v>0</v>
      </c>
      <c r="BS50" s="64">
        <v>0.04</v>
      </c>
      <c r="BT50" s="64">
        <v>0.02</v>
      </c>
      <c r="BU50" s="55" t="s">
        <v>23</v>
      </c>
      <c r="BV50" s="46" t="s">
        <v>70</v>
      </c>
      <c r="BW50" s="46" t="s">
        <v>70</v>
      </c>
      <c r="BX50" s="46" t="s">
        <v>70</v>
      </c>
      <c r="BY50" s="46" t="s">
        <v>70</v>
      </c>
      <c r="BZ50" s="46" t="s">
        <v>70</v>
      </c>
      <c r="CA50" s="46" t="s">
        <v>70</v>
      </c>
      <c r="CB50" s="46" t="s">
        <v>70</v>
      </c>
      <c r="CC50" s="55" t="s">
        <v>22</v>
      </c>
      <c r="CD50" s="42">
        <v>6535</v>
      </c>
      <c r="CE50" s="60">
        <v>6.32</v>
      </c>
      <c r="CF50" s="60">
        <v>0.56000000000000005</v>
      </c>
      <c r="CG50" s="60">
        <v>0.01</v>
      </c>
      <c r="CH50" s="60">
        <v>0.01</v>
      </c>
      <c r="CI50" s="60">
        <v>0.01</v>
      </c>
      <c r="CJ50" s="60">
        <v>0.03</v>
      </c>
      <c r="CK50" s="55" t="s">
        <v>23</v>
      </c>
      <c r="CL50" s="46" t="s">
        <v>70</v>
      </c>
      <c r="CM50" s="46" t="s">
        <v>70</v>
      </c>
      <c r="CN50" s="46" t="s">
        <v>70</v>
      </c>
      <c r="CO50" s="46" t="s">
        <v>70</v>
      </c>
      <c r="CP50" s="46" t="s">
        <v>70</v>
      </c>
      <c r="CQ50" s="46" t="s">
        <v>70</v>
      </c>
      <c r="CR50" s="46" t="s">
        <v>70</v>
      </c>
    </row>
    <row r="51" spans="1:96" ht="12" customHeight="1" x14ac:dyDescent="0.2">
      <c r="A51" s="55" t="s">
        <v>50</v>
      </c>
      <c r="B51" s="42">
        <v>7771</v>
      </c>
      <c r="C51" s="61">
        <v>3.2</v>
      </c>
      <c r="D51" s="61">
        <v>1.91</v>
      </c>
      <c r="E51" s="61">
        <v>0.04</v>
      </c>
      <c r="F51" s="61">
        <v>0.03</v>
      </c>
      <c r="G51" s="61">
        <v>0.1</v>
      </c>
      <c r="H51" s="61">
        <v>0.01</v>
      </c>
      <c r="I51" s="68" t="s">
        <v>51</v>
      </c>
      <c r="J51" s="42" t="s">
        <v>70</v>
      </c>
      <c r="K51" s="42" t="s">
        <v>70</v>
      </c>
      <c r="L51" s="42" t="s">
        <v>70</v>
      </c>
      <c r="M51" s="42" t="s">
        <v>70</v>
      </c>
      <c r="N51" s="42" t="s">
        <v>70</v>
      </c>
      <c r="O51" s="42" t="s">
        <v>70</v>
      </c>
      <c r="P51" s="42" t="s">
        <v>70</v>
      </c>
      <c r="Q51" s="55" t="s">
        <v>50</v>
      </c>
      <c r="R51" s="42">
        <v>3840</v>
      </c>
      <c r="S51" s="64">
        <v>3.43</v>
      </c>
      <c r="T51" s="61">
        <v>2.81</v>
      </c>
      <c r="U51" s="61">
        <v>0.03</v>
      </c>
      <c r="V51" s="61">
        <v>0.02</v>
      </c>
      <c r="W51" s="61">
        <v>0.03</v>
      </c>
      <c r="X51" s="46">
        <v>0</v>
      </c>
      <c r="Y51" s="55" t="s">
        <v>51</v>
      </c>
      <c r="Z51" s="42" t="s">
        <v>70</v>
      </c>
      <c r="AA51" s="42" t="s">
        <v>70</v>
      </c>
      <c r="AB51" s="42" t="s">
        <v>70</v>
      </c>
      <c r="AC51" s="42" t="s">
        <v>70</v>
      </c>
      <c r="AD51" s="42" t="s">
        <v>70</v>
      </c>
      <c r="AE51" s="42" t="s">
        <v>70</v>
      </c>
      <c r="AF51" s="42" t="s">
        <v>70</v>
      </c>
      <c r="AG51" s="55" t="s">
        <v>23</v>
      </c>
      <c r="AH51" s="40">
        <v>13532</v>
      </c>
      <c r="AI51" s="64">
        <v>3.63</v>
      </c>
      <c r="AJ51" s="64">
        <v>2.31</v>
      </c>
      <c r="AK51" s="64">
        <v>0.02</v>
      </c>
      <c r="AL51" s="64">
        <v>0.02</v>
      </c>
      <c r="AM51" s="64">
        <v>0.04</v>
      </c>
      <c r="AN51" s="64">
        <v>0.01</v>
      </c>
      <c r="AO51" s="55" t="s">
        <v>24</v>
      </c>
      <c r="AP51" s="42" t="s">
        <v>70</v>
      </c>
      <c r="AQ51" s="42" t="s">
        <v>70</v>
      </c>
      <c r="AR51" s="42" t="s">
        <v>70</v>
      </c>
      <c r="AS51" s="42" t="s">
        <v>70</v>
      </c>
      <c r="AT51" s="42" t="s">
        <v>70</v>
      </c>
      <c r="AU51" s="42" t="s">
        <v>70</v>
      </c>
      <c r="AV51" s="42" t="s">
        <v>70</v>
      </c>
      <c r="AW51" s="55" t="s">
        <v>23</v>
      </c>
      <c r="AX51" s="40">
        <v>6362</v>
      </c>
      <c r="AY51" s="64">
        <v>3.66</v>
      </c>
      <c r="AZ51" s="64">
        <v>2.2200000000000002</v>
      </c>
      <c r="BA51" s="64">
        <v>0.02</v>
      </c>
      <c r="BB51" s="64">
        <v>0.03</v>
      </c>
      <c r="BC51" s="64">
        <v>0.08</v>
      </c>
      <c r="BD51" s="64">
        <v>0.01</v>
      </c>
      <c r="BE51" s="55" t="s">
        <v>24</v>
      </c>
      <c r="BF51" s="46" t="s">
        <v>70</v>
      </c>
      <c r="BG51" s="46" t="s">
        <v>70</v>
      </c>
      <c r="BH51" s="46" t="s">
        <v>70</v>
      </c>
      <c r="BI51" s="46" t="s">
        <v>70</v>
      </c>
      <c r="BJ51" s="46" t="s">
        <v>70</v>
      </c>
      <c r="BK51" s="46" t="s">
        <v>70</v>
      </c>
      <c r="BL51" s="46" t="s">
        <v>70</v>
      </c>
      <c r="BM51" s="55" t="s">
        <v>23</v>
      </c>
      <c r="BN51" s="40">
        <v>6850</v>
      </c>
      <c r="BO51" s="64">
        <v>3.69</v>
      </c>
      <c r="BP51" s="64">
        <v>2.44</v>
      </c>
      <c r="BQ51" s="64">
        <v>0.03</v>
      </c>
      <c r="BR51" s="64">
        <v>0.01</v>
      </c>
      <c r="BS51" s="64">
        <v>0.09</v>
      </c>
      <c r="BT51" s="64">
        <v>0.01</v>
      </c>
      <c r="BU51" s="55" t="s">
        <v>24</v>
      </c>
      <c r="BV51" s="46" t="s">
        <v>70</v>
      </c>
      <c r="BW51" s="46" t="s">
        <v>70</v>
      </c>
      <c r="BX51" s="46" t="s">
        <v>70</v>
      </c>
      <c r="BY51" s="46" t="s">
        <v>70</v>
      </c>
      <c r="BZ51" s="46" t="s">
        <v>70</v>
      </c>
      <c r="CA51" s="46" t="s">
        <v>70</v>
      </c>
      <c r="CB51" s="46" t="s">
        <v>70</v>
      </c>
      <c r="CC51" s="55" t="s">
        <v>23</v>
      </c>
      <c r="CD51" s="42">
        <v>5369</v>
      </c>
      <c r="CE51" s="60">
        <v>3.48</v>
      </c>
      <c r="CF51" s="60">
        <v>2.12</v>
      </c>
      <c r="CG51" s="60">
        <v>0.02</v>
      </c>
      <c r="CH51" s="60">
        <v>0.02</v>
      </c>
      <c r="CI51" s="60">
        <v>0.02</v>
      </c>
      <c r="CJ51" s="60">
        <v>0.03</v>
      </c>
      <c r="CK51" s="55" t="s">
        <v>24</v>
      </c>
      <c r="CL51" s="46" t="s">
        <v>70</v>
      </c>
      <c r="CM51" s="46" t="s">
        <v>70</v>
      </c>
      <c r="CN51" s="46" t="s">
        <v>70</v>
      </c>
      <c r="CO51" s="46" t="s">
        <v>70</v>
      </c>
      <c r="CP51" s="46" t="s">
        <v>70</v>
      </c>
      <c r="CQ51" s="46" t="s">
        <v>70</v>
      </c>
      <c r="CR51" s="46" t="s">
        <v>70</v>
      </c>
    </row>
    <row r="52" spans="1:96" ht="12" customHeight="1" x14ac:dyDescent="0.2">
      <c r="A52" s="55" t="s">
        <v>51</v>
      </c>
      <c r="B52" s="42">
        <v>7313</v>
      </c>
      <c r="C52" s="61">
        <v>1.71</v>
      </c>
      <c r="D52" s="61">
        <v>3.06</v>
      </c>
      <c r="E52" s="61">
        <v>0.06</v>
      </c>
      <c r="F52" s="61">
        <v>0.04</v>
      </c>
      <c r="G52" s="61">
        <v>0.08</v>
      </c>
      <c r="H52" s="61">
        <v>0.01</v>
      </c>
      <c r="I52" s="68" t="s">
        <v>52</v>
      </c>
      <c r="J52" s="42" t="s">
        <v>70</v>
      </c>
      <c r="K52" s="42" t="s">
        <v>70</v>
      </c>
      <c r="L52" s="42" t="s">
        <v>70</v>
      </c>
      <c r="M52" s="42" t="s">
        <v>70</v>
      </c>
      <c r="N52" s="42" t="s">
        <v>70</v>
      </c>
      <c r="O52" s="42" t="s">
        <v>70</v>
      </c>
      <c r="P52" s="61"/>
      <c r="Q52" s="55" t="s">
        <v>51</v>
      </c>
      <c r="R52" s="42">
        <v>3378</v>
      </c>
      <c r="S52" s="61">
        <v>1.49</v>
      </c>
      <c r="T52" s="61">
        <v>3.9</v>
      </c>
      <c r="U52" s="61">
        <v>0.09</v>
      </c>
      <c r="V52" s="61">
        <v>0.05</v>
      </c>
      <c r="W52" s="61">
        <v>0.02</v>
      </c>
      <c r="X52" s="46">
        <v>0</v>
      </c>
      <c r="Y52" s="55" t="s">
        <v>52</v>
      </c>
      <c r="Z52" s="42" t="s">
        <v>70</v>
      </c>
      <c r="AA52" s="42" t="s">
        <v>70</v>
      </c>
      <c r="AB52" s="42" t="s">
        <v>70</v>
      </c>
      <c r="AC52" s="42" t="s">
        <v>70</v>
      </c>
      <c r="AD52" s="42" t="s">
        <v>70</v>
      </c>
      <c r="AE52" s="42" t="s">
        <v>70</v>
      </c>
      <c r="AF52" s="42" t="s">
        <v>70</v>
      </c>
      <c r="AG52" s="55" t="s">
        <v>24</v>
      </c>
      <c r="AH52" s="40">
        <v>12468</v>
      </c>
      <c r="AI52" s="64">
        <v>1.56</v>
      </c>
      <c r="AJ52" s="64">
        <v>3.85</v>
      </c>
      <c r="AK52" s="64">
        <v>0.04</v>
      </c>
      <c r="AL52" s="64">
        <v>0.03</v>
      </c>
      <c r="AM52" s="64">
        <v>0.05</v>
      </c>
      <c r="AN52" s="64">
        <v>0.01</v>
      </c>
      <c r="AO52" s="55" t="s">
        <v>25</v>
      </c>
      <c r="AP52" s="42" t="s">
        <v>70</v>
      </c>
      <c r="AQ52" s="42" t="s">
        <v>70</v>
      </c>
      <c r="AR52" s="42" t="s">
        <v>70</v>
      </c>
      <c r="AS52" s="42" t="s">
        <v>70</v>
      </c>
      <c r="AT52" s="42" t="s">
        <v>70</v>
      </c>
      <c r="AU52" s="42" t="s">
        <v>70</v>
      </c>
      <c r="AV52" s="42" t="s">
        <v>70</v>
      </c>
      <c r="AW52" s="55" t="s">
        <v>24</v>
      </c>
      <c r="AX52" s="40">
        <v>5934</v>
      </c>
      <c r="AY52" s="64">
        <v>1.58</v>
      </c>
      <c r="AZ52" s="64">
        <v>3.81</v>
      </c>
      <c r="BA52" s="64">
        <v>0.06</v>
      </c>
      <c r="BB52" s="64">
        <v>0.06</v>
      </c>
      <c r="BC52" s="64">
        <v>0.09</v>
      </c>
      <c r="BD52" s="64">
        <v>0.01</v>
      </c>
      <c r="BE52" s="55" t="s">
        <v>25</v>
      </c>
      <c r="BF52" s="46" t="s">
        <v>70</v>
      </c>
      <c r="BG52" s="46" t="s">
        <v>70</v>
      </c>
      <c r="BH52" s="46" t="s">
        <v>70</v>
      </c>
      <c r="BI52" s="46" t="s">
        <v>70</v>
      </c>
      <c r="BJ52" s="46" t="s">
        <v>70</v>
      </c>
      <c r="BK52" s="46" t="s">
        <v>70</v>
      </c>
      <c r="BL52" s="46" t="s">
        <v>70</v>
      </c>
      <c r="BM52" s="55" t="s">
        <v>24</v>
      </c>
      <c r="BN52" s="40">
        <v>6042</v>
      </c>
      <c r="BO52" s="64">
        <v>1.45</v>
      </c>
      <c r="BP52" s="64">
        <v>3.93</v>
      </c>
      <c r="BQ52" s="64">
        <v>7.0000000000000007E-2</v>
      </c>
      <c r="BR52" s="64">
        <v>0.02</v>
      </c>
      <c r="BS52" s="64">
        <v>0.05</v>
      </c>
      <c r="BT52" s="64">
        <v>0.01</v>
      </c>
      <c r="BU52" s="55" t="s">
        <v>25</v>
      </c>
      <c r="BV52" s="46" t="s">
        <v>70</v>
      </c>
      <c r="BW52" s="46" t="s">
        <v>70</v>
      </c>
      <c r="BX52" s="46" t="s">
        <v>70</v>
      </c>
      <c r="BY52" s="46" t="s">
        <v>70</v>
      </c>
      <c r="BZ52" s="46" t="s">
        <v>70</v>
      </c>
      <c r="CA52" s="46" t="s">
        <v>70</v>
      </c>
      <c r="CB52" s="46" t="s">
        <v>70</v>
      </c>
      <c r="CC52" s="55" t="s">
        <v>24</v>
      </c>
      <c r="CD52" s="42">
        <v>5002</v>
      </c>
      <c r="CE52" s="60">
        <v>1.73</v>
      </c>
      <c r="CF52" s="60">
        <v>3.44</v>
      </c>
      <c r="CG52" s="60">
        <v>0.06</v>
      </c>
      <c r="CH52" s="60">
        <v>0.05</v>
      </c>
      <c r="CI52" s="60">
        <v>0.02</v>
      </c>
      <c r="CJ52" s="60">
        <v>0.01</v>
      </c>
      <c r="CK52" s="55" t="s">
        <v>25</v>
      </c>
      <c r="CL52" s="46" t="s">
        <v>70</v>
      </c>
      <c r="CM52" s="46" t="s">
        <v>70</v>
      </c>
      <c r="CN52" s="46" t="s">
        <v>70</v>
      </c>
      <c r="CO52" s="46" t="s">
        <v>70</v>
      </c>
      <c r="CP52" s="46" t="s">
        <v>70</v>
      </c>
      <c r="CQ52" s="46" t="s">
        <v>70</v>
      </c>
      <c r="CR52" s="46" t="s">
        <v>70</v>
      </c>
    </row>
    <row r="53" spans="1:96" ht="12" customHeight="1" x14ac:dyDescent="0.2">
      <c r="A53" s="55" t="s">
        <v>52</v>
      </c>
      <c r="B53" s="42">
        <v>6488</v>
      </c>
      <c r="C53" s="61">
        <v>0.8</v>
      </c>
      <c r="D53" s="64">
        <v>3.36</v>
      </c>
      <c r="E53" s="61">
        <v>0.11</v>
      </c>
      <c r="F53" s="61">
        <v>7.0000000000000007E-2</v>
      </c>
      <c r="G53" s="61">
        <v>0.05</v>
      </c>
      <c r="H53" s="46">
        <v>0</v>
      </c>
      <c r="I53" s="68" t="s">
        <v>53</v>
      </c>
      <c r="J53" s="42" t="s">
        <v>70</v>
      </c>
      <c r="K53" s="42" t="s">
        <v>70</v>
      </c>
      <c r="L53" s="42" t="s">
        <v>70</v>
      </c>
      <c r="M53" s="42" t="s">
        <v>70</v>
      </c>
      <c r="N53" s="42" t="s">
        <v>70</v>
      </c>
      <c r="O53" s="42" t="s">
        <v>70</v>
      </c>
      <c r="P53" s="42" t="s">
        <v>70</v>
      </c>
      <c r="Q53" s="55" t="s">
        <v>52</v>
      </c>
      <c r="R53" s="42">
        <v>2887</v>
      </c>
      <c r="S53" s="61">
        <v>0.59</v>
      </c>
      <c r="T53" s="61">
        <v>4</v>
      </c>
      <c r="U53" s="61">
        <v>0.14000000000000001</v>
      </c>
      <c r="V53" s="61">
        <v>0.02</v>
      </c>
      <c r="W53" s="61">
        <v>0.01</v>
      </c>
      <c r="X53" s="46">
        <v>0</v>
      </c>
      <c r="Y53" s="55" t="s">
        <v>53</v>
      </c>
      <c r="Z53" s="42" t="s">
        <v>70</v>
      </c>
      <c r="AA53" s="42" t="s">
        <v>70</v>
      </c>
      <c r="AB53" s="42" t="s">
        <v>70</v>
      </c>
      <c r="AC53" s="42" t="s">
        <v>70</v>
      </c>
      <c r="AD53" s="42" t="s">
        <v>70</v>
      </c>
      <c r="AE53" s="42" t="s">
        <v>70</v>
      </c>
      <c r="AF53" s="42" t="s">
        <v>70</v>
      </c>
      <c r="AG53" s="55" t="s">
        <v>25</v>
      </c>
      <c r="AH53" s="40">
        <v>10798</v>
      </c>
      <c r="AI53" s="64">
        <v>0.65</v>
      </c>
      <c r="AJ53" s="64">
        <v>4</v>
      </c>
      <c r="AK53" s="64">
        <v>7.0000000000000007E-2</v>
      </c>
      <c r="AL53" s="64">
        <v>0.05</v>
      </c>
      <c r="AM53" s="64">
        <v>0.03</v>
      </c>
      <c r="AN53" s="64">
        <v>0.01</v>
      </c>
      <c r="AO53" s="55" t="s">
        <v>26</v>
      </c>
      <c r="AP53" s="42" t="s">
        <v>70</v>
      </c>
      <c r="AQ53" s="42" t="s">
        <v>70</v>
      </c>
      <c r="AR53" s="42" t="s">
        <v>70</v>
      </c>
      <c r="AS53" s="42" t="s">
        <v>70</v>
      </c>
      <c r="AT53" s="42" t="s">
        <v>70</v>
      </c>
      <c r="AU53" s="42" t="s">
        <v>70</v>
      </c>
      <c r="AV53" s="42" t="s">
        <v>70</v>
      </c>
      <c r="AW53" s="55" t="s">
        <v>25</v>
      </c>
      <c r="AX53" s="40">
        <v>4583</v>
      </c>
      <c r="AY53" s="64">
        <v>0.54</v>
      </c>
      <c r="AZ53" s="64">
        <v>3.56</v>
      </c>
      <c r="BA53" s="64">
        <v>0.11</v>
      </c>
      <c r="BB53" s="64">
        <v>7.0000000000000007E-2</v>
      </c>
      <c r="BC53" s="64">
        <v>0.06</v>
      </c>
      <c r="BD53" s="64">
        <v>0.01</v>
      </c>
      <c r="BE53" s="55" t="s">
        <v>26</v>
      </c>
      <c r="BF53" s="46" t="s">
        <v>70</v>
      </c>
      <c r="BG53" s="46" t="s">
        <v>70</v>
      </c>
      <c r="BH53" s="46" t="s">
        <v>70</v>
      </c>
      <c r="BI53" s="46" t="s">
        <v>70</v>
      </c>
      <c r="BJ53" s="46" t="s">
        <v>70</v>
      </c>
      <c r="BK53" s="46" t="s">
        <v>70</v>
      </c>
      <c r="BL53" s="46" t="s">
        <v>70</v>
      </c>
      <c r="BM53" s="55" t="s">
        <v>25</v>
      </c>
      <c r="BN53" s="40">
        <v>4939</v>
      </c>
      <c r="BO53" s="64">
        <v>0.53</v>
      </c>
      <c r="BP53" s="64">
        <v>3.79</v>
      </c>
      <c r="BQ53" s="64">
        <v>0.12</v>
      </c>
      <c r="BR53" s="64">
        <v>0.03</v>
      </c>
      <c r="BS53" s="64">
        <v>0.04</v>
      </c>
      <c r="BT53" s="64">
        <v>0.01</v>
      </c>
      <c r="BU53" s="55" t="s">
        <v>26</v>
      </c>
      <c r="BV53" s="46" t="s">
        <v>70</v>
      </c>
      <c r="BW53" s="46" t="s">
        <v>70</v>
      </c>
      <c r="BX53" s="46" t="s">
        <v>70</v>
      </c>
      <c r="BY53" s="46" t="s">
        <v>70</v>
      </c>
      <c r="BZ53" s="46" t="s">
        <v>70</v>
      </c>
      <c r="CA53" s="46" t="s">
        <v>70</v>
      </c>
      <c r="CB53" s="46" t="s">
        <v>70</v>
      </c>
      <c r="CC53" s="55" t="s">
        <v>25</v>
      </c>
      <c r="CD53" s="42">
        <v>4027</v>
      </c>
      <c r="CE53" s="60">
        <v>0.73</v>
      </c>
      <c r="CF53" s="60">
        <v>3.36</v>
      </c>
      <c r="CG53" s="60">
        <v>0.11</v>
      </c>
      <c r="CH53" s="60">
        <v>0.05</v>
      </c>
      <c r="CI53" s="60">
        <v>0.02</v>
      </c>
      <c r="CJ53" s="42">
        <v>0</v>
      </c>
      <c r="CK53" s="55" t="s">
        <v>26</v>
      </c>
      <c r="CL53" s="46" t="s">
        <v>70</v>
      </c>
      <c r="CM53" s="46" t="s">
        <v>70</v>
      </c>
      <c r="CN53" s="46" t="s">
        <v>70</v>
      </c>
      <c r="CO53" s="46" t="s">
        <v>70</v>
      </c>
      <c r="CP53" s="46" t="s">
        <v>70</v>
      </c>
      <c r="CQ53" s="46" t="s">
        <v>70</v>
      </c>
      <c r="CR53" s="46" t="s">
        <v>70</v>
      </c>
    </row>
    <row r="54" spans="1:96" ht="12" customHeight="1" x14ac:dyDescent="0.2">
      <c r="A54" s="55" t="s">
        <v>53</v>
      </c>
      <c r="B54" s="42">
        <v>6103</v>
      </c>
      <c r="C54" s="61">
        <v>0.49</v>
      </c>
      <c r="D54" s="61">
        <v>3.37</v>
      </c>
      <c r="E54" s="61">
        <v>0.16</v>
      </c>
      <c r="F54" s="61">
        <v>7.0000000000000007E-2</v>
      </c>
      <c r="G54" s="61">
        <v>0.05</v>
      </c>
      <c r="H54" s="46">
        <v>0</v>
      </c>
      <c r="I54" s="68" t="s">
        <v>54</v>
      </c>
      <c r="J54" s="42" t="s">
        <v>70</v>
      </c>
      <c r="K54" s="42" t="s">
        <v>70</v>
      </c>
      <c r="L54" s="42" t="s">
        <v>70</v>
      </c>
      <c r="M54" s="42" t="s">
        <v>70</v>
      </c>
      <c r="N54" s="42" t="s">
        <v>70</v>
      </c>
      <c r="O54" s="42" t="s">
        <v>70</v>
      </c>
      <c r="P54" s="42" t="s">
        <v>70</v>
      </c>
      <c r="Q54" s="55" t="s">
        <v>53</v>
      </c>
      <c r="R54" s="42">
        <v>2586</v>
      </c>
      <c r="S54" s="61">
        <v>0.28999999999999998</v>
      </c>
      <c r="T54" s="61">
        <v>3.72</v>
      </c>
      <c r="U54" s="61">
        <v>0.21</v>
      </c>
      <c r="V54" s="61">
        <v>0.03</v>
      </c>
      <c r="W54" s="61">
        <v>0.02</v>
      </c>
      <c r="X54" s="46">
        <v>0</v>
      </c>
      <c r="Y54" s="55" t="s">
        <v>54</v>
      </c>
      <c r="Z54" s="42" t="s">
        <v>70</v>
      </c>
      <c r="AA54" s="42" t="s">
        <v>70</v>
      </c>
      <c r="AB54" s="42" t="s">
        <v>70</v>
      </c>
      <c r="AC54" s="42" t="s">
        <v>70</v>
      </c>
      <c r="AD54" s="42" t="s">
        <v>70</v>
      </c>
      <c r="AE54" s="42" t="s">
        <v>70</v>
      </c>
      <c r="AF54" s="42" t="s">
        <v>70</v>
      </c>
      <c r="AG54" s="55" t="s">
        <v>26</v>
      </c>
      <c r="AH54" s="40">
        <v>9225</v>
      </c>
      <c r="AI54" s="64">
        <v>0.33</v>
      </c>
      <c r="AJ54" s="64">
        <v>3.58</v>
      </c>
      <c r="AK54" s="64">
        <v>0.13</v>
      </c>
      <c r="AL54" s="64">
        <v>0.05</v>
      </c>
      <c r="AM54" s="64">
        <v>0.02</v>
      </c>
      <c r="AN54" s="64">
        <v>0.01</v>
      </c>
      <c r="AO54" s="55" t="s">
        <v>27</v>
      </c>
      <c r="AP54" s="42" t="s">
        <v>70</v>
      </c>
      <c r="AQ54" s="42" t="s">
        <v>70</v>
      </c>
      <c r="AR54" s="42" t="s">
        <v>70</v>
      </c>
      <c r="AS54" s="42" t="s">
        <v>70</v>
      </c>
      <c r="AT54" s="42" t="s">
        <v>70</v>
      </c>
      <c r="AU54" s="42" t="s">
        <v>70</v>
      </c>
      <c r="AV54" s="42" t="s">
        <v>70</v>
      </c>
      <c r="AW54" s="55" t="s">
        <v>26</v>
      </c>
      <c r="AX54" s="40">
        <v>4253</v>
      </c>
      <c r="AY54" s="64">
        <v>0.26</v>
      </c>
      <c r="AZ54" s="64">
        <v>3.45</v>
      </c>
      <c r="BA54" s="64">
        <v>0.2</v>
      </c>
      <c r="BB54" s="64">
        <v>0.06</v>
      </c>
      <c r="BC54" s="64">
        <v>0.05</v>
      </c>
      <c r="BD54" s="40">
        <v>0</v>
      </c>
      <c r="BE54" s="55" t="s">
        <v>27</v>
      </c>
      <c r="BF54" s="46" t="s">
        <v>70</v>
      </c>
      <c r="BG54" s="46" t="s">
        <v>70</v>
      </c>
      <c r="BH54" s="46" t="s">
        <v>70</v>
      </c>
      <c r="BI54" s="46" t="s">
        <v>70</v>
      </c>
      <c r="BJ54" s="46" t="s">
        <v>70</v>
      </c>
      <c r="BK54" s="46" t="s">
        <v>70</v>
      </c>
      <c r="BL54" s="46" t="s">
        <v>70</v>
      </c>
      <c r="BM54" s="55" t="s">
        <v>26</v>
      </c>
      <c r="BN54" s="40">
        <v>4543</v>
      </c>
      <c r="BO54" s="64">
        <v>0.25</v>
      </c>
      <c r="BP54" s="64">
        <v>3.62</v>
      </c>
      <c r="BQ54" s="64">
        <v>0.19</v>
      </c>
      <c r="BR54" s="64">
        <v>0.05</v>
      </c>
      <c r="BS54" s="64">
        <v>0.04</v>
      </c>
      <c r="BT54" s="64">
        <v>0.01</v>
      </c>
      <c r="BU54" s="55" t="s">
        <v>27</v>
      </c>
      <c r="BV54" s="46" t="s">
        <v>70</v>
      </c>
      <c r="BW54" s="46" t="s">
        <v>70</v>
      </c>
      <c r="BX54" s="46" t="s">
        <v>70</v>
      </c>
      <c r="BY54" s="46" t="s">
        <v>70</v>
      </c>
      <c r="BZ54" s="46" t="s">
        <v>70</v>
      </c>
      <c r="CA54" s="46" t="s">
        <v>70</v>
      </c>
      <c r="CB54" s="46" t="s">
        <v>70</v>
      </c>
      <c r="CC54" s="55" t="s">
        <v>26</v>
      </c>
      <c r="CD54" s="42">
        <v>3570</v>
      </c>
      <c r="CE54" s="60">
        <v>0.35</v>
      </c>
      <c r="CF54" s="60">
        <v>3.18</v>
      </c>
      <c r="CG54" s="60">
        <v>0.18</v>
      </c>
      <c r="CH54" s="60">
        <v>0.05</v>
      </c>
      <c r="CI54" s="60">
        <v>0.02</v>
      </c>
      <c r="CJ54" s="60">
        <v>0.01</v>
      </c>
      <c r="CK54" s="55" t="s">
        <v>27</v>
      </c>
      <c r="CL54" s="46" t="s">
        <v>70</v>
      </c>
      <c r="CM54" s="46" t="s">
        <v>70</v>
      </c>
      <c r="CN54" s="46" t="s">
        <v>70</v>
      </c>
      <c r="CO54" s="46" t="s">
        <v>70</v>
      </c>
      <c r="CP54" s="46" t="s">
        <v>70</v>
      </c>
      <c r="CQ54" s="46" t="s">
        <v>70</v>
      </c>
      <c r="CR54" s="46" t="s">
        <v>70</v>
      </c>
    </row>
    <row r="55" spans="1:96" ht="12" customHeight="1" x14ac:dyDescent="0.2">
      <c r="A55" s="55" t="s">
        <v>54</v>
      </c>
      <c r="B55" s="42">
        <v>4774</v>
      </c>
      <c r="C55" s="61">
        <v>0.28999999999999998</v>
      </c>
      <c r="D55" s="61">
        <v>2.64</v>
      </c>
      <c r="E55" s="61">
        <v>0.21</v>
      </c>
      <c r="F55" s="61">
        <v>0.06</v>
      </c>
      <c r="G55" s="61">
        <v>0.04</v>
      </c>
      <c r="H55" s="61">
        <v>0.01</v>
      </c>
      <c r="I55" s="68" t="s">
        <v>55</v>
      </c>
      <c r="J55" s="42" t="s">
        <v>70</v>
      </c>
      <c r="K55" s="42" t="s">
        <v>70</v>
      </c>
      <c r="L55" s="42" t="s">
        <v>70</v>
      </c>
      <c r="M55" s="42" t="s">
        <v>70</v>
      </c>
      <c r="N55" s="42" t="s">
        <v>70</v>
      </c>
      <c r="O55" s="42" t="s">
        <v>70</v>
      </c>
      <c r="P55" s="42" t="s">
        <v>70</v>
      </c>
      <c r="Q55" s="55" t="s">
        <v>54</v>
      </c>
      <c r="R55" s="42">
        <v>1815</v>
      </c>
      <c r="S55" s="61">
        <v>0.13</v>
      </c>
      <c r="T55" s="61">
        <v>2.61</v>
      </c>
      <c r="U55" s="61">
        <v>0.23</v>
      </c>
      <c r="V55" s="61">
        <v>0.02</v>
      </c>
      <c r="W55" s="61">
        <v>0.01</v>
      </c>
      <c r="X55" s="46">
        <v>0</v>
      </c>
      <c r="Y55" s="55" t="s">
        <v>55</v>
      </c>
      <c r="Z55" s="42" t="s">
        <v>70</v>
      </c>
      <c r="AA55" s="42" t="s">
        <v>70</v>
      </c>
      <c r="AB55" s="42" t="s">
        <v>70</v>
      </c>
      <c r="AC55" s="42" t="s">
        <v>70</v>
      </c>
      <c r="AD55" s="42" t="s">
        <v>70</v>
      </c>
      <c r="AE55" s="42" t="s">
        <v>70</v>
      </c>
      <c r="AF55" s="42" t="s">
        <v>70</v>
      </c>
      <c r="AG55" s="55" t="s">
        <v>27</v>
      </c>
      <c r="AH55" s="40">
        <v>6671</v>
      </c>
      <c r="AI55" s="64">
        <v>0.17</v>
      </c>
      <c r="AJ55" s="64">
        <v>2.58</v>
      </c>
      <c r="AK55" s="64">
        <v>0.16</v>
      </c>
      <c r="AL55" s="64">
        <v>0.05</v>
      </c>
      <c r="AM55" s="64">
        <v>0.02</v>
      </c>
      <c r="AN55" s="40">
        <v>0</v>
      </c>
      <c r="AO55" s="55" t="s">
        <v>28</v>
      </c>
      <c r="AP55" s="42" t="s">
        <v>70</v>
      </c>
      <c r="AQ55" s="42" t="s">
        <v>70</v>
      </c>
      <c r="AR55" s="42" t="s">
        <v>70</v>
      </c>
      <c r="AS55" s="42" t="s">
        <v>70</v>
      </c>
      <c r="AT55" s="42" t="s">
        <v>70</v>
      </c>
      <c r="AU55" s="42" t="s">
        <v>70</v>
      </c>
      <c r="AV55" s="42" t="s">
        <v>70</v>
      </c>
      <c r="AW55" s="55" t="s">
        <v>27</v>
      </c>
      <c r="AX55" s="40">
        <v>2993</v>
      </c>
      <c r="AY55" s="64">
        <v>0.11</v>
      </c>
      <c r="AZ55" s="64">
        <v>2.4300000000000002</v>
      </c>
      <c r="BA55" s="64">
        <v>0.19</v>
      </c>
      <c r="BB55" s="64">
        <v>0.06</v>
      </c>
      <c r="BC55" s="64">
        <v>0.04</v>
      </c>
      <c r="BD55" s="64">
        <v>0.01</v>
      </c>
      <c r="BE55" s="55" t="s">
        <v>28</v>
      </c>
      <c r="BF55" s="46" t="s">
        <v>70</v>
      </c>
      <c r="BG55" s="46" t="s">
        <v>70</v>
      </c>
      <c r="BH55" s="46" t="s">
        <v>70</v>
      </c>
      <c r="BI55" s="46" t="s">
        <v>70</v>
      </c>
      <c r="BJ55" s="46" t="s">
        <v>70</v>
      </c>
      <c r="BK55" s="46" t="s">
        <v>70</v>
      </c>
      <c r="BL55" s="46" t="s">
        <v>70</v>
      </c>
      <c r="BM55" s="55" t="s">
        <v>27</v>
      </c>
      <c r="BN55" s="40">
        <v>3190</v>
      </c>
      <c r="BO55" s="64">
        <v>0.12</v>
      </c>
      <c r="BP55" s="64">
        <v>2.5499999999999998</v>
      </c>
      <c r="BQ55" s="64">
        <v>0.21</v>
      </c>
      <c r="BR55" s="64">
        <v>0.02</v>
      </c>
      <c r="BS55" s="64">
        <v>0.02</v>
      </c>
      <c r="BT55" s="40">
        <v>0</v>
      </c>
      <c r="BU55" s="55" t="s">
        <v>28</v>
      </c>
      <c r="BV55" s="46" t="s">
        <v>70</v>
      </c>
      <c r="BW55" s="46" t="s">
        <v>70</v>
      </c>
      <c r="BX55" s="46" t="s">
        <v>70</v>
      </c>
      <c r="BY55" s="46" t="s">
        <v>70</v>
      </c>
      <c r="BZ55" s="46" t="s">
        <v>70</v>
      </c>
      <c r="CA55" s="46" t="s">
        <v>70</v>
      </c>
      <c r="CB55" s="46" t="s">
        <v>70</v>
      </c>
      <c r="CC55" s="55" t="s">
        <v>27</v>
      </c>
      <c r="CD55" s="42">
        <v>2614</v>
      </c>
      <c r="CE55" s="60">
        <v>0.18</v>
      </c>
      <c r="CF55" s="60">
        <v>2.3199999999999998</v>
      </c>
      <c r="CG55" s="60">
        <v>0.2</v>
      </c>
      <c r="CH55" s="60">
        <v>0.06</v>
      </c>
      <c r="CI55" s="60">
        <v>0.02</v>
      </c>
      <c r="CJ55" s="60">
        <v>0.01</v>
      </c>
      <c r="CK55" s="55" t="s">
        <v>28</v>
      </c>
      <c r="CL55" s="46" t="s">
        <v>70</v>
      </c>
      <c r="CM55" s="46" t="s">
        <v>70</v>
      </c>
      <c r="CN55" s="46" t="s">
        <v>70</v>
      </c>
      <c r="CO55" s="46" t="s">
        <v>70</v>
      </c>
      <c r="CP55" s="46" t="s">
        <v>70</v>
      </c>
      <c r="CQ55" s="46" t="s">
        <v>70</v>
      </c>
      <c r="CR55" s="46" t="s">
        <v>70</v>
      </c>
    </row>
    <row r="56" spans="1:96" ht="12" customHeight="1" x14ac:dyDescent="0.2">
      <c r="A56" s="55" t="s">
        <v>55</v>
      </c>
      <c r="B56" s="42">
        <v>3995</v>
      </c>
      <c r="C56" s="61">
        <v>0.25</v>
      </c>
      <c r="D56" s="61">
        <v>2.14</v>
      </c>
      <c r="E56" s="61">
        <v>0.26</v>
      </c>
      <c r="F56" s="61">
        <v>0.04</v>
      </c>
      <c r="G56" s="61">
        <v>0.02</v>
      </c>
      <c r="H56" s="46">
        <v>0</v>
      </c>
      <c r="I56" s="68" t="s">
        <v>56</v>
      </c>
      <c r="J56" s="42" t="s">
        <v>70</v>
      </c>
      <c r="K56" s="42" t="s">
        <v>70</v>
      </c>
      <c r="L56" s="42" t="s">
        <v>70</v>
      </c>
      <c r="M56" s="42" t="s">
        <v>70</v>
      </c>
      <c r="N56" s="42" t="s">
        <v>70</v>
      </c>
      <c r="O56" s="42" t="s">
        <v>70</v>
      </c>
      <c r="P56" s="42" t="s">
        <v>70</v>
      </c>
      <c r="Q56" s="55" t="s">
        <v>55</v>
      </c>
      <c r="R56" s="42">
        <v>1480</v>
      </c>
      <c r="S56" s="61">
        <v>0.09</v>
      </c>
      <c r="T56" s="61">
        <v>2.09</v>
      </c>
      <c r="U56" s="61">
        <v>0.24</v>
      </c>
      <c r="V56" s="61">
        <v>0.01</v>
      </c>
      <c r="W56" s="46">
        <v>0</v>
      </c>
      <c r="X56" s="46">
        <v>0</v>
      </c>
      <c r="Y56" s="55" t="s">
        <v>56</v>
      </c>
      <c r="Z56" s="42" t="s">
        <v>70</v>
      </c>
      <c r="AA56" s="42" t="s">
        <v>70</v>
      </c>
      <c r="AB56" s="42" t="s">
        <v>70</v>
      </c>
      <c r="AC56" s="42" t="s">
        <v>70</v>
      </c>
      <c r="AD56" s="42" t="s">
        <v>70</v>
      </c>
      <c r="AE56" s="42" t="s">
        <v>70</v>
      </c>
      <c r="AF56" s="42" t="s">
        <v>70</v>
      </c>
      <c r="AG56" s="55" t="s">
        <v>28</v>
      </c>
      <c r="AH56" s="40">
        <v>5286</v>
      </c>
      <c r="AI56" s="64">
        <v>0.14000000000000001</v>
      </c>
      <c r="AJ56" s="64">
        <v>1.96</v>
      </c>
      <c r="AK56" s="64">
        <v>0.19</v>
      </c>
      <c r="AL56" s="64">
        <v>0.04</v>
      </c>
      <c r="AM56" s="64">
        <v>0.02</v>
      </c>
      <c r="AN56" s="40">
        <v>0</v>
      </c>
      <c r="AO56" s="55" t="s">
        <v>29</v>
      </c>
      <c r="AP56" s="42" t="s">
        <v>70</v>
      </c>
      <c r="AQ56" s="42" t="s">
        <v>70</v>
      </c>
      <c r="AR56" s="42" t="s">
        <v>70</v>
      </c>
      <c r="AS56" s="42" t="s">
        <v>70</v>
      </c>
      <c r="AT56" s="42" t="s">
        <v>70</v>
      </c>
      <c r="AU56" s="42" t="s">
        <v>70</v>
      </c>
      <c r="AV56" s="42" t="s">
        <v>70</v>
      </c>
      <c r="AW56" s="55" t="s">
        <v>28</v>
      </c>
      <c r="AX56" s="40">
        <v>2351</v>
      </c>
      <c r="AY56" s="64">
        <v>0.08</v>
      </c>
      <c r="AZ56" s="64">
        <v>1.8</v>
      </c>
      <c r="BA56" s="64">
        <v>0.25</v>
      </c>
      <c r="BB56" s="64">
        <v>0.05</v>
      </c>
      <c r="BC56" s="64">
        <v>0.03</v>
      </c>
      <c r="BD56" s="64">
        <v>0.01</v>
      </c>
      <c r="BE56" s="55" t="s">
        <v>29</v>
      </c>
      <c r="BF56" s="46" t="s">
        <v>70</v>
      </c>
      <c r="BG56" s="46" t="s">
        <v>70</v>
      </c>
      <c r="BH56" s="46" t="s">
        <v>70</v>
      </c>
      <c r="BI56" s="46" t="s">
        <v>70</v>
      </c>
      <c r="BJ56" s="46" t="s">
        <v>70</v>
      </c>
      <c r="BK56" s="46" t="s">
        <v>70</v>
      </c>
      <c r="BL56" s="46" t="s">
        <v>70</v>
      </c>
      <c r="BM56" s="55" t="s">
        <v>28</v>
      </c>
      <c r="BN56" s="40">
        <v>2855</v>
      </c>
      <c r="BO56" s="64">
        <v>0.09</v>
      </c>
      <c r="BP56" s="64">
        <v>2.25</v>
      </c>
      <c r="BQ56" s="64">
        <v>0.23</v>
      </c>
      <c r="BR56" s="64">
        <v>0.02</v>
      </c>
      <c r="BS56" s="64">
        <v>0.02</v>
      </c>
      <c r="BT56" s="40">
        <v>0</v>
      </c>
      <c r="BU56" s="55" t="s">
        <v>29</v>
      </c>
      <c r="BV56" s="46" t="s">
        <v>70</v>
      </c>
      <c r="BW56" s="46" t="s">
        <v>70</v>
      </c>
      <c r="BX56" s="46" t="s">
        <v>70</v>
      </c>
      <c r="BY56" s="46" t="s">
        <v>70</v>
      </c>
      <c r="BZ56" s="46" t="s">
        <v>70</v>
      </c>
      <c r="CA56" s="46" t="s">
        <v>70</v>
      </c>
      <c r="CB56" s="46" t="s">
        <v>70</v>
      </c>
      <c r="CC56" s="55" t="s">
        <v>28</v>
      </c>
      <c r="CD56" s="42">
        <v>2320</v>
      </c>
      <c r="CE56" s="60">
        <v>0.12</v>
      </c>
      <c r="CF56" s="60">
        <v>2.0499999999999998</v>
      </c>
      <c r="CG56" s="60">
        <v>0.25</v>
      </c>
      <c r="CH56" s="60">
        <v>0.04</v>
      </c>
      <c r="CI56" s="60">
        <v>0.01</v>
      </c>
      <c r="CJ56" s="42">
        <v>0</v>
      </c>
      <c r="CK56" s="55" t="s">
        <v>29</v>
      </c>
      <c r="CL56" s="46" t="s">
        <v>70</v>
      </c>
      <c r="CM56" s="46" t="s">
        <v>70</v>
      </c>
      <c r="CN56" s="46" t="s">
        <v>70</v>
      </c>
      <c r="CO56" s="46" t="s">
        <v>70</v>
      </c>
      <c r="CP56" s="46" t="s">
        <v>70</v>
      </c>
      <c r="CQ56" s="46" t="s">
        <v>70</v>
      </c>
      <c r="CR56" s="46" t="s">
        <v>70</v>
      </c>
    </row>
    <row r="57" spans="1:96" ht="12" customHeight="1" x14ac:dyDescent="0.2">
      <c r="A57" s="55" t="s">
        <v>56</v>
      </c>
      <c r="B57" s="37">
        <v>3141</v>
      </c>
      <c r="C57" s="61">
        <v>0.16</v>
      </c>
      <c r="D57" s="61">
        <v>1.63</v>
      </c>
      <c r="E57" s="61">
        <v>0.31</v>
      </c>
      <c r="F57" s="61">
        <v>0.02</v>
      </c>
      <c r="G57" s="61">
        <v>0.01</v>
      </c>
      <c r="H57" s="46">
        <v>0</v>
      </c>
      <c r="I57" s="55"/>
      <c r="K57" s="61"/>
      <c r="L57" s="61"/>
      <c r="M57" s="61"/>
      <c r="N57" s="61"/>
      <c r="O57" s="61"/>
      <c r="P57" s="46"/>
      <c r="Q57" s="55" t="s">
        <v>56</v>
      </c>
      <c r="R57" s="37">
        <v>1177</v>
      </c>
      <c r="S57" s="61">
        <v>0.09</v>
      </c>
      <c r="T57" s="61">
        <v>1.52</v>
      </c>
      <c r="U57" s="61">
        <v>0.31</v>
      </c>
      <c r="V57" s="61">
        <v>0.01</v>
      </c>
      <c r="W57" s="61">
        <v>0.01</v>
      </c>
      <c r="X57" s="46">
        <v>0</v>
      </c>
      <c r="Y57" s="55" t="s">
        <v>57</v>
      </c>
      <c r="Z57" s="42" t="s">
        <v>70</v>
      </c>
      <c r="AA57" s="42" t="s">
        <v>70</v>
      </c>
      <c r="AB57" s="42" t="s">
        <v>70</v>
      </c>
      <c r="AC57" s="42" t="s">
        <v>70</v>
      </c>
      <c r="AD57" s="42" t="s">
        <v>70</v>
      </c>
      <c r="AE57" s="42" t="s">
        <v>70</v>
      </c>
      <c r="AF57" s="42" t="s">
        <v>70</v>
      </c>
      <c r="AG57" s="55" t="s">
        <v>29</v>
      </c>
      <c r="AH57" s="40">
        <v>4044</v>
      </c>
      <c r="AI57" s="64">
        <v>0.1</v>
      </c>
      <c r="AJ57" s="64">
        <v>1.41</v>
      </c>
      <c r="AK57" s="64">
        <v>0.24</v>
      </c>
      <c r="AL57" s="64">
        <v>0.04</v>
      </c>
      <c r="AM57" s="64">
        <v>0.01</v>
      </c>
      <c r="AN57" s="40">
        <v>0</v>
      </c>
      <c r="AO57" s="55" t="s">
        <v>30</v>
      </c>
      <c r="AP57" s="42" t="s">
        <v>70</v>
      </c>
      <c r="AQ57" s="42" t="s">
        <v>70</v>
      </c>
      <c r="AR57" s="42" t="s">
        <v>70</v>
      </c>
      <c r="AS57" s="42" t="s">
        <v>70</v>
      </c>
      <c r="AT57" s="42" t="s">
        <v>70</v>
      </c>
      <c r="AU57" s="42" t="s">
        <v>70</v>
      </c>
      <c r="AV57" s="42" t="s">
        <v>70</v>
      </c>
      <c r="AW57" s="55" t="s">
        <v>29</v>
      </c>
      <c r="AX57" s="40">
        <v>1827</v>
      </c>
      <c r="AY57" s="64">
        <v>0.04</v>
      </c>
      <c r="AZ57" s="64">
        <v>1.34</v>
      </c>
      <c r="BA57" s="64">
        <v>0.27</v>
      </c>
      <c r="BB57" s="64">
        <v>0.04</v>
      </c>
      <c r="BC57" s="64">
        <v>0.03</v>
      </c>
      <c r="BD57" s="64">
        <v>3</v>
      </c>
      <c r="BE57" s="55" t="s">
        <v>30</v>
      </c>
      <c r="BF57" s="46" t="s">
        <v>70</v>
      </c>
      <c r="BG57" s="46" t="s">
        <v>70</v>
      </c>
      <c r="BH57" s="46" t="s">
        <v>70</v>
      </c>
      <c r="BI57" s="46" t="s">
        <v>70</v>
      </c>
      <c r="BJ57" s="46" t="s">
        <v>70</v>
      </c>
      <c r="BK57" s="46" t="s">
        <v>70</v>
      </c>
      <c r="BL57" s="46" t="s">
        <v>70</v>
      </c>
      <c r="BM57" s="55" t="s">
        <v>29</v>
      </c>
      <c r="BN57" s="40">
        <v>2176</v>
      </c>
      <c r="BO57" s="64">
        <v>0.04</v>
      </c>
      <c r="BP57" s="64">
        <v>1.6</v>
      </c>
      <c r="BQ57" s="64">
        <v>0.3</v>
      </c>
      <c r="BR57" s="64">
        <v>0.02</v>
      </c>
      <c r="BS57" s="64">
        <v>0.02</v>
      </c>
      <c r="BT57" s="40">
        <v>0</v>
      </c>
      <c r="BU57" s="55" t="s">
        <v>30</v>
      </c>
      <c r="BV57" s="46" t="s">
        <v>70</v>
      </c>
      <c r="BW57" s="46" t="s">
        <v>70</v>
      </c>
      <c r="BX57" s="46" t="s">
        <v>70</v>
      </c>
      <c r="BY57" s="46" t="s">
        <v>70</v>
      </c>
      <c r="BZ57" s="46" t="s">
        <v>70</v>
      </c>
      <c r="CA57" s="46" t="s">
        <v>70</v>
      </c>
      <c r="CB57" s="46" t="s">
        <v>70</v>
      </c>
      <c r="CC57" s="55" t="s">
        <v>29</v>
      </c>
      <c r="CD57" s="42">
        <v>1954</v>
      </c>
      <c r="CE57" s="60">
        <v>7.0000000000000007E-2</v>
      </c>
      <c r="CF57" s="60" t="s">
        <v>66</v>
      </c>
      <c r="CG57" s="60">
        <v>0.34</v>
      </c>
      <c r="CH57" s="60">
        <v>0.04</v>
      </c>
      <c r="CI57" s="60">
        <v>0.01</v>
      </c>
      <c r="CJ57" s="42">
        <v>0</v>
      </c>
      <c r="CK57" s="55" t="s">
        <v>30</v>
      </c>
      <c r="CL57" s="46" t="s">
        <v>70</v>
      </c>
      <c r="CM57" s="46" t="s">
        <v>70</v>
      </c>
      <c r="CN57" s="46" t="s">
        <v>70</v>
      </c>
      <c r="CO57" s="46" t="s">
        <v>70</v>
      </c>
      <c r="CP57" s="46" t="s">
        <v>70</v>
      </c>
      <c r="CQ57" s="46" t="s">
        <v>70</v>
      </c>
      <c r="CR57" s="46" t="s">
        <v>70</v>
      </c>
    </row>
    <row r="58" spans="1:96" ht="12" customHeight="1" x14ac:dyDescent="0.2">
      <c r="A58" s="55" t="s">
        <v>57</v>
      </c>
      <c r="B58" s="42">
        <v>3150</v>
      </c>
      <c r="C58" s="61">
        <v>0.13</v>
      </c>
      <c r="D58" s="61">
        <v>1.58</v>
      </c>
      <c r="E58" s="61">
        <v>0.39</v>
      </c>
      <c r="F58" s="61">
        <v>0.02</v>
      </c>
      <c r="G58" s="61">
        <v>0.01</v>
      </c>
      <c r="H58" s="46">
        <v>0</v>
      </c>
      <c r="I58" s="55"/>
      <c r="J58" s="42"/>
      <c r="K58" s="61"/>
      <c r="L58" s="61"/>
      <c r="M58" s="61"/>
      <c r="N58" s="61"/>
      <c r="O58" s="61"/>
      <c r="P58" s="46"/>
      <c r="Q58" s="55" t="s">
        <v>57</v>
      </c>
      <c r="R58" s="42">
        <v>1019</v>
      </c>
      <c r="S58" s="61">
        <v>0.05</v>
      </c>
      <c r="T58" s="61">
        <v>1.32</v>
      </c>
      <c r="U58" s="61">
        <v>0.3</v>
      </c>
      <c r="V58" s="61">
        <v>0.01</v>
      </c>
      <c r="W58" s="46">
        <v>0</v>
      </c>
      <c r="X58" s="46">
        <v>0</v>
      </c>
      <c r="Y58" s="55" t="s">
        <v>58</v>
      </c>
      <c r="Z58" s="42" t="s">
        <v>70</v>
      </c>
      <c r="AA58" s="42" t="s">
        <v>70</v>
      </c>
      <c r="AB58" s="42" t="s">
        <v>70</v>
      </c>
      <c r="AC58" s="42" t="s">
        <v>70</v>
      </c>
      <c r="AD58" s="42" t="s">
        <v>70</v>
      </c>
      <c r="AE58" s="42" t="s">
        <v>70</v>
      </c>
      <c r="AF58" s="42" t="s">
        <v>70</v>
      </c>
      <c r="AG58" s="55" t="s">
        <v>30</v>
      </c>
      <c r="AH58" s="40">
        <v>3386</v>
      </c>
      <c r="AI58" s="64">
        <v>0.09</v>
      </c>
      <c r="AJ58" s="64">
        <v>1.07</v>
      </c>
      <c r="AK58" s="64">
        <v>0.31</v>
      </c>
      <c r="AL58" s="64">
        <v>0.02</v>
      </c>
      <c r="AM58" s="64">
        <v>0.01</v>
      </c>
      <c r="AN58" s="40">
        <v>0</v>
      </c>
      <c r="AO58" s="55" t="s">
        <v>31</v>
      </c>
      <c r="AP58" s="42" t="s">
        <v>70</v>
      </c>
      <c r="AQ58" s="42" t="s">
        <v>70</v>
      </c>
      <c r="AR58" s="42" t="s">
        <v>70</v>
      </c>
      <c r="AS58" s="42" t="s">
        <v>70</v>
      </c>
      <c r="AT58" s="42" t="s">
        <v>70</v>
      </c>
      <c r="AU58" s="42" t="s">
        <v>70</v>
      </c>
      <c r="AV58" s="42" t="s">
        <v>70</v>
      </c>
      <c r="AW58" s="55" t="s">
        <v>30</v>
      </c>
      <c r="AX58" s="40">
        <v>1723</v>
      </c>
      <c r="AY58" s="64">
        <v>0.03</v>
      </c>
      <c r="AZ58" s="64">
        <v>1.17</v>
      </c>
      <c r="BA58" s="64">
        <v>0.38</v>
      </c>
      <c r="BB58" s="64">
        <v>0.05</v>
      </c>
      <c r="BC58" s="64">
        <v>0.02</v>
      </c>
      <c r="BD58" s="64">
        <v>1</v>
      </c>
      <c r="BE58" s="55" t="s">
        <v>31</v>
      </c>
      <c r="BF58" s="46" t="s">
        <v>70</v>
      </c>
      <c r="BG58" s="46" t="s">
        <v>70</v>
      </c>
      <c r="BH58" s="46" t="s">
        <v>70</v>
      </c>
      <c r="BI58" s="46" t="s">
        <v>70</v>
      </c>
      <c r="BJ58" s="46" t="s">
        <v>70</v>
      </c>
      <c r="BK58" s="46" t="s">
        <v>70</v>
      </c>
      <c r="BL58" s="46" t="s">
        <v>70</v>
      </c>
      <c r="BM58" s="55" t="s">
        <v>30</v>
      </c>
      <c r="BN58" s="40">
        <v>1908</v>
      </c>
      <c r="BO58" s="64">
        <v>0.04</v>
      </c>
      <c r="BP58" s="64">
        <v>1.33</v>
      </c>
      <c r="BQ58" s="64">
        <v>0.35</v>
      </c>
      <c r="BR58" s="64">
        <v>0.02</v>
      </c>
      <c r="BS58" s="64">
        <v>0.01</v>
      </c>
      <c r="BT58" s="40">
        <v>0</v>
      </c>
      <c r="BU58" s="55" t="s">
        <v>31</v>
      </c>
      <c r="BV58" s="46" t="s">
        <v>70</v>
      </c>
      <c r="BW58" s="46" t="s">
        <v>70</v>
      </c>
      <c r="BX58" s="46" t="s">
        <v>70</v>
      </c>
      <c r="BY58" s="46" t="s">
        <v>70</v>
      </c>
      <c r="BZ58" s="46" t="s">
        <v>70</v>
      </c>
      <c r="CA58" s="46" t="s">
        <v>70</v>
      </c>
      <c r="CB58" s="46" t="s">
        <v>70</v>
      </c>
      <c r="CC58" s="55" t="s">
        <v>30</v>
      </c>
      <c r="CD58" s="42">
        <v>1825</v>
      </c>
      <c r="CE58" s="60">
        <v>0.06</v>
      </c>
      <c r="CF58" s="60">
        <v>1.41</v>
      </c>
      <c r="CG58" s="60">
        <v>0.42</v>
      </c>
      <c r="CH58" s="60">
        <v>0.03</v>
      </c>
      <c r="CI58" s="60">
        <v>0.01</v>
      </c>
      <c r="CJ58" s="42">
        <v>0</v>
      </c>
      <c r="CK58" s="55" t="s">
        <v>31</v>
      </c>
      <c r="CL58" s="46" t="s">
        <v>70</v>
      </c>
      <c r="CM58" s="46" t="s">
        <v>70</v>
      </c>
      <c r="CN58" s="46" t="s">
        <v>70</v>
      </c>
      <c r="CO58" s="46" t="s">
        <v>70</v>
      </c>
      <c r="CP58" s="46" t="s">
        <v>70</v>
      </c>
      <c r="CQ58" s="46" t="s">
        <v>70</v>
      </c>
      <c r="CR58" s="46" t="s">
        <v>70</v>
      </c>
    </row>
    <row r="59" spans="1:96" ht="12" customHeight="1" x14ac:dyDescent="0.2">
      <c r="A59" s="55" t="s">
        <v>58</v>
      </c>
      <c r="B59" s="42">
        <v>2618</v>
      </c>
      <c r="C59" s="61">
        <v>0.12</v>
      </c>
      <c r="D59" s="61">
        <v>1.19</v>
      </c>
      <c r="E59" s="61">
        <v>0.45</v>
      </c>
      <c r="F59" s="61">
        <v>0.02</v>
      </c>
      <c r="G59" s="61">
        <v>0.01</v>
      </c>
      <c r="H59" s="46">
        <v>0</v>
      </c>
      <c r="I59" s="55"/>
      <c r="J59" s="42"/>
      <c r="K59" s="61"/>
      <c r="L59" s="61"/>
      <c r="M59" s="61"/>
      <c r="N59" s="61"/>
      <c r="O59" s="61"/>
      <c r="P59" s="46"/>
      <c r="Q59" s="55" t="s">
        <v>58</v>
      </c>
      <c r="R59" s="42">
        <v>862</v>
      </c>
      <c r="S59" s="61">
        <v>0.04</v>
      </c>
      <c r="T59" s="61">
        <v>1.02</v>
      </c>
      <c r="U59" s="61">
        <v>0.35</v>
      </c>
      <c r="V59" s="61">
        <v>0.01</v>
      </c>
      <c r="W59" s="61">
        <v>0.01</v>
      </c>
      <c r="X59" s="46">
        <v>0</v>
      </c>
      <c r="Y59" s="55" t="s">
        <v>59</v>
      </c>
      <c r="Z59" s="42" t="s">
        <v>70</v>
      </c>
      <c r="AA59" s="42" t="s">
        <v>70</v>
      </c>
      <c r="AB59" s="42" t="s">
        <v>70</v>
      </c>
      <c r="AC59" s="42" t="s">
        <v>70</v>
      </c>
      <c r="AD59" s="42" t="s">
        <v>70</v>
      </c>
      <c r="AE59" s="42" t="s">
        <v>70</v>
      </c>
      <c r="AF59" s="42" t="s">
        <v>70</v>
      </c>
      <c r="AG59" s="55" t="s">
        <v>31</v>
      </c>
      <c r="AH59" s="40">
        <v>2772</v>
      </c>
      <c r="AI59" s="64">
        <v>0.06</v>
      </c>
      <c r="AJ59" s="64">
        <v>0.73</v>
      </c>
      <c r="AK59" s="64">
        <v>0.41</v>
      </c>
      <c r="AL59" s="64">
        <v>0.01</v>
      </c>
      <c r="AM59" s="64">
        <v>0.01</v>
      </c>
      <c r="AN59" s="40">
        <v>0</v>
      </c>
      <c r="AO59" s="55" t="s">
        <v>32</v>
      </c>
      <c r="AP59" s="42" t="s">
        <v>70</v>
      </c>
      <c r="AQ59" s="42" t="s">
        <v>70</v>
      </c>
      <c r="AR59" s="42" t="s">
        <v>70</v>
      </c>
      <c r="AS59" s="42" t="s">
        <v>70</v>
      </c>
      <c r="AT59" s="42" t="s">
        <v>70</v>
      </c>
      <c r="AU59" s="42" t="s">
        <v>70</v>
      </c>
      <c r="AV59" s="42" t="s">
        <v>70</v>
      </c>
      <c r="AW59" s="55" t="s">
        <v>31</v>
      </c>
      <c r="AX59" s="40">
        <v>1677</v>
      </c>
      <c r="AY59" s="64">
        <v>0.05</v>
      </c>
      <c r="AZ59" s="64">
        <v>0.89</v>
      </c>
      <c r="BA59" s="64">
        <v>0.57999999999999996</v>
      </c>
      <c r="BB59" s="64">
        <v>0.04</v>
      </c>
      <c r="BC59" s="64">
        <v>0.02</v>
      </c>
      <c r="BD59" s="64">
        <v>2</v>
      </c>
      <c r="BE59" s="55" t="s">
        <v>32</v>
      </c>
      <c r="BF59" s="46" t="s">
        <v>70</v>
      </c>
      <c r="BG59" s="46" t="s">
        <v>70</v>
      </c>
      <c r="BH59" s="46" t="s">
        <v>70</v>
      </c>
      <c r="BI59" s="46" t="s">
        <v>70</v>
      </c>
      <c r="BJ59" s="46" t="s">
        <v>70</v>
      </c>
      <c r="BK59" s="46" t="s">
        <v>70</v>
      </c>
      <c r="BL59" s="46" t="s">
        <v>70</v>
      </c>
      <c r="BM59" s="55" t="s">
        <v>31</v>
      </c>
      <c r="BN59" s="40">
        <v>1443</v>
      </c>
      <c r="BO59" s="64">
        <v>0.03</v>
      </c>
      <c r="BP59" s="64">
        <v>0.86</v>
      </c>
      <c r="BQ59" s="64">
        <v>0.41</v>
      </c>
      <c r="BR59" s="64">
        <v>0.01</v>
      </c>
      <c r="BS59" s="64">
        <v>0.01</v>
      </c>
      <c r="BT59" s="40">
        <v>0</v>
      </c>
      <c r="BU59" s="55" t="s">
        <v>32</v>
      </c>
      <c r="BV59" s="46" t="s">
        <v>70</v>
      </c>
      <c r="BW59" s="46" t="s">
        <v>70</v>
      </c>
      <c r="BX59" s="46" t="s">
        <v>70</v>
      </c>
      <c r="BY59" s="46" t="s">
        <v>70</v>
      </c>
      <c r="BZ59" s="46" t="s">
        <v>70</v>
      </c>
      <c r="CA59" s="46" t="s">
        <v>70</v>
      </c>
      <c r="CB59" s="46" t="s">
        <v>70</v>
      </c>
      <c r="CC59" s="55" t="s">
        <v>31</v>
      </c>
      <c r="CD59" s="42">
        <v>1669</v>
      </c>
      <c r="CE59" s="60">
        <v>0.04</v>
      </c>
      <c r="CF59" s="60">
        <v>1.18</v>
      </c>
      <c r="CG59" s="60">
        <v>0.52</v>
      </c>
      <c r="CH59" s="60">
        <v>0.02</v>
      </c>
      <c r="CI59" s="42">
        <v>0</v>
      </c>
      <c r="CJ59" s="60">
        <v>0.01</v>
      </c>
      <c r="CK59" s="55" t="s">
        <v>32</v>
      </c>
      <c r="CL59" s="46" t="s">
        <v>70</v>
      </c>
      <c r="CM59" s="46" t="s">
        <v>70</v>
      </c>
      <c r="CN59" s="46" t="s">
        <v>70</v>
      </c>
      <c r="CO59" s="46" t="s">
        <v>70</v>
      </c>
      <c r="CP59" s="46" t="s">
        <v>70</v>
      </c>
      <c r="CQ59" s="46" t="s">
        <v>70</v>
      </c>
      <c r="CR59" s="46" t="s">
        <v>70</v>
      </c>
    </row>
    <row r="60" spans="1:96" ht="12" customHeight="1" x14ac:dyDescent="0.2">
      <c r="A60" s="55" t="s">
        <v>59</v>
      </c>
      <c r="B60" s="42">
        <v>2169</v>
      </c>
      <c r="C60" s="61">
        <v>0.14000000000000001</v>
      </c>
      <c r="D60" s="61">
        <v>0.87</v>
      </c>
      <c r="E60" s="61">
        <v>0.44</v>
      </c>
      <c r="F60" s="61">
        <v>0.01</v>
      </c>
      <c r="G60" s="46">
        <v>0</v>
      </c>
      <c r="H60" s="46">
        <v>0</v>
      </c>
      <c r="I60" s="55"/>
      <c r="J60" s="42"/>
      <c r="K60" s="61"/>
      <c r="L60" s="61"/>
      <c r="M60" s="61"/>
      <c r="N60" s="61"/>
      <c r="O60" s="46"/>
      <c r="P60" s="46"/>
      <c r="Q60" s="55" t="s">
        <v>59</v>
      </c>
      <c r="R60" s="42">
        <v>575</v>
      </c>
      <c r="S60" s="61">
        <v>0.05</v>
      </c>
      <c r="T60" s="61">
        <v>0.57999999999999996</v>
      </c>
      <c r="U60" s="61">
        <v>0.32</v>
      </c>
      <c r="V60" s="46">
        <v>0</v>
      </c>
      <c r="W60" s="46">
        <v>0</v>
      </c>
      <c r="X60" s="46">
        <v>0</v>
      </c>
      <c r="Y60" s="55" t="s">
        <v>60</v>
      </c>
      <c r="Z60" s="42" t="s">
        <v>70</v>
      </c>
      <c r="AA60" s="42" t="s">
        <v>70</v>
      </c>
      <c r="AB60" s="42" t="s">
        <v>70</v>
      </c>
      <c r="AC60" s="42" t="s">
        <v>70</v>
      </c>
      <c r="AD60" s="42" t="s">
        <v>70</v>
      </c>
      <c r="AE60" s="42" t="s">
        <v>70</v>
      </c>
      <c r="AF60" s="42" t="s">
        <v>70</v>
      </c>
      <c r="AG60" s="55" t="s">
        <v>32</v>
      </c>
      <c r="AH60" s="40">
        <v>1907</v>
      </c>
      <c r="AI60" s="64">
        <v>0.04</v>
      </c>
      <c r="AJ60" s="64">
        <v>0.43</v>
      </c>
      <c r="AK60" s="64">
        <v>0.36</v>
      </c>
      <c r="AL60" s="64">
        <v>0.01</v>
      </c>
      <c r="AM60" s="64">
        <v>0.01</v>
      </c>
      <c r="AN60" s="40">
        <v>0</v>
      </c>
      <c r="AO60" s="55" t="s">
        <v>33</v>
      </c>
      <c r="AP60" s="42" t="s">
        <v>70</v>
      </c>
      <c r="AQ60" s="42" t="s">
        <v>70</v>
      </c>
      <c r="AR60" s="42" t="s">
        <v>70</v>
      </c>
      <c r="AS60" s="42" t="s">
        <v>70</v>
      </c>
      <c r="AT60" s="42" t="s">
        <v>70</v>
      </c>
      <c r="AU60" s="42" t="s">
        <v>70</v>
      </c>
      <c r="AV60" s="42" t="s">
        <v>70</v>
      </c>
      <c r="AW60" s="55" t="s">
        <v>32</v>
      </c>
      <c r="AX60" s="40">
        <v>1420</v>
      </c>
      <c r="AY60" s="64">
        <v>0.04</v>
      </c>
      <c r="AZ60" s="64">
        <v>0.67</v>
      </c>
      <c r="BA60" s="64">
        <v>0.57999999999999996</v>
      </c>
      <c r="BB60" s="64">
        <v>0.02</v>
      </c>
      <c r="BC60" s="64">
        <v>0.02</v>
      </c>
      <c r="BD60" s="64">
        <v>2</v>
      </c>
      <c r="BE60" s="55" t="s">
        <v>33</v>
      </c>
      <c r="BF60" s="46" t="s">
        <v>70</v>
      </c>
      <c r="BG60" s="46" t="s">
        <v>70</v>
      </c>
      <c r="BH60" s="46" t="s">
        <v>70</v>
      </c>
      <c r="BI60" s="46" t="s">
        <v>70</v>
      </c>
      <c r="BJ60" s="46" t="s">
        <v>70</v>
      </c>
      <c r="BK60" s="46" t="s">
        <v>70</v>
      </c>
      <c r="BL60" s="46" t="s">
        <v>70</v>
      </c>
      <c r="BM60" s="55" t="s">
        <v>32</v>
      </c>
      <c r="BN60" s="40">
        <v>1140</v>
      </c>
      <c r="BO60" s="64">
        <v>0.03</v>
      </c>
      <c r="BP60" s="64">
        <v>0.6</v>
      </c>
      <c r="BQ60" s="64">
        <v>0.4</v>
      </c>
      <c r="BR60" s="64">
        <v>0.01</v>
      </c>
      <c r="BS60" s="40">
        <v>0</v>
      </c>
      <c r="BT60" s="40">
        <v>0</v>
      </c>
      <c r="BU60" s="55" t="s">
        <v>33</v>
      </c>
      <c r="BV60" s="46" t="s">
        <v>70</v>
      </c>
      <c r="BW60" s="46" t="s">
        <v>70</v>
      </c>
      <c r="BX60" s="46" t="s">
        <v>70</v>
      </c>
      <c r="BY60" s="46" t="s">
        <v>70</v>
      </c>
      <c r="BZ60" s="46" t="s">
        <v>70</v>
      </c>
      <c r="CA60" s="46" t="s">
        <v>70</v>
      </c>
      <c r="CB60" s="46" t="s">
        <v>70</v>
      </c>
      <c r="CC60" s="55" t="s">
        <v>32</v>
      </c>
      <c r="CD60" s="42">
        <v>1418</v>
      </c>
      <c r="CE60" s="60">
        <v>0.03</v>
      </c>
      <c r="CF60" s="60">
        <v>0.85</v>
      </c>
      <c r="CG60" s="60">
        <v>0.59</v>
      </c>
      <c r="CH60" s="60">
        <v>0.02</v>
      </c>
      <c r="CI60" s="60">
        <v>0.01</v>
      </c>
      <c r="CJ60" s="60">
        <v>0.01</v>
      </c>
      <c r="CK60" s="55" t="s">
        <v>33</v>
      </c>
      <c r="CL60" s="46" t="s">
        <v>70</v>
      </c>
      <c r="CM60" s="46" t="s">
        <v>70</v>
      </c>
      <c r="CN60" s="46" t="s">
        <v>70</v>
      </c>
      <c r="CO60" s="46" t="s">
        <v>70</v>
      </c>
      <c r="CP60" s="46" t="s">
        <v>70</v>
      </c>
      <c r="CQ60" s="46" t="s">
        <v>70</v>
      </c>
      <c r="CR60" s="46" t="s">
        <v>70</v>
      </c>
    </row>
    <row r="61" spans="1:96" ht="12" customHeight="1" x14ac:dyDescent="0.2">
      <c r="A61" s="55" t="s">
        <v>60</v>
      </c>
      <c r="B61" s="42">
        <v>1779</v>
      </c>
      <c r="C61" s="61">
        <v>0.12</v>
      </c>
      <c r="D61" s="61">
        <v>0.61</v>
      </c>
      <c r="E61" s="61">
        <v>0.46</v>
      </c>
      <c r="F61" s="61">
        <v>0.01</v>
      </c>
      <c r="G61" s="46">
        <v>0</v>
      </c>
      <c r="H61" s="46">
        <v>0</v>
      </c>
      <c r="I61" s="55"/>
      <c r="J61" s="42"/>
      <c r="K61" s="61"/>
      <c r="L61" s="61"/>
      <c r="M61" s="61"/>
      <c r="N61" s="61"/>
      <c r="O61" s="46"/>
      <c r="P61" s="46"/>
      <c r="Q61" s="55" t="s">
        <v>60</v>
      </c>
      <c r="R61" s="42">
        <v>346</v>
      </c>
      <c r="S61" s="61">
        <v>0.01</v>
      </c>
      <c r="T61" s="61">
        <v>0.35</v>
      </c>
      <c r="U61" s="61">
        <v>0.2</v>
      </c>
      <c r="V61" s="46">
        <v>0</v>
      </c>
      <c r="W61" s="46">
        <v>0</v>
      </c>
      <c r="X61" s="46">
        <v>0</v>
      </c>
      <c r="Y61" s="55" t="s">
        <v>76</v>
      </c>
      <c r="Z61" s="42" t="s">
        <v>70</v>
      </c>
      <c r="AA61" s="42" t="s">
        <v>70</v>
      </c>
      <c r="AB61" s="42" t="s">
        <v>70</v>
      </c>
      <c r="AC61" s="42" t="s">
        <v>70</v>
      </c>
      <c r="AD61" s="42" t="s">
        <v>70</v>
      </c>
      <c r="AE61" s="42" t="s">
        <v>70</v>
      </c>
      <c r="AF61" s="42" t="s">
        <v>70</v>
      </c>
      <c r="AG61" s="55" t="s">
        <v>33</v>
      </c>
      <c r="AH61" s="40">
        <v>1253</v>
      </c>
      <c r="AI61" s="64">
        <v>0.02</v>
      </c>
      <c r="AJ61" s="64">
        <v>0.21</v>
      </c>
      <c r="AK61" s="64">
        <v>0.31</v>
      </c>
      <c r="AL61" s="64">
        <v>0.01</v>
      </c>
      <c r="AM61" s="40">
        <v>0</v>
      </c>
      <c r="AN61" s="40">
        <v>0</v>
      </c>
      <c r="AO61" s="70" t="s">
        <v>73</v>
      </c>
      <c r="AP61" s="42" t="s">
        <v>70</v>
      </c>
      <c r="AQ61" s="42" t="s">
        <v>70</v>
      </c>
      <c r="AR61" s="42" t="s">
        <v>70</v>
      </c>
      <c r="AS61" s="42" t="s">
        <v>70</v>
      </c>
      <c r="AT61" s="42" t="s">
        <v>70</v>
      </c>
      <c r="AU61" s="42" t="s">
        <v>70</v>
      </c>
      <c r="AV61" s="42" t="s">
        <v>70</v>
      </c>
      <c r="AW61" s="55" t="s">
        <v>33</v>
      </c>
      <c r="AX61" s="40">
        <v>853</v>
      </c>
      <c r="AY61" s="64">
        <v>0.03</v>
      </c>
      <c r="AZ61" s="64">
        <v>0.27</v>
      </c>
      <c r="BA61" s="64">
        <v>0.49</v>
      </c>
      <c r="BB61" s="64">
        <v>0.01</v>
      </c>
      <c r="BC61" s="64">
        <v>0.01</v>
      </c>
      <c r="BD61" s="64">
        <v>1</v>
      </c>
      <c r="BE61" s="55" t="s">
        <v>75</v>
      </c>
      <c r="BF61" s="40"/>
      <c r="BG61" s="64"/>
      <c r="BH61" s="64"/>
      <c r="BI61" s="64"/>
      <c r="BJ61" s="64"/>
      <c r="BK61" s="64"/>
      <c r="BL61" s="64"/>
      <c r="BM61" s="55" t="s">
        <v>33</v>
      </c>
      <c r="BN61" s="40">
        <v>668</v>
      </c>
      <c r="BO61" s="64">
        <v>0.01</v>
      </c>
      <c r="BP61" s="64">
        <v>0.31</v>
      </c>
      <c r="BQ61" s="64">
        <v>0.28000000000000003</v>
      </c>
      <c r="BR61" s="40">
        <v>0</v>
      </c>
      <c r="BS61" s="40">
        <v>0</v>
      </c>
      <c r="BT61" s="40">
        <v>0</v>
      </c>
      <c r="BU61" s="55" t="s">
        <v>75</v>
      </c>
      <c r="BV61" s="46" t="s">
        <v>70</v>
      </c>
      <c r="BW61" s="46" t="s">
        <v>70</v>
      </c>
      <c r="BX61" s="46" t="s">
        <v>70</v>
      </c>
      <c r="BY61" s="46" t="s">
        <v>70</v>
      </c>
      <c r="BZ61" s="46" t="s">
        <v>70</v>
      </c>
      <c r="CA61" s="46" t="s">
        <v>70</v>
      </c>
      <c r="CB61" s="46" t="s">
        <v>70</v>
      </c>
      <c r="CC61" s="55" t="s">
        <v>33</v>
      </c>
      <c r="CD61" s="42">
        <v>983</v>
      </c>
      <c r="CE61" s="60">
        <v>0.03</v>
      </c>
      <c r="CF61" s="60">
        <v>0.48</v>
      </c>
      <c r="CG61" s="60">
        <v>0.52</v>
      </c>
      <c r="CH61" s="60">
        <v>0.02</v>
      </c>
      <c r="CI61" s="46">
        <v>0</v>
      </c>
      <c r="CJ61" s="46">
        <v>0</v>
      </c>
      <c r="CK61" s="55" t="s">
        <v>75</v>
      </c>
      <c r="CL61" s="46" t="s">
        <v>70</v>
      </c>
      <c r="CM61" s="46" t="s">
        <v>70</v>
      </c>
      <c r="CN61" s="46" t="s">
        <v>70</v>
      </c>
      <c r="CO61" s="46" t="s">
        <v>70</v>
      </c>
      <c r="CP61" s="46" t="s">
        <v>70</v>
      </c>
      <c r="CQ61" s="46" t="s">
        <v>70</v>
      </c>
      <c r="CR61" s="46" t="s">
        <v>70</v>
      </c>
    </row>
    <row r="62" spans="1:96" ht="12" customHeight="1" x14ac:dyDescent="0.2">
      <c r="A62" s="57" t="s">
        <v>61</v>
      </c>
      <c r="B62" s="47">
        <v>2427</v>
      </c>
      <c r="C62" s="62">
        <v>0.18</v>
      </c>
      <c r="D62" s="62">
        <v>0.56999999999999995</v>
      </c>
      <c r="E62" s="62">
        <v>0.89</v>
      </c>
      <c r="F62" s="47">
        <v>0</v>
      </c>
      <c r="G62" s="47">
        <v>0</v>
      </c>
      <c r="H62" s="47">
        <v>0</v>
      </c>
      <c r="I62" s="57"/>
      <c r="J62" s="47"/>
      <c r="K62" s="62"/>
      <c r="L62" s="62"/>
      <c r="M62" s="62"/>
      <c r="N62" s="47"/>
      <c r="O62" s="47"/>
      <c r="P62" s="47"/>
      <c r="Q62" s="57" t="s">
        <v>61</v>
      </c>
      <c r="R62" s="47">
        <v>375</v>
      </c>
      <c r="S62" s="62">
        <v>0.02</v>
      </c>
      <c r="T62" s="62">
        <v>0.25</v>
      </c>
      <c r="U62" s="62">
        <v>0.34</v>
      </c>
      <c r="V62" s="47">
        <v>0</v>
      </c>
      <c r="W62" s="47">
        <v>0</v>
      </c>
      <c r="X62" s="47">
        <v>0</v>
      </c>
      <c r="Y62" s="71" t="s">
        <v>74</v>
      </c>
      <c r="Z62" s="47" t="s">
        <v>70</v>
      </c>
      <c r="AA62" s="47" t="s">
        <v>70</v>
      </c>
      <c r="AB62" s="47" t="s">
        <v>70</v>
      </c>
      <c r="AC62" s="47" t="s">
        <v>70</v>
      </c>
      <c r="AD62" s="47" t="s">
        <v>70</v>
      </c>
      <c r="AE62" s="47" t="s">
        <v>70</v>
      </c>
      <c r="AF62" s="47" t="s">
        <v>70</v>
      </c>
      <c r="AG62" s="57" t="s">
        <v>34</v>
      </c>
      <c r="AH62" s="48">
        <v>1525</v>
      </c>
      <c r="AI62" s="65">
        <v>0.03</v>
      </c>
      <c r="AJ62" s="65">
        <v>0.18</v>
      </c>
      <c r="AK62" s="65">
        <v>0.45</v>
      </c>
      <c r="AL62" s="48">
        <v>0</v>
      </c>
      <c r="AM62" s="48">
        <v>0</v>
      </c>
      <c r="AN62" s="48">
        <v>0</v>
      </c>
      <c r="AO62" s="57" t="s">
        <v>72</v>
      </c>
      <c r="AP62" s="47" t="s">
        <v>70</v>
      </c>
      <c r="AQ62" s="47" t="s">
        <v>70</v>
      </c>
      <c r="AR62" s="47" t="s">
        <v>70</v>
      </c>
      <c r="AS62" s="47" t="s">
        <v>70</v>
      </c>
      <c r="AT62" s="47" t="s">
        <v>70</v>
      </c>
      <c r="AU62" s="47" t="s">
        <v>70</v>
      </c>
      <c r="AV62" s="47" t="s">
        <v>70</v>
      </c>
      <c r="AW62" s="57" t="s">
        <v>34</v>
      </c>
      <c r="AX62" s="48">
        <f>461+212+121</f>
        <v>794</v>
      </c>
      <c r="AY62" s="65">
        <v>0.03</v>
      </c>
      <c r="AZ62" s="65">
        <v>0.2</v>
      </c>
      <c r="BA62" s="65">
        <v>0.5</v>
      </c>
      <c r="BB62" s="65">
        <v>0.01</v>
      </c>
      <c r="BC62" s="48">
        <v>0</v>
      </c>
      <c r="BD62" s="65">
        <v>2</v>
      </c>
      <c r="BE62" s="57" t="s">
        <v>72</v>
      </c>
      <c r="BF62" s="47" t="s">
        <v>70</v>
      </c>
      <c r="BG62" s="47" t="s">
        <v>70</v>
      </c>
      <c r="BH62" s="47" t="s">
        <v>70</v>
      </c>
      <c r="BI62" s="47" t="s">
        <v>70</v>
      </c>
      <c r="BJ62" s="47" t="s">
        <v>70</v>
      </c>
      <c r="BK62" s="47" t="s">
        <v>70</v>
      </c>
      <c r="BL62" s="47" t="s">
        <v>70</v>
      </c>
      <c r="BM62" s="57" t="s">
        <v>34</v>
      </c>
      <c r="BN62" s="48">
        <v>667</v>
      </c>
      <c r="BO62" s="65">
        <v>0.01</v>
      </c>
      <c r="BP62" s="65">
        <v>0.18</v>
      </c>
      <c r="BQ62" s="65">
        <v>0.4</v>
      </c>
      <c r="BR62" s="48">
        <v>0</v>
      </c>
      <c r="BS62" s="48">
        <v>0</v>
      </c>
      <c r="BT62" s="48">
        <v>0</v>
      </c>
      <c r="BU62" s="57" t="s">
        <v>72</v>
      </c>
      <c r="BV62" s="47" t="s">
        <v>70</v>
      </c>
      <c r="BW62" s="62" t="s">
        <v>70</v>
      </c>
      <c r="BX62" s="62" t="s">
        <v>70</v>
      </c>
      <c r="BY62" s="62" t="s">
        <v>70</v>
      </c>
      <c r="BZ62" s="47" t="s">
        <v>70</v>
      </c>
      <c r="CA62" s="47" t="s">
        <v>70</v>
      </c>
      <c r="CB62" s="47" t="s">
        <v>70</v>
      </c>
      <c r="CC62" s="57" t="s">
        <v>34</v>
      </c>
      <c r="CD62" s="47">
        <f>687+402+322</f>
        <v>1411</v>
      </c>
      <c r="CE62" s="62">
        <v>0.05</v>
      </c>
      <c r="CF62" s="62">
        <v>0.47</v>
      </c>
      <c r="CG62" s="62">
        <v>0.96</v>
      </c>
      <c r="CH62" s="62">
        <v>0.01</v>
      </c>
      <c r="CI62" s="47">
        <v>0</v>
      </c>
      <c r="CJ62" s="47">
        <v>0</v>
      </c>
      <c r="CK62" s="57" t="s">
        <v>72</v>
      </c>
      <c r="CL62" s="47" t="s">
        <v>70</v>
      </c>
      <c r="CM62" s="47" t="s">
        <v>70</v>
      </c>
      <c r="CN62" s="47" t="s">
        <v>70</v>
      </c>
      <c r="CO62" s="47" t="s">
        <v>70</v>
      </c>
      <c r="CP62" s="47" t="s">
        <v>70</v>
      </c>
      <c r="CQ62" s="47" t="s">
        <v>70</v>
      </c>
      <c r="CR62" s="47" t="s">
        <v>70</v>
      </c>
    </row>
    <row r="63" spans="1:96" ht="12" customHeight="1" x14ac:dyDescent="0.2">
      <c r="A63" s="12"/>
      <c r="B63" s="12"/>
      <c r="C63" s="63"/>
      <c r="D63" s="63"/>
      <c r="E63" s="63"/>
      <c r="F63" s="63"/>
      <c r="G63" s="63"/>
      <c r="H63" s="12"/>
      <c r="I63" s="12"/>
      <c r="J63" s="12"/>
      <c r="K63" s="63"/>
      <c r="L63" s="63"/>
      <c r="M63" s="63"/>
      <c r="N63" s="63"/>
      <c r="O63" s="63"/>
      <c r="P63" s="12"/>
      <c r="AG63" s="45"/>
      <c r="AH63" s="12"/>
      <c r="AI63" s="12"/>
      <c r="AJ63" s="12"/>
      <c r="AK63" s="12"/>
      <c r="AL63" s="12"/>
      <c r="AM63" s="12"/>
      <c r="AN63" s="12"/>
      <c r="AO63" s="45"/>
      <c r="AP63" s="12"/>
      <c r="AQ63" s="12"/>
      <c r="AR63" s="12"/>
      <c r="AS63" s="12"/>
      <c r="AT63" s="12"/>
      <c r="AU63" s="12"/>
      <c r="AV63" s="12"/>
      <c r="BM63" s="45"/>
      <c r="BN63" s="12"/>
      <c r="BO63" s="12"/>
      <c r="BP63" s="12"/>
      <c r="BQ63" s="12"/>
      <c r="BR63" s="12"/>
      <c r="BS63" s="12"/>
      <c r="BT63" s="12"/>
      <c r="BU63" s="45"/>
      <c r="BV63" s="12"/>
      <c r="BW63" s="12"/>
      <c r="BX63" s="12"/>
      <c r="BY63" s="12"/>
      <c r="BZ63" s="12"/>
      <c r="CA63" s="12"/>
      <c r="CB63" s="12"/>
    </row>
    <row r="64" spans="1:96" ht="12" customHeight="1" x14ac:dyDescent="0.2">
      <c r="A64" s="11"/>
      <c r="B64" s="51"/>
      <c r="C64" s="51"/>
      <c r="D64" s="51"/>
      <c r="E64" s="51"/>
      <c r="F64" s="51"/>
      <c r="G64" s="51"/>
      <c r="H64" s="51"/>
      <c r="I64" s="11"/>
      <c r="J64" s="51"/>
      <c r="K64" s="51"/>
      <c r="L64" s="51"/>
      <c r="M64" s="51"/>
      <c r="N64" s="51"/>
      <c r="O64" s="51"/>
      <c r="P64" s="51"/>
    </row>
    <row r="65" spans="1:16" ht="12" customHeight="1" x14ac:dyDescent="0.2">
      <c r="A65" s="11"/>
      <c r="B65" s="51"/>
      <c r="C65" s="51"/>
      <c r="D65" s="51"/>
      <c r="E65" s="51"/>
      <c r="F65" s="51"/>
      <c r="G65" s="51"/>
      <c r="H65" s="51"/>
      <c r="I65" s="11"/>
      <c r="J65" s="51"/>
      <c r="K65" s="51"/>
      <c r="L65" s="51"/>
      <c r="M65" s="51"/>
      <c r="N65" s="51"/>
      <c r="O65" s="51"/>
      <c r="P65" s="51"/>
    </row>
    <row r="66" spans="1:16" ht="12" customHeight="1" x14ac:dyDescent="0.2">
      <c r="A66" s="11"/>
      <c r="B66" s="51"/>
      <c r="C66" s="51"/>
      <c r="D66" s="51"/>
      <c r="E66" s="51"/>
      <c r="F66" s="51"/>
      <c r="G66" s="51"/>
      <c r="H66" s="51"/>
      <c r="I66" s="11"/>
      <c r="J66" s="51"/>
      <c r="K66" s="51"/>
      <c r="L66" s="51"/>
      <c r="M66" s="51"/>
      <c r="N66" s="51"/>
      <c r="O66" s="51"/>
      <c r="P66" s="51"/>
    </row>
    <row r="67" spans="1:16" ht="12" customHeight="1" x14ac:dyDescent="0.2">
      <c r="A67" s="11"/>
      <c r="B67" s="51"/>
      <c r="C67" s="51"/>
      <c r="D67" s="51"/>
      <c r="E67" s="51"/>
      <c r="F67" s="51"/>
      <c r="G67" s="51"/>
      <c r="H67" s="51"/>
      <c r="I67" s="11"/>
      <c r="J67" s="51"/>
      <c r="K67" s="51"/>
      <c r="L67" s="51"/>
      <c r="M67" s="51"/>
      <c r="N67" s="51"/>
      <c r="O67" s="51"/>
      <c r="P67" s="51"/>
    </row>
    <row r="68" spans="1:16" ht="12" customHeight="1" x14ac:dyDescent="0.2">
      <c r="A68" s="11"/>
      <c r="B68" s="51"/>
      <c r="C68" s="51"/>
      <c r="D68" s="51"/>
      <c r="E68" s="51"/>
      <c r="F68" s="51"/>
      <c r="G68" s="51"/>
      <c r="H68" s="51"/>
      <c r="I68" s="11"/>
      <c r="J68" s="51"/>
      <c r="K68" s="51"/>
      <c r="L68" s="51"/>
      <c r="M68" s="51"/>
      <c r="N68" s="51"/>
      <c r="O68" s="51"/>
      <c r="P68" s="51"/>
    </row>
    <row r="69" spans="1:16" ht="12" customHeight="1" x14ac:dyDescent="0.2">
      <c r="A69" s="11"/>
      <c r="B69" s="51"/>
      <c r="C69" s="51"/>
      <c r="D69" s="51"/>
      <c r="E69" s="51"/>
      <c r="F69" s="51"/>
      <c r="G69" s="51"/>
      <c r="H69" s="51"/>
      <c r="I69" s="11"/>
      <c r="J69" s="51"/>
      <c r="K69" s="51"/>
      <c r="L69" s="51"/>
      <c r="M69" s="51"/>
      <c r="N69" s="51"/>
      <c r="O69" s="51"/>
      <c r="P69" s="51"/>
    </row>
    <row r="70" spans="1:16" ht="12" customHeight="1" x14ac:dyDescent="0.2">
      <c r="A70" s="11"/>
      <c r="B70" s="51"/>
      <c r="C70" s="51"/>
      <c r="D70" s="51"/>
      <c r="E70" s="51"/>
      <c r="F70" s="51"/>
      <c r="G70" s="51"/>
      <c r="H70" s="51"/>
      <c r="I70" s="11"/>
      <c r="J70" s="51"/>
      <c r="K70" s="51"/>
      <c r="L70" s="51"/>
      <c r="M70" s="51"/>
      <c r="N70" s="51"/>
      <c r="O70" s="51"/>
      <c r="P70" s="51"/>
    </row>
    <row r="71" spans="1:16" ht="12" customHeight="1" x14ac:dyDescent="0.2">
      <c r="A71" s="11"/>
      <c r="B71" s="51"/>
      <c r="C71" s="51"/>
      <c r="D71" s="51"/>
      <c r="E71" s="51"/>
      <c r="F71" s="51"/>
      <c r="G71" s="51"/>
      <c r="H71" s="51"/>
      <c r="I71" s="11"/>
      <c r="J71" s="51"/>
      <c r="K71" s="51"/>
      <c r="L71" s="51"/>
      <c r="M71" s="51"/>
      <c r="N71" s="51"/>
      <c r="O71" s="51"/>
      <c r="P71" s="51"/>
    </row>
    <row r="72" spans="1:16" ht="12" customHeight="1" x14ac:dyDescent="0.2">
      <c r="A72" s="11"/>
      <c r="B72" s="51"/>
      <c r="C72" s="51"/>
      <c r="D72" s="51"/>
      <c r="E72" s="51"/>
      <c r="F72" s="51"/>
      <c r="G72" s="51"/>
      <c r="H72" s="51"/>
      <c r="I72" s="11"/>
      <c r="J72" s="51"/>
      <c r="K72" s="51"/>
      <c r="L72" s="51"/>
      <c r="M72" s="51"/>
      <c r="N72" s="51"/>
      <c r="O72" s="51"/>
      <c r="P72" s="51"/>
    </row>
    <row r="73" spans="1:16" ht="12" customHeight="1" x14ac:dyDescent="0.2">
      <c r="A73" s="11"/>
      <c r="B73" s="51"/>
      <c r="C73" s="51"/>
      <c r="D73" s="51"/>
      <c r="E73" s="51"/>
      <c r="F73" s="51"/>
      <c r="G73" s="51"/>
      <c r="H73" s="51"/>
      <c r="I73" s="11"/>
      <c r="J73" s="51"/>
      <c r="K73" s="51"/>
      <c r="L73" s="51"/>
      <c r="M73" s="51"/>
      <c r="N73" s="51"/>
      <c r="O73" s="51"/>
      <c r="P73" s="51"/>
    </row>
    <row r="74" spans="1:16" ht="12" customHeight="1" x14ac:dyDescent="0.2">
      <c r="A74" s="11"/>
      <c r="B74" s="51"/>
      <c r="C74" s="51"/>
      <c r="D74" s="51"/>
      <c r="E74" s="51"/>
      <c r="F74" s="51"/>
      <c r="G74" s="51"/>
      <c r="H74" s="51"/>
      <c r="I74" s="11"/>
      <c r="J74" s="51"/>
      <c r="K74" s="51"/>
      <c r="L74" s="51"/>
      <c r="M74" s="51"/>
      <c r="N74" s="51"/>
      <c r="O74" s="51"/>
      <c r="P74" s="51"/>
    </row>
    <row r="75" spans="1:16" ht="12" customHeight="1" x14ac:dyDescent="0.2">
      <c r="A75" s="11"/>
      <c r="B75" s="51"/>
      <c r="C75" s="51"/>
      <c r="D75" s="51"/>
      <c r="E75" s="51"/>
      <c r="F75" s="51"/>
      <c r="G75" s="51"/>
      <c r="H75" s="51"/>
      <c r="I75" s="11"/>
      <c r="J75" s="51"/>
      <c r="K75" s="51"/>
      <c r="L75" s="51"/>
      <c r="M75" s="51"/>
      <c r="N75" s="51"/>
      <c r="O75" s="51"/>
      <c r="P75" s="51"/>
    </row>
    <row r="76" spans="1:16" ht="12" customHeight="1" x14ac:dyDescent="0.2">
      <c r="A76" s="11"/>
      <c r="B76" s="51"/>
      <c r="C76" s="51"/>
      <c r="D76" s="51"/>
      <c r="E76" s="51"/>
      <c r="F76" s="51"/>
      <c r="G76" s="51"/>
      <c r="H76" s="51"/>
      <c r="I76" s="11"/>
      <c r="J76" s="51"/>
      <c r="K76" s="51"/>
      <c r="L76" s="51"/>
      <c r="M76" s="51"/>
      <c r="N76" s="51"/>
      <c r="O76" s="51"/>
      <c r="P76" s="51"/>
    </row>
    <row r="77" spans="1:16" ht="12" customHeight="1" x14ac:dyDescent="0.2">
      <c r="A77" s="11"/>
      <c r="B77" s="51"/>
      <c r="C77" s="51"/>
      <c r="D77" s="51"/>
      <c r="E77" s="51"/>
      <c r="F77" s="51"/>
      <c r="G77" s="51"/>
      <c r="H77" s="51"/>
      <c r="I77" s="11"/>
      <c r="J77" s="51"/>
      <c r="K77" s="51"/>
      <c r="L77" s="51"/>
      <c r="M77" s="51"/>
      <c r="N77" s="51"/>
      <c r="O77" s="51"/>
      <c r="P77" s="51"/>
    </row>
    <row r="78" spans="1:16" ht="12" customHeight="1" x14ac:dyDescent="0.2">
      <c r="A78" s="11"/>
      <c r="B78" s="51"/>
      <c r="C78" s="51"/>
      <c r="D78" s="51"/>
      <c r="E78" s="51"/>
      <c r="F78" s="51"/>
      <c r="G78" s="51"/>
      <c r="H78" s="51"/>
      <c r="I78" s="11"/>
      <c r="J78" s="51"/>
      <c r="K78" s="51"/>
      <c r="L78" s="51"/>
      <c r="M78" s="51"/>
      <c r="N78" s="51"/>
      <c r="O78" s="51"/>
      <c r="P78" s="51"/>
    </row>
    <row r="79" spans="1:16" ht="12" customHeight="1" x14ac:dyDescent="0.2">
      <c r="A79" s="11"/>
      <c r="B79" s="51"/>
      <c r="C79" s="51"/>
      <c r="D79" s="51"/>
      <c r="E79" s="51"/>
      <c r="F79" s="51"/>
      <c r="G79" s="51"/>
      <c r="H79" s="51"/>
      <c r="I79" s="11"/>
      <c r="J79" s="51"/>
      <c r="K79" s="51"/>
      <c r="L79" s="51"/>
      <c r="M79" s="51"/>
      <c r="N79" s="51"/>
      <c r="O79" s="51"/>
      <c r="P79" s="51"/>
    </row>
    <row r="80" spans="1:16" ht="12" customHeight="1" x14ac:dyDescent="0.2">
      <c r="A80" s="11"/>
      <c r="B80" s="51"/>
      <c r="C80" s="51"/>
      <c r="D80" s="51"/>
      <c r="E80" s="51"/>
      <c r="F80" s="51"/>
      <c r="G80" s="51"/>
      <c r="H80" s="51"/>
      <c r="I80" s="11"/>
      <c r="J80" s="51"/>
      <c r="K80" s="51"/>
      <c r="L80" s="51"/>
      <c r="M80" s="51"/>
      <c r="N80" s="51"/>
      <c r="O80" s="51"/>
      <c r="P80" s="51"/>
    </row>
    <row r="81" spans="2:96" s="11" customFormat="1" ht="12" customHeight="1" x14ac:dyDescent="0.2">
      <c r="B81" s="51"/>
      <c r="C81" s="51"/>
      <c r="D81" s="51"/>
      <c r="E81" s="51"/>
      <c r="F81" s="51"/>
      <c r="G81" s="51"/>
      <c r="H81" s="51"/>
      <c r="J81" s="51"/>
      <c r="K81" s="51"/>
      <c r="L81" s="51"/>
      <c r="M81" s="51"/>
      <c r="N81" s="51"/>
      <c r="O81" s="51"/>
      <c r="P81" s="51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</row>
    <row r="82" spans="2:96" s="11" customFormat="1" ht="12" customHeight="1" x14ac:dyDescent="0.2">
      <c r="B82" s="51"/>
      <c r="C82" s="51"/>
      <c r="D82" s="51"/>
      <c r="E82" s="51"/>
      <c r="F82" s="51"/>
      <c r="G82" s="51"/>
      <c r="H82" s="51"/>
      <c r="J82" s="51"/>
      <c r="K82" s="51"/>
      <c r="L82" s="51"/>
      <c r="M82" s="51"/>
      <c r="N82" s="51"/>
      <c r="O82" s="51"/>
      <c r="P82" s="51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</row>
    <row r="83" spans="2:96" s="11" customFormat="1" ht="12" customHeight="1" x14ac:dyDescent="0.2">
      <c r="B83" s="51"/>
      <c r="C83" s="51"/>
      <c r="D83" s="51"/>
      <c r="E83" s="51"/>
      <c r="F83" s="51"/>
      <c r="G83" s="51"/>
      <c r="H83" s="51"/>
      <c r="J83" s="51"/>
      <c r="K83" s="51"/>
      <c r="L83" s="51"/>
      <c r="M83" s="51"/>
      <c r="N83" s="51"/>
      <c r="O83" s="51"/>
      <c r="P83" s="51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</row>
    <row r="84" spans="2:96" s="11" customFormat="1" ht="12" customHeight="1" x14ac:dyDescent="0.2">
      <c r="B84" s="51"/>
      <c r="C84" s="51"/>
      <c r="D84" s="51"/>
      <c r="E84" s="51"/>
      <c r="F84" s="51"/>
      <c r="G84" s="51"/>
      <c r="H84" s="51"/>
      <c r="J84" s="51"/>
      <c r="K84" s="51"/>
      <c r="L84" s="51"/>
      <c r="M84" s="51"/>
      <c r="N84" s="51"/>
      <c r="O84" s="51"/>
      <c r="P84" s="51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</row>
    <row r="85" spans="2:96" s="11" customFormat="1" ht="12" customHeight="1" x14ac:dyDescent="0.2">
      <c r="B85" s="51"/>
      <c r="C85" s="51"/>
      <c r="D85" s="51"/>
      <c r="E85" s="51"/>
      <c r="F85" s="51"/>
      <c r="G85" s="51"/>
      <c r="H85" s="51"/>
      <c r="J85" s="51"/>
      <c r="K85" s="51"/>
      <c r="L85" s="51"/>
      <c r="M85" s="51"/>
      <c r="N85" s="51"/>
      <c r="O85" s="51"/>
      <c r="P85" s="51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</row>
    <row r="86" spans="2:96" s="11" customFormat="1" ht="12" customHeight="1" x14ac:dyDescent="0.2">
      <c r="B86" s="51"/>
      <c r="C86" s="51"/>
      <c r="D86" s="51"/>
      <c r="E86" s="51"/>
      <c r="F86" s="51"/>
      <c r="G86" s="51"/>
      <c r="H86" s="51"/>
      <c r="J86" s="51"/>
      <c r="K86" s="51"/>
      <c r="L86" s="51"/>
      <c r="M86" s="51"/>
      <c r="N86" s="51"/>
      <c r="O86" s="51"/>
      <c r="P86" s="51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</row>
    <row r="87" spans="2:96" s="11" customFormat="1" ht="12" customHeight="1" x14ac:dyDescent="0.2">
      <c r="B87" s="51"/>
      <c r="C87" s="51"/>
      <c r="D87" s="51"/>
      <c r="E87" s="51"/>
      <c r="F87" s="51"/>
      <c r="G87" s="51"/>
      <c r="H87" s="51"/>
      <c r="J87" s="51"/>
      <c r="K87" s="51"/>
      <c r="L87" s="51"/>
      <c r="M87" s="51"/>
      <c r="N87" s="51"/>
      <c r="O87" s="51"/>
      <c r="P87" s="51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</row>
    <row r="88" spans="2:96" s="11" customFormat="1" ht="12" customHeight="1" x14ac:dyDescent="0.2">
      <c r="B88" s="51"/>
      <c r="C88" s="51"/>
      <c r="D88" s="51"/>
      <c r="E88" s="51"/>
      <c r="F88" s="51"/>
      <c r="G88" s="51"/>
      <c r="H88" s="51"/>
      <c r="J88" s="51"/>
      <c r="K88" s="51"/>
      <c r="L88" s="51"/>
      <c r="M88" s="51"/>
      <c r="N88" s="51"/>
      <c r="O88" s="51"/>
      <c r="P88" s="51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</row>
    <row r="89" spans="2:96" s="11" customFormat="1" ht="12" customHeight="1" x14ac:dyDescent="0.2">
      <c r="B89" s="51"/>
      <c r="C89" s="51"/>
      <c r="D89" s="51"/>
      <c r="E89" s="51"/>
      <c r="F89" s="51"/>
      <c r="G89" s="51"/>
      <c r="H89" s="51"/>
      <c r="J89" s="51"/>
      <c r="K89" s="51"/>
      <c r="L89" s="51"/>
      <c r="M89" s="51"/>
      <c r="N89" s="51"/>
      <c r="O89" s="51"/>
      <c r="P89" s="51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</row>
    <row r="90" spans="2:96" s="11" customFormat="1" ht="12" customHeight="1" x14ac:dyDescent="0.2">
      <c r="B90" s="51"/>
      <c r="C90" s="51"/>
      <c r="D90" s="51"/>
      <c r="E90" s="51"/>
      <c r="F90" s="51"/>
      <c r="G90" s="51"/>
      <c r="H90" s="51"/>
      <c r="J90" s="51"/>
      <c r="K90" s="51"/>
      <c r="L90" s="51"/>
      <c r="M90" s="51"/>
      <c r="N90" s="51"/>
      <c r="O90" s="51"/>
      <c r="P90" s="51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</row>
    <row r="91" spans="2:96" s="11" customFormat="1" ht="12" customHeight="1" x14ac:dyDescent="0.2">
      <c r="B91" s="51"/>
      <c r="C91" s="51"/>
      <c r="D91" s="51"/>
      <c r="E91" s="51"/>
      <c r="F91" s="51"/>
      <c r="G91" s="51"/>
      <c r="H91" s="51"/>
      <c r="J91" s="51"/>
      <c r="K91" s="51"/>
      <c r="L91" s="51"/>
      <c r="M91" s="51"/>
      <c r="N91" s="51"/>
      <c r="O91" s="51"/>
      <c r="P91" s="51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</row>
    <row r="92" spans="2:96" s="11" customFormat="1" ht="12" customHeight="1" x14ac:dyDescent="0.2">
      <c r="B92" s="51"/>
      <c r="C92" s="51"/>
      <c r="D92" s="51"/>
      <c r="E92" s="51"/>
      <c r="F92" s="51"/>
      <c r="G92" s="51"/>
      <c r="H92" s="51"/>
      <c r="J92" s="51"/>
      <c r="K92" s="51"/>
      <c r="L92" s="51"/>
      <c r="M92" s="51"/>
      <c r="N92" s="51"/>
      <c r="O92" s="51"/>
      <c r="P92" s="51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</row>
    <row r="93" spans="2:96" s="11" customFormat="1" ht="12" customHeight="1" x14ac:dyDescent="0.2">
      <c r="B93" s="51"/>
      <c r="C93" s="51"/>
      <c r="D93" s="51"/>
      <c r="E93" s="51"/>
      <c r="F93" s="51"/>
      <c r="G93" s="51"/>
      <c r="H93" s="51"/>
      <c r="J93" s="51"/>
      <c r="K93" s="51"/>
      <c r="L93" s="51"/>
      <c r="M93" s="51"/>
      <c r="N93" s="51"/>
      <c r="O93" s="51"/>
      <c r="P93" s="51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</row>
    <row r="94" spans="2:96" s="11" customFormat="1" ht="12" customHeight="1" x14ac:dyDescent="0.2">
      <c r="B94" s="51"/>
      <c r="C94" s="51"/>
      <c r="D94" s="51"/>
      <c r="E94" s="51"/>
      <c r="F94" s="51"/>
      <c r="G94" s="51"/>
      <c r="H94" s="51"/>
      <c r="J94" s="51"/>
      <c r="K94" s="51"/>
      <c r="L94" s="51"/>
      <c r="M94" s="51"/>
      <c r="N94" s="51"/>
      <c r="O94" s="51"/>
      <c r="P94" s="51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</row>
    <row r="95" spans="2:96" s="11" customFormat="1" ht="12" customHeight="1" x14ac:dyDescent="0.2">
      <c r="B95" s="51"/>
      <c r="C95" s="51"/>
      <c r="D95" s="51"/>
      <c r="E95" s="51"/>
      <c r="F95" s="51"/>
      <c r="G95" s="51"/>
      <c r="H95" s="51"/>
      <c r="J95" s="51"/>
      <c r="K95" s="51"/>
      <c r="L95" s="51"/>
      <c r="M95" s="51"/>
      <c r="N95" s="51"/>
      <c r="O95" s="51"/>
      <c r="P95" s="51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</row>
    <row r="96" spans="2:96" s="11" customFormat="1" ht="12" customHeight="1" x14ac:dyDescent="0.2">
      <c r="B96" s="51"/>
      <c r="C96" s="51"/>
      <c r="D96" s="51"/>
      <c r="E96" s="51"/>
      <c r="F96" s="51"/>
      <c r="G96" s="51"/>
      <c r="H96" s="51"/>
      <c r="J96" s="51"/>
      <c r="K96" s="51"/>
      <c r="L96" s="51"/>
      <c r="M96" s="51"/>
      <c r="N96" s="51"/>
      <c r="O96" s="51"/>
      <c r="P96" s="51"/>
    </row>
    <row r="97" spans="2:16" s="11" customFormat="1" ht="12" customHeight="1" x14ac:dyDescent="0.2">
      <c r="B97" s="51"/>
      <c r="C97" s="51"/>
      <c r="D97" s="51"/>
      <c r="E97" s="51"/>
      <c r="F97" s="51"/>
      <c r="G97" s="51"/>
      <c r="H97" s="51"/>
      <c r="J97" s="51"/>
      <c r="K97" s="51"/>
      <c r="L97" s="51"/>
      <c r="M97" s="51"/>
      <c r="N97" s="51"/>
      <c r="O97" s="51"/>
      <c r="P97" s="51"/>
    </row>
    <row r="98" spans="2:16" s="11" customFormat="1" ht="12" customHeight="1" x14ac:dyDescent="0.2">
      <c r="B98" s="51"/>
      <c r="C98" s="51"/>
      <c r="D98" s="51"/>
      <c r="E98" s="51"/>
      <c r="F98" s="51"/>
      <c r="G98" s="51"/>
      <c r="H98" s="51"/>
      <c r="J98" s="51"/>
      <c r="K98" s="51"/>
      <c r="L98" s="51"/>
      <c r="M98" s="51"/>
      <c r="N98" s="51"/>
      <c r="O98" s="51"/>
      <c r="P98" s="51"/>
    </row>
    <row r="99" spans="2:16" s="11" customFormat="1" ht="12" customHeight="1" x14ac:dyDescent="0.2">
      <c r="B99" s="51"/>
      <c r="C99" s="51"/>
      <c r="D99" s="51"/>
      <c r="E99" s="51"/>
      <c r="F99" s="51"/>
      <c r="G99" s="51"/>
      <c r="H99" s="51"/>
      <c r="J99" s="51"/>
      <c r="K99" s="51"/>
      <c r="L99" s="51"/>
      <c r="M99" s="51"/>
      <c r="N99" s="51"/>
      <c r="O99" s="51"/>
      <c r="P99" s="51"/>
    </row>
    <row r="100" spans="2:16" s="11" customFormat="1" ht="12" customHeight="1" x14ac:dyDescent="0.2">
      <c r="B100" s="51"/>
      <c r="C100" s="51"/>
      <c r="D100" s="51"/>
      <c r="E100" s="51"/>
      <c r="F100" s="51"/>
      <c r="G100" s="51"/>
      <c r="H100" s="51"/>
      <c r="J100" s="51"/>
      <c r="K100" s="51"/>
      <c r="L100" s="51"/>
      <c r="M100" s="51"/>
      <c r="N100" s="51"/>
      <c r="O100" s="51"/>
      <c r="P100" s="51"/>
    </row>
    <row r="101" spans="2:16" s="11" customFormat="1" ht="12" customHeight="1" x14ac:dyDescent="0.2">
      <c r="B101" s="51"/>
      <c r="C101" s="51"/>
      <c r="D101" s="51"/>
      <c r="E101" s="51"/>
      <c r="F101" s="51"/>
      <c r="G101" s="51"/>
      <c r="H101" s="51"/>
      <c r="J101" s="51"/>
      <c r="K101" s="51"/>
      <c r="L101" s="51"/>
      <c r="M101" s="51"/>
      <c r="N101" s="51"/>
      <c r="O101" s="51"/>
      <c r="P101" s="51"/>
    </row>
    <row r="102" spans="2:16" s="11" customFormat="1" ht="12" customHeight="1" x14ac:dyDescent="0.2">
      <c r="B102" s="51"/>
      <c r="C102" s="51"/>
      <c r="D102" s="51"/>
      <c r="E102" s="51"/>
      <c r="F102" s="51"/>
      <c r="G102" s="51"/>
      <c r="H102" s="51"/>
      <c r="J102" s="51"/>
      <c r="K102" s="51"/>
      <c r="L102" s="51"/>
      <c r="M102" s="51"/>
      <c r="N102" s="51"/>
      <c r="O102" s="51"/>
      <c r="P102" s="51"/>
    </row>
    <row r="103" spans="2:16" s="11" customFormat="1" ht="12" customHeight="1" x14ac:dyDescent="0.2">
      <c r="B103" s="51"/>
      <c r="C103" s="51"/>
      <c r="D103" s="51"/>
      <c r="E103" s="51"/>
      <c r="F103" s="51"/>
      <c r="G103" s="51"/>
      <c r="H103" s="51"/>
      <c r="J103" s="51"/>
      <c r="K103" s="51"/>
      <c r="L103" s="51"/>
      <c r="M103" s="51"/>
      <c r="N103" s="51"/>
      <c r="O103" s="51"/>
      <c r="P103" s="51"/>
    </row>
    <row r="104" spans="2:16" s="11" customFormat="1" ht="12" customHeight="1" x14ac:dyDescent="0.2">
      <c r="B104" s="51"/>
      <c r="C104" s="51"/>
      <c r="D104" s="51"/>
      <c r="E104" s="51"/>
      <c r="F104" s="51"/>
      <c r="G104" s="51"/>
      <c r="H104" s="51"/>
      <c r="J104" s="51"/>
      <c r="K104" s="51"/>
      <c r="L104" s="51"/>
      <c r="M104" s="51"/>
      <c r="N104" s="51"/>
      <c r="O104" s="51"/>
      <c r="P104" s="51"/>
    </row>
    <row r="105" spans="2:16" s="11" customFormat="1" ht="12" customHeight="1" x14ac:dyDescent="0.2">
      <c r="B105" s="51"/>
      <c r="C105" s="51"/>
      <c r="D105" s="51"/>
      <c r="E105" s="51"/>
      <c r="F105" s="51"/>
      <c r="G105" s="51"/>
      <c r="H105" s="51"/>
      <c r="J105" s="51"/>
      <c r="K105" s="51"/>
      <c r="L105" s="51"/>
      <c r="M105" s="51"/>
      <c r="N105" s="51"/>
      <c r="O105" s="51"/>
      <c r="P105" s="51"/>
    </row>
    <row r="106" spans="2:16" s="11" customFormat="1" ht="12" customHeight="1" x14ac:dyDescent="0.2">
      <c r="B106" s="51"/>
      <c r="C106" s="51"/>
      <c r="D106" s="51"/>
      <c r="E106" s="51"/>
      <c r="F106" s="51"/>
      <c r="G106" s="51"/>
      <c r="H106" s="51"/>
      <c r="J106" s="51"/>
      <c r="K106" s="51"/>
      <c r="L106" s="51"/>
      <c r="M106" s="51"/>
      <c r="N106" s="51"/>
      <c r="O106" s="51"/>
      <c r="P106" s="51"/>
    </row>
    <row r="107" spans="2:16" s="11" customFormat="1" ht="12" customHeight="1" x14ac:dyDescent="0.2">
      <c r="B107" s="51"/>
      <c r="C107" s="51"/>
      <c r="D107" s="51"/>
      <c r="E107" s="51"/>
      <c r="F107" s="51"/>
      <c r="G107" s="51"/>
      <c r="H107" s="51"/>
      <c r="J107" s="51"/>
      <c r="K107" s="51"/>
      <c r="L107" s="51"/>
      <c r="M107" s="51"/>
      <c r="N107" s="51"/>
      <c r="O107" s="51"/>
      <c r="P107" s="51"/>
    </row>
    <row r="108" spans="2:16" s="11" customFormat="1" ht="12" customHeight="1" x14ac:dyDescent="0.2">
      <c r="B108" s="51"/>
      <c r="C108" s="51"/>
      <c r="D108" s="51"/>
      <c r="E108" s="51"/>
      <c r="F108" s="51"/>
      <c r="G108" s="51"/>
      <c r="H108" s="51"/>
      <c r="J108" s="51"/>
      <c r="K108" s="51"/>
      <c r="L108" s="51"/>
      <c r="M108" s="51"/>
      <c r="N108" s="51"/>
      <c r="O108" s="51"/>
      <c r="P108" s="51"/>
    </row>
    <row r="109" spans="2:16" s="11" customFormat="1" ht="12" customHeight="1" x14ac:dyDescent="0.2">
      <c r="B109" s="51"/>
      <c r="C109" s="51"/>
      <c r="D109" s="51"/>
      <c r="E109" s="51"/>
      <c r="F109" s="51"/>
      <c r="G109" s="51"/>
      <c r="H109" s="51"/>
      <c r="J109" s="51"/>
      <c r="K109" s="51"/>
      <c r="L109" s="51"/>
      <c r="M109" s="51"/>
      <c r="N109" s="51"/>
      <c r="O109" s="51"/>
      <c r="P109" s="51"/>
    </row>
    <row r="110" spans="2:16" s="11" customFormat="1" ht="12" customHeight="1" x14ac:dyDescent="0.2">
      <c r="B110" s="51"/>
      <c r="C110" s="51"/>
      <c r="D110" s="51"/>
      <c r="E110" s="51"/>
      <c r="F110" s="51"/>
      <c r="G110" s="51"/>
      <c r="H110" s="51"/>
      <c r="J110" s="51"/>
      <c r="K110" s="51"/>
      <c r="L110" s="51"/>
      <c r="M110" s="51"/>
      <c r="N110" s="51"/>
      <c r="O110" s="51"/>
      <c r="P110" s="51"/>
    </row>
    <row r="111" spans="2:16" s="11" customFormat="1" ht="12" customHeight="1" x14ac:dyDescent="0.2">
      <c r="B111" s="51"/>
      <c r="C111" s="51"/>
      <c r="D111" s="51"/>
      <c r="E111" s="51"/>
      <c r="F111" s="51"/>
      <c r="G111" s="51"/>
      <c r="H111" s="51"/>
      <c r="J111" s="51"/>
      <c r="K111" s="51"/>
      <c r="L111" s="51"/>
      <c r="M111" s="51"/>
      <c r="N111" s="51"/>
      <c r="O111" s="51"/>
      <c r="P111" s="51"/>
    </row>
    <row r="112" spans="2:16" s="11" customFormat="1" ht="12" customHeight="1" x14ac:dyDescent="0.2">
      <c r="B112" s="51"/>
      <c r="C112" s="51"/>
      <c r="D112" s="51"/>
      <c r="E112" s="51"/>
      <c r="F112" s="51"/>
      <c r="G112" s="51"/>
      <c r="H112" s="51"/>
      <c r="J112" s="51"/>
      <c r="K112" s="51"/>
      <c r="L112" s="51"/>
      <c r="M112" s="51"/>
      <c r="N112" s="51"/>
      <c r="O112" s="51"/>
      <c r="P112" s="51"/>
    </row>
    <row r="113" spans="2:16" s="11" customFormat="1" ht="12" customHeight="1" x14ac:dyDescent="0.2">
      <c r="B113" s="51"/>
      <c r="C113" s="51"/>
      <c r="D113" s="51"/>
      <c r="E113" s="51"/>
      <c r="F113" s="51"/>
      <c r="G113" s="51"/>
      <c r="H113" s="51"/>
      <c r="J113" s="51"/>
      <c r="K113" s="51"/>
      <c r="L113" s="51"/>
      <c r="M113" s="51"/>
      <c r="N113" s="51"/>
      <c r="O113" s="51"/>
      <c r="P113" s="51"/>
    </row>
    <row r="114" spans="2:16" s="11" customFormat="1" ht="12" customHeight="1" x14ac:dyDescent="0.2">
      <c r="B114" s="51"/>
      <c r="C114" s="51"/>
      <c r="D114" s="51"/>
      <c r="E114" s="51"/>
      <c r="F114" s="51"/>
      <c r="G114" s="51"/>
      <c r="H114" s="51"/>
      <c r="J114" s="51"/>
      <c r="K114" s="51"/>
      <c r="L114" s="51"/>
      <c r="M114" s="51"/>
      <c r="N114" s="51"/>
      <c r="O114" s="51"/>
      <c r="P114" s="51"/>
    </row>
    <row r="115" spans="2:16" s="11" customFormat="1" ht="12" customHeight="1" x14ac:dyDescent="0.2">
      <c r="B115" s="51"/>
      <c r="C115" s="51"/>
      <c r="D115" s="51"/>
      <c r="E115" s="51"/>
      <c r="F115" s="51"/>
      <c r="G115" s="51"/>
      <c r="H115" s="51"/>
      <c r="J115" s="51"/>
      <c r="K115" s="51"/>
      <c r="L115" s="51"/>
      <c r="M115" s="51"/>
      <c r="N115" s="51"/>
      <c r="O115" s="51"/>
      <c r="P115" s="51"/>
    </row>
    <row r="116" spans="2:16" s="11" customFormat="1" ht="12" customHeight="1" x14ac:dyDescent="0.2">
      <c r="B116" s="51"/>
      <c r="C116" s="51"/>
      <c r="D116" s="51"/>
      <c r="E116" s="51"/>
      <c r="F116" s="51"/>
      <c r="G116" s="51"/>
      <c r="H116" s="51"/>
      <c r="J116" s="51"/>
      <c r="K116" s="51"/>
      <c r="L116" s="51"/>
      <c r="M116" s="51"/>
      <c r="N116" s="51"/>
      <c r="O116" s="51"/>
      <c r="P116" s="51"/>
    </row>
    <row r="117" spans="2:16" s="11" customFormat="1" ht="12" customHeight="1" x14ac:dyDescent="0.2">
      <c r="B117" s="51"/>
      <c r="C117" s="51"/>
      <c r="D117" s="51"/>
      <c r="E117" s="51"/>
      <c r="F117" s="51"/>
      <c r="G117" s="51"/>
      <c r="H117" s="51"/>
      <c r="J117" s="51"/>
      <c r="K117" s="51"/>
      <c r="L117" s="51"/>
      <c r="M117" s="51"/>
      <c r="N117" s="51"/>
      <c r="O117" s="51"/>
      <c r="P117" s="51"/>
    </row>
    <row r="118" spans="2:16" s="11" customFormat="1" ht="12" customHeight="1" x14ac:dyDescent="0.2">
      <c r="B118" s="51"/>
      <c r="C118" s="51"/>
      <c r="D118" s="51"/>
      <c r="E118" s="51"/>
      <c r="F118" s="51"/>
      <c r="G118" s="51"/>
      <c r="H118" s="51"/>
      <c r="J118" s="51"/>
      <c r="K118" s="51"/>
      <c r="L118" s="51"/>
      <c r="M118" s="51"/>
      <c r="N118" s="51"/>
      <c r="O118" s="51"/>
      <c r="P118" s="51"/>
    </row>
    <row r="119" spans="2:16" s="11" customFormat="1" ht="12" customHeight="1" x14ac:dyDescent="0.2">
      <c r="B119" s="51"/>
      <c r="C119" s="51"/>
      <c r="D119" s="51"/>
      <c r="E119" s="51"/>
      <c r="F119" s="51"/>
      <c r="G119" s="51"/>
      <c r="H119" s="51"/>
      <c r="J119" s="51"/>
      <c r="K119" s="51"/>
      <c r="L119" s="51"/>
      <c r="M119" s="51"/>
      <c r="N119" s="51"/>
      <c r="O119" s="51"/>
      <c r="P119" s="51"/>
    </row>
    <row r="120" spans="2:16" s="11" customFormat="1" ht="12" customHeight="1" x14ac:dyDescent="0.2">
      <c r="B120" s="51"/>
      <c r="C120" s="51"/>
      <c r="D120" s="51"/>
      <c r="E120" s="51"/>
      <c r="F120" s="51"/>
      <c r="G120" s="51"/>
      <c r="H120" s="51"/>
      <c r="J120" s="51"/>
      <c r="K120" s="51"/>
      <c r="L120" s="51"/>
      <c r="M120" s="51"/>
      <c r="N120" s="51"/>
      <c r="O120" s="51"/>
      <c r="P120" s="51"/>
    </row>
    <row r="121" spans="2:16" s="11" customFormat="1" ht="12" customHeight="1" x14ac:dyDescent="0.2">
      <c r="B121" s="51"/>
      <c r="C121" s="51"/>
      <c r="D121" s="51"/>
      <c r="E121" s="51"/>
      <c r="F121" s="51"/>
      <c r="G121" s="51"/>
      <c r="H121" s="51"/>
      <c r="J121" s="51"/>
      <c r="K121" s="51"/>
      <c r="L121" s="51"/>
      <c r="M121" s="51"/>
      <c r="N121" s="51"/>
      <c r="O121" s="51"/>
      <c r="P121" s="51"/>
    </row>
    <row r="122" spans="2:16" s="11" customFormat="1" ht="12" customHeight="1" x14ac:dyDescent="0.2">
      <c r="B122" s="51"/>
      <c r="C122" s="51"/>
      <c r="D122" s="51"/>
      <c r="E122" s="51"/>
      <c r="F122" s="51"/>
      <c r="G122" s="51"/>
      <c r="H122" s="51"/>
      <c r="J122" s="51"/>
      <c r="K122" s="51"/>
      <c r="L122" s="51"/>
      <c r="M122" s="51"/>
      <c r="N122" s="51"/>
      <c r="O122" s="51"/>
      <c r="P122" s="51"/>
    </row>
    <row r="123" spans="2:16" s="11" customFormat="1" ht="12" customHeight="1" x14ac:dyDescent="0.2">
      <c r="B123" s="51"/>
      <c r="C123" s="51"/>
      <c r="D123" s="51"/>
      <c r="E123" s="51"/>
      <c r="F123" s="51"/>
      <c r="G123" s="51"/>
      <c r="H123" s="51"/>
      <c r="J123" s="51"/>
      <c r="K123" s="51"/>
      <c r="L123" s="51"/>
      <c r="M123" s="51"/>
      <c r="N123" s="51"/>
      <c r="O123" s="51"/>
      <c r="P123" s="51"/>
    </row>
    <row r="124" spans="2:16" s="11" customFormat="1" ht="12" customHeight="1" x14ac:dyDescent="0.2">
      <c r="B124" s="51"/>
      <c r="C124" s="51"/>
      <c r="D124" s="51"/>
      <c r="E124" s="51"/>
      <c r="F124" s="51"/>
      <c r="G124" s="51"/>
      <c r="H124" s="51"/>
      <c r="J124" s="51"/>
      <c r="K124" s="51"/>
      <c r="L124" s="51"/>
      <c r="M124" s="51"/>
      <c r="N124" s="51"/>
      <c r="O124" s="51"/>
      <c r="P124" s="51"/>
    </row>
    <row r="125" spans="2:16" s="11" customFormat="1" ht="12" customHeight="1" x14ac:dyDescent="0.2">
      <c r="B125" s="51"/>
      <c r="C125" s="51"/>
      <c r="D125" s="51"/>
      <c r="E125" s="51"/>
      <c r="F125" s="51"/>
      <c r="G125" s="51"/>
      <c r="H125" s="51"/>
      <c r="J125" s="51"/>
      <c r="K125" s="51"/>
      <c r="L125" s="51"/>
      <c r="M125" s="51"/>
      <c r="N125" s="51"/>
      <c r="O125" s="51"/>
      <c r="P125" s="51"/>
    </row>
    <row r="126" spans="2:16" s="11" customFormat="1" ht="12" customHeight="1" x14ac:dyDescent="0.2">
      <c r="B126" s="51"/>
      <c r="C126" s="51"/>
      <c r="D126" s="51"/>
      <c r="E126" s="51"/>
      <c r="F126" s="51"/>
      <c r="G126" s="51"/>
      <c r="H126" s="51"/>
      <c r="J126" s="51"/>
      <c r="K126" s="51"/>
      <c r="L126" s="51"/>
      <c r="M126" s="51"/>
      <c r="N126" s="51"/>
      <c r="O126" s="51"/>
      <c r="P126" s="51"/>
    </row>
    <row r="127" spans="2:16" s="11" customFormat="1" ht="12" customHeight="1" x14ac:dyDescent="0.2">
      <c r="B127" s="51"/>
      <c r="C127" s="51"/>
      <c r="D127" s="51"/>
      <c r="E127" s="51"/>
      <c r="F127" s="51"/>
      <c r="G127" s="51"/>
      <c r="H127" s="51"/>
      <c r="J127" s="51"/>
      <c r="K127" s="51"/>
      <c r="L127" s="51"/>
      <c r="M127" s="51"/>
      <c r="N127" s="51"/>
      <c r="O127" s="51"/>
      <c r="P127" s="51"/>
    </row>
    <row r="128" spans="2:16" s="11" customFormat="1" ht="12" customHeight="1" x14ac:dyDescent="0.2">
      <c r="B128" s="51"/>
      <c r="C128" s="51"/>
      <c r="D128" s="51"/>
      <c r="E128" s="51"/>
      <c r="F128" s="51"/>
      <c r="G128" s="51"/>
      <c r="H128" s="51"/>
      <c r="J128" s="51"/>
      <c r="K128" s="51"/>
      <c r="L128" s="51"/>
      <c r="M128" s="51"/>
      <c r="N128" s="51"/>
      <c r="O128" s="51"/>
      <c r="P128" s="51"/>
    </row>
    <row r="129" spans="2:16" s="11" customFormat="1" ht="12" customHeight="1" x14ac:dyDescent="0.2">
      <c r="B129" s="51"/>
      <c r="C129" s="51"/>
      <c r="D129" s="51"/>
      <c r="E129" s="51"/>
      <c r="F129" s="51"/>
      <c r="G129" s="51"/>
      <c r="H129" s="51"/>
      <c r="J129" s="51"/>
      <c r="K129" s="51"/>
      <c r="L129" s="51"/>
      <c r="M129" s="51"/>
      <c r="N129" s="51"/>
      <c r="O129" s="51"/>
      <c r="P129" s="51"/>
    </row>
    <row r="130" spans="2:16" s="11" customFormat="1" ht="12" customHeight="1" x14ac:dyDescent="0.2">
      <c r="B130" s="51"/>
      <c r="C130" s="51"/>
      <c r="D130" s="51"/>
      <c r="E130" s="51"/>
      <c r="F130" s="51"/>
      <c r="G130" s="51"/>
      <c r="H130" s="51"/>
      <c r="J130" s="51"/>
      <c r="K130" s="51"/>
      <c r="L130" s="51"/>
      <c r="M130" s="51"/>
      <c r="N130" s="51"/>
      <c r="O130" s="51"/>
      <c r="P130" s="51"/>
    </row>
    <row r="131" spans="2:16" s="11" customFormat="1" ht="12" customHeight="1" x14ac:dyDescent="0.2">
      <c r="B131" s="51"/>
      <c r="C131" s="51"/>
      <c r="D131" s="51"/>
      <c r="E131" s="51"/>
      <c r="F131" s="51"/>
      <c r="G131" s="51"/>
      <c r="H131" s="51"/>
      <c r="J131" s="51"/>
      <c r="K131" s="51"/>
      <c r="L131" s="51"/>
      <c r="M131" s="51"/>
      <c r="N131" s="51"/>
      <c r="O131" s="51"/>
      <c r="P131" s="51"/>
    </row>
    <row r="132" spans="2:16" s="11" customFormat="1" ht="12" customHeight="1" x14ac:dyDescent="0.2">
      <c r="B132" s="51"/>
      <c r="C132" s="51"/>
      <c r="D132" s="51"/>
      <c r="E132" s="51"/>
      <c r="F132" s="51"/>
      <c r="G132" s="51"/>
      <c r="H132" s="51"/>
      <c r="J132" s="51"/>
      <c r="K132" s="51"/>
      <c r="L132" s="51"/>
      <c r="M132" s="51"/>
      <c r="N132" s="51"/>
      <c r="O132" s="51"/>
      <c r="P132" s="51"/>
    </row>
    <row r="133" spans="2:16" s="11" customFormat="1" ht="12" customHeight="1" x14ac:dyDescent="0.2">
      <c r="B133" s="51"/>
      <c r="C133" s="51"/>
      <c r="D133" s="51"/>
      <c r="E133" s="51"/>
      <c r="F133" s="51"/>
      <c r="G133" s="51"/>
      <c r="H133" s="51"/>
      <c r="J133" s="51"/>
      <c r="K133" s="51"/>
      <c r="L133" s="51"/>
      <c r="M133" s="51"/>
      <c r="N133" s="51"/>
      <c r="O133" s="51"/>
      <c r="P133" s="51"/>
    </row>
    <row r="134" spans="2:16" s="11" customFormat="1" ht="12" customHeight="1" x14ac:dyDescent="0.2">
      <c r="B134" s="51"/>
      <c r="C134" s="51"/>
      <c r="D134" s="51"/>
      <c r="E134" s="51"/>
      <c r="F134" s="51"/>
      <c r="G134" s="51"/>
      <c r="H134" s="51"/>
      <c r="J134" s="51"/>
      <c r="K134" s="51"/>
      <c r="L134" s="51"/>
      <c r="M134" s="51"/>
      <c r="N134" s="51"/>
      <c r="O134" s="51"/>
      <c r="P134" s="51"/>
    </row>
    <row r="135" spans="2:16" s="11" customFormat="1" ht="12" customHeight="1" x14ac:dyDescent="0.2">
      <c r="B135" s="51"/>
      <c r="C135" s="51"/>
      <c r="D135" s="51"/>
      <c r="E135" s="51"/>
      <c r="F135" s="51"/>
      <c r="G135" s="51"/>
      <c r="H135" s="51"/>
      <c r="J135" s="51"/>
      <c r="K135" s="51"/>
      <c r="L135" s="51"/>
      <c r="M135" s="51"/>
      <c r="N135" s="51"/>
      <c r="O135" s="51"/>
      <c r="P135" s="51"/>
    </row>
    <row r="136" spans="2:16" s="11" customFormat="1" ht="12" customHeight="1" x14ac:dyDescent="0.2">
      <c r="B136" s="51"/>
      <c r="C136" s="51"/>
      <c r="D136" s="51"/>
      <c r="E136" s="51"/>
      <c r="F136" s="51"/>
      <c r="G136" s="51"/>
      <c r="H136" s="51"/>
      <c r="J136" s="51"/>
      <c r="K136" s="51"/>
      <c r="L136" s="51"/>
      <c r="M136" s="51"/>
      <c r="N136" s="51"/>
      <c r="O136" s="51"/>
      <c r="P136" s="51"/>
    </row>
    <row r="137" spans="2:16" s="11" customFormat="1" ht="12" customHeight="1" x14ac:dyDescent="0.2">
      <c r="B137" s="51"/>
      <c r="C137" s="51"/>
      <c r="D137" s="51"/>
      <c r="E137" s="51"/>
      <c r="F137" s="51"/>
      <c r="G137" s="51"/>
      <c r="H137" s="51"/>
      <c r="J137" s="51"/>
      <c r="K137" s="51"/>
      <c r="L137" s="51"/>
      <c r="M137" s="51"/>
      <c r="N137" s="51"/>
      <c r="O137" s="51"/>
      <c r="P137" s="51"/>
    </row>
    <row r="138" spans="2:16" s="11" customFormat="1" ht="12" customHeight="1" x14ac:dyDescent="0.2">
      <c r="B138" s="51"/>
      <c r="C138" s="51"/>
      <c r="D138" s="51"/>
      <c r="E138" s="51"/>
      <c r="F138" s="51"/>
      <c r="G138" s="51"/>
      <c r="H138" s="51"/>
      <c r="J138" s="51"/>
      <c r="K138" s="51"/>
      <c r="L138" s="51"/>
      <c r="M138" s="51"/>
      <c r="N138" s="51"/>
      <c r="O138" s="51"/>
      <c r="P138" s="51"/>
    </row>
    <row r="139" spans="2:16" s="11" customFormat="1" ht="12" customHeight="1" x14ac:dyDescent="0.2">
      <c r="B139" s="51"/>
      <c r="C139" s="51"/>
      <c r="D139" s="51"/>
      <c r="E139" s="51"/>
      <c r="F139" s="51"/>
      <c r="G139" s="51"/>
      <c r="H139" s="51"/>
      <c r="J139" s="51"/>
      <c r="K139" s="51"/>
      <c r="L139" s="51"/>
      <c r="M139" s="51"/>
      <c r="N139" s="51"/>
      <c r="O139" s="51"/>
      <c r="P139" s="51"/>
    </row>
    <row r="140" spans="2:16" s="11" customFormat="1" ht="12" customHeight="1" x14ac:dyDescent="0.2">
      <c r="B140" s="51"/>
      <c r="C140" s="51"/>
      <c r="D140" s="51"/>
      <c r="E140" s="51"/>
      <c r="F140" s="51"/>
      <c r="G140" s="51"/>
      <c r="H140" s="51"/>
      <c r="J140" s="51"/>
      <c r="K140" s="51"/>
      <c r="L140" s="51"/>
      <c r="M140" s="51"/>
      <c r="N140" s="51"/>
      <c r="O140" s="51"/>
      <c r="P140" s="51"/>
    </row>
    <row r="141" spans="2:16" s="11" customFormat="1" ht="12" customHeight="1" x14ac:dyDescent="0.2">
      <c r="B141" s="51"/>
      <c r="C141" s="51"/>
      <c r="D141" s="51"/>
      <c r="E141" s="51"/>
      <c r="F141" s="51"/>
      <c r="G141" s="51"/>
      <c r="H141" s="51"/>
      <c r="J141" s="51"/>
      <c r="K141" s="51"/>
      <c r="L141" s="51"/>
      <c r="M141" s="51"/>
      <c r="N141" s="51"/>
      <c r="O141" s="51"/>
      <c r="P141" s="51"/>
    </row>
    <row r="142" spans="2:16" s="11" customFormat="1" ht="12" customHeight="1" x14ac:dyDescent="0.2">
      <c r="B142" s="51"/>
      <c r="C142" s="51"/>
      <c r="D142" s="51"/>
      <c r="E142" s="51"/>
      <c r="F142" s="51"/>
      <c r="G142" s="51"/>
      <c r="H142" s="51"/>
      <c r="J142" s="51"/>
      <c r="K142" s="51"/>
      <c r="L142" s="51"/>
      <c r="M142" s="51"/>
      <c r="N142" s="51"/>
      <c r="O142" s="51"/>
      <c r="P142" s="51"/>
    </row>
    <row r="143" spans="2:16" s="11" customFormat="1" ht="12" customHeight="1" x14ac:dyDescent="0.2">
      <c r="B143" s="51"/>
      <c r="C143" s="51"/>
      <c r="D143" s="51"/>
      <c r="E143" s="51"/>
      <c r="F143" s="51"/>
      <c r="G143" s="51"/>
      <c r="H143" s="51"/>
      <c r="J143" s="51"/>
      <c r="K143" s="51"/>
      <c r="L143" s="51"/>
      <c r="M143" s="51"/>
      <c r="N143" s="51"/>
      <c r="O143" s="51"/>
      <c r="P143" s="51"/>
    </row>
    <row r="144" spans="2:16" s="11" customFormat="1" ht="12" customHeight="1" x14ac:dyDescent="0.2">
      <c r="B144" s="51"/>
      <c r="C144" s="51"/>
      <c r="D144" s="51"/>
      <c r="E144" s="51"/>
      <c r="F144" s="51"/>
      <c r="G144" s="51"/>
      <c r="H144" s="51"/>
      <c r="J144" s="51"/>
      <c r="K144" s="51"/>
      <c r="L144" s="51"/>
      <c r="M144" s="51"/>
      <c r="N144" s="51"/>
      <c r="O144" s="51"/>
      <c r="P144" s="51"/>
    </row>
    <row r="145" spans="2:16" s="11" customFormat="1" ht="12" customHeight="1" x14ac:dyDescent="0.2">
      <c r="B145" s="51"/>
      <c r="C145" s="51"/>
      <c r="D145" s="51"/>
      <c r="E145" s="51"/>
      <c r="F145" s="51"/>
      <c r="G145" s="51"/>
      <c r="H145" s="51"/>
      <c r="J145" s="51"/>
      <c r="K145" s="51"/>
      <c r="L145" s="51"/>
      <c r="M145" s="51"/>
      <c r="N145" s="51"/>
      <c r="O145" s="51"/>
      <c r="P145" s="51"/>
    </row>
    <row r="146" spans="2:16" s="11" customFormat="1" ht="12" customHeight="1" x14ac:dyDescent="0.2">
      <c r="B146" s="51"/>
      <c r="C146" s="51"/>
      <c r="D146" s="51"/>
      <c r="E146" s="51"/>
      <c r="F146" s="51"/>
      <c r="G146" s="51"/>
      <c r="H146" s="51"/>
      <c r="J146" s="51"/>
      <c r="K146" s="51"/>
      <c r="L146" s="51"/>
      <c r="M146" s="51"/>
      <c r="N146" s="51"/>
      <c r="O146" s="51"/>
      <c r="P146" s="51"/>
    </row>
    <row r="147" spans="2:16" s="11" customFormat="1" ht="12" customHeight="1" x14ac:dyDescent="0.2">
      <c r="B147" s="51"/>
      <c r="C147" s="51"/>
      <c r="D147" s="51"/>
      <c r="E147" s="51"/>
      <c r="F147" s="51"/>
      <c r="G147" s="51"/>
      <c r="H147" s="51"/>
      <c r="J147" s="51"/>
      <c r="K147" s="51"/>
      <c r="L147" s="51"/>
      <c r="M147" s="51"/>
      <c r="N147" s="51"/>
      <c r="O147" s="51"/>
      <c r="P147" s="51"/>
    </row>
    <row r="148" spans="2:16" s="11" customFormat="1" ht="12" customHeight="1" x14ac:dyDescent="0.2">
      <c r="B148" s="51"/>
      <c r="C148" s="51"/>
      <c r="D148" s="51"/>
      <c r="E148" s="51"/>
      <c r="F148" s="51"/>
      <c r="G148" s="51"/>
      <c r="H148" s="51"/>
      <c r="J148" s="51"/>
      <c r="K148" s="51"/>
      <c r="L148" s="51"/>
      <c r="M148" s="51"/>
      <c r="N148" s="51"/>
      <c r="O148" s="51"/>
      <c r="P148" s="51"/>
    </row>
    <row r="149" spans="2:16" s="11" customFormat="1" ht="12" customHeight="1" x14ac:dyDescent="0.2">
      <c r="B149" s="51"/>
      <c r="C149" s="51"/>
      <c r="D149" s="51"/>
      <c r="E149" s="51"/>
      <c r="F149" s="51"/>
      <c r="G149" s="51"/>
      <c r="H149" s="51"/>
      <c r="J149" s="51"/>
      <c r="K149" s="51"/>
      <c r="L149" s="51"/>
      <c r="M149" s="51"/>
      <c r="N149" s="51"/>
      <c r="O149" s="51"/>
      <c r="P149" s="51"/>
    </row>
    <row r="150" spans="2:16" s="11" customFormat="1" ht="12" customHeight="1" x14ac:dyDescent="0.2">
      <c r="B150" s="51"/>
      <c r="C150" s="51"/>
      <c r="D150" s="51"/>
      <c r="E150" s="51"/>
      <c r="F150" s="51"/>
      <c r="G150" s="51"/>
      <c r="H150" s="51"/>
      <c r="J150" s="51"/>
      <c r="K150" s="51"/>
      <c r="L150" s="51"/>
      <c r="M150" s="51"/>
      <c r="N150" s="51"/>
      <c r="O150" s="51"/>
      <c r="P150" s="51"/>
    </row>
    <row r="151" spans="2:16" s="11" customFormat="1" ht="12" customHeight="1" x14ac:dyDescent="0.2">
      <c r="B151" s="51"/>
      <c r="C151" s="51"/>
      <c r="D151" s="51"/>
      <c r="E151" s="51"/>
      <c r="F151" s="51"/>
      <c r="G151" s="51"/>
      <c r="H151" s="51"/>
      <c r="J151" s="51"/>
      <c r="K151" s="51"/>
      <c r="L151" s="51"/>
      <c r="M151" s="51"/>
      <c r="N151" s="51"/>
      <c r="O151" s="51"/>
      <c r="P151" s="51"/>
    </row>
    <row r="152" spans="2:16" s="11" customFormat="1" ht="12" customHeight="1" x14ac:dyDescent="0.2">
      <c r="B152" s="51"/>
      <c r="C152" s="51"/>
      <c r="D152" s="51"/>
      <c r="E152" s="51"/>
      <c r="F152" s="51"/>
      <c r="G152" s="51"/>
      <c r="H152" s="51"/>
      <c r="J152" s="51"/>
      <c r="K152" s="51"/>
      <c r="L152" s="51"/>
      <c r="M152" s="51"/>
      <c r="N152" s="51"/>
      <c r="O152" s="51"/>
      <c r="P152" s="51"/>
    </row>
    <row r="153" spans="2:16" s="11" customFormat="1" ht="12" customHeight="1" x14ac:dyDescent="0.2">
      <c r="B153" s="51"/>
      <c r="C153" s="51"/>
      <c r="D153" s="51"/>
      <c r="E153" s="51"/>
      <c r="F153" s="51"/>
      <c r="G153" s="51"/>
      <c r="H153" s="51"/>
      <c r="J153" s="51"/>
      <c r="K153" s="51"/>
      <c r="L153" s="51"/>
      <c r="M153" s="51"/>
      <c r="N153" s="51"/>
      <c r="O153" s="51"/>
      <c r="P153" s="51"/>
    </row>
    <row r="154" spans="2:16" s="11" customFormat="1" ht="12" customHeight="1" x14ac:dyDescent="0.2">
      <c r="B154" s="51"/>
      <c r="C154" s="51"/>
      <c r="D154" s="51"/>
      <c r="E154" s="51"/>
      <c r="F154" s="51"/>
      <c r="G154" s="51"/>
      <c r="H154" s="51"/>
      <c r="J154" s="51"/>
      <c r="K154" s="51"/>
      <c r="L154" s="51"/>
      <c r="M154" s="51"/>
      <c r="N154" s="51"/>
      <c r="O154" s="51"/>
      <c r="P154" s="51"/>
    </row>
  </sheetData>
  <phoneticPr fontId="0" type="noConversion"/>
  <pageMargins left="0.75" right="0.75" top="0.75" bottom="0.5" header="0" footer="0"/>
  <pageSetup paperSize="9" pageOrder="overThenDown" orientation="portrait" r:id="rId1"/>
  <headerFooter alignWithMargins="0">
    <oddFooter>&amp;C1-&amp;P+21</oddFooter>
  </headerFooter>
  <colBreaks count="1" manualBreakCount="1">
    <brk id="88" max="6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55"/>
  <sheetViews>
    <sheetView tabSelected="1" view="pageBreakPreview" topLeftCell="A31" zoomScale="75" zoomScaleSheetLayoutView="50" workbookViewId="0">
      <selection activeCell="A65" sqref="A65"/>
    </sheetView>
  </sheetViews>
  <sheetFormatPr defaultRowHeight="12" customHeight="1" x14ac:dyDescent="0.2"/>
  <cols>
    <col min="1" max="1" width="11.85546875" style="40" customWidth="1"/>
    <col min="2" max="2" width="11.7109375" style="40" customWidth="1"/>
    <col min="3" max="3" width="10" style="40" customWidth="1"/>
    <col min="4" max="5" width="11.140625" style="40" hidden="1" customWidth="1"/>
    <col min="6" max="6" width="10.140625" style="40" customWidth="1"/>
    <col min="7" max="8" width="10.5703125" style="40" hidden="1" customWidth="1"/>
    <col min="9" max="9" width="10.5703125" style="40" customWidth="1"/>
    <col min="10" max="11" width="10.5703125" style="40" hidden="1" customWidth="1"/>
    <col min="12" max="12" width="10.28515625" style="40" customWidth="1"/>
    <col min="13" max="14" width="10.28515625" style="40" hidden="1" customWidth="1"/>
    <col min="15" max="15" width="11.140625" style="40" customWidth="1"/>
    <col min="16" max="17" width="11.140625" style="40" hidden="1" customWidth="1"/>
    <col min="18" max="18" width="10.140625" style="40" bestFit="1" customWidth="1"/>
    <col min="19" max="20" width="9.140625" style="40" hidden="1" customWidth="1"/>
    <col min="21" max="21" width="12.7109375" style="40" customWidth="1"/>
    <col min="22" max="22" width="12.42578125" style="40" customWidth="1"/>
    <col min="23" max="23" width="10.28515625" style="40" customWidth="1"/>
    <col min="24" max="25" width="10" style="40" customWidth="1"/>
    <col min="26" max="26" width="10.28515625" style="40" customWidth="1"/>
    <col min="27" max="27" width="11.28515625" style="40" customWidth="1"/>
    <col min="28" max="28" width="8.7109375" style="40" customWidth="1"/>
    <col min="29" max="29" width="12.7109375" style="12" customWidth="1"/>
    <col min="30" max="30" width="13.85546875" style="12" customWidth="1"/>
    <col min="31" max="31" width="11.140625" style="12" customWidth="1"/>
    <col min="32" max="33" width="11.140625" style="12" hidden="1" customWidth="1"/>
    <col min="34" max="34" width="9.5703125" style="12" customWidth="1"/>
    <col min="35" max="36" width="10.5703125" style="12" hidden="1" customWidth="1"/>
    <col min="37" max="37" width="9.85546875" style="12" customWidth="1"/>
    <col min="38" max="39" width="10.5703125" style="12" hidden="1" customWidth="1"/>
    <col min="40" max="40" width="9.140625" style="79"/>
    <col min="41" max="42" width="10.28515625" style="12" hidden="1" customWidth="1"/>
    <col min="43" max="43" width="11.28515625" style="12" customWidth="1"/>
    <col min="44" max="45" width="11.28515625" style="12" hidden="1" customWidth="1"/>
    <col min="46" max="46" width="8.7109375" style="12" customWidth="1"/>
    <col min="47" max="48" width="8.7109375" style="12" hidden="1" customWidth="1"/>
    <col min="49" max="49" width="12.7109375" style="12" customWidth="1"/>
    <col min="50" max="50" width="12.28515625" style="12" customWidth="1"/>
    <col min="51" max="51" width="11.140625" style="12" customWidth="1"/>
    <col min="52" max="52" width="9.85546875" style="12" customWidth="1"/>
    <col min="53" max="53" width="9.5703125" style="12" customWidth="1"/>
    <col min="54" max="54" width="11.28515625" style="12" customWidth="1"/>
    <col min="55" max="55" width="10.5703125" style="12" customWidth="1"/>
    <col min="56" max="56" width="8.7109375" style="12" customWidth="1"/>
    <col min="57" max="57" width="12.7109375" style="12" customWidth="1"/>
    <col min="58" max="58" width="12.28515625" style="12" customWidth="1"/>
    <col min="59" max="59" width="11.28515625" style="12" customWidth="1"/>
    <col min="60" max="61" width="11.28515625" style="12" hidden="1" customWidth="1"/>
    <col min="62" max="62" width="10" style="12" customWidth="1"/>
    <col min="63" max="64" width="10.7109375" style="12" hidden="1" customWidth="1"/>
    <col min="65" max="65" width="9.7109375" style="12" customWidth="1"/>
    <col min="66" max="67" width="10.5703125" style="12" hidden="1" customWidth="1"/>
    <col min="68" max="68" width="10.7109375" style="12" customWidth="1"/>
    <col min="69" max="70" width="10.7109375" style="12" hidden="1" customWidth="1"/>
    <col min="71" max="71" width="11" style="12" customWidth="1"/>
    <col min="72" max="73" width="11" style="12" hidden="1" customWidth="1"/>
    <col min="74" max="74" width="8.7109375" style="12" customWidth="1"/>
    <col min="75" max="76" width="8.7109375" style="12" hidden="1" customWidth="1"/>
    <col min="77" max="77" width="12.7109375" style="12" customWidth="1"/>
    <col min="78" max="79" width="11.28515625" style="12" customWidth="1"/>
    <col min="80" max="80" width="9.7109375" style="12" customWidth="1"/>
    <col min="81" max="81" width="10.140625" style="12" customWidth="1"/>
    <col min="82" max="82" width="11.28515625" style="12" customWidth="1"/>
    <col min="83" max="83" width="11.140625" style="12" customWidth="1"/>
    <col min="84" max="84" width="8.7109375" style="12" customWidth="1"/>
    <col min="85" max="85" width="12.7109375" style="40" customWidth="1"/>
    <col min="86" max="87" width="11.28515625" style="40" customWidth="1"/>
    <col min="88" max="89" width="11.28515625" style="40" hidden="1" customWidth="1"/>
    <col min="90" max="90" width="8.7109375" style="40" customWidth="1"/>
    <col min="91" max="92" width="10.7109375" style="40" hidden="1" customWidth="1"/>
    <col min="93" max="93" width="9.85546875" style="40" customWidth="1"/>
    <col min="94" max="95" width="10.5703125" style="40" hidden="1" customWidth="1"/>
    <col min="96" max="96" width="11.140625" style="40" customWidth="1"/>
    <col min="97" max="98" width="11.140625" style="40" hidden="1" customWidth="1"/>
    <col min="99" max="99" width="11.28515625" style="40" customWidth="1"/>
    <col min="100" max="101" width="11.28515625" style="40" hidden="1" customWidth="1"/>
    <col min="102" max="102" width="8.85546875" style="40" customWidth="1"/>
    <col min="103" max="104" width="8.85546875" style="40" hidden="1" customWidth="1"/>
    <col min="105" max="105" width="12.7109375" style="40" customWidth="1"/>
    <col min="106" max="106" width="11.140625" style="40" customWidth="1"/>
    <col min="107" max="107" width="11.28515625" style="40" customWidth="1"/>
    <col min="108" max="108" width="9.5703125" style="40" customWidth="1"/>
    <col min="109" max="109" width="9.85546875" style="40" customWidth="1"/>
    <col min="110" max="110" width="11.140625" style="40" customWidth="1"/>
    <col min="111" max="111" width="11.28515625" style="40" customWidth="1"/>
    <col min="112" max="112" width="8.85546875" style="40" customWidth="1"/>
    <col min="113" max="113" width="12.7109375" style="40" customWidth="1"/>
    <col min="114" max="114" width="11" style="40" customWidth="1"/>
    <col min="115" max="115" width="11.28515625" style="40" customWidth="1"/>
    <col min="116" max="117" width="11.28515625" style="40" hidden="1" customWidth="1"/>
    <col min="118" max="118" width="9.7109375" style="40" customWidth="1"/>
    <col min="119" max="120" width="10.7109375" style="40" hidden="1" customWidth="1"/>
    <col min="121" max="121" width="9.42578125" style="40" customWidth="1"/>
    <col min="122" max="123" width="10.5703125" style="40" hidden="1" customWidth="1"/>
    <col min="124" max="124" width="11.140625" style="40" customWidth="1"/>
    <col min="125" max="126" width="11.140625" style="40" hidden="1" customWidth="1"/>
    <col min="127" max="127" width="11.28515625" style="40" customWidth="1"/>
    <col min="128" max="129" width="11.28515625" style="40" hidden="1" customWidth="1"/>
    <col min="130" max="130" width="8.85546875" style="40" customWidth="1"/>
    <col min="131" max="132" width="8.85546875" style="40" hidden="1" customWidth="1"/>
    <col min="133" max="133" width="12.7109375" style="40" customWidth="1"/>
    <col min="134" max="135" width="11.28515625" style="40" customWidth="1"/>
    <col min="136" max="136" width="9.7109375" style="40" customWidth="1"/>
    <col min="137" max="137" width="9.42578125" style="40" customWidth="1"/>
    <col min="138" max="139" width="11.140625" style="40" customWidth="1"/>
    <col min="140" max="140" width="8.7109375" style="40" customWidth="1"/>
    <col min="141" max="141" width="12.7109375" style="40" customWidth="1"/>
    <col min="142" max="142" width="11.140625" style="40" customWidth="1"/>
    <col min="143" max="143" width="11.28515625" style="40" customWidth="1"/>
    <col min="144" max="145" width="11.28515625" style="40" hidden="1" customWidth="1"/>
    <col min="146" max="146" width="9.85546875" style="40" customWidth="1"/>
    <col min="147" max="148" width="10.5703125" style="40" hidden="1" customWidth="1"/>
    <col min="149" max="149" width="9.85546875" style="40" customWidth="1"/>
    <col min="150" max="151" width="10.5703125" style="40" hidden="1" customWidth="1"/>
    <col min="152" max="152" width="11.140625" style="40" customWidth="1"/>
    <col min="153" max="154" width="11.140625" style="40" hidden="1" customWidth="1"/>
    <col min="155" max="155" width="11.28515625" style="40" customWidth="1"/>
    <col min="156" max="157" width="11.28515625" style="40" hidden="1" customWidth="1"/>
    <col min="158" max="158" width="8.7109375" style="40" customWidth="1"/>
    <col min="159" max="160" width="8.7109375" style="40" hidden="1" customWidth="1"/>
    <col min="161" max="161" width="12.7109375" style="40" customWidth="1"/>
    <col min="162" max="163" width="11.28515625" style="40" customWidth="1"/>
    <col min="164" max="164" width="9.7109375" style="40" customWidth="1"/>
    <col min="165" max="165" width="9.5703125" style="40" customWidth="1"/>
    <col min="166" max="167" width="11.28515625" style="40" customWidth="1"/>
    <col min="168" max="168" width="8.85546875" style="40" customWidth="1"/>
    <col min="169" max="16384" width="9.140625" style="40"/>
  </cols>
  <sheetData>
    <row r="1" spans="1:168" s="8" customFormat="1" ht="12" customHeight="1" x14ac:dyDescent="0.2">
      <c r="A1" s="8" t="s">
        <v>71</v>
      </c>
      <c r="U1" s="40" t="s">
        <v>0</v>
      </c>
      <c r="V1" s="40"/>
      <c r="W1" s="40"/>
      <c r="X1" s="40"/>
      <c r="Y1" s="40"/>
      <c r="Z1" s="40"/>
      <c r="AA1" s="40"/>
      <c r="AB1" s="40"/>
      <c r="AC1" s="8" t="s">
        <v>0</v>
      </c>
      <c r="AW1" s="8" t="s">
        <v>0</v>
      </c>
      <c r="BE1" s="8" t="s">
        <v>0</v>
      </c>
      <c r="BY1" s="8" t="s">
        <v>0</v>
      </c>
      <c r="CG1" s="8" t="s">
        <v>0</v>
      </c>
      <c r="DA1" s="8" t="s">
        <v>0</v>
      </c>
      <c r="DI1" s="8" t="s">
        <v>0</v>
      </c>
      <c r="EC1" s="8" t="s">
        <v>0</v>
      </c>
      <c r="EK1" s="8" t="s">
        <v>0</v>
      </c>
      <c r="FE1" s="8" t="s">
        <v>0</v>
      </c>
    </row>
    <row r="2" spans="1:168" s="8" customFormat="1" ht="12" customHeight="1" x14ac:dyDescent="0.2">
      <c r="A2" s="22" t="s">
        <v>1</v>
      </c>
      <c r="U2" s="49" t="s">
        <v>1</v>
      </c>
      <c r="V2" s="40"/>
      <c r="W2" s="40"/>
      <c r="X2" s="40"/>
      <c r="Y2" s="40"/>
      <c r="Z2" s="40"/>
      <c r="AA2" s="40"/>
      <c r="AB2" s="40"/>
      <c r="AC2" s="49"/>
      <c r="AW2" s="49" t="s">
        <v>1</v>
      </c>
      <c r="BE2" s="22"/>
      <c r="BY2" s="22" t="s">
        <v>1</v>
      </c>
      <c r="CG2" s="22"/>
      <c r="DA2" s="22" t="s">
        <v>1</v>
      </c>
      <c r="DI2" s="22"/>
      <c r="EC2" s="22" t="s">
        <v>1</v>
      </c>
      <c r="EK2" s="22"/>
      <c r="FE2" s="22" t="s">
        <v>1</v>
      </c>
    </row>
    <row r="3" spans="1:168" s="8" customFormat="1" ht="12" customHeight="1" x14ac:dyDescent="0.2">
      <c r="A3" s="22" t="s">
        <v>2</v>
      </c>
      <c r="U3" s="49" t="s">
        <v>2</v>
      </c>
      <c r="V3" s="40"/>
      <c r="W3" s="40"/>
      <c r="X3" s="40"/>
      <c r="Y3" s="40"/>
      <c r="Z3" s="40"/>
      <c r="AA3" s="40"/>
      <c r="AB3" s="40"/>
      <c r="AC3" s="49"/>
      <c r="AW3" s="49" t="s">
        <v>2</v>
      </c>
      <c r="BE3" s="22"/>
      <c r="BY3" s="22" t="s">
        <v>2</v>
      </c>
      <c r="CG3" s="22"/>
      <c r="DA3" s="22" t="s">
        <v>2</v>
      </c>
      <c r="DI3" s="22"/>
      <c r="EC3" s="22" t="s">
        <v>2</v>
      </c>
      <c r="EK3" s="22"/>
      <c r="FE3" s="22" t="s">
        <v>2</v>
      </c>
    </row>
    <row r="4" spans="1:168" s="22" customFormat="1" ht="12" customHeight="1" x14ac:dyDescent="0.2">
      <c r="A4" s="22" t="s">
        <v>67</v>
      </c>
      <c r="U4" s="49" t="s">
        <v>67</v>
      </c>
      <c r="V4" s="49"/>
      <c r="W4" s="49"/>
      <c r="X4" s="49"/>
      <c r="Y4" s="49"/>
      <c r="Z4" s="49"/>
      <c r="AA4" s="49"/>
      <c r="AB4" s="49"/>
      <c r="AC4" s="49"/>
      <c r="AW4" s="49" t="s">
        <v>67</v>
      </c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22" t="s">
        <v>67</v>
      </c>
      <c r="BZ4" s="8"/>
      <c r="CA4" s="8"/>
      <c r="CB4" s="8"/>
      <c r="CC4" s="8"/>
      <c r="CD4" s="8"/>
      <c r="CE4" s="8"/>
      <c r="CF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22" t="s">
        <v>67</v>
      </c>
      <c r="DB4" s="8"/>
      <c r="DC4" s="8"/>
      <c r="DD4" s="8"/>
      <c r="DE4" s="8"/>
      <c r="DF4" s="8"/>
      <c r="DG4" s="8"/>
      <c r="DH4" s="8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22" t="s">
        <v>67</v>
      </c>
      <c r="ED4" s="10"/>
      <c r="EE4" s="10"/>
      <c r="EF4" s="10"/>
      <c r="EG4" s="10"/>
      <c r="EH4" s="10"/>
      <c r="EI4" s="10"/>
      <c r="EJ4" s="10"/>
      <c r="FE4" s="22" t="s">
        <v>67</v>
      </c>
    </row>
    <row r="5" spans="1:168" ht="12" customHeight="1" x14ac:dyDescent="0.2"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X5" s="48"/>
      <c r="BZ5" s="48"/>
      <c r="CA5" s="48"/>
      <c r="CB5" s="48"/>
      <c r="CC5" s="48"/>
      <c r="CD5" s="48"/>
      <c r="CE5" s="48"/>
      <c r="CF5" s="48"/>
      <c r="DI5" s="49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49"/>
      <c r="ED5" s="12"/>
      <c r="EE5" s="12"/>
      <c r="EF5" s="12"/>
      <c r="EG5" s="12"/>
      <c r="EH5" s="12"/>
      <c r="EI5" s="12"/>
      <c r="EJ5" s="12"/>
    </row>
    <row r="6" spans="1:168" ht="12" customHeight="1" x14ac:dyDescent="0.2">
      <c r="A6" s="23"/>
      <c r="B6" s="85">
        <v>1995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  <c r="S6" s="80"/>
      <c r="T6" s="81"/>
      <c r="U6" s="23"/>
      <c r="V6" s="85">
        <v>2000</v>
      </c>
      <c r="W6" s="86"/>
      <c r="X6" s="86"/>
      <c r="Y6" s="86"/>
      <c r="Z6" s="86"/>
      <c r="AA6" s="86"/>
      <c r="AB6" s="87"/>
      <c r="AC6" s="23"/>
      <c r="AD6" s="85">
        <v>1995</v>
      </c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7"/>
      <c r="AU6" s="80"/>
      <c r="AV6" s="81"/>
      <c r="AW6" s="23"/>
      <c r="AX6" s="85">
        <v>2000</v>
      </c>
      <c r="AY6" s="86"/>
      <c r="AZ6" s="86"/>
      <c r="BA6" s="86"/>
      <c r="BB6" s="86"/>
      <c r="BC6" s="86"/>
      <c r="BD6" s="87"/>
      <c r="BE6" s="24"/>
      <c r="BF6" s="85">
        <v>1995</v>
      </c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7"/>
      <c r="BW6" s="80"/>
      <c r="BX6" s="81"/>
      <c r="BY6" s="24"/>
      <c r="BZ6" s="85">
        <v>2000</v>
      </c>
      <c r="CA6" s="86"/>
      <c r="CB6" s="86"/>
      <c r="CC6" s="86"/>
      <c r="CD6" s="86"/>
      <c r="CE6" s="86"/>
      <c r="CF6" s="87"/>
      <c r="CG6" s="24"/>
      <c r="CH6" s="85">
        <v>1995</v>
      </c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7"/>
      <c r="CY6" s="80"/>
      <c r="CZ6" s="81"/>
      <c r="DA6" s="24"/>
      <c r="DB6" s="85">
        <v>2000</v>
      </c>
      <c r="DC6" s="86"/>
      <c r="DD6" s="86"/>
      <c r="DE6" s="86"/>
      <c r="DF6" s="86"/>
      <c r="DG6" s="86"/>
      <c r="DH6" s="87"/>
      <c r="DI6" s="24"/>
      <c r="DJ6" s="85">
        <v>1995</v>
      </c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7"/>
      <c r="EA6" s="80"/>
      <c r="EB6" s="81"/>
      <c r="EC6" s="24"/>
      <c r="ED6" s="85">
        <v>2000</v>
      </c>
      <c r="EE6" s="86"/>
      <c r="EF6" s="86"/>
      <c r="EG6" s="86"/>
      <c r="EH6" s="86"/>
      <c r="EI6" s="86"/>
      <c r="EJ6" s="87"/>
      <c r="EK6" s="24"/>
      <c r="EL6" s="85">
        <v>1995</v>
      </c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7"/>
      <c r="FC6" s="81"/>
      <c r="FD6" s="81"/>
      <c r="FE6" s="24"/>
      <c r="FF6" s="85">
        <v>2000</v>
      </c>
      <c r="FG6" s="86"/>
      <c r="FH6" s="86"/>
      <c r="FI6" s="86"/>
      <c r="FJ6" s="86"/>
      <c r="FK6" s="86"/>
      <c r="FL6" s="87"/>
    </row>
    <row r="7" spans="1:168" ht="12" customHeight="1" x14ac:dyDescent="0.2">
      <c r="A7" s="5" t="s">
        <v>9</v>
      </c>
      <c r="B7" s="25" t="s">
        <v>4</v>
      </c>
      <c r="C7" s="26" t="s">
        <v>5</v>
      </c>
      <c r="D7" s="26"/>
      <c r="E7" s="26"/>
      <c r="F7" s="26"/>
      <c r="G7" s="26"/>
      <c r="H7" s="26"/>
      <c r="I7" s="26"/>
      <c r="J7" s="26"/>
      <c r="K7" s="26"/>
      <c r="L7" s="26" t="s">
        <v>6</v>
      </c>
      <c r="M7" s="26"/>
      <c r="N7" s="26" t="s">
        <v>6</v>
      </c>
      <c r="O7" s="26" t="s">
        <v>8</v>
      </c>
      <c r="P7" s="26"/>
      <c r="Q7" s="26" t="s">
        <v>8</v>
      </c>
      <c r="R7" s="26" t="s">
        <v>7</v>
      </c>
      <c r="S7" s="5"/>
      <c r="T7" s="26" t="s">
        <v>7</v>
      </c>
      <c r="U7" s="5" t="s">
        <v>9</v>
      </c>
      <c r="V7" s="25" t="s">
        <v>4</v>
      </c>
      <c r="W7" s="26" t="s">
        <v>5</v>
      </c>
      <c r="X7" s="26"/>
      <c r="Y7" s="26"/>
      <c r="Z7" s="26" t="s">
        <v>6</v>
      </c>
      <c r="AA7" s="26" t="s">
        <v>69</v>
      </c>
      <c r="AB7" s="26" t="s">
        <v>7</v>
      </c>
      <c r="AC7" s="5" t="s">
        <v>9</v>
      </c>
      <c r="AD7" s="25" t="s">
        <v>4</v>
      </c>
      <c r="AE7" s="26" t="s">
        <v>5</v>
      </c>
      <c r="AF7" s="26"/>
      <c r="AG7" s="26" t="s">
        <v>5</v>
      </c>
      <c r="AH7" s="26"/>
      <c r="AI7" s="26"/>
      <c r="AJ7" s="26"/>
      <c r="AK7" s="26"/>
      <c r="AL7" s="26"/>
      <c r="AM7" s="26"/>
      <c r="AN7" s="26" t="s">
        <v>6</v>
      </c>
      <c r="AO7" s="26"/>
      <c r="AP7" s="26" t="s">
        <v>6</v>
      </c>
      <c r="AQ7" s="26" t="s">
        <v>8</v>
      </c>
      <c r="AR7" s="26"/>
      <c r="AS7" s="26" t="s">
        <v>8</v>
      </c>
      <c r="AT7" s="26" t="s">
        <v>7</v>
      </c>
      <c r="AU7" s="5"/>
      <c r="AV7" s="26" t="s">
        <v>7</v>
      </c>
      <c r="AW7" s="5" t="s">
        <v>9</v>
      </c>
      <c r="AX7" s="25" t="s">
        <v>4</v>
      </c>
      <c r="AY7" s="26" t="s">
        <v>5</v>
      </c>
      <c r="AZ7" s="26"/>
      <c r="BA7" s="26"/>
      <c r="BB7" s="26" t="s">
        <v>6</v>
      </c>
      <c r="BC7" s="26" t="s">
        <v>69</v>
      </c>
      <c r="BD7" s="26" t="s">
        <v>7</v>
      </c>
      <c r="BE7" s="5" t="s">
        <v>9</v>
      </c>
      <c r="BF7" s="25" t="s">
        <v>4</v>
      </c>
      <c r="BG7" s="26" t="s">
        <v>5</v>
      </c>
      <c r="BH7" s="26"/>
      <c r="BI7" s="26" t="s">
        <v>5</v>
      </c>
      <c r="BJ7" s="26"/>
      <c r="BK7" s="26"/>
      <c r="BL7" s="26"/>
      <c r="BM7" s="26"/>
      <c r="BN7" s="26"/>
      <c r="BO7" s="26"/>
      <c r="BP7" s="26" t="s">
        <v>6</v>
      </c>
      <c r="BQ7" s="26"/>
      <c r="BR7" s="26" t="s">
        <v>6</v>
      </c>
      <c r="BS7" s="26" t="s">
        <v>8</v>
      </c>
      <c r="BT7" s="26"/>
      <c r="BU7" s="26" t="s">
        <v>8</v>
      </c>
      <c r="BV7" s="26" t="s">
        <v>7</v>
      </c>
      <c r="BW7" s="5"/>
      <c r="BX7" s="26" t="s">
        <v>7</v>
      </c>
      <c r="BY7" s="5" t="s">
        <v>9</v>
      </c>
      <c r="BZ7" s="25" t="s">
        <v>4</v>
      </c>
      <c r="CA7" s="26" t="s">
        <v>5</v>
      </c>
      <c r="CB7" s="26"/>
      <c r="CC7" s="26"/>
      <c r="CD7" s="26" t="s">
        <v>6</v>
      </c>
      <c r="CE7" s="26" t="s">
        <v>69</v>
      </c>
      <c r="CF7" s="26" t="s">
        <v>7</v>
      </c>
      <c r="CG7" s="5" t="s">
        <v>9</v>
      </c>
      <c r="CH7" s="25" t="s">
        <v>4</v>
      </c>
      <c r="CI7" s="26" t="s">
        <v>5</v>
      </c>
      <c r="CJ7" s="26"/>
      <c r="CK7" s="26" t="s">
        <v>5</v>
      </c>
      <c r="CL7" s="26"/>
      <c r="CM7" s="26"/>
      <c r="CN7" s="26"/>
      <c r="CO7" s="26"/>
      <c r="CP7" s="26"/>
      <c r="CQ7" s="26"/>
      <c r="CR7" s="26" t="s">
        <v>6</v>
      </c>
      <c r="CS7" s="26"/>
      <c r="CT7" s="26" t="s">
        <v>6</v>
      </c>
      <c r="CU7" s="26" t="s">
        <v>8</v>
      </c>
      <c r="CV7" s="26"/>
      <c r="CW7" s="26" t="s">
        <v>8</v>
      </c>
      <c r="CX7" s="26" t="s">
        <v>7</v>
      </c>
      <c r="CY7" s="5"/>
      <c r="CZ7" s="26" t="s">
        <v>7</v>
      </c>
      <c r="DA7" s="5" t="s">
        <v>9</v>
      </c>
      <c r="DB7" s="25" t="s">
        <v>4</v>
      </c>
      <c r="DC7" s="26" t="s">
        <v>5</v>
      </c>
      <c r="DD7" s="26"/>
      <c r="DE7" s="26"/>
      <c r="DF7" s="26" t="s">
        <v>6</v>
      </c>
      <c r="DG7" s="26" t="s">
        <v>69</v>
      </c>
      <c r="DH7" s="26" t="s">
        <v>7</v>
      </c>
      <c r="DI7" s="5" t="s">
        <v>9</v>
      </c>
      <c r="DJ7" s="25" t="s">
        <v>4</v>
      </c>
      <c r="DK7" s="26" t="s">
        <v>5</v>
      </c>
      <c r="DL7" s="26"/>
      <c r="DM7" s="26" t="s">
        <v>5</v>
      </c>
      <c r="DN7" s="26"/>
      <c r="DO7" s="26"/>
      <c r="DP7" s="26"/>
      <c r="DQ7" s="26"/>
      <c r="DR7" s="26"/>
      <c r="DS7" s="26"/>
      <c r="DT7" s="26" t="s">
        <v>6</v>
      </c>
      <c r="DU7" s="26"/>
      <c r="DV7" s="26" t="s">
        <v>6</v>
      </c>
      <c r="DW7" s="26" t="s">
        <v>8</v>
      </c>
      <c r="DX7" s="26"/>
      <c r="DY7" s="26" t="s">
        <v>8</v>
      </c>
      <c r="DZ7" s="26" t="s">
        <v>7</v>
      </c>
      <c r="EA7" s="5"/>
      <c r="EB7" s="26" t="s">
        <v>7</v>
      </c>
      <c r="EC7" s="5" t="s">
        <v>9</v>
      </c>
      <c r="ED7" s="25" t="s">
        <v>4</v>
      </c>
      <c r="EE7" s="26" t="s">
        <v>5</v>
      </c>
      <c r="EF7" s="26"/>
      <c r="EG7" s="26"/>
      <c r="EH7" s="26" t="s">
        <v>6</v>
      </c>
      <c r="EI7" s="26" t="s">
        <v>69</v>
      </c>
      <c r="EJ7" s="26" t="s">
        <v>7</v>
      </c>
      <c r="EK7" s="5" t="s">
        <v>9</v>
      </c>
      <c r="EL7" s="25" t="s">
        <v>4</v>
      </c>
      <c r="EM7" s="26" t="s">
        <v>5</v>
      </c>
      <c r="EN7" s="26"/>
      <c r="EO7" s="26" t="s">
        <v>5</v>
      </c>
      <c r="EP7" s="26"/>
      <c r="EQ7" s="26"/>
      <c r="ER7" s="26"/>
      <c r="ES7" s="26"/>
      <c r="ET7" s="26"/>
      <c r="EU7" s="26"/>
      <c r="EV7" s="26" t="s">
        <v>6</v>
      </c>
      <c r="EW7" s="26"/>
      <c r="EX7" s="26" t="s">
        <v>6</v>
      </c>
      <c r="EY7" s="26" t="s">
        <v>8</v>
      </c>
      <c r="EZ7" s="26"/>
      <c r="FA7" s="26" t="s">
        <v>8</v>
      </c>
      <c r="FB7" s="26" t="s">
        <v>7</v>
      </c>
      <c r="FC7" s="26"/>
      <c r="FD7" s="26" t="s">
        <v>7</v>
      </c>
      <c r="FE7" s="5" t="s">
        <v>9</v>
      </c>
      <c r="FF7" s="25" t="s">
        <v>4</v>
      </c>
      <c r="FG7" s="26" t="s">
        <v>5</v>
      </c>
      <c r="FH7" s="26"/>
      <c r="FI7" s="26"/>
      <c r="FJ7" s="26" t="s">
        <v>6</v>
      </c>
      <c r="FK7" s="26" t="s">
        <v>69</v>
      </c>
      <c r="FL7" s="26" t="s">
        <v>7</v>
      </c>
    </row>
    <row r="8" spans="1:168" ht="12" customHeight="1" x14ac:dyDescent="0.2">
      <c r="A8" s="5" t="s">
        <v>16</v>
      </c>
      <c r="B8" s="28" t="s">
        <v>10</v>
      </c>
      <c r="C8" s="5" t="s">
        <v>11</v>
      </c>
      <c r="D8" s="5"/>
      <c r="E8" s="5"/>
      <c r="F8" s="5" t="s">
        <v>11</v>
      </c>
      <c r="G8" s="5"/>
      <c r="H8" s="5" t="s">
        <v>11</v>
      </c>
      <c r="I8" s="5" t="s">
        <v>12</v>
      </c>
      <c r="J8" s="5"/>
      <c r="K8" s="5" t="s">
        <v>12</v>
      </c>
      <c r="L8" s="5" t="s">
        <v>13</v>
      </c>
      <c r="M8" s="5"/>
      <c r="N8" s="5" t="s">
        <v>13</v>
      </c>
      <c r="O8" s="5" t="s">
        <v>15</v>
      </c>
      <c r="P8" s="5"/>
      <c r="Q8" s="5" t="s">
        <v>15</v>
      </c>
      <c r="R8" s="5" t="s">
        <v>14</v>
      </c>
      <c r="S8" s="5"/>
      <c r="T8" s="5" t="s">
        <v>14</v>
      </c>
      <c r="U8" s="5" t="s">
        <v>16</v>
      </c>
      <c r="V8" s="28" t="s">
        <v>10</v>
      </c>
      <c r="W8" s="5" t="s">
        <v>11</v>
      </c>
      <c r="X8" s="5" t="s">
        <v>11</v>
      </c>
      <c r="Y8" s="5" t="s">
        <v>12</v>
      </c>
      <c r="Z8" s="5" t="s">
        <v>13</v>
      </c>
      <c r="AA8" s="5"/>
      <c r="AB8" s="5" t="s">
        <v>14</v>
      </c>
      <c r="AC8" s="5" t="s">
        <v>16</v>
      </c>
      <c r="AD8" s="28" t="s">
        <v>10</v>
      </c>
      <c r="AE8" s="5" t="s">
        <v>11</v>
      </c>
      <c r="AF8" s="5"/>
      <c r="AG8" s="5" t="s">
        <v>11</v>
      </c>
      <c r="AH8" s="5" t="s">
        <v>11</v>
      </c>
      <c r="AI8" s="5"/>
      <c r="AJ8" s="5" t="s">
        <v>11</v>
      </c>
      <c r="AK8" s="5" t="s">
        <v>12</v>
      </c>
      <c r="AL8" s="5"/>
      <c r="AM8" s="5" t="s">
        <v>12</v>
      </c>
      <c r="AN8" s="5" t="s">
        <v>13</v>
      </c>
      <c r="AO8" s="5"/>
      <c r="AP8" s="5" t="s">
        <v>13</v>
      </c>
      <c r="AQ8" s="5" t="s">
        <v>15</v>
      </c>
      <c r="AR8" s="5"/>
      <c r="AS8" s="5" t="s">
        <v>15</v>
      </c>
      <c r="AT8" s="5" t="s">
        <v>14</v>
      </c>
      <c r="AU8" s="5"/>
      <c r="AV8" s="5" t="s">
        <v>14</v>
      </c>
      <c r="AW8" s="5" t="s">
        <v>16</v>
      </c>
      <c r="AX8" s="28" t="s">
        <v>10</v>
      </c>
      <c r="AY8" s="5" t="s">
        <v>11</v>
      </c>
      <c r="AZ8" s="5" t="s">
        <v>11</v>
      </c>
      <c r="BA8" s="5" t="s">
        <v>12</v>
      </c>
      <c r="BB8" s="5" t="s">
        <v>13</v>
      </c>
      <c r="BC8" s="5"/>
      <c r="BD8" s="5" t="s">
        <v>14</v>
      </c>
      <c r="BE8" s="5" t="s">
        <v>16</v>
      </c>
      <c r="BF8" s="28" t="s">
        <v>10</v>
      </c>
      <c r="BG8" s="5" t="s">
        <v>11</v>
      </c>
      <c r="BH8" s="5"/>
      <c r="BI8" s="5" t="s">
        <v>11</v>
      </c>
      <c r="BJ8" s="5" t="s">
        <v>11</v>
      </c>
      <c r="BK8" s="5"/>
      <c r="BL8" s="5" t="s">
        <v>11</v>
      </c>
      <c r="BM8" s="5" t="s">
        <v>12</v>
      </c>
      <c r="BN8" s="5"/>
      <c r="BO8" s="5" t="s">
        <v>12</v>
      </c>
      <c r="BP8" s="5" t="s">
        <v>13</v>
      </c>
      <c r="BQ8" s="5"/>
      <c r="BR8" s="5" t="s">
        <v>13</v>
      </c>
      <c r="BS8" s="5" t="s">
        <v>15</v>
      </c>
      <c r="BT8" s="5"/>
      <c r="BU8" s="5" t="s">
        <v>15</v>
      </c>
      <c r="BV8" s="5" t="s">
        <v>14</v>
      </c>
      <c r="BW8" s="5"/>
      <c r="BX8" s="5" t="s">
        <v>14</v>
      </c>
      <c r="BY8" s="5" t="s">
        <v>16</v>
      </c>
      <c r="BZ8" s="28" t="s">
        <v>10</v>
      </c>
      <c r="CA8" s="5" t="s">
        <v>11</v>
      </c>
      <c r="CB8" s="5" t="s">
        <v>11</v>
      </c>
      <c r="CC8" s="5" t="s">
        <v>12</v>
      </c>
      <c r="CD8" s="5" t="s">
        <v>13</v>
      </c>
      <c r="CE8" s="5"/>
      <c r="CF8" s="5" t="s">
        <v>14</v>
      </c>
      <c r="CG8" s="5" t="s">
        <v>16</v>
      </c>
      <c r="CH8" s="28" t="s">
        <v>10</v>
      </c>
      <c r="CI8" s="5" t="s">
        <v>11</v>
      </c>
      <c r="CJ8" s="5"/>
      <c r="CK8" s="5" t="s">
        <v>11</v>
      </c>
      <c r="CL8" s="5" t="s">
        <v>11</v>
      </c>
      <c r="CM8" s="5"/>
      <c r="CN8" s="5" t="s">
        <v>11</v>
      </c>
      <c r="CO8" s="5" t="s">
        <v>12</v>
      </c>
      <c r="CP8" s="5"/>
      <c r="CQ8" s="5" t="s">
        <v>12</v>
      </c>
      <c r="CR8" s="5" t="s">
        <v>13</v>
      </c>
      <c r="CS8" s="5"/>
      <c r="CT8" s="5" t="s">
        <v>13</v>
      </c>
      <c r="CU8" s="5" t="s">
        <v>15</v>
      </c>
      <c r="CV8" s="5"/>
      <c r="CW8" s="5" t="s">
        <v>15</v>
      </c>
      <c r="CX8" s="5" t="s">
        <v>14</v>
      </c>
      <c r="CY8" s="5"/>
      <c r="CZ8" s="5" t="s">
        <v>14</v>
      </c>
      <c r="DA8" s="5" t="s">
        <v>16</v>
      </c>
      <c r="DB8" s="28" t="s">
        <v>10</v>
      </c>
      <c r="DC8" s="5" t="s">
        <v>11</v>
      </c>
      <c r="DD8" s="5" t="s">
        <v>11</v>
      </c>
      <c r="DE8" s="5" t="s">
        <v>12</v>
      </c>
      <c r="DF8" s="5" t="s">
        <v>13</v>
      </c>
      <c r="DG8" s="5"/>
      <c r="DH8" s="5" t="s">
        <v>14</v>
      </c>
      <c r="DI8" s="5" t="s">
        <v>16</v>
      </c>
      <c r="DJ8" s="28" t="s">
        <v>10</v>
      </c>
      <c r="DK8" s="5" t="s">
        <v>11</v>
      </c>
      <c r="DL8" s="5"/>
      <c r="DM8" s="5" t="s">
        <v>11</v>
      </c>
      <c r="DN8" s="5" t="s">
        <v>11</v>
      </c>
      <c r="DO8" s="5"/>
      <c r="DP8" s="5" t="s">
        <v>11</v>
      </c>
      <c r="DQ8" s="5" t="s">
        <v>12</v>
      </c>
      <c r="DR8" s="5"/>
      <c r="DS8" s="5" t="s">
        <v>12</v>
      </c>
      <c r="DT8" s="5" t="s">
        <v>13</v>
      </c>
      <c r="DU8" s="5"/>
      <c r="DV8" s="5" t="s">
        <v>13</v>
      </c>
      <c r="DW8" s="5" t="s">
        <v>15</v>
      </c>
      <c r="DX8" s="5"/>
      <c r="DY8" s="5" t="s">
        <v>15</v>
      </c>
      <c r="DZ8" s="5" t="s">
        <v>14</v>
      </c>
      <c r="EA8" s="5"/>
      <c r="EB8" s="5" t="s">
        <v>14</v>
      </c>
      <c r="EC8" s="5" t="s">
        <v>16</v>
      </c>
      <c r="ED8" s="28" t="s">
        <v>10</v>
      </c>
      <c r="EE8" s="5" t="s">
        <v>11</v>
      </c>
      <c r="EF8" s="5" t="s">
        <v>11</v>
      </c>
      <c r="EG8" s="5" t="s">
        <v>12</v>
      </c>
      <c r="EH8" s="5" t="s">
        <v>13</v>
      </c>
      <c r="EI8" s="5"/>
      <c r="EJ8" s="5" t="s">
        <v>14</v>
      </c>
      <c r="EK8" s="5" t="s">
        <v>16</v>
      </c>
      <c r="EL8" s="28" t="s">
        <v>10</v>
      </c>
      <c r="EM8" s="5" t="s">
        <v>11</v>
      </c>
      <c r="EN8" s="5"/>
      <c r="EO8" s="5" t="s">
        <v>11</v>
      </c>
      <c r="EP8" s="5" t="s">
        <v>11</v>
      </c>
      <c r="EQ8" s="5"/>
      <c r="ER8" s="5" t="s">
        <v>11</v>
      </c>
      <c r="ES8" s="5" t="s">
        <v>12</v>
      </c>
      <c r="ET8" s="5"/>
      <c r="EU8" s="5" t="s">
        <v>12</v>
      </c>
      <c r="EV8" s="5" t="s">
        <v>13</v>
      </c>
      <c r="EW8" s="5"/>
      <c r="EX8" s="5" t="s">
        <v>13</v>
      </c>
      <c r="EY8" s="5" t="s">
        <v>15</v>
      </c>
      <c r="EZ8" s="5"/>
      <c r="FA8" s="5" t="s">
        <v>15</v>
      </c>
      <c r="FB8" s="5" t="s">
        <v>14</v>
      </c>
      <c r="FC8" s="5"/>
      <c r="FD8" s="5" t="s">
        <v>14</v>
      </c>
      <c r="FE8" s="5" t="s">
        <v>16</v>
      </c>
      <c r="FF8" s="28" t="s">
        <v>10</v>
      </c>
      <c r="FG8" s="5" t="s">
        <v>11</v>
      </c>
      <c r="FH8" s="5" t="s">
        <v>11</v>
      </c>
      <c r="FI8" s="5" t="s">
        <v>12</v>
      </c>
      <c r="FJ8" s="5" t="s">
        <v>13</v>
      </c>
      <c r="FK8" s="5"/>
      <c r="FL8" s="5" t="s">
        <v>14</v>
      </c>
    </row>
    <row r="9" spans="1:168" ht="12" customHeight="1" x14ac:dyDescent="0.2">
      <c r="A9" s="82"/>
      <c r="B9" s="30" t="s">
        <v>17</v>
      </c>
      <c r="C9" s="4" t="s">
        <v>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82"/>
      <c r="V9" s="30" t="s">
        <v>17</v>
      </c>
      <c r="W9" s="4" t="s">
        <v>18</v>
      </c>
      <c r="X9" s="4"/>
      <c r="Y9" s="4"/>
      <c r="Z9" s="4"/>
      <c r="AA9" s="4"/>
      <c r="AB9" s="4"/>
      <c r="AC9" s="82"/>
      <c r="AD9" s="30" t="s">
        <v>17</v>
      </c>
      <c r="AE9" s="4" t="s">
        <v>18</v>
      </c>
      <c r="AF9" s="4"/>
      <c r="AG9" s="4" t="s">
        <v>18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82"/>
      <c r="AX9" s="30" t="s">
        <v>17</v>
      </c>
      <c r="AY9" s="4" t="s">
        <v>18</v>
      </c>
      <c r="AZ9" s="4"/>
      <c r="BA9" s="4"/>
      <c r="BB9" s="4"/>
      <c r="BC9" s="4"/>
      <c r="BD9" s="4"/>
      <c r="BE9" s="82"/>
      <c r="BF9" s="30" t="s">
        <v>17</v>
      </c>
      <c r="BG9" s="4" t="s">
        <v>18</v>
      </c>
      <c r="BH9" s="4"/>
      <c r="BI9" s="4" t="s">
        <v>18</v>
      </c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82"/>
      <c r="BZ9" s="30" t="s">
        <v>17</v>
      </c>
      <c r="CA9" s="4" t="s">
        <v>18</v>
      </c>
      <c r="CB9" s="4"/>
      <c r="CC9" s="4"/>
      <c r="CD9" s="4"/>
      <c r="CE9" s="4"/>
      <c r="CF9" s="4"/>
      <c r="CG9" s="82"/>
      <c r="CH9" s="30" t="s">
        <v>17</v>
      </c>
      <c r="CI9" s="4" t="s">
        <v>18</v>
      </c>
      <c r="CJ9" s="4"/>
      <c r="CK9" s="4" t="s">
        <v>18</v>
      </c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82"/>
      <c r="DB9" s="30" t="s">
        <v>17</v>
      </c>
      <c r="DC9" s="4" t="s">
        <v>18</v>
      </c>
      <c r="DD9" s="4"/>
      <c r="DE9" s="4"/>
      <c r="DF9" s="4"/>
      <c r="DG9" s="4"/>
      <c r="DH9" s="4"/>
      <c r="DI9" s="82"/>
      <c r="DJ9" s="30" t="s">
        <v>17</v>
      </c>
      <c r="DK9" s="4" t="s">
        <v>18</v>
      </c>
      <c r="DL9" s="4"/>
      <c r="DM9" s="4" t="s">
        <v>18</v>
      </c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82"/>
      <c r="ED9" s="30" t="s">
        <v>17</v>
      </c>
      <c r="EE9" s="4" t="s">
        <v>18</v>
      </c>
      <c r="EF9" s="4"/>
      <c r="EG9" s="4"/>
      <c r="EH9" s="4"/>
      <c r="EI9" s="4"/>
      <c r="EJ9" s="4"/>
      <c r="EK9" s="82"/>
      <c r="EL9" s="30" t="s">
        <v>17</v>
      </c>
      <c r="EM9" s="4" t="s">
        <v>18</v>
      </c>
      <c r="EN9" s="4"/>
      <c r="EO9" s="4" t="s">
        <v>18</v>
      </c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82"/>
      <c r="FF9" s="30" t="s">
        <v>17</v>
      </c>
      <c r="FG9" s="4" t="s">
        <v>18</v>
      </c>
      <c r="FH9" s="4"/>
      <c r="FI9" s="4"/>
      <c r="FJ9" s="4"/>
      <c r="FK9" s="4"/>
      <c r="FL9" s="4"/>
    </row>
    <row r="10" spans="1:168" ht="10.5" customHeight="1" x14ac:dyDescent="0.2"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168" ht="12" customHeight="1" x14ac:dyDescent="0.2">
      <c r="A11" s="40" t="s">
        <v>19</v>
      </c>
      <c r="U11" s="40" t="s">
        <v>19</v>
      </c>
      <c r="AC11" s="40" t="s">
        <v>64</v>
      </c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O11" s="40"/>
      <c r="AP11" s="40"/>
      <c r="AQ11" s="40"/>
      <c r="AR11" s="40"/>
      <c r="AS11" s="40"/>
      <c r="AT11" s="40"/>
      <c r="AU11" s="40"/>
      <c r="AV11" s="40"/>
      <c r="AW11" s="40" t="s">
        <v>64</v>
      </c>
      <c r="AX11" s="40"/>
      <c r="AY11" s="40"/>
      <c r="AZ11" s="40"/>
      <c r="BA11" s="40"/>
      <c r="BB11" s="40"/>
      <c r="BC11" s="40"/>
      <c r="BD11" s="40"/>
      <c r="BE11" s="40" t="s">
        <v>38</v>
      </c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 t="s">
        <v>38</v>
      </c>
      <c r="BZ11" s="40"/>
      <c r="CA11" s="40"/>
      <c r="CB11" s="40"/>
      <c r="CC11" s="40"/>
      <c r="CD11" s="40"/>
      <c r="CE11" s="40"/>
      <c r="CF11" s="40"/>
      <c r="CG11" s="40" t="s">
        <v>40</v>
      </c>
      <c r="DA11" s="40" t="s">
        <v>40</v>
      </c>
      <c r="DI11" s="12" t="s">
        <v>41</v>
      </c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 t="s">
        <v>41</v>
      </c>
      <c r="ED11" s="12"/>
      <c r="EE11" s="12"/>
      <c r="EF11" s="12"/>
      <c r="EG11" s="12"/>
      <c r="EH11" s="12"/>
      <c r="EI11" s="12"/>
      <c r="EJ11" s="12"/>
      <c r="EK11" s="40" t="s">
        <v>44</v>
      </c>
      <c r="FE11" s="40" t="s">
        <v>44</v>
      </c>
    </row>
    <row r="12" spans="1:168" ht="10.5" customHeight="1" x14ac:dyDescent="0.2"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</row>
    <row r="13" spans="1:168" ht="12" customHeight="1" x14ac:dyDescent="0.2">
      <c r="A13" s="54" t="s">
        <v>47</v>
      </c>
      <c r="B13" s="46">
        <f>SUM(B16:B29)</f>
        <v>147295</v>
      </c>
      <c r="C13" s="40">
        <v>68307</v>
      </c>
      <c r="D13" s="46">
        <f>SUM(C16:C29)</f>
        <v>68285.962</v>
      </c>
      <c r="E13" s="46">
        <v>68307</v>
      </c>
      <c r="F13" s="46">
        <v>68934</v>
      </c>
      <c r="G13" s="46">
        <f>SUM(F16:F29)</f>
        <v>68934.059999999983</v>
      </c>
      <c r="H13" s="46">
        <v>68934</v>
      </c>
      <c r="I13" s="46">
        <v>7716</v>
      </c>
      <c r="J13" s="46">
        <f>SUM(I16:I29)</f>
        <v>7718.2579999999998</v>
      </c>
      <c r="K13" s="46">
        <v>7716</v>
      </c>
      <c r="L13" s="46">
        <v>866</v>
      </c>
      <c r="M13" s="46">
        <f>SUM(L16:L29)</f>
        <v>854.31100000000015</v>
      </c>
      <c r="N13" s="46">
        <v>866</v>
      </c>
      <c r="O13" s="46">
        <v>1271</v>
      </c>
      <c r="P13" s="46">
        <f>SUM(O16:O29)</f>
        <v>1252.0074999999997</v>
      </c>
      <c r="Q13" s="46">
        <v>1271</v>
      </c>
      <c r="R13" s="46">
        <v>201</v>
      </c>
      <c r="S13" s="46">
        <f>SUM(R16:R29)</f>
        <v>191.48349999999999</v>
      </c>
      <c r="T13" s="46">
        <v>201</v>
      </c>
      <c r="U13" s="54" t="s">
        <v>47</v>
      </c>
      <c r="V13" s="46">
        <f>SUM(V16:V24)</f>
        <v>161337</v>
      </c>
      <c r="W13" s="46">
        <f t="shared" ref="W13:AB13" si="0">SUM(W16:W24)</f>
        <v>73530</v>
      </c>
      <c r="X13" s="46">
        <f t="shared" si="0"/>
        <v>72769</v>
      </c>
      <c r="Y13" s="46">
        <f t="shared" si="0"/>
        <v>8653</v>
      </c>
      <c r="Z13" s="46">
        <f t="shared" si="0"/>
        <v>1349</v>
      </c>
      <c r="AA13" s="46">
        <f t="shared" si="0"/>
        <v>4221</v>
      </c>
      <c r="AB13" s="46">
        <f t="shared" si="0"/>
        <v>815</v>
      </c>
      <c r="AC13" s="54" t="s">
        <v>47</v>
      </c>
      <c r="AD13" s="46">
        <f>SUM(AD16:AD29)</f>
        <v>60680</v>
      </c>
      <c r="AE13" s="46">
        <v>27593</v>
      </c>
      <c r="AF13" s="46">
        <f>SUM(AE16:AE29)</f>
        <v>27591.196</v>
      </c>
      <c r="AG13" s="46">
        <v>27593</v>
      </c>
      <c r="AH13" s="46">
        <v>30272</v>
      </c>
      <c r="AI13" s="46">
        <f>SUM(AH16:AH29)</f>
        <v>30279.320000000003</v>
      </c>
      <c r="AJ13" s="46">
        <v>30272</v>
      </c>
      <c r="AK13" s="46">
        <v>2440</v>
      </c>
      <c r="AL13" s="46">
        <f>SUM(AK16:AK29)</f>
        <v>2439.3359999999998</v>
      </c>
      <c r="AM13" s="46">
        <v>2440</v>
      </c>
      <c r="AN13" s="46">
        <v>180</v>
      </c>
      <c r="AO13" s="46">
        <f>SUM(AN16:AN29)</f>
        <v>169.90400000000005</v>
      </c>
      <c r="AP13" s="46">
        <v>180</v>
      </c>
      <c r="AQ13" s="46">
        <v>164</v>
      </c>
      <c r="AR13" s="46">
        <f>SUM(AQ16:AQ29)</f>
        <v>151.70000000000002</v>
      </c>
      <c r="AS13" s="46">
        <v>164</v>
      </c>
      <c r="AT13" s="46">
        <v>31</v>
      </c>
      <c r="AU13" s="46">
        <f>SUM(AT16:AT29)</f>
        <v>30.340000000000003</v>
      </c>
      <c r="AV13" s="46">
        <v>31</v>
      </c>
      <c r="AW13" s="54" t="s">
        <v>47</v>
      </c>
      <c r="AX13" s="46">
        <f>SUM(AX16:AX24)</f>
        <v>71491</v>
      </c>
      <c r="AY13" s="46">
        <f t="shared" ref="AY13:BD13" si="1">SUM(AY16:AY24)</f>
        <v>31788</v>
      </c>
      <c r="AZ13" s="46">
        <f t="shared" si="1"/>
        <v>33904</v>
      </c>
      <c r="BA13" s="46">
        <f t="shared" si="1"/>
        <v>3180</v>
      </c>
      <c r="BB13" s="46">
        <f t="shared" si="1"/>
        <v>382</v>
      </c>
      <c r="BC13" s="46">
        <f t="shared" si="1"/>
        <v>1724</v>
      </c>
      <c r="BD13" s="46">
        <f t="shared" si="1"/>
        <v>513</v>
      </c>
      <c r="BE13" s="54" t="s">
        <v>20</v>
      </c>
      <c r="BF13" s="12">
        <f>SUM(BF16:BF29)</f>
        <v>224472</v>
      </c>
      <c r="BG13" s="12">
        <v>110309</v>
      </c>
      <c r="BH13" s="12">
        <f>SUM(BG16:BG29)</f>
        <v>110238.19919999997</v>
      </c>
      <c r="BI13" s="12">
        <v>110309</v>
      </c>
      <c r="BJ13" s="12">
        <v>103315</v>
      </c>
      <c r="BK13" s="12">
        <f>SUM(BJ16:BJ29)</f>
        <v>103346.90879999999</v>
      </c>
      <c r="BL13" s="12">
        <v>103315</v>
      </c>
      <c r="BM13" s="12">
        <v>8073</v>
      </c>
      <c r="BN13" s="12">
        <f>SUM(BM16:BM29)</f>
        <v>8058.5447999999997</v>
      </c>
      <c r="BO13" s="12">
        <v>8073</v>
      </c>
      <c r="BP13" s="12">
        <v>1265</v>
      </c>
      <c r="BQ13" s="12">
        <f>SUM(BP16:BP29)</f>
        <v>1279.4903999999999</v>
      </c>
      <c r="BR13" s="12">
        <v>1265</v>
      </c>
      <c r="BS13" s="12">
        <v>1119</v>
      </c>
      <c r="BT13" s="12">
        <f>SUM(BS16:BS29)</f>
        <v>1099.9128000000003</v>
      </c>
      <c r="BU13" s="12">
        <v>1119</v>
      </c>
      <c r="BV13" s="12">
        <v>391</v>
      </c>
      <c r="BW13" s="12">
        <f>SUM(BV16:BV29)</f>
        <v>336.70800000000008</v>
      </c>
      <c r="BX13" s="12">
        <v>391</v>
      </c>
      <c r="BY13" s="54" t="s">
        <v>20</v>
      </c>
      <c r="BZ13" s="12">
        <f>SUM(BZ16:BZ24)</f>
        <v>246411</v>
      </c>
      <c r="CA13" s="12">
        <f t="shared" ref="CA13:CF13" si="2">SUM(CA16:CA24)</f>
        <v>124794</v>
      </c>
      <c r="CB13" s="12">
        <f t="shared" si="2"/>
        <v>105753</v>
      </c>
      <c r="CC13" s="12">
        <f t="shared" si="2"/>
        <v>9302</v>
      </c>
      <c r="CD13" s="12">
        <f t="shared" si="2"/>
        <v>1790</v>
      </c>
      <c r="CE13" s="12">
        <f t="shared" si="2"/>
        <v>3058</v>
      </c>
      <c r="CF13" s="12">
        <f t="shared" si="2"/>
        <v>1714</v>
      </c>
      <c r="CG13" s="54" t="s">
        <v>20</v>
      </c>
      <c r="CH13" s="12">
        <f>SUM(CH16:CH29)</f>
        <v>105607</v>
      </c>
      <c r="CI13" s="12">
        <v>50635</v>
      </c>
      <c r="CJ13" s="12">
        <f>SUM(CI16:CI29)</f>
        <v>50649.117200000015</v>
      </c>
      <c r="CK13" s="12">
        <v>50635</v>
      </c>
      <c r="CL13" s="12">
        <v>47761</v>
      </c>
      <c r="CM13" s="12">
        <f>SUM(CL16:CL29)</f>
        <v>47776.606799999994</v>
      </c>
      <c r="CN13" s="12">
        <v>47761</v>
      </c>
      <c r="CO13" s="12">
        <v>5227</v>
      </c>
      <c r="CP13" s="12">
        <f>SUM(CO16:CO29)</f>
        <v>5216.9857999999995</v>
      </c>
      <c r="CQ13" s="12">
        <v>5227</v>
      </c>
      <c r="CR13" s="12">
        <v>862</v>
      </c>
      <c r="CS13" s="12">
        <f>SUM(CR16:CR29)</f>
        <v>865.97739999999988</v>
      </c>
      <c r="CT13" s="12">
        <v>862</v>
      </c>
      <c r="CU13" s="12">
        <v>1000</v>
      </c>
      <c r="CV13" s="12">
        <f>SUM(CU16:CU29)</f>
        <v>982.14509999999984</v>
      </c>
      <c r="CW13" s="12">
        <v>1000</v>
      </c>
      <c r="CX13" s="12">
        <v>122</v>
      </c>
      <c r="CY13" s="12">
        <f>SUM(CX16:CX29)</f>
        <v>105.60699999999999</v>
      </c>
      <c r="CZ13" s="12">
        <v>122</v>
      </c>
      <c r="DA13" s="54" t="s">
        <v>20</v>
      </c>
      <c r="DB13" s="12">
        <f>SUM(DB16:DB24)</f>
        <v>117528</v>
      </c>
      <c r="DC13" s="12">
        <f t="shared" ref="DC13:DH13" si="3">SUM(DC16:DC24)</f>
        <v>57687</v>
      </c>
      <c r="DD13" s="12">
        <f t="shared" si="3"/>
        <v>49770</v>
      </c>
      <c r="DE13" s="12">
        <f t="shared" si="3"/>
        <v>5633</v>
      </c>
      <c r="DF13" s="12">
        <f t="shared" si="3"/>
        <v>1262</v>
      </c>
      <c r="DG13" s="12">
        <f t="shared" si="3"/>
        <v>2504</v>
      </c>
      <c r="DH13" s="12">
        <f t="shared" si="3"/>
        <v>672</v>
      </c>
      <c r="DI13" s="54" t="s">
        <v>20</v>
      </c>
      <c r="DJ13" s="12">
        <f>SUM(DJ16:DJ29)</f>
        <v>109243</v>
      </c>
      <c r="DK13" s="12">
        <v>50993</v>
      </c>
      <c r="DL13" s="12">
        <f>SUM(DK16:DK29)</f>
        <v>50994.632400000017</v>
      </c>
      <c r="DM13" s="12">
        <v>50993</v>
      </c>
      <c r="DN13" s="12">
        <v>52383</v>
      </c>
      <c r="DO13" s="12">
        <f>SUM(DN16:DN29)</f>
        <v>52392.942799999997</v>
      </c>
      <c r="DP13" s="12">
        <v>52383</v>
      </c>
      <c r="DQ13" s="12">
        <v>4654</v>
      </c>
      <c r="DR13" s="12">
        <f>SUM(DQ16:DQ29)</f>
        <v>4653.7518</v>
      </c>
      <c r="DS13" s="12">
        <v>4654</v>
      </c>
      <c r="DT13" s="12">
        <v>385</v>
      </c>
      <c r="DU13" s="12">
        <f>SUM(DT17:DT29)</f>
        <v>382.35049999999995</v>
      </c>
      <c r="DV13" s="12">
        <v>385</v>
      </c>
      <c r="DW13" s="12">
        <v>725</v>
      </c>
      <c r="DX13" s="12">
        <f>SUM(DW16:DW29)</f>
        <v>677.30660000000012</v>
      </c>
      <c r="DY13" s="12">
        <v>725</v>
      </c>
      <c r="DZ13" s="12">
        <v>103</v>
      </c>
      <c r="EA13" s="12">
        <f>SUM(DZ16:DZ29)</f>
        <v>87.394400000000005</v>
      </c>
      <c r="EB13" s="12">
        <v>103</v>
      </c>
      <c r="EC13" s="54" t="s">
        <v>20</v>
      </c>
      <c r="ED13" s="12">
        <f t="shared" ref="ED13:EJ13" si="4">SUM(ED16:ED24)</f>
        <v>126160</v>
      </c>
      <c r="EE13" s="12">
        <f t="shared" si="4"/>
        <v>61060</v>
      </c>
      <c r="EF13" s="12">
        <f t="shared" si="4"/>
        <v>53347</v>
      </c>
      <c r="EG13" s="12">
        <f t="shared" si="4"/>
        <v>5400</v>
      </c>
      <c r="EH13" s="12">
        <f t="shared" si="4"/>
        <v>723</v>
      </c>
      <c r="EI13" s="12">
        <f t="shared" si="4"/>
        <v>4612</v>
      </c>
      <c r="EJ13" s="12">
        <f t="shared" si="4"/>
        <v>1018</v>
      </c>
      <c r="EK13" s="54" t="s">
        <v>20</v>
      </c>
      <c r="EL13" s="46">
        <f>SUM(EL16:EL29)</f>
        <v>94199</v>
      </c>
      <c r="EM13" s="46">
        <v>44542</v>
      </c>
      <c r="EN13" s="46">
        <f>SUM(EM16:EM29)</f>
        <v>44537.287199999992</v>
      </c>
      <c r="EO13" s="46">
        <v>44542</v>
      </c>
      <c r="EP13" s="46">
        <v>43347</v>
      </c>
      <c r="EQ13" s="46">
        <f>SUM(EP16:EP29)</f>
        <v>43331.54</v>
      </c>
      <c r="ER13" s="46">
        <v>43347</v>
      </c>
      <c r="ES13" s="46">
        <v>5292</v>
      </c>
      <c r="ET13" s="46">
        <f>SUM(ES16:ES29)</f>
        <v>5293.9838</v>
      </c>
      <c r="EU13" s="46">
        <v>5292</v>
      </c>
      <c r="EV13" s="46">
        <v>563</v>
      </c>
      <c r="EW13" s="46">
        <f>SUM(EV16:EV29)</f>
        <v>565.19399999999996</v>
      </c>
      <c r="EX13" s="46">
        <v>563</v>
      </c>
      <c r="EY13" s="46">
        <v>234</v>
      </c>
      <c r="EZ13" s="46">
        <f>SUM(EY16:EY29)</f>
        <v>226.07760000000005</v>
      </c>
      <c r="FA13" s="46">
        <v>234</v>
      </c>
      <c r="FB13" s="46">
        <v>221</v>
      </c>
      <c r="FC13" s="46">
        <f>SUM(FB16:FB29)</f>
        <v>226.07760000000007</v>
      </c>
      <c r="FD13" s="46">
        <v>221</v>
      </c>
      <c r="FE13" s="54" t="s">
        <v>20</v>
      </c>
      <c r="FF13" s="46">
        <f t="shared" ref="FF13:FL13" si="5">SUM(FF16:FF24)</f>
        <v>104523</v>
      </c>
      <c r="FG13" s="46">
        <f t="shared" si="5"/>
        <v>51335</v>
      </c>
      <c r="FH13" s="46">
        <f t="shared" si="5"/>
        <v>44876</v>
      </c>
      <c r="FI13" s="46">
        <f t="shared" si="5"/>
        <v>5809</v>
      </c>
      <c r="FJ13" s="46">
        <f t="shared" si="5"/>
        <v>825</v>
      </c>
      <c r="FK13" s="46">
        <f t="shared" si="5"/>
        <v>1328</v>
      </c>
      <c r="FL13" s="46">
        <f t="shared" si="5"/>
        <v>350</v>
      </c>
    </row>
    <row r="14" spans="1:168" ht="12" hidden="1" customHeight="1" x14ac:dyDescent="0.2">
      <c r="A14" s="54"/>
      <c r="B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54"/>
      <c r="V14" s="40">
        <f t="shared" ref="V14:AB14" si="6">SUM(V16:V23)</f>
        <v>136345</v>
      </c>
      <c r="W14" s="46">
        <f t="shared" si="6"/>
        <v>71923</v>
      </c>
      <c r="X14" s="46">
        <f t="shared" si="6"/>
        <v>56594</v>
      </c>
      <c r="Y14" s="46">
        <f t="shared" si="6"/>
        <v>2133</v>
      </c>
      <c r="Z14" s="46">
        <f t="shared" si="6"/>
        <v>1123</v>
      </c>
      <c r="AA14" s="46">
        <f t="shared" si="6"/>
        <v>3834</v>
      </c>
      <c r="AB14" s="46">
        <f t="shared" si="6"/>
        <v>738</v>
      </c>
      <c r="AC14" s="54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O14" s="46"/>
      <c r="AP14" s="46"/>
      <c r="AQ14" s="46"/>
      <c r="AR14" s="46"/>
      <c r="AS14" s="46"/>
      <c r="AT14" s="46"/>
      <c r="AU14" s="46"/>
      <c r="AV14" s="46"/>
      <c r="AW14" s="54"/>
      <c r="AX14" s="46"/>
      <c r="AY14" s="46"/>
      <c r="AZ14" s="46"/>
      <c r="BA14" s="46"/>
      <c r="BB14" s="46"/>
      <c r="BC14" s="46"/>
      <c r="BD14" s="46"/>
      <c r="BE14" s="54"/>
      <c r="BY14" s="54"/>
      <c r="CG14" s="54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54"/>
      <c r="DB14" s="12"/>
      <c r="DC14" s="12"/>
      <c r="DD14" s="12"/>
      <c r="DE14" s="12"/>
      <c r="DF14" s="12"/>
      <c r="DG14" s="12"/>
      <c r="DH14" s="12"/>
      <c r="DI14" s="54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54"/>
      <c r="ED14" s="12"/>
      <c r="EE14" s="12"/>
      <c r="EF14" s="12"/>
      <c r="EG14" s="12"/>
      <c r="EH14" s="12"/>
      <c r="EI14" s="12"/>
      <c r="EJ14" s="12"/>
      <c r="EK14" s="54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54"/>
      <c r="FF14" s="46"/>
      <c r="FG14" s="46"/>
      <c r="FH14" s="46"/>
      <c r="FI14" s="46"/>
      <c r="FJ14" s="46"/>
      <c r="FK14" s="46"/>
      <c r="FL14" s="46"/>
    </row>
    <row r="15" spans="1:168" ht="10.5" customHeight="1" x14ac:dyDescent="0.2">
      <c r="A15" s="12"/>
      <c r="B15" s="46"/>
      <c r="E15" s="46"/>
      <c r="F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12"/>
      <c r="X15" s="46"/>
      <c r="Y15" s="46"/>
      <c r="AA15" s="46"/>
      <c r="AB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O15" s="46"/>
      <c r="AP15" s="46"/>
      <c r="AQ15" s="46"/>
      <c r="AR15" s="46"/>
      <c r="AS15" s="46"/>
      <c r="AT15" s="46"/>
      <c r="AU15" s="46"/>
      <c r="AV15" s="46"/>
      <c r="AX15" s="46"/>
      <c r="AY15" s="46"/>
      <c r="AZ15" s="46"/>
      <c r="BA15" s="46"/>
      <c r="BB15" s="46"/>
      <c r="BC15" s="46"/>
      <c r="BD15" s="46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12"/>
      <c r="FF15" s="46"/>
      <c r="FG15" s="46"/>
      <c r="FH15" s="46"/>
      <c r="FI15" s="46"/>
      <c r="FJ15" s="46"/>
      <c r="FK15" s="46"/>
      <c r="FL15" s="46"/>
    </row>
    <row r="16" spans="1:168" ht="12" customHeight="1" x14ac:dyDescent="0.2">
      <c r="A16" s="55" t="s">
        <v>48</v>
      </c>
      <c r="B16" s="42">
        <f t="shared" ref="B16:B29" si="7">SUM(B33,B50)</f>
        <v>23871</v>
      </c>
      <c r="C16" s="40">
        <f t="shared" ref="C16:C29" si="8">D16*$B$13</f>
        <v>23596.659</v>
      </c>
      <c r="D16" s="42">
        <f>E16/100</f>
        <v>0.16020000000000001</v>
      </c>
      <c r="E16" s="42">
        <v>16.02</v>
      </c>
      <c r="F16" s="42">
        <f>G16*$B$13</f>
        <v>191.48349999999999</v>
      </c>
      <c r="G16" s="42">
        <f>H16/100</f>
        <v>1.2999999999999999E-3</v>
      </c>
      <c r="H16" s="42">
        <v>0.13</v>
      </c>
      <c r="I16" s="42">
        <f>J16*$B$13</f>
        <v>29.459000000000003</v>
      </c>
      <c r="J16" s="42">
        <f>K16/100</f>
        <v>2.0000000000000001E-4</v>
      </c>
      <c r="K16" s="42">
        <v>0.02</v>
      </c>
      <c r="L16" s="42">
        <f>M16*$B$13</f>
        <v>0</v>
      </c>
      <c r="M16" s="42">
        <f>N16/100</f>
        <v>0</v>
      </c>
      <c r="N16" s="42">
        <v>0</v>
      </c>
      <c r="O16" s="42">
        <f>P16*$B$13</f>
        <v>0</v>
      </c>
      <c r="P16" s="42">
        <f>Q16/100</f>
        <v>0</v>
      </c>
      <c r="Q16" s="42">
        <v>0</v>
      </c>
      <c r="R16" s="42">
        <f>S16*$B$13</f>
        <v>44.188499999999998</v>
      </c>
      <c r="S16" s="42">
        <f>T16/100</f>
        <v>2.9999999999999997E-4</v>
      </c>
      <c r="T16" s="42">
        <v>0.03</v>
      </c>
      <c r="U16" s="50" t="s">
        <v>68</v>
      </c>
      <c r="V16" s="46">
        <f t="shared" ref="V16:V22" si="9">SUM(V33,V50)</f>
        <v>47086</v>
      </c>
      <c r="W16" s="46">
        <f t="shared" ref="W16:AB16" si="10">SUM(W33,W50)</f>
        <v>45142</v>
      </c>
      <c r="X16" s="46">
        <f t="shared" si="10"/>
        <v>1066</v>
      </c>
      <c r="Y16" s="46">
        <f t="shared" si="10"/>
        <v>28</v>
      </c>
      <c r="Z16" s="46">
        <f t="shared" si="10"/>
        <v>29</v>
      </c>
      <c r="AA16" s="46">
        <f t="shared" si="10"/>
        <v>445</v>
      </c>
      <c r="AB16" s="46">
        <f t="shared" si="10"/>
        <v>376</v>
      </c>
      <c r="AC16" s="55" t="s">
        <v>48</v>
      </c>
      <c r="AD16" s="42">
        <f t="shared" ref="AD16:AD29" si="11">SUM(AD33,AD50)</f>
        <v>9921</v>
      </c>
      <c r="AE16" s="42">
        <f>AF16*$AD$13</f>
        <v>9799.8199999999979</v>
      </c>
      <c r="AF16" s="42">
        <f>AG16/100</f>
        <v>0.16149999999999998</v>
      </c>
      <c r="AG16" s="42">
        <v>16.149999999999999</v>
      </c>
      <c r="AH16" s="42">
        <f>AI16*$AD$13</f>
        <v>103.15600000000001</v>
      </c>
      <c r="AI16" s="42">
        <f>AJ16/100</f>
        <v>1.7000000000000001E-3</v>
      </c>
      <c r="AJ16" s="42">
        <v>0.17</v>
      </c>
      <c r="AK16" s="42">
        <f>AL16*$AD$13</f>
        <v>6.0680000000000005</v>
      </c>
      <c r="AL16" s="42">
        <f>AM16/100</f>
        <v>1E-4</v>
      </c>
      <c r="AM16" s="42">
        <v>0.01</v>
      </c>
      <c r="AN16" s="42">
        <f>AO16*$AD$13</f>
        <v>0</v>
      </c>
      <c r="AO16" s="42">
        <f>AQ16/100</f>
        <v>0</v>
      </c>
      <c r="AP16" s="42">
        <v>0</v>
      </c>
      <c r="AQ16" s="42">
        <f>AR16*$AD$13</f>
        <v>0</v>
      </c>
      <c r="AR16" s="42">
        <f>AS16/100</f>
        <v>0</v>
      </c>
      <c r="AS16" s="42">
        <v>0</v>
      </c>
      <c r="AT16" s="42">
        <f>AU16*$AD$13</f>
        <v>6.0680000000000005</v>
      </c>
      <c r="AU16" s="42">
        <f>AV16/100</f>
        <v>1E-4</v>
      </c>
      <c r="AV16" s="42">
        <v>0.01</v>
      </c>
      <c r="AW16" s="56" t="s">
        <v>68</v>
      </c>
      <c r="AX16" s="42">
        <f t="shared" ref="AX16:AX22" si="12">SUM(AX33,AX50)</f>
        <v>21753</v>
      </c>
      <c r="AY16" s="42">
        <f t="shared" ref="AY16:BD16" si="13">SUM(AY33,AY50)</f>
        <v>20491</v>
      </c>
      <c r="AZ16" s="42">
        <f t="shared" si="13"/>
        <v>743</v>
      </c>
      <c r="BA16" s="42">
        <f t="shared" si="13"/>
        <v>27</v>
      </c>
      <c r="BB16" s="42">
        <f t="shared" si="13"/>
        <v>12</v>
      </c>
      <c r="BC16" s="42">
        <f t="shared" si="13"/>
        <v>207</v>
      </c>
      <c r="BD16" s="42">
        <f t="shared" si="13"/>
        <v>273</v>
      </c>
      <c r="BE16" s="55" t="s">
        <v>21</v>
      </c>
      <c r="BF16" s="42">
        <f t="shared" ref="BF16:BF29" si="14">SUM(BF33,BF50)</f>
        <v>38481</v>
      </c>
      <c r="BG16" s="42">
        <f>BH16*$BF$13</f>
        <v>38092.898399999998</v>
      </c>
      <c r="BH16" s="42">
        <f>BI16/100</f>
        <v>0.16969999999999999</v>
      </c>
      <c r="BI16" s="42">
        <v>16.97</v>
      </c>
      <c r="BJ16" s="42">
        <f>BK16*$BF$13</f>
        <v>269.3664</v>
      </c>
      <c r="BK16" s="42">
        <f>BL16/100</f>
        <v>1.1999999999999999E-3</v>
      </c>
      <c r="BL16" s="42">
        <v>0.12</v>
      </c>
      <c r="BM16" s="42">
        <f>BN16*$BF$13</f>
        <v>22.447200000000002</v>
      </c>
      <c r="BN16" s="42">
        <f>BO16/100</f>
        <v>1E-4</v>
      </c>
      <c r="BO16" s="42">
        <v>0.01</v>
      </c>
      <c r="BP16" s="42">
        <f>BQ16*$BF$13</f>
        <v>22.447200000000002</v>
      </c>
      <c r="BQ16" s="42">
        <f>BR16/100</f>
        <v>1E-4</v>
      </c>
      <c r="BR16" s="42">
        <v>0.01</v>
      </c>
      <c r="BS16" s="42">
        <f>BT16*$BF$13</f>
        <v>0</v>
      </c>
      <c r="BT16" s="42">
        <f>BU16/100</f>
        <v>0</v>
      </c>
      <c r="BU16" s="42">
        <v>0</v>
      </c>
      <c r="BV16" s="42">
        <f>BW16*$BF$13</f>
        <v>89.788800000000009</v>
      </c>
      <c r="BW16" s="42">
        <f>BX16/100</f>
        <v>4.0000000000000002E-4</v>
      </c>
      <c r="BX16" s="42">
        <v>0.04</v>
      </c>
      <c r="BY16" s="56" t="s">
        <v>68</v>
      </c>
      <c r="BZ16" s="42">
        <f t="shared" ref="BZ16:BZ22" si="15">SUM(BZ33,BZ50)</f>
        <v>80590</v>
      </c>
      <c r="CA16" s="42">
        <f t="shared" ref="CA16:CF16" si="16">SUM(CA33,CA50)</f>
        <v>77805</v>
      </c>
      <c r="CB16" s="42">
        <f t="shared" si="16"/>
        <v>1587</v>
      </c>
      <c r="CC16" s="42">
        <f t="shared" si="16"/>
        <v>51</v>
      </c>
      <c r="CD16" s="42">
        <f t="shared" si="16"/>
        <v>30</v>
      </c>
      <c r="CE16" s="42">
        <f t="shared" si="16"/>
        <v>216</v>
      </c>
      <c r="CF16" s="42">
        <f t="shared" si="16"/>
        <v>901</v>
      </c>
      <c r="CG16" s="55" t="s">
        <v>21</v>
      </c>
      <c r="CH16" s="42">
        <f t="shared" ref="CH16:CH29" si="17">SUM(CH33,CH50)</f>
        <v>18846</v>
      </c>
      <c r="CI16" s="42">
        <f>CJ16*$CH$13</f>
        <v>18650.196200000002</v>
      </c>
      <c r="CJ16" s="42">
        <f>CK16/100</f>
        <v>0.17660000000000001</v>
      </c>
      <c r="CK16" s="42">
        <v>17.66</v>
      </c>
      <c r="CL16" s="42">
        <f>CM16*$CH$13</f>
        <v>147.84980000000002</v>
      </c>
      <c r="CM16" s="42">
        <f>CN16/100</f>
        <v>1.4000000000000002E-3</v>
      </c>
      <c r="CN16" s="42">
        <v>0.14000000000000001</v>
      </c>
      <c r="CO16" s="42">
        <f>CP16*$CH$13</f>
        <v>10.560700000000001</v>
      </c>
      <c r="CP16" s="42">
        <f>CQ16/100</f>
        <v>1E-4</v>
      </c>
      <c r="CQ16" s="42">
        <v>0.01</v>
      </c>
      <c r="CR16" s="42">
        <f>CS16*$CH$13</f>
        <v>10.560700000000001</v>
      </c>
      <c r="CS16" s="42">
        <f>CT16/100</f>
        <v>1E-4</v>
      </c>
      <c r="CT16" s="42">
        <v>0.01</v>
      </c>
      <c r="CU16" s="42">
        <f>CV16*$CH$13</f>
        <v>0</v>
      </c>
      <c r="CV16" s="42">
        <f>CW16/100</f>
        <v>0</v>
      </c>
      <c r="CW16" s="42">
        <v>0</v>
      </c>
      <c r="CX16" s="42">
        <f>CY16*$CH$13</f>
        <v>21.121400000000001</v>
      </c>
      <c r="CY16" s="42">
        <f>CZ16/100</f>
        <v>2.0000000000000001E-4</v>
      </c>
      <c r="CZ16" s="42">
        <v>0.02</v>
      </c>
      <c r="DA16" s="56" t="s">
        <v>68</v>
      </c>
      <c r="DB16" s="42">
        <f t="shared" ref="DB16:DB22" si="18">SUM(DB33,DB50)</f>
        <v>39360</v>
      </c>
      <c r="DC16" s="42">
        <f t="shared" ref="DC16:DH16" si="19">SUM(DC33,DC50)</f>
        <v>37980</v>
      </c>
      <c r="DD16" s="42">
        <f t="shared" si="19"/>
        <v>854</v>
      </c>
      <c r="DE16" s="42">
        <f t="shared" si="19"/>
        <v>20</v>
      </c>
      <c r="DF16" s="42">
        <f t="shared" si="19"/>
        <v>22</v>
      </c>
      <c r="DG16" s="42">
        <f t="shared" si="19"/>
        <v>155</v>
      </c>
      <c r="DH16" s="42">
        <f t="shared" si="19"/>
        <v>329</v>
      </c>
      <c r="DI16" s="55" t="s">
        <v>21</v>
      </c>
      <c r="DJ16" s="40">
        <f t="shared" ref="DJ16:DJ29" si="20">SUM(DJ33,DJ50)</f>
        <v>18656</v>
      </c>
      <c r="DK16" s="40">
        <f>DL16*$DJ$13</f>
        <v>18483.9156</v>
      </c>
      <c r="DL16" s="40">
        <f>DM16/100</f>
        <v>0.16920000000000002</v>
      </c>
      <c r="DM16" s="40">
        <v>16.920000000000002</v>
      </c>
      <c r="DN16" s="40">
        <f>DO16*$DJ$13</f>
        <v>131.0916</v>
      </c>
      <c r="DO16" s="40">
        <f>DP16/100</f>
        <v>1.1999999999999999E-3</v>
      </c>
      <c r="DP16" s="40">
        <v>0.12</v>
      </c>
      <c r="DQ16" s="40">
        <f>DR16*$DJ$13</f>
        <v>10.924300000000001</v>
      </c>
      <c r="DR16" s="40">
        <f>DS16/100</f>
        <v>1E-4</v>
      </c>
      <c r="DS16" s="40">
        <v>0.01</v>
      </c>
      <c r="DT16" s="40">
        <f>DU16*$DJ$13</f>
        <v>0</v>
      </c>
      <c r="DU16" s="40">
        <f>DV16/100</f>
        <v>0</v>
      </c>
      <c r="DV16" s="40">
        <v>0</v>
      </c>
      <c r="DW16" s="40">
        <f>DX16*$DJ$13</f>
        <v>0</v>
      </c>
      <c r="DX16" s="40">
        <f>DY16/100</f>
        <v>0</v>
      </c>
      <c r="DY16" s="40">
        <v>0</v>
      </c>
      <c r="DZ16" s="40">
        <f>EA16*$DJ$13</f>
        <v>21.848600000000001</v>
      </c>
      <c r="EA16" s="40">
        <f>EB16/100</f>
        <v>2.0000000000000001E-4</v>
      </c>
      <c r="EB16" s="40">
        <v>0.02</v>
      </c>
      <c r="EC16" s="56" t="s">
        <v>68</v>
      </c>
      <c r="ED16" s="40">
        <f t="shared" ref="ED16:ED22" si="21">SUM(ED33,ED50)</f>
        <v>41342</v>
      </c>
      <c r="EE16" s="40">
        <f t="shared" ref="EE16:EJ16" si="22">SUM(EE33,EE50)</f>
        <v>39623</v>
      </c>
      <c r="EF16" s="40">
        <f t="shared" si="22"/>
        <v>840</v>
      </c>
      <c r="EG16" s="40">
        <f t="shared" si="22"/>
        <v>32</v>
      </c>
      <c r="EH16" s="40">
        <f t="shared" si="22"/>
        <v>13</v>
      </c>
      <c r="EI16" s="40">
        <f t="shared" si="22"/>
        <v>328</v>
      </c>
      <c r="EJ16" s="40">
        <f t="shared" si="22"/>
        <v>506</v>
      </c>
      <c r="EK16" s="55" t="s">
        <v>21</v>
      </c>
      <c r="EL16" s="42">
        <f t="shared" ref="EL16:EL29" si="23">SUM(EL33,EL50)</f>
        <v>15744</v>
      </c>
      <c r="EM16" s="42">
        <f>EN16*$EL$13</f>
        <v>15542.835000000001</v>
      </c>
      <c r="EN16" s="42">
        <f>EO16/100</f>
        <v>0.16500000000000001</v>
      </c>
      <c r="EO16" s="42">
        <v>16.5</v>
      </c>
      <c r="EP16" s="42">
        <f>EQ16*$EL$13</f>
        <v>122.45869999999999</v>
      </c>
      <c r="EQ16" s="42">
        <f>ER16/100</f>
        <v>1.2999999999999999E-3</v>
      </c>
      <c r="ER16" s="42">
        <v>0.13</v>
      </c>
      <c r="ES16" s="42">
        <f>ET16*$EL$13</f>
        <v>9.4199000000000002</v>
      </c>
      <c r="ET16" s="42">
        <f>EU16/100</f>
        <v>1E-4</v>
      </c>
      <c r="EU16" s="42">
        <v>0.01</v>
      </c>
      <c r="EV16" s="42">
        <f>EW16*$EL$13</f>
        <v>9.4199000000000002</v>
      </c>
      <c r="EW16" s="42">
        <f>EX16/100</f>
        <v>1E-4</v>
      </c>
      <c r="EX16" s="42">
        <v>0.01</v>
      </c>
      <c r="EY16" s="42">
        <f>EZ16*$EL$13</f>
        <v>0</v>
      </c>
      <c r="EZ16" s="42">
        <f>FA16/100</f>
        <v>0</v>
      </c>
      <c r="FA16" s="42">
        <f>SUM(FA33,FA50)</f>
        <v>0</v>
      </c>
      <c r="FB16" s="42">
        <f>FC16*$EL$13</f>
        <v>56.519399999999997</v>
      </c>
      <c r="FC16" s="42">
        <f>FD16/100</f>
        <v>5.9999999999999995E-4</v>
      </c>
      <c r="FD16" s="42">
        <v>0.06</v>
      </c>
      <c r="FE16" s="56" t="s">
        <v>68</v>
      </c>
      <c r="FF16" s="42">
        <f t="shared" ref="FF16:FF22" si="24">SUM(FF33,FF50)</f>
        <v>33278</v>
      </c>
      <c r="FG16" s="42">
        <f t="shared" ref="FG16:FL16" si="25">SUM(FG33,FG50)</f>
        <v>32295</v>
      </c>
      <c r="FH16" s="42">
        <f t="shared" si="25"/>
        <v>682</v>
      </c>
      <c r="FI16" s="42">
        <f t="shared" si="25"/>
        <v>17</v>
      </c>
      <c r="FJ16" s="42">
        <f t="shared" si="25"/>
        <v>19</v>
      </c>
      <c r="FK16" s="42">
        <f t="shared" si="25"/>
        <v>113</v>
      </c>
      <c r="FL16" s="42">
        <f t="shared" si="25"/>
        <v>152</v>
      </c>
    </row>
    <row r="17" spans="1:168" ht="12" customHeight="1" x14ac:dyDescent="0.2">
      <c r="A17" s="55" t="s">
        <v>49</v>
      </c>
      <c r="B17" s="42">
        <f t="shared" si="7"/>
        <v>20330</v>
      </c>
      <c r="C17" s="40">
        <f t="shared" si="8"/>
        <v>19015.784499999998</v>
      </c>
      <c r="D17" s="42">
        <f t="shared" ref="D17:D29" si="26">E17/100</f>
        <v>0.12909999999999999</v>
      </c>
      <c r="E17" s="42">
        <v>12.91</v>
      </c>
      <c r="F17" s="42">
        <f t="shared" ref="F17:F29" si="27">G17*$B$13</f>
        <v>1089.9829999999999</v>
      </c>
      <c r="G17" s="42">
        <f t="shared" ref="G17:G63" si="28">H17/100</f>
        <v>7.4000000000000003E-3</v>
      </c>
      <c r="H17" s="42">
        <v>0.74</v>
      </c>
      <c r="I17" s="42">
        <f t="shared" ref="I17:I29" si="29">J17*$B$13</f>
        <v>44.188499999999998</v>
      </c>
      <c r="J17" s="42">
        <f t="shared" ref="J17:J63" si="30">K17/100</f>
        <v>2.9999999999999997E-4</v>
      </c>
      <c r="K17" s="42">
        <v>0.03</v>
      </c>
      <c r="L17" s="42">
        <f t="shared" ref="L17:L63" si="31">M17*$B$13</f>
        <v>14.729500000000002</v>
      </c>
      <c r="M17" s="42">
        <f t="shared" ref="M17:M63" si="32">N17/100</f>
        <v>1E-4</v>
      </c>
      <c r="N17" s="42">
        <v>0.01</v>
      </c>
      <c r="O17" s="42">
        <f t="shared" ref="O17:O63" si="33">P17*$B$13</f>
        <v>132.56549999999999</v>
      </c>
      <c r="P17" s="42">
        <f t="shared" ref="P17:P63" si="34">Q17/100</f>
        <v>8.9999999999999998E-4</v>
      </c>
      <c r="Q17" s="42">
        <v>0.09</v>
      </c>
      <c r="R17" s="42">
        <f t="shared" ref="R17:R63" si="35">S17*$B$13</f>
        <v>44.188499999999998</v>
      </c>
      <c r="S17" s="42">
        <f t="shared" ref="S17:S63" si="36">T17/100</f>
        <v>2.9999999999999997E-4</v>
      </c>
      <c r="T17" s="42">
        <v>0.03</v>
      </c>
      <c r="U17" s="68" t="s">
        <v>50</v>
      </c>
      <c r="V17" s="46">
        <f t="shared" si="9"/>
        <v>18967</v>
      </c>
      <c r="W17" s="46">
        <f t="shared" ref="W17:AB22" si="37">SUM(W34,W51)</f>
        <v>13046</v>
      </c>
      <c r="X17" s="46">
        <f t="shared" si="37"/>
        <v>4800</v>
      </c>
      <c r="Y17" s="46">
        <f t="shared" si="37"/>
        <v>47</v>
      </c>
      <c r="Z17" s="46">
        <f t="shared" si="37"/>
        <v>66</v>
      </c>
      <c r="AA17" s="46">
        <f t="shared" si="37"/>
        <v>879</v>
      </c>
      <c r="AB17" s="46">
        <f t="shared" si="37"/>
        <v>129</v>
      </c>
      <c r="AC17" s="55" t="s">
        <v>49</v>
      </c>
      <c r="AD17" s="42">
        <f t="shared" si="11"/>
        <v>8883</v>
      </c>
      <c r="AE17" s="42">
        <f t="shared" ref="AE17:AE63" si="38">AF17*$AD$13</f>
        <v>8222.1400000000012</v>
      </c>
      <c r="AF17" s="42">
        <f t="shared" ref="AF17:AF63" si="39">AG17/100</f>
        <v>0.13550000000000001</v>
      </c>
      <c r="AG17" s="42">
        <v>13.55</v>
      </c>
      <c r="AH17" s="42">
        <f t="shared" ref="AH17:AH63" si="40">AI17*$AD$13</f>
        <v>618.93600000000004</v>
      </c>
      <c r="AI17" s="42">
        <f t="shared" ref="AI17:AI63" si="41">AJ17/100</f>
        <v>1.0200000000000001E-2</v>
      </c>
      <c r="AJ17" s="42">
        <v>1.02</v>
      </c>
      <c r="AK17" s="42">
        <f t="shared" ref="AK17:AK63" si="42">AL17*$AD$13</f>
        <v>12.136000000000001</v>
      </c>
      <c r="AL17" s="42">
        <f t="shared" ref="AL17:AL63" si="43">AM17/100</f>
        <v>2.0000000000000001E-4</v>
      </c>
      <c r="AM17" s="42">
        <v>0.02</v>
      </c>
      <c r="AN17" s="42">
        <f>AO17*$AD$13</f>
        <v>0</v>
      </c>
      <c r="AO17" s="42">
        <f>AQ17/100</f>
        <v>0</v>
      </c>
      <c r="AP17" s="42">
        <v>0</v>
      </c>
      <c r="AQ17" s="42">
        <f t="shared" ref="AQ17:AQ63" si="44">AR17*$AD$13</f>
        <v>0</v>
      </c>
      <c r="AR17" s="42">
        <f t="shared" ref="AR17:AR63" si="45">AS17/100</f>
        <v>0</v>
      </c>
      <c r="AS17" s="42">
        <v>0</v>
      </c>
      <c r="AT17" s="42">
        <f t="shared" ref="AT17:AT63" si="46">AU17*$AD$13</f>
        <v>6.0680000000000005</v>
      </c>
      <c r="AU17" s="42">
        <f t="shared" ref="AU17:AU63" si="47">AV17/100</f>
        <v>1E-4</v>
      </c>
      <c r="AV17" s="42">
        <v>0.01</v>
      </c>
      <c r="AW17" s="55" t="s">
        <v>50</v>
      </c>
      <c r="AX17" s="42">
        <f t="shared" si="12"/>
        <v>9074</v>
      </c>
      <c r="AY17" s="42">
        <f t="shared" ref="AY17:BD22" si="48">SUM(AY34,AY51)</f>
        <v>5812</v>
      </c>
      <c r="AZ17" s="42">
        <f t="shared" si="48"/>
        <v>2826</v>
      </c>
      <c r="BA17" s="42">
        <f t="shared" si="48"/>
        <v>23</v>
      </c>
      <c r="BB17" s="42">
        <f t="shared" si="48"/>
        <v>34</v>
      </c>
      <c r="BC17" s="42">
        <f t="shared" si="48"/>
        <v>286</v>
      </c>
      <c r="BD17" s="42">
        <f t="shared" si="48"/>
        <v>93</v>
      </c>
      <c r="BE17" s="55" t="s">
        <v>22</v>
      </c>
      <c r="BF17" s="42">
        <f t="shared" si="14"/>
        <v>33694</v>
      </c>
      <c r="BG17" s="42">
        <f t="shared" ref="BG17:BG63" si="49">BH17*$BF$13</f>
        <v>32009.707200000001</v>
      </c>
      <c r="BH17" s="42">
        <f t="shared" ref="BH17:BH63" si="50">BI17/100</f>
        <v>0.1426</v>
      </c>
      <c r="BI17" s="42">
        <v>14.26</v>
      </c>
      <c r="BJ17" s="42">
        <f t="shared" ref="BJ17:BJ63" si="51">BK17*$BF$13</f>
        <v>1436.6208000000001</v>
      </c>
      <c r="BK17" s="42">
        <f t="shared" ref="BK17:BK63" si="52">BL17/100</f>
        <v>6.4000000000000003E-3</v>
      </c>
      <c r="BL17" s="42">
        <v>0.64</v>
      </c>
      <c r="BM17" s="42">
        <f t="shared" ref="BM17:BM63" si="53">BN17*$BF$13</f>
        <v>22.447200000000002</v>
      </c>
      <c r="BN17" s="42">
        <f t="shared" ref="BN17:BN63" si="54">BO17/100</f>
        <v>1E-4</v>
      </c>
      <c r="BO17" s="42">
        <v>0.01</v>
      </c>
      <c r="BP17" s="42">
        <f t="shared" ref="BP17:BP63" si="55">BQ17*$BF$13</f>
        <v>0</v>
      </c>
      <c r="BQ17" s="42">
        <f t="shared" ref="BQ17:BQ63" si="56">BR17/100</f>
        <v>0</v>
      </c>
      <c r="BR17" s="42">
        <v>0</v>
      </c>
      <c r="BS17" s="42">
        <f t="shared" ref="BS17:BS63" si="57">BT17*$BF$13</f>
        <v>112.236</v>
      </c>
      <c r="BT17" s="42">
        <f t="shared" ref="BT17:BT63" si="58">BU17/100</f>
        <v>5.0000000000000001E-4</v>
      </c>
      <c r="BU17" s="42">
        <v>0.05</v>
      </c>
      <c r="BV17" s="42">
        <f t="shared" ref="BV17:BV63" si="59">BW17*$BF$13</f>
        <v>89.788800000000009</v>
      </c>
      <c r="BW17" s="42">
        <f t="shared" ref="BW17:BW63" si="60">BX17/100</f>
        <v>4.0000000000000002E-4</v>
      </c>
      <c r="BX17" s="42">
        <v>0.04</v>
      </c>
      <c r="BY17" s="55" t="s">
        <v>23</v>
      </c>
      <c r="BZ17" s="42">
        <f t="shared" si="15"/>
        <v>30232</v>
      </c>
      <c r="CA17" s="42">
        <f t="shared" ref="CA17:CF22" si="61">SUM(CA34,CA51)</f>
        <v>22138</v>
      </c>
      <c r="CB17" s="42">
        <f t="shared" si="61"/>
        <v>7360</v>
      </c>
      <c r="CC17" s="42">
        <f t="shared" si="61"/>
        <v>43</v>
      </c>
      <c r="CD17" s="42">
        <f t="shared" si="61"/>
        <v>57</v>
      </c>
      <c r="CE17" s="42">
        <f t="shared" si="61"/>
        <v>357</v>
      </c>
      <c r="CF17" s="42">
        <f t="shared" si="61"/>
        <v>277</v>
      </c>
      <c r="CG17" s="55" t="s">
        <v>22</v>
      </c>
      <c r="CH17" s="42">
        <f t="shared" si="17"/>
        <v>16239</v>
      </c>
      <c r="CI17" s="42">
        <f t="shared" ref="CI17:CI29" si="62">CJ17*$CH$13</f>
        <v>15355.257799999999</v>
      </c>
      <c r="CJ17" s="42">
        <f t="shared" ref="CJ17:CJ63" si="63">CK17/100</f>
        <v>0.1454</v>
      </c>
      <c r="CK17" s="42">
        <v>14.54</v>
      </c>
      <c r="CL17" s="42">
        <f t="shared" ref="CL17:CL63" si="64">CM17*$CH$13</f>
        <v>770.93110000000001</v>
      </c>
      <c r="CM17" s="42">
        <f t="shared" ref="CM17:CM63" si="65">CN17/100</f>
        <v>7.3000000000000001E-3</v>
      </c>
      <c r="CN17" s="42">
        <v>0.73</v>
      </c>
      <c r="CO17" s="42">
        <f t="shared" ref="CO17:CO63" si="66">CP17*$CH$13</f>
        <v>10.560700000000001</v>
      </c>
      <c r="CP17" s="42">
        <f t="shared" ref="CP17:CP63" si="67">CQ17/100</f>
        <v>1E-4</v>
      </c>
      <c r="CQ17" s="42">
        <v>0.01</v>
      </c>
      <c r="CR17" s="42">
        <f t="shared" ref="CR17:CR63" si="68">CS17*$CH$13</f>
        <v>21.121400000000001</v>
      </c>
      <c r="CS17" s="42">
        <f t="shared" ref="CS17:CS63" si="69">CT17/100</f>
        <v>2.0000000000000001E-4</v>
      </c>
      <c r="CT17" s="42">
        <v>0.02</v>
      </c>
      <c r="CU17" s="42">
        <f t="shared" ref="CU17:CU63" si="70">CV17*$CH$13</f>
        <v>63.364199999999997</v>
      </c>
      <c r="CV17" s="42">
        <f t="shared" ref="CV17:CV63" si="71">CW17/100</f>
        <v>5.9999999999999995E-4</v>
      </c>
      <c r="CW17" s="42">
        <v>0.06</v>
      </c>
      <c r="CX17" s="42">
        <f t="shared" ref="CX17:CX63" si="72">CY17*$CH$13</f>
        <v>10.560700000000001</v>
      </c>
      <c r="CY17" s="42">
        <f t="shared" ref="CY17:CY63" si="73">CZ17/100</f>
        <v>1E-4</v>
      </c>
      <c r="CZ17" s="42">
        <v>0.01</v>
      </c>
      <c r="DA17" s="55" t="s">
        <v>23</v>
      </c>
      <c r="DB17" s="42">
        <f t="shared" si="18"/>
        <v>15116</v>
      </c>
      <c r="DC17" s="42">
        <f t="shared" ref="DC17:DH22" si="74">SUM(DC34,DC51)</f>
        <v>10636</v>
      </c>
      <c r="DD17" s="42">
        <f t="shared" si="74"/>
        <v>3993</v>
      </c>
      <c r="DE17" s="42">
        <f t="shared" si="74"/>
        <v>29</v>
      </c>
      <c r="DF17" s="42">
        <f t="shared" si="74"/>
        <v>48</v>
      </c>
      <c r="DG17" s="42">
        <f t="shared" si="74"/>
        <v>290</v>
      </c>
      <c r="DH17" s="42">
        <f t="shared" si="74"/>
        <v>120</v>
      </c>
      <c r="DI17" s="55" t="s">
        <v>22</v>
      </c>
      <c r="DJ17" s="40">
        <f t="shared" si="20"/>
        <v>16269</v>
      </c>
      <c r="DK17" s="40">
        <f t="shared" ref="DK17:DK63" si="75">DL17*$DJ$13</f>
        <v>15392.3387</v>
      </c>
      <c r="DL17" s="40">
        <f t="shared" ref="DL17:DL63" si="76">DM17/100</f>
        <v>0.1409</v>
      </c>
      <c r="DM17" s="40">
        <v>14.09</v>
      </c>
      <c r="DN17" s="40">
        <f t="shared" ref="DN17:DN63" si="77">DO17*$DJ$13</f>
        <v>764.70099999999991</v>
      </c>
      <c r="DO17" s="40">
        <f t="shared" ref="DO17:DO63" si="78">DP17/100</f>
        <v>6.9999999999999993E-3</v>
      </c>
      <c r="DP17" s="40">
        <v>0.7</v>
      </c>
      <c r="DQ17" s="40">
        <f t="shared" ref="DQ17:DQ63" si="79">DR17*$DJ$13</f>
        <v>10.924300000000001</v>
      </c>
      <c r="DR17" s="40">
        <f t="shared" ref="DR17:DR63" si="80">DS17/100</f>
        <v>1E-4</v>
      </c>
      <c r="DS17" s="40">
        <v>0.01</v>
      </c>
      <c r="DT17" s="40">
        <f t="shared" ref="DT17:DT63" si="81">DU17*$DJ$13</f>
        <v>10.924300000000001</v>
      </c>
      <c r="DU17" s="40">
        <f t="shared" ref="DU17:DU63" si="82">DV17/100</f>
        <v>1E-4</v>
      </c>
      <c r="DV17" s="40">
        <v>0.01</v>
      </c>
      <c r="DW17" s="40">
        <f t="shared" ref="DW17:DW63" si="83">DX17*$DJ$13</f>
        <v>54.621500000000005</v>
      </c>
      <c r="DX17" s="40">
        <f t="shared" ref="DX17:DX63" si="84">DY17/100</f>
        <v>5.0000000000000001E-4</v>
      </c>
      <c r="DY17" s="40">
        <v>0.05</v>
      </c>
      <c r="DZ17" s="40">
        <f t="shared" ref="DZ17:DZ63" si="85">EA17*$DJ$13</f>
        <v>21.848600000000001</v>
      </c>
      <c r="EA17" s="40">
        <f t="shared" ref="EA17:EA63" si="86">EB17/100</f>
        <v>2.0000000000000001E-4</v>
      </c>
      <c r="EB17" s="40">
        <v>0.02</v>
      </c>
      <c r="EC17" s="55" t="s">
        <v>23</v>
      </c>
      <c r="ED17" s="40">
        <f t="shared" si="21"/>
        <v>15743</v>
      </c>
      <c r="EE17" s="40">
        <f t="shared" ref="EE17:EJ22" si="87">SUM(EE34,EE51)</f>
        <v>11164</v>
      </c>
      <c r="EF17" s="40">
        <f t="shared" si="87"/>
        <v>3656</v>
      </c>
      <c r="EG17" s="40">
        <f t="shared" si="87"/>
        <v>35</v>
      </c>
      <c r="EH17" s="40">
        <f t="shared" si="87"/>
        <v>38</v>
      </c>
      <c r="EI17" s="40">
        <f t="shared" si="87"/>
        <v>676</v>
      </c>
      <c r="EJ17" s="40">
        <f t="shared" si="87"/>
        <v>174</v>
      </c>
      <c r="EK17" s="55" t="s">
        <v>22</v>
      </c>
      <c r="EL17" s="42">
        <f t="shared" si="23"/>
        <v>13391</v>
      </c>
      <c r="EM17" s="42">
        <f t="shared" ref="EM17:EM63" si="88">EN17*$EL$13</f>
        <v>12641.505799999999</v>
      </c>
      <c r="EN17" s="42">
        <f t="shared" ref="EN17:EN63" si="89">EO17/100</f>
        <v>0.13419999999999999</v>
      </c>
      <c r="EO17" s="42">
        <v>13.42</v>
      </c>
      <c r="EP17" s="42">
        <f t="shared" ref="EP17:EP63" si="90">EQ17*$EL$13</f>
        <v>659.39299999999992</v>
      </c>
      <c r="EQ17" s="42">
        <f t="shared" ref="EQ17:EQ63" si="91">ER17/100</f>
        <v>6.9999999999999993E-3</v>
      </c>
      <c r="ER17" s="42">
        <v>0.7</v>
      </c>
      <c r="ES17" s="42">
        <f t="shared" ref="ES17:ES63" si="92">ET17*$EL$13</f>
        <v>18.8398</v>
      </c>
      <c r="ET17" s="42">
        <f t="shared" ref="ET17:ET63" si="93">EU17/100</f>
        <v>2.0000000000000001E-4</v>
      </c>
      <c r="EU17" s="42">
        <v>0.02</v>
      </c>
      <c r="EV17" s="42">
        <f t="shared" ref="EV17:EV63" si="94">EW17*$EL$13</f>
        <v>9.4199000000000002</v>
      </c>
      <c r="EW17" s="42">
        <f t="shared" ref="EW17:EW63" si="95">EX17/100</f>
        <v>1E-4</v>
      </c>
      <c r="EX17" s="42">
        <v>0.01</v>
      </c>
      <c r="EY17" s="42">
        <f t="shared" ref="EY17:EY63" si="96">EZ17*$EL$13</f>
        <v>9.4199000000000002</v>
      </c>
      <c r="EZ17" s="42">
        <f t="shared" ref="EZ17:EZ63" si="97">FA17/100</f>
        <v>1E-4</v>
      </c>
      <c r="FA17" s="42">
        <v>0.01</v>
      </c>
      <c r="FB17" s="42">
        <f t="shared" ref="FB17:FB63" si="98">FC17*$EL$13</f>
        <v>47.099499999999999</v>
      </c>
      <c r="FC17" s="42">
        <f t="shared" ref="FC17:FC63" si="99">FD17/100</f>
        <v>5.0000000000000001E-4</v>
      </c>
      <c r="FD17" s="42">
        <v>0.05</v>
      </c>
      <c r="FE17" s="55" t="s">
        <v>23</v>
      </c>
      <c r="FF17" s="42">
        <f t="shared" si="24"/>
        <v>12362</v>
      </c>
      <c r="FG17" s="42">
        <f t="shared" ref="FG17:FL22" si="100">SUM(FG34,FG51)</f>
        <v>8882</v>
      </c>
      <c r="FH17" s="42">
        <f t="shared" si="100"/>
        <v>3226</v>
      </c>
      <c r="FI17" s="42">
        <f t="shared" si="100"/>
        <v>15</v>
      </c>
      <c r="FJ17" s="42">
        <f t="shared" si="100"/>
        <v>38</v>
      </c>
      <c r="FK17" s="42">
        <f t="shared" si="100"/>
        <v>156</v>
      </c>
      <c r="FL17" s="42">
        <f t="shared" si="100"/>
        <v>45</v>
      </c>
    </row>
    <row r="18" spans="1:168" ht="12" customHeight="1" x14ac:dyDescent="0.2">
      <c r="A18" s="55" t="s">
        <v>50</v>
      </c>
      <c r="B18" s="42">
        <f t="shared" si="7"/>
        <v>16097</v>
      </c>
      <c r="C18" s="40">
        <f t="shared" si="8"/>
        <v>11297.5265</v>
      </c>
      <c r="D18" s="42">
        <f t="shared" si="26"/>
        <v>7.6700000000000004E-2</v>
      </c>
      <c r="E18" s="42">
        <v>7.67</v>
      </c>
      <c r="F18" s="42">
        <f t="shared" si="27"/>
        <v>4389.3909999999996</v>
      </c>
      <c r="G18" s="42">
        <f t="shared" si="28"/>
        <v>2.98E-2</v>
      </c>
      <c r="H18" s="42">
        <v>2.98</v>
      </c>
      <c r="I18" s="42">
        <f t="shared" si="29"/>
        <v>58.918000000000006</v>
      </c>
      <c r="J18" s="42">
        <f t="shared" si="30"/>
        <v>4.0000000000000002E-4</v>
      </c>
      <c r="K18" s="42">
        <v>0.04</v>
      </c>
      <c r="L18" s="42">
        <f t="shared" si="31"/>
        <v>58.918000000000006</v>
      </c>
      <c r="M18" s="42">
        <f t="shared" si="32"/>
        <v>4.0000000000000002E-4</v>
      </c>
      <c r="N18" s="42">
        <v>0.04</v>
      </c>
      <c r="O18" s="42">
        <f t="shared" si="33"/>
        <v>265.13099999999997</v>
      </c>
      <c r="P18" s="42">
        <f t="shared" si="34"/>
        <v>1.8E-3</v>
      </c>
      <c r="Q18" s="42">
        <v>0.18</v>
      </c>
      <c r="R18" s="42">
        <f t="shared" si="35"/>
        <v>29.459000000000003</v>
      </c>
      <c r="S18" s="42">
        <f t="shared" si="36"/>
        <v>2.0000000000000001E-4</v>
      </c>
      <c r="T18" s="42">
        <v>0.02</v>
      </c>
      <c r="U18" s="68" t="s">
        <v>51</v>
      </c>
      <c r="V18" s="46">
        <f t="shared" si="9"/>
        <v>15066</v>
      </c>
      <c r="W18" s="46">
        <f t="shared" si="37"/>
        <v>5979</v>
      </c>
      <c r="X18" s="46">
        <f t="shared" si="37"/>
        <v>8110</v>
      </c>
      <c r="Y18" s="46">
        <f t="shared" si="37"/>
        <v>78</v>
      </c>
      <c r="Z18" s="46">
        <f t="shared" si="37"/>
        <v>117</v>
      </c>
      <c r="AA18" s="46">
        <f t="shared" si="37"/>
        <v>697</v>
      </c>
      <c r="AB18" s="46">
        <f t="shared" si="37"/>
        <v>85</v>
      </c>
      <c r="AC18" s="55" t="s">
        <v>50</v>
      </c>
      <c r="AD18" s="42">
        <f t="shared" si="11"/>
        <v>7834</v>
      </c>
      <c r="AE18" s="42">
        <f t="shared" si="38"/>
        <v>5084.9840000000004</v>
      </c>
      <c r="AF18" s="42">
        <f t="shared" si="39"/>
        <v>8.3800000000000013E-2</v>
      </c>
      <c r="AG18" s="42">
        <v>8.3800000000000008</v>
      </c>
      <c r="AH18" s="42">
        <f t="shared" si="40"/>
        <v>2675.9879999999998</v>
      </c>
      <c r="AI18" s="42">
        <f t="shared" si="41"/>
        <v>4.41E-2</v>
      </c>
      <c r="AJ18" s="42">
        <v>4.41</v>
      </c>
      <c r="AK18" s="42">
        <f t="shared" si="42"/>
        <v>24.272000000000002</v>
      </c>
      <c r="AL18" s="42">
        <f t="shared" si="43"/>
        <v>4.0000000000000002E-4</v>
      </c>
      <c r="AM18" s="42">
        <v>0.04</v>
      </c>
      <c r="AN18" s="79">
        <f t="shared" ref="AN18:AN60" si="101">AO18*$AD$13</f>
        <v>18.203999999999997</v>
      </c>
      <c r="AO18" s="42">
        <f t="shared" ref="AO18:AO60" si="102">AP18/100</f>
        <v>2.9999999999999997E-4</v>
      </c>
      <c r="AP18" s="42">
        <v>0.03</v>
      </c>
      <c r="AQ18" s="42">
        <f t="shared" si="44"/>
        <v>18.203999999999997</v>
      </c>
      <c r="AR18" s="42">
        <f t="shared" si="45"/>
        <v>2.9999999999999997E-4</v>
      </c>
      <c r="AS18" s="42">
        <v>0.03</v>
      </c>
      <c r="AT18" s="42">
        <f t="shared" si="46"/>
        <v>0</v>
      </c>
      <c r="AU18" s="42">
        <f t="shared" si="47"/>
        <v>0</v>
      </c>
      <c r="AV18" s="42">
        <v>0</v>
      </c>
      <c r="AW18" s="55" t="s">
        <v>51</v>
      </c>
      <c r="AX18" s="42">
        <f t="shared" si="12"/>
        <v>7794</v>
      </c>
      <c r="AY18" s="42">
        <f t="shared" si="48"/>
        <v>2762</v>
      </c>
      <c r="AZ18" s="42">
        <f t="shared" si="48"/>
        <v>4615</v>
      </c>
      <c r="BA18" s="42">
        <f t="shared" si="48"/>
        <v>46</v>
      </c>
      <c r="BB18" s="42">
        <f t="shared" si="48"/>
        <v>42</v>
      </c>
      <c r="BC18" s="42">
        <f t="shared" si="48"/>
        <v>277</v>
      </c>
      <c r="BD18" s="42">
        <f t="shared" si="48"/>
        <v>52</v>
      </c>
      <c r="BE18" s="55" t="s">
        <v>23</v>
      </c>
      <c r="BF18" s="42">
        <f t="shared" si="14"/>
        <v>27617</v>
      </c>
      <c r="BG18" s="42">
        <f t="shared" si="49"/>
        <v>19596.405600000002</v>
      </c>
      <c r="BH18" s="42">
        <f t="shared" si="50"/>
        <v>8.7300000000000003E-2</v>
      </c>
      <c r="BI18" s="42">
        <v>8.73</v>
      </c>
      <c r="BJ18" s="42">
        <f t="shared" si="51"/>
        <v>7676.9423999999999</v>
      </c>
      <c r="BK18" s="42">
        <f t="shared" si="52"/>
        <v>3.4200000000000001E-2</v>
      </c>
      <c r="BL18" s="42">
        <v>3.42</v>
      </c>
      <c r="BM18" s="42">
        <f t="shared" si="53"/>
        <v>44.894400000000005</v>
      </c>
      <c r="BN18" s="42">
        <f t="shared" si="54"/>
        <v>2.0000000000000001E-4</v>
      </c>
      <c r="BO18" s="42">
        <v>0.02</v>
      </c>
      <c r="BP18" s="42">
        <f t="shared" si="55"/>
        <v>44.894400000000005</v>
      </c>
      <c r="BQ18" s="42">
        <f t="shared" si="56"/>
        <v>2.0000000000000001E-4</v>
      </c>
      <c r="BR18" s="42">
        <v>0.02</v>
      </c>
      <c r="BS18" s="42">
        <f t="shared" si="57"/>
        <v>202.0248</v>
      </c>
      <c r="BT18" s="42">
        <f t="shared" si="58"/>
        <v>8.9999999999999998E-4</v>
      </c>
      <c r="BU18" s="42">
        <v>0.09</v>
      </c>
      <c r="BV18" s="42">
        <f t="shared" si="59"/>
        <v>44.894400000000005</v>
      </c>
      <c r="BW18" s="42">
        <f t="shared" si="60"/>
        <v>2.0000000000000001E-4</v>
      </c>
      <c r="BX18" s="42">
        <v>0.02</v>
      </c>
      <c r="BY18" s="55" t="s">
        <v>24</v>
      </c>
      <c r="BZ18" s="42">
        <f t="shared" si="15"/>
        <v>24134</v>
      </c>
      <c r="CA18" s="42">
        <f t="shared" si="61"/>
        <v>10657</v>
      </c>
      <c r="CB18" s="42">
        <f t="shared" si="61"/>
        <v>12744</v>
      </c>
      <c r="CC18" s="42">
        <f t="shared" si="61"/>
        <v>87</v>
      </c>
      <c r="CD18" s="42">
        <f t="shared" si="61"/>
        <v>114</v>
      </c>
      <c r="CE18" s="42">
        <f t="shared" si="61"/>
        <v>365</v>
      </c>
      <c r="CF18" s="42">
        <f t="shared" si="61"/>
        <v>167</v>
      </c>
      <c r="CG18" s="55" t="s">
        <v>23</v>
      </c>
      <c r="CH18" s="42">
        <f t="shared" si="17"/>
        <v>13077</v>
      </c>
      <c r="CI18" s="42">
        <f t="shared" si="62"/>
        <v>9156.1268999999993</v>
      </c>
      <c r="CJ18" s="42">
        <f t="shared" si="63"/>
        <v>8.6699999999999999E-2</v>
      </c>
      <c r="CK18" s="42">
        <v>8.67</v>
      </c>
      <c r="CL18" s="42">
        <f t="shared" si="64"/>
        <v>3685.6842999999999</v>
      </c>
      <c r="CM18" s="42">
        <f t="shared" si="65"/>
        <v>3.49E-2</v>
      </c>
      <c r="CN18" s="42">
        <v>3.49</v>
      </c>
      <c r="CO18" s="42">
        <f t="shared" si="66"/>
        <v>42.242800000000003</v>
      </c>
      <c r="CP18" s="42">
        <f t="shared" si="67"/>
        <v>4.0000000000000002E-4</v>
      </c>
      <c r="CQ18" s="42">
        <v>0.04</v>
      </c>
      <c r="CR18" s="42">
        <f t="shared" si="68"/>
        <v>42.242800000000003</v>
      </c>
      <c r="CS18" s="42">
        <f t="shared" si="69"/>
        <v>4.0000000000000002E-4</v>
      </c>
      <c r="CT18" s="42">
        <v>0.04</v>
      </c>
      <c r="CU18" s="42">
        <f t="shared" si="70"/>
        <v>137.28909999999999</v>
      </c>
      <c r="CV18" s="42">
        <f t="shared" si="71"/>
        <v>1.2999999999999999E-3</v>
      </c>
      <c r="CW18" s="42">
        <v>0.13</v>
      </c>
      <c r="CX18" s="42">
        <f t="shared" si="72"/>
        <v>21.121400000000001</v>
      </c>
      <c r="CY18" s="42">
        <f t="shared" si="73"/>
        <v>2.0000000000000001E-4</v>
      </c>
      <c r="CZ18" s="42">
        <v>0.02</v>
      </c>
      <c r="DA18" s="55" t="s">
        <v>24</v>
      </c>
      <c r="DB18" s="42">
        <f t="shared" si="18"/>
        <v>11874</v>
      </c>
      <c r="DC18" s="42">
        <f t="shared" si="74"/>
        <v>4877</v>
      </c>
      <c r="DD18" s="42">
        <f t="shared" si="74"/>
        <v>6545</v>
      </c>
      <c r="DE18" s="42">
        <f t="shared" si="74"/>
        <v>52</v>
      </c>
      <c r="DF18" s="42">
        <f t="shared" si="74"/>
        <v>65</v>
      </c>
      <c r="DG18" s="42">
        <f t="shared" si="74"/>
        <v>285</v>
      </c>
      <c r="DH18" s="42">
        <f t="shared" si="74"/>
        <v>50</v>
      </c>
      <c r="DI18" s="55" t="s">
        <v>23</v>
      </c>
      <c r="DJ18" s="40">
        <f t="shared" si="20"/>
        <v>13569</v>
      </c>
      <c r="DK18" s="40">
        <f t="shared" si="75"/>
        <v>9252.8821000000007</v>
      </c>
      <c r="DL18" s="40">
        <f t="shared" si="76"/>
        <v>8.4700000000000011E-2</v>
      </c>
      <c r="DM18" s="40">
        <v>8.4700000000000006</v>
      </c>
      <c r="DN18" s="40">
        <f t="shared" si="77"/>
        <v>4074.7638999999999</v>
      </c>
      <c r="DO18" s="40">
        <f t="shared" si="78"/>
        <v>3.73E-2</v>
      </c>
      <c r="DP18" s="40">
        <v>3.73</v>
      </c>
      <c r="DQ18" s="40">
        <f t="shared" si="79"/>
        <v>43.697200000000002</v>
      </c>
      <c r="DR18" s="40">
        <f t="shared" si="80"/>
        <v>4.0000000000000002E-4</v>
      </c>
      <c r="DS18" s="40">
        <v>0.04</v>
      </c>
      <c r="DT18" s="40">
        <f t="shared" si="81"/>
        <v>21.848600000000001</v>
      </c>
      <c r="DU18" s="40">
        <f t="shared" si="82"/>
        <v>2.0000000000000001E-4</v>
      </c>
      <c r="DV18" s="40">
        <v>0.02</v>
      </c>
      <c r="DW18" s="40">
        <f t="shared" si="83"/>
        <v>163.86449999999999</v>
      </c>
      <c r="DX18" s="40">
        <f t="shared" si="84"/>
        <v>1.5E-3</v>
      </c>
      <c r="DY18" s="40">
        <v>0.15</v>
      </c>
      <c r="DZ18" s="40">
        <f t="shared" si="85"/>
        <v>10.924300000000001</v>
      </c>
      <c r="EA18" s="40">
        <f t="shared" si="86"/>
        <v>1E-4</v>
      </c>
      <c r="EB18" s="40">
        <v>0.01</v>
      </c>
      <c r="EC18" s="55" t="s">
        <v>24</v>
      </c>
      <c r="ED18" s="40">
        <f t="shared" si="21"/>
        <v>13043</v>
      </c>
      <c r="EE18" s="40">
        <f t="shared" si="87"/>
        <v>5198</v>
      </c>
      <c r="EF18" s="40">
        <f t="shared" si="87"/>
        <v>6898</v>
      </c>
      <c r="EG18" s="40">
        <f t="shared" si="87"/>
        <v>76</v>
      </c>
      <c r="EH18" s="40">
        <f t="shared" si="87"/>
        <v>66</v>
      </c>
      <c r="EI18" s="40">
        <f t="shared" si="87"/>
        <v>713</v>
      </c>
      <c r="EJ18" s="40">
        <f t="shared" si="87"/>
        <v>92</v>
      </c>
      <c r="EK18" s="55" t="s">
        <v>23</v>
      </c>
      <c r="EL18" s="42">
        <f t="shared" si="23"/>
        <v>11054</v>
      </c>
      <c r="EM18" s="42">
        <f t="shared" si="88"/>
        <v>7809.097099999999</v>
      </c>
      <c r="EN18" s="42">
        <f t="shared" si="89"/>
        <v>8.2899999999999988E-2</v>
      </c>
      <c r="EO18" s="42">
        <v>8.2899999999999991</v>
      </c>
      <c r="EP18" s="42">
        <f t="shared" si="90"/>
        <v>3108.567</v>
      </c>
      <c r="EQ18" s="42">
        <f t="shared" si="91"/>
        <v>3.3000000000000002E-2</v>
      </c>
      <c r="ER18" s="42">
        <v>3.3</v>
      </c>
      <c r="ES18" s="42">
        <f t="shared" si="92"/>
        <v>37.679600000000001</v>
      </c>
      <c r="ET18" s="42">
        <f t="shared" si="93"/>
        <v>4.0000000000000002E-4</v>
      </c>
      <c r="EU18" s="42">
        <v>0.04</v>
      </c>
      <c r="EV18" s="42">
        <f t="shared" si="94"/>
        <v>28.259699999999999</v>
      </c>
      <c r="EW18" s="42">
        <f t="shared" si="95"/>
        <v>2.9999999999999997E-4</v>
      </c>
      <c r="EX18" s="42">
        <v>0.03</v>
      </c>
      <c r="EY18" s="42">
        <f t="shared" si="96"/>
        <v>28.259699999999999</v>
      </c>
      <c r="EZ18" s="42">
        <f t="shared" si="97"/>
        <v>2.9999999999999997E-4</v>
      </c>
      <c r="FA18" s="42">
        <v>0.03</v>
      </c>
      <c r="FB18" s="42">
        <f t="shared" si="98"/>
        <v>47.099499999999999</v>
      </c>
      <c r="FC18" s="42">
        <f t="shared" si="99"/>
        <v>5.0000000000000001E-4</v>
      </c>
      <c r="FD18" s="42">
        <v>0.05</v>
      </c>
      <c r="FE18" s="55" t="s">
        <v>24</v>
      </c>
      <c r="FF18" s="42">
        <f t="shared" si="24"/>
        <v>10240</v>
      </c>
      <c r="FG18" s="42">
        <f t="shared" si="100"/>
        <v>4462</v>
      </c>
      <c r="FH18" s="42">
        <f t="shared" si="100"/>
        <v>5474</v>
      </c>
      <c r="FI18" s="42">
        <f t="shared" si="100"/>
        <v>36</v>
      </c>
      <c r="FJ18" s="42">
        <f t="shared" si="100"/>
        <v>71</v>
      </c>
      <c r="FK18" s="42">
        <f t="shared" si="100"/>
        <v>169</v>
      </c>
      <c r="FL18" s="42">
        <f t="shared" si="100"/>
        <v>28</v>
      </c>
    </row>
    <row r="19" spans="1:168" ht="12" customHeight="1" x14ac:dyDescent="0.2">
      <c r="A19" s="55" t="s">
        <v>51</v>
      </c>
      <c r="B19" s="42">
        <f t="shared" si="7"/>
        <v>15040</v>
      </c>
      <c r="C19" s="40">
        <f t="shared" si="8"/>
        <v>6230.5785000000005</v>
      </c>
      <c r="D19" s="42">
        <f t="shared" si="26"/>
        <v>4.2300000000000004E-2</v>
      </c>
      <c r="E19" s="42">
        <v>4.2300000000000004</v>
      </c>
      <c r="F19" s="42">
        <f t="shared" si="27"/>
        <v>8307.4380000000001</v>
      </c>
      <c r="G19" s="42">
        <f t="shared" si="28"/>
        <v>5.6399999999999999E-2</v>
      </c>
      <c r="H19" s="42">
        <v>5.64</v>
      </c>
      <c r="I19" s="42">
        <f t="shared" si="29"/>
        <v>132.56549999999999</v>
      </c>
      <c r="J19" s="42">
        <f t="shared" si="30"/>
        <v>8.9999999999999998E-4</v>
      </c>
      <c r="K19" s="42">
        <v>0.09</v>
      </c>
      <c r="L19" s="42">
        <f t="shared" si="31"/>
        <v>88.376999999999995</v>
      </c>
      <c r="M19" s="42">
        <f t="shared" si="32"/>
        <v>5.9999999999999995E-4</v>
      </c>
      <c r="N19" s="42">
        <v>0.06</v>
      </c>
      <c r="O19" s="42">
        <f t="shared" si="33"/>
        <v>265.13099999999997</v>
      </c>
      <c r="P19" s="42">
        <f t="shared" si="34"/>
        <v>1.8E-3</v>
      </c>
      <c r="Q19" s="42">
        <v>0.18</v>
      </c>
      <c r="R19" s="42">
        <f t="shared" si="35"/>
        <v>14.729500000000002</v>
      </c>
      <c r="S19" s="42">
        <f t="shared" si="36"/>
        <v>1E-4</v>
      </c>
      <c r="T19" s="42">
        <v>0.01</v>
      </c>
      <c r="U19" s="68" t="s">
        <v>52</v>
      </c>
      <c r="V19" s="46">
        <f t="shared" si="9"/>
        <v>14075</v>
      </c>
      <c r="W19" s="46">
        <f t="shared" si="37"/>
        <v>3314</v>
      </c>
      <c r="X19" s="46">
        <f t="shared" si="37"/>
        <v>9859</v>
      </c>
      <c r="Y19" s="46">
        <f t="shared" si="37"/>
        <v>124</v>
      </c>
      <c r="Z19" s="46">
        <f t="shared" si="37"/>
        <v>175</v>
      </c>
      <c r="AA19" s="46">
        <f t="shared" si="37"/>
        <v>555</v>
      </c>
      <c r="AB19" s="46">
        <f t="shared" si="37"/>
        <v>48</v>
      </c>
      <c r="AC19" s="55" t="s">
        <v>51</v>
      </c>
      <c r="AD19" s="42">
        <f t="shared" si="11"/>
        <v>7117</v>
      </c>
      <c r="AE19" s="42">
        <f t="shared" si="38"/>
        <v>2439.3359999999993</v>
      </c>
      <c r="AF19" s="42">
        <f t="shared" si="39"/>
        <v>4.0199999999999993E-2</v>
      </c>
      <c r="AG19" s="42">
        <v>4.0199999999999996</v>
      </c>
      <c r="AH19" s="42">
        <f t="shared" si="40"/>
        <v>4532.7960000000003</v>
      </c>
      <c r="AI19" s="42">
        <f t="shared" si="41"/>
        <v>7.4700000000000003E-2</v>
      </c>
      <c r="AJ19" s="42">
        <v>7.47</v>
      </c>
      <c r="AK19" s="42">
        <f t="shared" si="42"/>
        <v>78.884</v>
      </c>
      <c r="AL19" s="42">
        <f t="shared" si="43"/>
        <v>1.2999999999999999E-3</v>
      </c>
      <c r="AM19" s="42">
        <v>0.13</v>
      </c>
      <c r="AN19" s="79">
        <f t="shared" si="101"/>
        <v>42.476000000000006</v>
      </c>
      <c r="AO19" s="42">
        <f t="shared" si="102"/>
        <v>7.000000000000001E-4</v>
      </c>
      <c r="AP19" s="42">
        <v>7.0000000000000007E-2</v>
      </c>
      <c r="AQ19" s="42">
        <f t="shared" si="44"/>
        <v>36.407999999999994</v>
      </c>
      <c r="AR19" s="42">
        <f t="shared" si="45"/>
        <v>5.9999999999999995E-4</v>
      </c>
      <c r="AS19" s="42">
        <v>0.06</v>
      </c>
      <c r="AT19" s="42">
        <f t="shared" si="46"/>
        <v>6.0680000000000005</v>
      </c>
      <c r="AU19" s="42">
        <f t="shared" si="47"/>
        <v>1E-4</v>
      </c>
      <c r="AV19" s="42">
        <v>0.01</v>
      </c>
      <c r="AW19" s="55" t="s">
        <v>52</v>
      </c>
      <c r="AX19" s="42">
        <f t="shared" si="12"/>
        <v>6692</v>
      </c>
      <c r="AY19" s="42">
        <f t="shared" si="48"/>
        <v>1214</v>
      </c>
      <c r="AZ19" s="42">
        <f t="shared" si="48"/>
        <v>5124</v>
      </c>
      <c r="BA19" s="42">
        <f t="shared" si="48"/>
        <v>98</v>
      </c>
      <c r="BB19" s="42">
        <f t="shared" si="48"/>
        <v>51</v>
      </c>
      <c r="BC19" s="42">
        <f t="shared" si="48"/>
        <v>185</v>
      </c>
      <c r="BD19" s="42">
        <f t="shared" si="48"/>
        <v>20</v>
      </c>
      <c r="BE19" s="55" t="s">
        <v>24</v>
      </c>
      <c r="BF19" s="42">
        <f t="shared" si="14"/>
        <v>25882</v>
      </c>
      <c r="BG19" s="42">
        <f t="shared" si="49"/>
        <v>10168.5816</v>
      </c>
      <c r="BH19" s="42">
        <f t="shared" si="50"/>
        <v>4.53E-2</v>
      </c>
      <c r="BI19" s="42">
        <v>4.53</v>
      </c>
      <c r="BJ19" s="42">
        <f t="shared" si="51"/>
        <v>15241.648800000001</v>
      </c>
      <c r="BK19" s="42">
        <f t="shared" si="52"/>
        <v>6.7900000000000002E-2</v>
      </c>
      <c r="BL19" s="42">
        <v>6.79</v>
      </c>
      <c r="BM19" s="42">
        <f t="shared" si="53"/>
        <v>134.6832</v>
      </c>
      <c r="BN19" s="42">
        <f t="shared" si="54"/>
        <v>5.9999999999999995E-4</v>
      </c>
      <c r="BO19" s="42">
        <v>0.06</v>
      </c>
      <c r="BP19" s="42">
        <f t="shared" si="55"/>
        <v>112.236</v>
      </c>
      <c r="BQ19" s="42">
        <f t="shared" si="56"/>
        <v>5.0000000000000001E-4</v>
      </c>
      <c r="BR19" s="42">
        <v>0.05</v>
      </c>
      <c r="BS19" s="42">
        <f t="shared" si="57"/>
        <v>202.0248</v>
      </c>
      <c r="BT19" s="42">
        <f t="shared" si="58"/>
        <v>8.9999999999999998E-4</v>
      </c>
      <c r="BU19" s="42">
        <v>0.09</v>
      </c>
      <c r="BV19" s="42">
        <f t="shared" si="59"/>
        <v>44.894400000000005</v>
      </c>
      <c r="BW19" s="42">
        <f t="shared" si="60"/>
        <v>2.0000000000000001E-4</v>
      </c>
      <c r="BX19" s="42">
        <v>0.02</v>
      </c>
      <c r="BY19" s="55" t="s">
        <v>25</v>
      </c>
      <c r="BZ19" s="42">
        <f t="shared" si="15"/>
        <v>22906</v>
      </c>
      <c r="CA19" s="42">
        <f t="shared" si="61"/>
        <v>5559</v>
      </c>
      <c r="CB19" s="42">
        <f t="shared" si="61"/>
        <v>16543</v>
      </c>
      <c r="CC19" s="42">
        <f t="shared" si="61"/>
        <v>169</v>
      </c>
      <c r="CD19" s="42">
        <f t="shared" si="61"/>
        <v>186</v>
      </c>
      <c r="CE19" s="42">
        <f t="shared" si="61"/>
        <v>363</v>
      </c>
      <c r="CF19" s="42">
        <f t="shared" si="61"/>
        <v>86</v>
      </c>
      <c r="CG19" s="55" t="s">
        <v>24</v>
      </c>
      <c r="CH19" s="42">
        <f t="shared" si="17"/>
        <v>12174</v>
      </c>
      <c r="CI19" s="42">
        <f t="shared" si="62"/>
        <v>4329.8869999999997</v>
      </c>
      <c r="CJ19" s="42">
        <f t="shared" si="63"/>
        <v>4.0999999999999995E-2</v>
      </c>
      <c r="CK19" s="42">
        <v>4.0999999999999996</v>
      </c>
      <c r="CL19" s="42">
        <f t="shared" si="64"/>
        <v>7455.8541999999998</v>
      </c>
      <c r="CM19" s="42">
        <f t="shared" si="65"/>
        <v>7.0599999999999996E-2</v>
      </c>
      <c r="CN19" s="42">
        <v>7.06</v>
      </c>
      <c r="CO19" s="42">
        <f t="shared" si="66"/>
        <v>95.046300000000002</v>
      </c>
      <c r="CP19" s="42">
        <f t="shared" si="67"/>
        <v>8.9999999999999998E-4</v>
      </c>
      <c r="CQ19" s="42">
        <v>0.09</v>
      </c>
      <c r="CR19" s="42">
        <f t="shared" si="68"/>
        <v>84.485600000000005</v>
      </c>
      <c r="CS19" s="42">
        <f t="shared" si="69"/>
        <v>8.0000000000000004E-4</v>
      </c>
      <c r="CT19" s="42">
        <v>0.08</v>
      </c>
      <c r="CU19" s="42">
        <f t="shared" si="70"/>
        <v>200.6533</v>
      </c>
      <c r="CV19" s="42">
        <f t="shared" si="71"/>
        <v>1.9E-3</v>
      </c>
      <c r="CW19" s="42">
        <v>0.19</v>
      </c>
      <c r="CX19" s="42">
        <f t="shared" si="72"/>
        <v>10.560700000000001</v>
      </c>
      <c r="CY19" s="42">
        <f t="shared" si="73"/>
        <v>1E-4</v>
      </c>
      <c r="CZ19" s="42">
        <v>0.01</v>
      </c>
      <c r="DA19" s="55" t="s">
        <v>25</v>
      </c>
      <c r="DB19" s="42">
        <f t="shared" si="18"/>
        <v>10257</v>
      </c>
      <c r="DC19" s="42">
        <f t="shared" si="74"/>
        <v>2019</v>
      </c>
      <c r="DD19" s="42">
        <f t="shared" si="74"/>
        <v>7662</v>
      </c>
      <c r="DE19" s="42">
        <f t="shared" si="74"/>
        <v>130</v>
      </c>
      <c r="DF19" s="42">
        <f t="shared" si="74"/>
        <v>107</v>
      </c>
      <c r="DG19" s="42">
        <f t="shared" si="74"/>
        <v>312</v>
      </c>
      <c r="DH19" s="42">
        <f t="shared" si="74"/>
        <v>27</v>
      </c>
      <c r="DI19" s="55" t="s">
        <v>24</v>
      </c>
      <c r="DJ19" s="40">
        <f t="shared" si="20"/>
        <v>12381</v>
      </c>
      <c r="DK19" s="40">
        <f t="shared" si="75"/>
        <v>4249.5527000000002</v>
      </c>
      <c r="DL19" s="40">
        <f t="shared" si="76"/>
        <v>3.8900000000000004E-2</v>
      </c>
      <c r="DM19" s="40">
        <v>3.89</v>
      </c>
      <c r="DN19" s="40">
        <f t="shared" si="77"/>
        <v>7843.6474000000007</v>
      </c>
      <c r="DO19" s="40">
        <f t="shared" si="78"/>
        <v>7.1800000000000003E-2</v>
      </c>
      <c r="DP19" s="40">
        <v>7.18</v>
      </c>
      <c r="DQ19" s="40">
        <f t="shared" si="79"/>
        <v>109.24300000000001</v>
      </c>
      <c r="DR19" s="40">
        <f t="shared" si="80"/>
        <v>1E-3</v>
      </c>
      <c r="DS19" s="40">
        <v>0.1</v>
      </c>
      <c r="DT19" s="40">
        <f t="shared" si="81"/>
        <v>32.7729</v>
      </c>
      <c r="DU19" s="40">
        <f t="shared" si="82"/>
        <v>2.9999999999999997E-4</v>
      </c>
      <c r="DV19" s="40">
        <v>0.03</v>
      </c>
      <c r="DW19" s="40">
        <f t="shared" si="83"/>
        <v>131.0916</v>
      </c>
      <c r="DX19" s="40">
        <f t="shared" si="84"/>
        <v>1.1999999999999999E-3</v>
      </c>
      <c r="DY19" s="40">
        <v>0.12</v>
      </c>
      <c r="DZ19" s="40">
        <f t="shared" si="85"/>
        <v>10.924300000000001</v>
      </c>
      <c r="EA19" s="40">
        <f t="shared" si="86"/>
        <v>1E-4</v>
      </c>
      <c r="EB19" s="40">
        <v>0.01</v>
      </c>
      <c r="EC19" s="55" t="s">
        <v>25</v>
      </c>
      <c r="ED19" s="40">
        <f t="shared" si="21"/>
        <v>11410</v>
      </c>
      <c r="EE19" s="40">
        <f t="shared" si="87"/>
        <v>2334</v>
      </c>
      <c r="EF19" s="40">
        <f t="shared" si="87"/>
        <v>8142</v>
      </c>
      <c r="EG19" s="40">
        <f t="shared" si="87"/>
        <v>122</v>
      </c>
      <c r="EH19" s="40">
        <f t="shared" si="87"/>
        <v>101</v>
      </c>
      <c r="EI19" s="40">
        <f t="shared" si="87"/>
        <v>654</v>
      </c>
      <c r="EJ19" s="40">
        <f t="shared" si="87"/>
        <v>57</v>
      </c>
      <c r="EK19" s="55" t="s">
        <v>24</v>
      </c>
      <c r="EL19" s="42">
        <f t="shared" si="23"/>
        <v>10595</v>
      </c>
      <c r="EM19" s="42">
        <f t="shared" si="88"/>
        <v>4389.6734000000006</v>
      </c>
      <c r="EN19" s="42">
        <f t="shared" si="89"/>
        <v>4.6600000000000003E-2</v>
      </c>
      <c r="EO19" s="42">
        <v>4.66</v>
      </c>
      <c r="EP19" s="42">
        <f t="shared" si="90"/>
        <v>6019.3161</v>
      </c>
      <c r="EQ19" s="42">
        <f t="shared" si="91"/>
        <v>6.3899999999999998E-2</v>
      </c>
      <c r="ER19" s="42">
        <v>6.39</v>
      </c>
      <c r="ES19" s="42">
        <f t="shared" si="92"/>
        <v>84.7791</v>
      </c>
      <c r="ET19" s="42">
        <f t="shared" si="93"/>
        <v>8.9999999999999998E-4</v>
      </c>
      <c r="EU19" s="42">
        <v>0.09</v>
      </c>
      <c r="EV19" s="42">
        <f t="shared" si="94"/>
        <v>56.519399999999997</v>
      </c>
      <c r="EW19" s="42">
        <f t="shared" si="95"/>
        <v>5.9999999999999995E-4</v>
      </c>
      <c r="EX19" s="42">
        <v>0.06</v>
      </c>
      <c r="EY19" s="42">
        <f t="shared" si="96"/>
        <v>28.259699999999999</v>
      </c>
      <c r="EZ19" s="42">
        <f t="shared" si="97"/>
        <v>2.9999999999999997E-4</v>
      </c>
      <c r="FA19" s="42">
        <v>0.03</v>
      </c>
      <c r="FB19" s="42">
        <f t="shared" si="98"/>
        <v>18.8398</v>
      </c>
      <c r="FC19" s="42">
        <f t="shared" si="99"/>
        <v>2.0000000000000001E-4</v>
      </c>
      <c r="FD19" s="42">
        <v>0.02</v>
      </c>
      <c r="FE19" s="55" t="s">
        <v>25</v>
      </c>
      <c r="FF19" s="42">
        <f t="shared" si="24"/>
        <v>9194</v>
      </c>
      <c r="FG19" s="42">
        <f t="shared" si="100"/>
        <v>2351</v>
      </c>
      <c r="FH19" s="42">
        <f t="shared" si="100"/>
        <v>6490</v>
      </c>
      <c r="FI19" s="42">
        <f t="shared" si="100"/>
        <v>96</v>
      </c>
      <c r="FJ19" s="42">
        <f t="shared" si="100"/>
        <v>83</v>
      </c>
      <c r="FK19" s="42">
        <f t="shared" si="100"/>
        <v>157</v>
      </c>
      <c r="FL19" s="42">
        <f t="shared" si="100"/>
        <v>17</v>
      </c>
    </row>
    <row r="20" spans="1:168" ht="12" customHeight="1" x14ac:dyDescent="0.2">
      <c r="A20" s="55" t="s">
        <v>52</v>
      </c>
      <c r="B20" s="42">
        <f t="shared" si="7"/>
        <v>13143</v>
      </c>
      <c r="C20" s="40">
        <f t="shared" si="8"/>
        <v>2931.1705000000002</v>
      </c>
      <c r="D20" s="42">
        <f t="shared" si="26"/>
        <v>1.9900000000000001E-2</v>
      </c>
      <c r="E20" s="42">
        <v>1.99</v>
      </c>
      <c r="F20" s="42">
        <f t="shared" si="27"/>
        <v>9677.281500000001</v>
      </c>
      <c r="G20" s="42">
        <f t="shared" si="28"/>
        <v>6.5700000000000008E-2</v>
      </c>
      <c r="H20" s="42">
        <v>6.57</v>
      </c>
      <c r="I20" s="42">
        <f t="shared" si="29"/>
        <v>220.9425</v>
      </c>
      <c r="J20" s="42">
        <f t="shared" si="30"/>
        <v>1.5E-3</v>
      </c>
      <c r="K20" s="42">
        <v>0.15</v>
      </c>
      <c r="L20" s="42">
        <f t="shared" si="31"/>
        <v>132.56549999999999</v>
      </c>
      <c r="M20" s="42">
        <f t="shared" si="32"/>
        <v>8.9999999999999998E-4</v>
      </c>
      <c r="N20" s="42">
        <v>0.09</v>
      </c>
      <c r="O20" s="42">
        <f t="shared" si="33"/>
        <v>176.75399999999999</v>
      </c>
      <c r="P20" s="42">
        <f t="shared" si="34"/>
        <v>1.1999999999999999E-3</v>
      </c>
      <c r="Q20" s="42">
        <v>0.12</v>
      </c>
      <c r="R20" s="42">
        <f t="shared" si="35"/>
        <v>14.729500000000002</v>
      </c>
      <c r="S20" s="42">
        <f t="shared" si="36"/>
        <v>1E-4</v>
      </c>
      <c r="T20" s="42">
        <v>0.01</v>
      </c>
      <c r="U20" s="68" t="s">
        <v>53</v>
      </c>
      <c r="V20" s="46">
        <f t="shared" si="9"/>
        <v>12746</v>
      </c>
      <c r="W20" s="46">
        <f t="shared" si="37"/>
        <v>1857</v>
      </c>
      <c r="X20" s="46">
        <f t="shared" si="37"/>
        <v>9956</v>
      </c>
      <c r="Y20" s="46">
        <f t="shared" si="37"/>
        <v>232</v>
      </c>
      <c r="Z20" s="46">
        <f t="shared" si="37"/>
        <v>193</v>
      </c>
      <c r="AA20" s="46">
        <f t="shared" si="37"/>
        <v>470</v>
      </c>
      <c r="AB20" s="46">
        <f t="shared" si="37"/>
        <v>38</v>
      </c>
      <c r="AC20" s="55" t="s">
        <v>52</v>
      </c>
      <c r="AD20" s="42">
        <f t="shared" si="11"/>
        <v>5822</v>
      </c>
      <c r="AE20" s="42">
        <f t="shared" si="38"/>
        <v>952.67600000000016</v>
      </c>
      <c r="AF20" s="42">
        <f t="shared" si="39"/>
        <v>1.5700000000000002E-2</v>
      </c>
      <c r="AG20" s="42">
        <v>1.57</v>
      </c>
      <c r="AH20" s="42">
        <f t="shared" si="40"/>
        <v>4720.9040000000005</v>
      </c>
      <c r="AI20" s="42">
        <f t="shared" si="41"/>
        <v>7.7800000000000008E-2</v>
      </c>
      <c r="AJ20" s="42">
        <v>7.78</v>
      </c>
      <c r="AK20" s="42">
        <f t="shared" si="42"/>
        <v>115.292</v>
      </c>
      <c r="AL20" s="42">
        <f t="shared" si="43"/>
        <v>1.9E-3</v>
      </c>
      <c r="AM20" s="42">
        <v>0.19</v>
      </c>
      <c r="AN20" s="79">
        <f t="shared" si="101"/>
        <v>24.272000000000002</v>
      </c>
      <c r="AO20" s="42">
        <f t="shared" si="102"/>
        <v>4.0000000000000002E-4</v>
      </c>
      <c r="AP20" s="42">
        <v>0.04</v>
      </c>
      <c r="AQ20" s="42">
        <f t="shared" si="44"/>
        <v>24.272000000000002</v>
      </c>
      <c r="AR20" s="42">
        <f t="shared" si="45"/>
        <v>4.0000000000000002E-4</v>
      </c>
      <c r="AS20" s="42">
        <v>0.04</v>
      </c>
      <c r="AT20" s="42">
        <f>AU20*$AD$13</f>
        <v>0</v>
      </c>
      <c r="AU20" s="42">
        <f t="shared" si="47"/>
        <v>0</v>
      </c>
      <c r="AV20" s="42">
        <v>0</v>
      </c>
      <c r="AW20" s="55" t="s">
        <v>53</v>
      </c>
      <c r="AX20" s="42">
        <f t="shared" si="12"/>
        <v>6116</v>
      </c>
      <c r="AY20" s="42">
        <f t="shared" si="48"/>
        <v>601</v>
      </c>
      <c r="AZ20" s="42">
        <f t="shared" si="48"/>
        <v>5121</v>
      </c>
      <c r="BA20" s="42">
        <f t="shared" si="48"/>
        <v>138</v>
      </c>
      <c r="BB20" s="42">
        <f t="shared" si="48"/>
        <v>58</v>
      </c>
      <c r="BC20" s="42">
        <f t="shared" si="48"/>
        <v>180</v>
      </c>
      <c r="BD20" s="42">
        <f t="shared" si="48"/>
        <v>18</v>
      </c>
      <c r="BE20" s="55" t="s">
        <v>25</v>
      </c>
      <c r="BF20" s="42">
        <f t="shared" si="14"/>
        <v>22880</v>
      </c>
      <c r="BG20" s="42">
        <f t="shared" si="49"/>
        <v>4579.2288000000008</v>
      </c>
      <c r="BH20" s="42">
        <f t="shared" si="50"/>
        <v>2.0400000000000001E-2</v>
      </c>
      <c r="BI20" s="42">
        <v>2.04</v>
      </c>
      <c r="BJ20" s="42">
        <f t="shared" si="51"/>
        <v>17755.735199999999</v>
      </c>
      <c r="BK20" s="42">
        <f t="shared" si="52"/>
        <v>7.9100000000000004E-2</v>
      </c>
      <c r="BL20" s="42">
        <v>7.91</v>
      </c>
      <c r="BM20" s="42">
        <f t="shared" si="53"/>
        <v>202.0248</v>
      </c>
      <c r="BN20" s="42">
        <f t="shared" si="54"/>
        <v>8.9999999999999998E-4</v>
      </c>
      <c r="BO20" s="42">
        <v>0.09</v>
      </c>
      <c r="BP20" s="42">
        <f t="shared" si="55"/>
        <v>179.57760000000002</v>
      </c>
      <c r="BQ20" s="42">
        <f t="shared" si="56"/>
        <v>8.0000000000000004E-4</v>
      </c>
      <c r="BR20" s="42">
        <v>0.08</v>
      </c>
      <c r="BS20" s="42">
        <f t="shared" si="57"/>
        <v>134.6832</v>
      </c>
      <c r="BT20" s="42">
        <f t="shared" si="58"/>
        <v>5.9999999999999995E-4</v>
      </c>
      <c r="BU20" s="42">
        <v>0.06</v>
      </c>
      <c r="BV20" s="42">
        <f t="shared" si="59"/>
        <v>22.447200000000002</v>
      </c>
      <c r="BW20" s="42">
        <f t="shared" si="60"/>
        <v>1E-4</v>
      </c>
      <c r="BX20" s="42">
        <v>0.01</v>
      </c>
      <c r="BY20" s="55" t="s">
        <v>26</v>
      </c>
      <c r="BZ20" s="42">
        <f t="shared" si="15"/>
        <v>21428</v>
      </c>
      <c r="CA20" s="42">
        <f t="shared" si="61"/>
        <v>3358</v>
      </c>
      <c r="CB20" s="42">
        <f t="shared" si="61"/>
        <v>17029</v>
      </c>
      <c r="CC20" s="42">
        <f t="shared" si="61"/>
        <v>321</v>
      </c>
      <c r="CD20" s="42">
        <f t="shared" si="61"/>
        <v>255</v>
      </c>
      <c r="CE20" s="42">
        <f t="shared" si="61"/>
        <v>393</v>
      </c>
      <c r="CF20" s="42">
        <f t="shared" si="61"/>
        <v>72</v>
      </c>
      <c r="CG20" s="55" t="s">
        <v>25</v>
      </c>
      <c r="CH20" s="42">
        <f t="shared" si="17"/>
        <v>9419</v>
      </c>
      <c r="CI20" s="42">
        <f t="shared" si="62"/>
        <v>1573.5443</v>
      </c>
      <c r="CJ20" s="42">
        <f t="shared" si="63"/>
        <v>1.49E-2</v>
      </c>
      <c r="CK20" s="42">
        <v>1.49</v>
      </c>
      <c r="CL20" s="42">
        <f t="shared" si="64"/>
        <v>7466.4148999999998</v>
      </c>
      <c r="CM20" s="42">
        <f t="shared" si="65"/>
        <v>7.0699999999999999E-2</v>
      </c>
      <c r="CN20" s="42">
        <v>7.07</v>
      </c>
      <c r="CO20" s="42">
        <f t="shared" si="66"/>
        <v>158.41050000000001</v>
      </c>
      <c r="CP20" s="42">
        <f t="shared" si="67"/>
        <v>1.5E-3</v>
      </c>
      <c r="CQ20" s="42">
        <v>0.15</v>
      </c>
      <c r="CR20" s="42">
        <f t="shared" si="68"/>
        <v>84.485600000000005</v>
      </c>
      <c r="CS20" s="42">
        <f t="shared" si="69"/>
        <v>8.0000000000000004E-4</v>
      </c>
      <c r="CT20" s="42">
        <v>0.08</v>
      </c>
      <c r="CU20" s="42">
        <f t="shared" si="70"/>
        <v>116.16770000000001</v>
      </c>
      <c r="CV20" s="42">
        <f t="shared" si="71"/>
        <v>1.1000000000000001E-3</v>
      </c>
      <c r="CW20" s="42">
        <v>0.11</v>
      </c>
      <c r="CX20" s="42">
        <f t="shared" si="72"/>
        <v>10.560700000000001</v>
      </c>
      <c r="CY20" s="42">
        <f t="shared" si="73"/>
        <v>1E-4</v>
      </c>
      <c r="CZ20" s="42">
        <v>0.01</v>
      </c>
      <c r="DA20" s="55" t="s">
        <v>26</v>
      </c>
      <c r="DB20" s="42">
        <f t="shared" si="18"/>
        <v>9112</v>
      </c>
      <c r="DC20" s="42">
        <f t="shared" si="74"/>
        <v>937</v>
      </c>
      <c r="DD20" s="42">
        <f t="shared" si="74"/>
        <v>7531</v>
      </c>
      <c r="DE20" s="42">
        <f t="shared" si="74"/>
        <v>180</v>
      </c>
      <c r="DF20" s="42">
        <f t="shared" si="74"/>
        <v>126</v>
      </c>
      <c r="DG20" s="42">
        <f t="shared" si="74"/>
        <v>312</v>
      </c>
      <c r="DH20" s="42">
        <f t="shared" si="74"/>
        <v>26</v>
      </c>
      <c r="DI20" s="55" t="s">
        <v>25</v>
      </c>
      <c r="DJ20" s="40">
        <f t="shared" si="20"/>
        <v>10329</v>
      </c>
      <c r="DK20" s="40">
        <f t="shared" si="75"/>
        <v>1736.9637</v>
      </c>
      <c r="DL20" s="40">
        <f t="shared" si="76"/>
        <v>1.5900000000000001E-2</v>
      </c>
      <c r="DM20" s="40">
        <v>1.59</v>
      </c>
      <c r="DN20" s="40">
        <f t="shared" si="77"/>
        <v>8258.7708000000002</v>
      </c>
      <c r="DO20" s="40">
        <f t="shared" si="78"/>
        <v>7.5600000000000001E-2</v>
      </c>
      <c r="DP20" s="40">
        <v>7.56</v>
      </c>
      <c r="DQ20" s="40">
        <f t="shared" si="79"/>
        <v>174.78880000000001</v>
      </c>
      <c r="DR20" s="40">
        <f t="shared" si="80"/>
        <v>1.6000000000000001E-3</v>
      </c>
      <c r="DS20" s="40">
        <v>0.16</v>
      </c>
      <c r="DT20" s="40">
        <f t="shared" si="81"/>
        <v>54.621500000000005</v>
      </c>
      <c r="DU20" s="40">
        <f t="shared" si="82"/>
        <v>5.0000000000000001E-4</v>
      </c>
      <c r="DV20" s="40">
        <v>0.05</v>
      </c>
      <c r="DW20" s="40">
        <f t="shared" si="83"/>
        <v>98.318699999999993</v>
      </c>
      <c r="DX20" s="40">
        <f t="shared" si="84"/>
        <v>8.9999999999999998E-4</v>
      </c>
      <c r="DY20" s="40">
        <v>0.09</v>
      </c>
      <c r="DZ20" s="40">
        <f t="shared" si="85"/>
        <v>10.924300000000001</v>
      </c>
      <c r="EA20" s="40">
        <f t="shared" si="86"/>
        <v>1E-4</v>
      </c>
      <c r="EB20" s="40">
        <v>0.01</v>
      </c>
      <c r="EC20" s="55" t="s">
        <v>26</v>
      </c>
      <c r="ED20" s="40">
        <f t="shared" si="21"/>
        <v>10024</v>
      </c>
      <c r="EE20" s="40">
        <f t="shared" si="87"/>
        <v>1180</v>
      </c>
      <c r="EF20" s="40">
        <f t="shared" si="87"/>
        <v>7919</v>
      </c>
      <c r="EG20" s="40">
        <f t="shared" si="87"/>
        <v>219</v>
      </c>
      <c r="EH20" s="40">
        <f t="shared" si="87"/>
        <v>97</v>
      </c>
      <c r="EI20" s="40">
        <f t="shared" si="87"/>
        <v>568</v>
      </c>
      <c r="EJ20" s="40">
        <f t="shared" si="87"/>
        <v>41</v>
      </c>
      <c r="EK20" s="55" t="s">
        <v>25</v>
      </c>
      <c r="EL20" s="42">
        <f t="shared" si="23"/>
        <v>8424</v>
      </c>
      <c r="EM20" s="42">
        <f t="shared" si="88"/>
        <v>1874.5601000000001</v>
      </c>
      <c r="EN20" s="42">
        <f t="shared" si="89"/>
        <v>1.9900000000000001E-2</v>
      </c>
      <c r="EO20" s="42">
        <v>1.99</v>
      </c>
      <c r="EP20" s="42">
        <f t="shared" si="90"/>
        <v>6311.3330000000005</v>
      </c>
      <c r="EQ20" s="42">
        <f t="shared" si="91"/>
        <v>6.7000000000000004E-2</v>
      </c>
      <c r="ER20" s="42">
        <v>6.7</v>
      </c>
      <c r="ES20" s="42">
        <f t="shared" si="92"/>
        <v>141.29849999999999</v>
      </c>
      <c r="ET20" s="42">
        <f t="shared" si="93"/>
        <v>1.5E-3</v>
      </c>
      <c r="EU20" s="42">
        <v>0.15</v>
      </c>
      <c r="EV20" s="42">
        <f t="shared" si="94"/>
        <v>56.519399999999997</v>
      </c>
      <c r="EW20" s="42">
        <f t="shared" si="95"/>
        <v>5.9999999999999995E-4</v>
      </c>
      <c r="EX20" s="42">
        <v>0.06</v>
      </c>
      <c r="EY20" s="42">
        <f t="shared" si="96"/>
        <v>28.259699999999999</v>
      </c>
      <c r="EZ20" s="42">
        <f t="shared" si="97"/>
        <v>2.9999999999999997E-4</v>
      </c>
      <c r="FA20" s="42">
        <v>0.03</v>
      </c>
      <c r="FB20" s="42">
        <f t="shared" si="98"/>
        <v>9.4199000000000002</v>
      </c>
      <c r="FC20" s="42">
        <f t="shared" si="99"/>
        <v>1E-4</v>
      </c>
      <c r="FD20" s="42">
        <v>0.01</v>
      </c>
      <c r="FE20" s="55" t="s">
        <v>26</v>
      </c>
      <c r="FF20" s="42">
        <f t="shared" si="24"/>
        <v>8071</v>
      </c>
      <c r="FG20" s="42">
        <f t="shared" si="100"/>
        <v>1329</v>
      </c>
      <c r="FH20" s="42">
        <f t="shared" si="100"/>
        <v>6334</v>
      </c>
      <c r="FI20" s="42">
        <f t="shared" si="100"/>
        <v>146</v>
      </c>
      <c r="FJ20" s="42">
        <f t="shared" si="100"/>
        <v>98</v>
      </c>
      <c r="FK20" s="42">
        <f t="shared" si="100"/>
        <v>114</v>
      </c>
      <c r="FL20" s="42">
        <f t="shared" si="100"/>
        <v>50</v>
      </c>
    </row>
    <row r="21" spans="1:168" ht="12" customHeight="1" x14ac:dyDescent="0.2">
      <c r="A21" s="55" t="s">
        <v>53</v>
      </c>
      <c r="B21" s="42">
        <f t="shared" si="7"/>
        <v>12490</v>
      </c>
      <c r="C21" s="40">
        <f t="shared" si="8"/>
        <v>1693.8924999999999</v>
      </c>
      <c r="D21" s="42">
        <f t="shared" si="26"/>
        <v>1.15E-2</v>
      </c>
      <c r="E21" s="42">
        <v>1.1499999999999999</v>
      </c>
      <c r="F21" s="42">
        <f t="shared" si="27"/>
        <v>10163.355000000001</v>
      </c>
      <c r="G21" s="42">
        <f t="shared" si="28"/>
        <v>6.9000000000000006E-2</v>
      </c>
      <c r="H21" s="42">
        <v>6.9</v>
      </c>
      <c r="I21" s="42">
        <f t="shared" si="29"/>
        <v>338.77850000000001</v>
      </c>
      <c r="J21" s="42">
        <f t="shared" si="30"/>
        <v>2.3E-3</v>
      </c>
      <c r="K21" s="42">
        <v>0.23</v>
      </c>
      <c r="L21" s="42">
        <f t="shared" si="31"/>
        <v>147.29500000000002</v>
      </c>
      <c r="M21" s="42">
        <f t="shared" si="32"/>
        <v>1E-3</v>
      </c>
      <c r="N21" s="42">
        <v>0.1</v>
      </c>
      <c r="O21" s="42">
        <f t="shared" si="33"/>
        <v>132.56549999999999</v>
      </c>
      <c r="P21" s="42">
        <f t="shared" si="34"/>
        <v>8.9999999999999998E-4</v>
      </c>
      <c r="Q21" s="42">
        <v>0.09</v>
      </c>
      <c r="R21" s="42">
        <f t="shared" si="35"/>
        <v>14.729500000000002</v>
      </c>
      <c r="S21" s="42">
        <f t="shared" si="36"/>
        <v>1E-4</v>
      </c>
      <c r="T21" s="42">
        <v>0.01</v>
      </c>
      <c r="U21" s="68" t="s">
        <v>54</v>
      </c>
      <c r="V21" s="46">
        <f t="shared" si="9"/>
        <v>11642</v>
      </c>
      <c r="W21" s="46">
        <f t="shared" si="37"/>
        <v>1211</v>
      </c>
      <c r="X21" s="46">
        <f t="shared" si="37"/>
        <v>9407</v>
      </c>
      <c r="Y21" s="46">
        <f t="shared" si="37"/>
        <v>400</v>
      </c>
      <c r="Z21" s="46">
        <f t="shared" si="37"/>
        <v>221</v>
      </c>
      <c r="AA21" s="46">
        <f t="shared" si="37"/>
        <v>374</v>
      </c>
      <c r="AB21" s="46">
        <f t="shared" si="37"/>
        <v>29</v>
      </c>
      <c r="AC21" s="55" t="s">
        <v>53</v>
      </c>
      <c r="AD21" s="42">
        <f t="shared" si="11"/>
        <v>5367</v>
      </c>
      <c r="AE21" s="42">
        <f t="shared" si="38"/>
        <v>479.37200000000007</v>
      </c>
      <c r="AF21" s="42">
        <f t="shared" si="39"/>
        <v>7.9000000000000008E-3</v>
      </c>
      <c r="AG21" s="42">
        <v>0.79</v>
      </c>
      <c r="AH21" s="42">
        <f t="shared" si="40"/>
        <v>4654.1559999999999</v>
      </c>
      <c r="AI21" s="42">
        <f t="shared" si="41"/>
        <v>7.6700000000000004E-2</v>
      </c>
      <c r="AJ21" s="42">
        <v>7.67</v>
      </c>
      <c r="AK21" s="42">
        <f t="shared" si="42"/>
        <v>182.04</v>
      </c>
      <c r="AL21" s="42">
        <f t="shared" si="43"/>
        <v>3.0000000000000001E-3</v>
      </c>
      <c r="AM21" s="42">
        <v>0.3</v>
      </c>
      <c r="AN21" s="79">
        <f t="shared" si="101"/>
        <v>30.34</v>
      </c>
      <c r="AO21" s="42">
        <f t="shared" si="102"/>
        <v>5.0000000000000001E-4</v>
      </c>
      <c r="AP21" s="42">
        <v>0.05</v>
      </c>
      <c r="AQ21" s="42">
        <f t="shared" si="44"/>
        <v>12.136000000000001</v>
      </c>
      <c r="AR21" s="42">
        <f t="shared" si="45"/>
        <v>2.0000000000000001E-4</v>
      </c>
      <c r="AS21" s="42">
        <v>0.02</v>
      </c>
      <c r="AT21" s="42">
        <f t="shared" si="46"/>
        <v>0</v>
      </c>
      <c r="AU21" s="42">
        <f t="shared" si="47"/>
        <v>0</v>
      </c>
      <c r="AV21" s="42">
        <v>0</v>
      </c>
      <c r="AW21" s="55" t="s">
        <v>54</v>
      </c>
      <c r="AX21" s="42">
        <f t="shared" si="12"/>
        <v>5142</v>
      </c>
      <c r="AY21" s="42">
        <f t="shared" si="48"/>
        <v>321</v>
      </c>
      <c r="AZ21" s="42">
        <f t="shared" si="48"/>
        <v>4379</v>
      </c>
      <c r="BA21" s="42">
        <f t="shared" si="48"/>
        <v>218</v>
      </c>
      <c r="BB21" s="42">
        <f t="shared" si="48"/>
        <v>52</v>
      </c>
      <c r="BC21" s="42">
        <f t="shared" si="48"/>
        <v>161</v>
      </c>
      <c r="BD21" s="42">
        <f t="shared" si="48"/>
        <v>11</v>
      </c>
      <c r="BE21" s="55" t="s">
        <v>26</v>
      </c>
      <c r="BF21" s="42">
        <f t="shared" si="14"/>
        <v>19969</v>
      </c>
      <c r="BG21" s="42">
        <f t="shared" si="49"/>
        <v>2401.8504000000003</v>
      </c>
      <c r="BH21" s="42">
        <f t="shared" si="50"/>
        <v>1.0700000000000001E-2</v>
      </c>
      <c r="BI21" s="42">
        <v>1.07</v>
      </c>
      <c r="BJ21" s="42">
        <f t="shared" si="51"/>
        <v>16857.8472</v>
      </c>
      <c r="BK21" s="42">
        <f t="shared" si="52"/>
        <v>7.51E-2</v>
      </c>
      <c r="BL21" s="42">
        <v>7.51</v>
      </c>
      <c r="BM21" s="42">
        <f t="shared" si="53"/>
        <v>359.15520000000004</v>
      </c>
      <c r="BN21" s="42">
        <f t="shared" si="54"/>
        <v>1.6000000000000001E-3</v>
      </c>
      <c r="BO21" s="42">
        <v>0.16</v>
      </c>
      <c r="BP21" s="42">
        <f t="shared" si="55"/>
        <v>202.0248</v>
      </c>
      <c r="BQ21" s="42">
        <f t="shared" si="56"/>
        <v>8.9999999999999998E-4</v>
      </c>
      <c r="BR21" s="42">
        <v>0.09</v>
      </c>
      <c r="BS21" s="42">
        <f t="shared" si="57"/>
        <v>112.236</v>
      </c>
      <c r="BT21" s="42">
        <f t="shared" si="58"/>
        <v>5.0000000000000001E-4</v>
      </c>
      <c r="BU21" s="42">
        <v>0.05</v>
      </c>
      <c r="BV21" s="42">
        <f t="shared" si="59"/>
        <v>22.447200000000002</v>
      </c>
      <c r="BW21" s="42">
        <f t="shared" si="60"/>
        <v>1E-4</v>
      </c>
      <c r="BX21" s="42">
        <v>0.01</v>
      </c>
      <c r="BY21" s="55" t="s">
        <v>27</v>
      </c>
      <c r="BZ21" s="42">
        <f t="shared" si="15"/>
        <v>18037</v>
      </c>
      <c r="CA21" s="42">
        <f t="shared" si="61"/>
        <v>1969</v>
      </c>
      <c r="CB21" s="42">
        <f t="shared" si="61"/>
        <v>14849</v>
      </c>
      <c r="CC21" s="42">
        <f t="shared" si="61"/>
        <v>506</v>
      </c>
      <c r="CD21" s="42">
        <f t="shared" si="61"/>
        <v>266</v>
      </c>
      <c r="CE21" s="42">
        <f t="shared" si="61"/>
        <v>412</v>
      </c>
      <c r="CF21" s="42">
        <f t="shared" si="61"/>
        <v>35</v>
      </c>
      <c r="CG21" s="55" t="s">
        <v>26</v>
      </c>
      <c r="CH21" s="42">
        <f t="shared" si="17"/>
        <v>8789</v>
      </c>
      <c r="CI21" s="42">
        <f t="shared" si="62"/>
        <v>718.12760000000003</v>
      </c>
      <c r="CJ21" s="42">
        <f t="shared" si="63"/>
        <v>6.8000000000000005E-3</v>
      </c>
      <c r="CK21" s="42">
        <v>0.68</v>
      </c>
      <c r="CL21" s="42">
        <f t="shared" si="64"/>
        <v>7603.7040000000006</v>
      </c>
      <c r="CM21" s="42">
        <f t="shared" si="65"/>
        <v>7.2000000000000008E-2</v>
      </c>
      <c r="CN21" s="42">
        <v>7.2</v>
      </c>
      <c r="CO21" s="42">
        <f t="shared" si="66"/>
        <v>274.57819999999998</v>
      </c>
      <c r="CP21" s="42">
        <f t="shared" si="67"/>
        <v>2.5999999999999999E-3</v>
      </c>
      <c r="CQ21" s="42">
        <v>0.26</v>
      </c>
      <c r="CR21" s="42">
        <f t="shared" si="68"/>
        <v>95.046300000000002</v>
      </c>
      <c r="CS21" s="42">
        <f t="shared" si="69"/>
        <v>8.9999999999999998E-4</v>
      </c>
      <c r="CT21" s="42">
        <v>0.09</v>
      </c>
      <c r="CU21" s="42">
        <f t="shared" si="70"/>
        <v>95.046300000000002</v>
      </c>
      <c r="CV21" s="42">
        <f t="shared" si="71"/>
        <v>8.9999999999999998E-4</v>
      </c>
      <c r="CW21" s="42">
        <v>0.09</v>
      </c>
      <c r="CX21" s="42">
        <f t="shared" si="72"/>
        <v>10.560700000000001</v>
      </c>
      <c r="CY21" s="42">
        <f t="shared" si="73"/>
        <v>1E-4</v>
      </c>
      <c r="CZ21" s="42">
        <v>0.01</v>
      </c>
      <c r="DA21" s="55" t="s">
        <v>27</v>
      </c>
      <c r="DB21" s="42">
        <f t="shared" si="18"/>
        <v>7798</v>
      </c>
      <c r="DC21" s="42">
        <f t="shared" si="74"/>
        <v>472</v>
      </c>
      <c r="DD21" s="42">
        <f t="shared" si="74"/>
        <v>6586</v>
      </c>
      <c r="DE21" s="42">
        <f t="shared" si="74"/>
        <v>291</v>
      </c>
      <c r="DF21" s="42">
        <f t="shared" si="74"/>
        <v>158</v>
      </c>
      <c r="DG21" s="42">
        <f t="shared" si="74"/>
        <v>265</v>
      </c>
      <c r="DH21" s="42">
        <f t="shared" si="74"/>
        <v>26</v>
      </c>
      <c r="DI21" s="55" t="s">
        <v>26</v>
      </c>
      <c r="DJ21" s="40">
        <f t="shared" si="20"/>
        <v>9239</v>
      </c>
      <c r="DK21" s="40">
        <f t="shared" si="75"/>
        <v>841.17110000000002</v>
      </c>
      <c r="DL21" s="40">
        <f t="shared" si="76"/>
        <v>7.7000000000000002E-3</v>
      </c>
      <c r="DM21" s="40">
        <v>0.77</v>
      </c>
      <c r="DN21" s="40">
        <f t="shared" si="77"/>
        <v>7952.8904000000002</v>
      </c>
      <c r="DO21" s="40">
        <f t="shared" si="78"/>
        <v>7.2800000000000004E-2</v>
      </c>
      <c r="DP21" s="40">
        <v>7.28</v>
      </c>
      <c r="DQ21" s="40">
        <f t="shared" si="79"/>
        <v>273.10750000000002</v>
      </c>
      <c r="DR21" s="40">
        <f t="shared" si="80"/>
        <v>2.5000000000000001E-3</v>
      </c>
      <c r="DS21" s="40">
        <v>0.25</v>
      </c>
      <c r="DT21" s="40">
        <f t="shared" si="81"/>
        <v>76.470100000000016</v>
      </c>
      <c r="DU21" s="40">
        <f t="shared" si="82"/>
        <v>7.000000000000001E-4</v>
      </c>
      <c r="DV21" s="40">
        <v>7.0000000000000007E-2</v>
      </c>
      <c r="DW21" s="40">
        <f t="shared" si="83"/>
        <v>76.470100000000016</v>
      </c>
      <c r="DX21" s="40">
        <f t="shared" si="84"/>
        <v>7.000000000000001E-4</v>
      </c>
      <c r="DY21" s="40">
        <v>7.0000000000000007E-2</v>
      </c>
      <c r="DZ21" s="40">
        <f t="shared" si="85"/>
        <v>10.924300000000001</v>
      </c>
      <c r="EA21" s="40">
        <f t="shared" si="86"/>
        <v>1E-4</v>
      </c>
      <c r="EB21" s="40">
        <v>0.01</v>
      </c>
      <c r="EC21" s="55" t="s">
        <v>27</v>
      </c>
      <c r="ED21" s="40">
        <f t="shared" si="21"/>
        <v>8610</v>
      </c>
      <c r="EE21" s="40">
        <f t="shared" si="87"/>
        <v>600</v>
      </c>
      <c r="EF21" s="40">
        <f t="shared" si="87"/>
        <v>7112</v>
      </c>
      <c r="EG21" s="40">
        <f t="shared" si="87"/>
        <v>348</v>
      </c>
      <c r="EH21" s="40">
        <f t="shared" si="87"/>
        <v>103</v>
      </c>
      <c r="EI21" s="40">
        <f t="shared" si="87"/>
        <v>419</v>
      </c>
      <c r="EJ21" s="40">
        <f t="shared" si="87"/>
        <v>28</v>
      </c>
      <c r="EK21" s="55" t="s">
        <v>26</v>
      </c>
      <c r="EL21" s="42">
        <f t="shared" si="23"/>
        <v>7521</v>
      </c>
      <c r="EM21" s="42">
        <f t="shared" si="88"/>
        <v>1036.1890000000001</v>
      </c>
      <c r="EN21" s="42">
        <f t="shared" si="89"/>
        <v>1.1000000000000001E-2</v>
      </c>
      <c r="EO21" s="42">
        <v>1.1000000000000001</v>
      </c>
      <c r="EP21" s="42">
        <f t="shared" si="90"/>
        <v>6141.7747999999992</v>
      </c>
      <c r="EQ21" s="42">
        <f t="shared" si="91"/>
        <v>6.5199999999999994E-2</v>
      </c>
      <c r="ER21" s="42">
        <v>6.52</v>
      </c>
      <c r="ES21" s="42">
        <f t="shared" si="92"/>
        <v>235.4975</v>
      </c>
      <c r="ET21" s="42">
        <f t="shared" si="93"/>
        <v>2.5000000000000001E-3</v>
      </c>
      <c r="EU21" s="42">
        <v>0.25</v>
      </c>
      <c r="EV21" s="42">
        <f t="shared" si="94"/>
        <v>75.359200000000001</v>
      </c>
      <c r="EW21" s="42">
        <f t="shared" si="95"/>
        <v>8.0000000000000004E-4</v>
      </c>
      <c r="EX21" s="42">
        <v>0.08</v>
      </c>
      <c r="EY21" s="42">
        <f t="shared" si="96"/>
        <v>18.8398</v>
      </c>
      <c r="EZ21" s="42">
        <f t="shared" si="97"/>
        <v>2.0000000000000001E-4</v>
      </c>
      <c r="FA21" s="42">
        <v>0.02</v>
      </c>
      <c r="FB21" s="42">
        <f t="shared" si="98"/>
        <v>9.4199000000000002</v>
      </c>
      <c r="FC21" s="42">
        <f t="shared" si="99"/>
        <v>1E-4</v>
      </c>
      <c r="FD21" s="42">
        <v>0.01</v>
      </c>
      <c r="FE21" s="55" t="s">
        <v>27</v>
      </c>
      <c r="FF21" s="42">
        <f t="shared" si="24"/>
        <v>6926</v>
      </c>
      <c r="FG21" s="42">
        <f t="shared" si="100"/>
        <v>784</v>
      </c>
      <c r="FH21" s="42">
        <f t="shared" si="100"/>
        <v>5629</v>
      </c>
      <c r="FI21" s="42">
        <f t="shared" si="100"/>
        <v>258</v>
      </c>
      <c r="FJ21" s="42">
        <f t="shared" si="100"/>
        <v>112</v>
      </c>
      <c r="FK21" s="42">
        <f t="shared" si="100"/>
        <v>133</v>
      </c>
      <c r="FL21" s="42">
        <f t="shared" si="100"/>
        <v>10</v>
      </c>
    </row>
    <row r="22" spans="1:168" ht="12" customHeight="1" x14ac:dyDescent="0.2">
      <c r="A22" s="55" t="s">
        <v>54</v>
      </c>
      <c r="B22" s="42">
        <f t="shared" si="7"/>
        <v>9601</v>
      </c>
      <c r="C22" s="40">
        <f t="shared" si="8"/>
        <v>913.22899999999993</v>
      </c>
      <c r="D22" s="42">
        <f t="shared" si="26"/>
        <v>6.1999999999999998E-3</v>
      </c>
      <c r="E22" s="42">
        <v>0.62</v>
      </c>
      <c r="F22" s="42">
        <f t="shared" si="27"/>
        <v>8027.5775000000003</v>
      </c>
      <c r="G22" s="42">
        <f t="shared" si="28"/>
        <v>5.45E-2</v>
      </c>
      <c r="H22" s="42">
        <v>5.45</v>
      </c>
      <c r="I22" s="42">
        <f t="shared" si="29"/>
        <v>427.15549999999996</v>
      </c>
      <c r="J22" s="42">
        <f t="shared" si="30"/>
        <v>2.8999999999999998E-3</v>
      </c>
      <c r="K22" s="42">
        <v>0.28999999999999998</v>
      </c>
      <c r="L22" s="42">
        <f t="shared" si="31"/>
        <v>117.83600000000001</v>
      </c>
      <c r="M22" s="42">
        <f t="shared" si="32"/>
        <v>8.0000000000000004E-4</v>
      </c>
      <c r="N22" s="42">
        <v>0.08</v>
      </c>
      <c r="O22" s="42">
        <f t="shared" si="33"/>
        <v>103.10650000000001</v>
      </c>
      <c r="P22" s="42">
        <f t="shared" si="34"/>
        <v>7.000000000000001E-4</v>
      </c>
      <c r="Q22" s="42">
        <v>7.0000000000000007E-2</v>
      </c>
      <c r="R22" s="42">
        <f t="shared" si="35"/>
        <v>14.729500000000002</v>
      </c>
      <c r="S22" s="42">
        <f t="shared" si="36"/>
        <v>1E-4</v>
      </c>
      <c r="T22" s="42">
        <v>0.01</v>
      </c>
      <c r="U22" s="68" t="s">
        <v>55</v>
      </c>
      <c r="V22" s="46">
        <f t="shared" si="9"/>
        <v>9309</v>
      </c>
      <c r="W22" s="46">
        <f t="shared" si="37"/>
        <v>744</v>
      </c>
      <c r="X22" s="46">
        <f t="shared" si="37"/>
        <v>7544</v>
      </c>
      <c r="Y22" s="46">
        <f t="shared" si="37"/>
        <v>547</v>
      </c>
      <c r="Z22" s="46">
        <f t="shared" si="37"/>
        <v>197</v>
      </c>
      <c r="AA22" s="46">
        <f t="shared" si="37"/>
        <v>261</v>
      </c>
      <c r="AB22" s="46">
        <f t="shared" si="37"/>
        <v>16</v>
      </c>
      <c r="AC22" s="55" t="s">
        <v>54</v>
      </c>
      <c r="AD22" s="42">
        <f t="shared" si="11"/>
        <v>3738</v>
      </c>
      <c r="AE22" s="42">
        <f t="shared" si="38"/>
        <v>206.31200000000001</v>
      </c>
      <c r="AF22" s="42">
        <f t="shared" si="39"/>
        <v>3.4000000000000002E-3</v>
      </c>
      <c r="AG22" s="42">
        <v>0.34</v>
      </c>
      <c r="AH22" s="42">
        <f t="shared" si="40"/>
        <v>3288.8559999999998</v>
      </c>
      <c r="AI22" s="42">
        <f t="shared" si="41"/>
        <v>5.4199999999999998E-2</v>
      </c>
      <c r="AJ22" s="42">
        <v>5.42</v>
      </c>
      <c r="AK22" s="42">
        <f t="shared" si="42"/>
        <v>206.31200000000001</v>
      </c>
      <c r="AL22" s="42">
        <f t="shared" si="43"/>
        <v>3.4000000000000002E-3</v>
      </c>
      <c r="AM22" s="42">
        <v>0.34</v>
      </c>
      <c r="AN22" s="79">
        <f t="shared" si="101"/>
        <v>18.203999999999997</v>
      </c>
      <c r="AO22" s="42">
        <f t="shared" si="102"/>
        <v>2.9999999999999997E-4</v>
      </c>
      <c r="AP22" s="42">
        <v>0.03</v>
      </c>
      <c r="AQ22" s="42">
        <f t="shared" si="44"/>
        <v>18.203999999999997</v>
      </c>
      <c r="AR22" s="42">
        <f t="shared" si="45"/>
        <v>2.9999999999999997E-4</v>
      </c>
      <c r="AS22" s="42">
        <v>0.03</v>
      </c>
      <c r="AT22" s="42">
        <f t="shared" si="46"/>
        <v>6.0680000000000005</v>
      </c>
      <c r="AU22" s="42">
        <f t="shared" si="47"/>
        <v>1E-4</v>
      </c>
      <c r="AV22" s="42">
        <v>0.01</v>
      </c>
      <c r="AW22" s="55" t="s">
        <v>55</v>
      </c>
      <c r="AX22" s="42">
        <f t="shared" si="12"/>
        <v>3734</v>
      </c>
      <c r="AY22" s="42">
        <f t="shared" si="48"/>
        <v>178</v>
      </c>
      <c r="AZ22" s="42">
        <f t="shared" si="48"/>
        <v>3126</v>
      </c>
      <c r="BA22" s="42">
        <f t="shared" si="48"/>
        <v>266</v>
      </c>
      <c r="BB22" s="42">
        <f t="shared" si="48"/>
        <v>44</v>
      </c>
      <c r="BC22" s="42">
        <f t="shared" si="48"/>
        <v>114</v>
      </c>
      <c r="BD22" s="42">
        <f t="shared" si="48"/>
        <v>6</v>
      </c>
      <c r="BE22" s="55" t="s">
        <v>27</v>
      </c>
      <c r="BF22" s="42">
        <f t="shared" si="14"/>
        <v>14503</v>
      </c>
      <c r="BG22" s="42">
        <f t="shared" si="49"/>
        <v>1122.3600000000001</v>
      </c>
      <c r="BH22" s="42">
        <f t="shared" si="50"/>
        <v>5.0000000000000001E-3</v>
      </c>
      <c r="BI22" s="42">
        <v>0.5</v>
      </c>
      <c r="BJ22" s="42">
        <f t="shared" si="51"/>
        <v>12637.773599999999</v>
      </c>
      <c r="BK22" s="42">
        <f t="shared" si="52"/>
        <v>5.6299999999999996E-2</v>
      </c>
      <c r="BL22" s="42">
        <v>5.63</v>
      </c>
      <c r="BM22" s="42">
        <f t="shared" si="53"/>
        <v>471.39119999999997</v>
      </c>
      <c r="BN22" s="42">
        <f t="shared" si="54"/>
        <v>2.0999999999999999E-3</v>
      </c>
      <c r="BO22" s="42">
        <v>0.21</v>
      </c>
      <c r="BP22" s="42">
        <f t="shared" si="55"/>
        <v>157.13040000000001</v>
      </c>
      <c r="BQ22" s="42">
        <f t="shared" si="56"/>
        <v>7.000000000000001E-4</v>
      </c>
      <c r="BR22" s="42">
        <v>7.0000000000000007E-2</v>
      </c>
      <c r="BS22" s="42">
        <f t="shared" si="57"/>
        <v>67.3416</v>
      </c>
      <c r="BT22" s="42">
        <f t="shared" si="58"/>
        <v>2.9999999999999997E-4</v>
      </c>
      <c r="BU22" s="42">
        <v>0.03</v>
      </c>
      <c r="BV22" s="42">
        <f t="shared" si="59"/>
        <v>22.447200000000002</v>
      </c>
      <c r="BW22" s="42">
        <f t="shared" si="60"/>
        <v>1E-4</v>
      </c>
      <c r="BX22" s="42">
        <v>0.01</v>
      </c>
      <c r="BY22" s="55" t="s">
        <v>28</v>
      </c>
      <c r="BZ22" s="42">
        <f t="shared" si="15"/>
        <v>13547</v>
      </c>
      <c r="CA22" s="42">
        <f t="shared" si="61"/>
        <v>1141</v>
      </c>
      <c r="CB22" s="42">
        <f t="shared" si="61"/>
        <v>11212</v>
      </c>
      <c r="CC22" s="42">
        <f t="shared" si="61"/>
        <v>640</v>
      </c>
      <c r="CD22" s="42">
        <f t="shared" si="61"/>
        <v>258</v>
      </c>
      <c r="CE22" s="42">
        <f t="shared" si="61"/>
        <v>266</v>
      </c>
      <c r="CF22" s="42">
        <f t="shared" si="61"/>
        <v>30</v>
      </c>
      <c r="CG22" s="55" t="s">
        <v>27</v>
      </c>
      <c r="CH22" s="42">
        <f t="shared" si="17"/>
        <v>6206</v>
      </c>
      <c r="CI22" s="42">
        <f t="shared" si="62"/>
        <v>316.82100000000003</v>
      </c>
      <c r="CJ22" s="42">
        <f t="shared" si="63"/>
        <v>3.0000000000000001E-3</v>
      </c>
      <c r="CK22" s="42">
        <v>0.3</v>
      </c>
      <c r="CL22" s="42">
        <f t="shared" si="64"/>
        <v>5428.1997999999994</v>
      </c>
      <c r="CM22" s="42">
        <f t="shared" si="65"/>
        <v>5.1399999999999994E-2</v>
      </c>
      <c r="CN22" s="42">
        <v>5.14</v>
      </c>
      <c r="CO22" s="42">
        <f t="shared" si="66"/>
        <v>274.57819999999998</v>
      </c>
      <c r="CP22" s="42">
        <f t="shared" si="67"/>
        <v>2.5999999999999999E-3</v>
      </c>
      <c r="CQ22" s="42">
        <v>0.26</v>
      </c>
      <c r="CR22" s="42">
        <f t="shared" si="68"/>
        <v>84.485600000000005</v>
      </c>
      <c r="CS22" s="42">
        <f t="shared" si="69"/>
        <v>8.0000000000000004E-4</v>
      </c>
      <c r="CT22" s="42">
        <v>0.08</v>
      </c>
      <c r="CU22" s="42">
        <f t="shared" si="70"/>
        <v>84.485600000000005</v>
      </c>
      <c r="CV22" s="42">
        <f t="shared" si="71"/>
        <v>8.0000000000000004E-4</v>
      </c>
      <c r="CW22" s="42">
        <v>0.08</v>
      </c>
      <c r="CX22" s="42">
        <f t="shared" si="72"/>
        <v>10.560700000000001</v>
      </c>
      <c r="CY22" s="42">
        <f t="shared" si="73"/>
        <v>1E-4</v>
      </c>
      <c r="CZ22" s="42">
        <v>0.01</v>
      </c>
      <c r="DA22" s="55" t="s">
        <v>28</v>
      </c>
      <c r="DB22" s="42">
        <f t="shared" si="18"/>
        <v>6002</v>
      </c>
      <c r="DC22" s="42">
        <f t="shared" si="74"/>
        <v>249</v>
      </c>
      <c r="DD22" s="42">
        <f t="shared" si="74"/>
        <v>5097</v>
      </c>
      <c r="DE22" s="42">
        <f t="shared" si="74"/>
        <v>346</v>
      </c>
      <c r="DF22" s="42">
        <f t="shared" si="74"/>
        <v>120</v>
      </c>
      <c r="DG22" s="42">
        <f t="shared" si="74"/>
        <v>178</v>
      </c>
      <c r="DH22" s="42">
        <f t="shared" si="74"/>
        <v>12</v>
      </c>
      <c r="DI22" s="55" t="s">
        <v>27</v>
      </c>
      <c r="DJ22" s="40">
        <f t="shared" si="20"/>
        <v>6727</v>
      </c>
      <c r="DK22" s="40">
        <f t="shared" si="75"/>
        <v>360.50189999999998</v>
      </c>
      <c r="DL22" s="40">
        <f t="shared" si="76"/>
        <v>3.3E-3</v>
      </c>
      <c r="DM22" s="40">
        <v>0.33</v>
      </c>
      <c r="DN22" s="40">
        <f t="shared" si="77"/>
        <v>5964.6678000000002</v>
      </c>
      <c r="DO22" s="40">
        <f t="shared" si="78"/>
        <v>5.4600000000000003E-2</v>
      </c>
      <c r="DP22" s="40">
        <v>5.46</v>
      </c>
      <c r="DQ22" s="40">
        <f t="shared" si="79"/>
        <v>316.80469999999997</v>
      </c>
      <c r="DR22" s="40">
        <f t="shared" si="80"/>
        <v>2.8999999999999998E-3</v>
      </c>
      <c r="DS22" s="40">
        <v>0.28999999999999998</v>
      </c>
      <c r="DT22" s="40">
        <f t="shared" si="81"/>
        <v>32.7729</v>
      </c>
      <c r="DU22" s="40">
        <f t="shared" si="82"/>
        <v>2.9999999999999997E-4</v>
      </c>
      <c r="DV22" s="40">
        <v>0.03</v>
      </c>
      <c r="DW22" s="40">
        <f t="shared" si="83"/>
        <v>43.697200000000002</v>
      </c>
      <c r="DX22" s="40">
        <f t="shared" si="84"/>
        <v>4.0000000000000002E-4</v>
      </c>
      <c r="DY22" s="40">
        <v>0.04</v>
      </c>
      <c r="DZ22" s="40">
        <f t="shared" si="85"/>
        <v>0</v>
      </c>
      <c r="EA22" s="40">
        <f t="shared" si="86"/>
        <v>0</v>
      </c>
      <c r="EB22" s="40">
        <v>0</v>
      </c>
      <c r="EC22" s="55" t="s">
        <v>28</v>
      </c>
      <c r="ED22" s="40">
        <f t="shared" si="21"/>
        <v>6469</v>
      </c>
      <c r="EE22" s="40">
        <f t="shared" si="87"/>
        <v>349</v>
      </c>
      <c r="EF22" s="40">
        <f t="shared" si="87"/>
        <v>5304</v>
      </c>
      <c r="EG22" s="40">
        <f t="shared" si="87"/>
        <v>408</v>
      </c>
      <c r="EH22" s="40">
        <f t="shared" si="87"/>
        <v>69</v>
      </c>
      <c r="EI22" s="40">
        <f t="shared" si="87"/>
        <v>321</v>
      </c>
      <c r="EJ22" s="40">
        <f t="shared" si="87"/>
        <v>18</v>
      </c>
      <c r="EK22" s="55" t="s">
        <v>27</v>
      </c>
      <c r="EL22" s="42">
        <f t="shared" si="23"/>
        <v>5376</v>
      </c>
      <c r="EM22" s="42">
        <f t="shared" si="88"/>
        <v>433.31540000000001</v>
      </c>
      <c r="EN22" s="42">
        <f t="shared" si="89"/>
        <v>4.5999999999999999E-3</v>
      </c>
      <c r="EO22" s="42">
        <v>0.46</v>
      </c>
      <c r="EP22" s="42">
        <f t="shared" si="90"/>
        <v>4578.0714000000007</v>
      </c>
      <c r="EQ22" s="42">
        <f t="shared" si="91"/>
        <v>4.8600000000000004E-2</v>
      </c>
      <c r="ER22" s="42">
        <v>4.8600000000000003</v>
      </c>
      <c r="ES22" s="42">
        <f t="shared" si="92"/>
        <v>244.91739999999999</v>
      </c>
      <c r="ET22" s="42">
        <f t="shared" si="93"/>
        <v>2.5999999999999999E-3</v>
      </c>
      <c r="EU22" s="42">
        <v>0.26</v>
      </c>
      <c r="EV22" s="42">
        <f t="shared" si="94"/>
        <v>75.359200000000001</v>
      </c>
      <c r="EW22" s="42">
        <f t="shared" si="95"/>
        <v>8.0000000000000004E-4</v>
      </c>
      <c r="EX22" s="42">
        <v>0.08</v>
      </c>
      <c r="EY22" s="42">
        <f t="shared" si="96"/>
        <v>37.679600000000001</v>
      </c>
      <c r="EZ22" s="42">
        <f t="shared" si="97"/>
        <v>4.0000000000000002E-4</v>
      </c>
      <c r="FA22" s="42">
        <v>0.04</v>
      </c>
      <c r="FB22" s="42">
        <f t="shared" si="98"/>
        <v>9.4199000000000002</v>
      </c>
      <c r="FC22" s="42">
        <f t="shared" si="99"/>
        <v>1E-4</v>
      </c>
      <c r="FD22" s="42">
        <v>0.01</v>
      </c>
      <c r="FE22" s="55" t="s">
        <v>28</v>
      </c>
      <c r="FF22" s="42">
        <f t="shared" si="24"/>
        <v>5253</v>
      </c>
      <c r="FG22" s="42">
        <f t="shared" si="100"/>
        <v>416</v>
      </c>
      <c r="FH22" s="42">
        <f t="shared" si="100"/>
        <v>4329</v>
      </c>
      <c r="FI22" s="42">
        <f t="shared" si="100"/>
        <v>303</v>
      </c>
      <c r="FJ22" s="42">
        <f t="shared" si="100"/>
        <v>98</v>
      </c>
      <c r="FK22" s="42">
        <f t="shared" si="100"/>
        <v>99</v>
      </c>
      <c r="FL22" s="42">
        <f t="shared" si="100"/>
        <v>8</v>
      </c>
    </row>
    <row r="23" spans="1:168" ht="12" customHeight="1" x14ac:dyDescent="0.2">
      <c r="A23" s="55" t="s">
        <v>55</v>
      </c>
      <c r="B23" s="42">
        <f t="shared" si="7"/>
        <v>7973</v>
      </c>
      <c r="C23" s="40">
        <f t="shared" si="8"/>
        <v>707.01599999999996</v>
      </c>
      <c r="D23" s="42">
        <f t="shared" si="26"/>
        <v>4.7999999999999996E-3</v>
      </c>
      <c r="E23" s="42">
        <v>0.48</v>
      </c>
      <c r="F23" s="42">
        <f t="shared" si="27"/>
        <v>6598.8160000000007</v>
      </c>
      <c r="G23" s="42">
        <f t="shared" si="28"/>
        <v>4.4800000000000006E-2</v>
      </c>
      <c r="H23" s="42">
        <v>4.4800000000000004</v>
      </c>
      <c r="I23" s="42">
        <f t="shared" si="29"/>
        <v>515.53249999999991</v>
      </c>
      <c r="J23" s="42">
        <f t="shared" si="30"/>
        <v>3.4999999999999996E-3</v>
      </c>
      <c r="K23" s="42">
        <v>0.35</v>
      </c>
      <c r="L23" s="42">
        <f t="shared" si="31"/>
        <v>73.647500000000008</v>
      </c>
      <c r="M23" s="42">
        <f t="shared" si="32"/>
        <v>5.0000000000000001E-4</v>
      </c>
      <c r="N23" s="42">
        <v>0.05</v>
      </c>
      <c r="O23" s="42">
        <f t="shared" si="33"/>
        <v>58.918000000000006</v>
      </c>
      <c r="P23" s="42">
        <f t="shared" si="34"/>
        <v>4.0000000000000002E-4</v>
      </c>
      <c r="Q23" s="42">
        <v>0.04</v>
      </c>
      <c r="R23" s="42">
        <f t="shared" si="35"/>
        <v>14.729500000000002</v>
      </c>
      <c r="S23" s="42">
        <f t="shared" si="36"/>
        <v>1E-4</v>
      </c>
      <c r="T23" s="42">
        <v>0.01</v>
      </c>
      <c r="U23" s="68" t="s">
        <v>56</v>
      </c>
      <c r="V23" s="46">
        <f t="shared" ref="V23:AB23" si="103">SUM(V40,V57)</f>
        <v>7454</v>
      </c>
      <c r="W23" s="46">
        <f t="shared" si="103"/>
        <v>630</v>
      </c>
      <c r="X23" s="46">
        <f t="shared" si="103"/>
        <v>5852</v>
      </c>
      <c r="Y23" s="46">
        <f t="shared" si="103"/>
        <v>677</v>
      </c>
      <c r="Z23" s="46">
        <f t="shared" si="103"/>
        <v>125</v>
      </c>
      <c r="AA23" s="46">
        <f t="shared" si="103"/>
        <v>153</v>
      </c>
      <c r="AB23" s="46">
        <f t="shared" si="103"/>
        <v>17</v>
      </c>
      <c r="AC23" s="55" t="s">
        <v>55</v>
      </c>
      <c r="AD23" s="42">
        <f t="shared" si="11"/>
        <v>3021</v>
      </c>
      <c r="AE23" s="42">
        <f t="shared" si="38"/>
        <v>127.428</v>
      </c>
      <c r="AF23" s="42">
        <f t="shared" si="39"/>
        <v>2.0999999999999999E-3</v>
      </c>
      <c r="AG23" s="42">
        <v>0.21</v>
      </c>
      <c r="AH23" s="42">
        <f t="shared" si="40"/>
        <v>2657.7840000000001</v>
      </c>
      <c r="AI23" s="42">
        <f t="shared" si="41"/>
        <v>4.3799999999999999E-2</v>
      </c>
      <c r="AJ23" s="42">
        <v>4.38</v>
      </c>
      <c r="AK23" s="42">
        <f t="shared" si="42"/>
        <v>218.44800000000001</v>
      </c>
      <c r="AL23" s="42">
        <f t="shared" si="43"/>
        <v>3.5999999999999999E-3</v>
      </c>
      <c r="AM23" s="42">
        <v>0.36</v>
      </c>
      <c r="AN23" s="79">
        <f t="shared" si="101"/>
        <v>6.0680000000000005</v>
      </c>
      <c r="AO23" s="42">
        <f t="shared" si="102"/>
        <v>1E-4</v>
      </c>
      <c r="AP23" s="42">
        <v>0.01</v>
      </c>
      <c r="AQ23" s="42">
        <f t="shared" si="44"/>
        <v>12.136000000000001</v>
      </c>
      <c r="AR23" s="42">
        <f t="shared" si="45"/>
        <v>2.0000000000000001E-4</v>
      </c>
      <c r="AS23" s="42">
        <v>0.02</v>
      </c>
      <c r="AT23" s="42">
        <f t="shared" si="46"/>
        <v>0</v>
      </c>
      <c r="AU23" s="42">
        <f t="shared" si="47"/>
        <v>0</v>
      </c>
      <c r="AV23" s="42">
        <v>0</v>
      </c>
      <c r="AW23" s="55" t="s">
        <v>56</v>
      </c>
      <c r="AX23" s="42">
        <f t="shared" ref="AX23:BD23" si="104">SUM(AX40,AX57)</f>
        <v>3073</v>
      </c>
      <c r="AY23" s="42">
        <f t="shared" si="104"/>
        <v>119</v>
      </c>
      <c r="AZ23" s="42">
        <f t="shared" si="104"/>
        <v>2470</v>
      </c>
      <c r="BA23" s="42">
        <f t="shared" si="104"/>
        <v>344</v>
      </c>
      <c r="BB23" s="42">
        <f t="shared" si="104"/>
        <v>35</v>
      </c>
      <c r="BC23" s="42">
        <f t="shared" si="104"/>
        <v>95</v>
      </c>
      <c r="BD23" s="42">
        <f t="shared" si="104"/>
        <v>10</v>
      </c>
      <c r="BE23" s="55" t="s">
        <v>28</v>
      </c>
      <c r="BF23" s="42">
        <f t="shared" si="14"/>
        <v>11176</v>
      </c>
      <c r="BG23" s="42">
        <f t="shared" si="49"/>
        <v>785.65199999999993</v>
      </c>
      <c r="BH23" s="42">
        <f t="shared" si="50"/>
        <v>3.4999999999999996E-3</v>
      </c>
      <c r="BI23" s="42">
        <v>0.35</v>
      </c>
      <c r="BJ23" s="42">
        <f t="shared" si="51"/>
        <v>9607.4016000000011</v>
      </c>
      <c r="BK23" s="42">
        <f t="shared" si="52"/>
        <v>4.2800000000000005E-2</v>
      </c>
      <c r="BL23" s="42">
        <v>4.28</v>
      </c>
      <c r="BM23" s="42">
        <f t="shared" si="53"/>
        <v>561.18000000000006</v>
      </c>
      <c r="BN23" s="42">
        <f t="shared" si="54"/>
        <v>2.5000000000000001E-3</v>
      </c>
      <c r="BO23" s="42">
        <v>0.25</v>
      </c>
      <c r="BP23" s="42">
        <f t="shared" si="55"/>
        <v>157.13040000000001</v>
      </c>
      <c r="BQ23" s="42">
        <f t="shared" si="56"/>
        <v>7.000000000000001E-4</v>
      </c>
      <c r="BR23" s="42">
        <v>7.0000000000000007E-2</v>
      </c>
      <c r="BS23" s="42">
        <f t="shared" si="57"/>
        <v>67.3416</v>
      </c>
      <c r="BT23" s="42">
        <f t="shared" si="58"/>
        <v>2.9999999999999997E-4</v>
      </c>
      <c r="BU23" s="42">
        <v>0.03</v>
      </c>
      <c r="BV23" s="42">
        <f t="shared" si="59"/>
        <v>0</v>
      </c>
      <c r="BW23" s="42">
        <f t="shared" si="60"/>
        <v>0</v>
      </c>
      <c r="BX23" s="42">
        <v>0</v>
      </c>
      <c r="BY23" s="55" t="s">
        <v>29</v>
      </c>
      <c r="BZ23" s="42">
        <f t="shared" ref="BZ23:CF23" si="105">SUM(BZ40,BZ57)</f>
        <v>9881</v>
      </c>
      <c r="CA23" s="42">
        <f t="shared" si="105"/>
        <v>760</v>
      </c>
      <c r="CB23" s="42">
        <f t="shared" si="105"/>
        <v>7935</v>
      </c>
      <c r="CC23" s="42">
        <f t="shared" si="105"/>
        <v>791</v>
      </c>
      <c r="CD23" s="42">
        <f t="shared" si="105"/>
        <v>189</v>
      </c>
      <c r="CE23" s="42">
        <f t="shared" si="105"/>
        <v>176</v>
      </c>
      <c r="CF23" s="42">
        <f t="shared" si="105"/>
        <v>30</v>
      </c>
      <c r="CG23" s="55" t="s">
        <v>28</v>
      </c>
      <c r="CH23" s="42">
        <f t="shared" si="17"/>
        <v>4800</v>
      </c>
      <c r="CI23" s="42">
        <f t="shared" si="62"/>
        <v>158.41050000000001</v>
      </c>
      <c r="CJ23" s="42">
        <f t="shared" si="63"/>
        <v>1.5E-3</v>
      </c>
      <c r="CK23" s="42">
        <v>0.15</v>
      </c>
      <c r="CL23" s="42">
        <f t="shared" si="64"/>
        <v>4129.2337000000007</v>
      </c>
      <c r="CM23" s="42">
        <f t="shared" si="65"/>
        <v>3.9100000000000003E-2</v>
      </c>
      <c r="CN23" s="42">
        <v>3.91</v>
      </c>
      <c r="CO23" s="42">
        <f t="shared" si="66"/>
        <v>359.06380000000001</v>
      </c>
      <c r="CP23" s="42">
        <f t="shared" si="67"/>
        <v>3.4000000000000002E-3</v>
      </c>
      <c r="CQ23" s="42">
        <v>0.34</v>
      </c>
      <c r="CR23" s="42">
        <f t="shared" si="68"/>
        <v>84.485600000000005</v>
      </c>
      <c r="CS23" s="42">
        <f t="shared" si="69"/>
        <v>8.0000000000000004E-4</v>
      </c>
      <c r="CT23" s="42">
        <v>0.08</v>
      </c>
      <c r="CU23" s="42">
        <f t="shared" si="70"/>
        <v>63.364199999999997</v>
      </c>
      <c r="CV23" s="42">
        <f t="shared" si="71"/>
        <v>5.9999999999999995E-4</v>
      </c>
      <c r="CW23" s="42">
        <v>0.06</v>
      </c>
      <c r="CX23" s="42">
        <f t="shared" si="72"/>
        <v>10.560700000000001</v>
      </c>
      <c r="CY23" s="42">
        <f t="shared" si="73"/>
        <v>1E-4</v>
      </c>
      <c r="CZ23" s="42">
        <v>0.01</v>
      </c>
      <c r="DA23" s="55" t="s">
        <v>29</v>
      </c>
      <c r="DB23" s="42">
        <f t="shared" ref="DB23:DH23" si="106">SUM(DB40,DB57)</f>
        <v>4218</v>
      </c>
      <c r="DC23" s="42">
        <f t="shared" si="106"/>
        <v>159</v>
      </c>
      <c r="DD23" s="42">
        <f t="shared" si="106"/>
        <v>3367</v>
      </c>
      <c r="DE23" s="42">
        <f t="shared" si="106"/>
        <v>404</v>
      </c>
      <c r="DF23" s="42">
        <f t="shared" si="106"/>
        <v>125</v>
      </c>
      <c r="DG23" s="42">
        <f t="shared" si="106"/>
        <v>143</v>
      </c>
      <c r="DH23" s="42">
        <f t="shared" si="106"/>
        <v>20</v>
      </c>
      <c r="DI23" s="55" t="s">
        <v>28</v>
      </c>
      <c r="DJ23" s="40">
        <f t="shared" si="20"/>
        <v>5810</v>
      </c>
      <c r="DK23" s="40">
        <f t="shared" si="75"/>
        <v>240.33460000000002</v>
      </c>
      <c r="DL23" s="40">
        <f t="shared" si="76"/>
        <v>2.2000000000000001E-3</v>
      </c>
      <c r="DM23" s="40">
        <v>0.22</v>
      </c>
      <c r="DN23" s="40">
        <f t="shared" si="77"/>
        <v>5123.4967000000006</v>
      </c>
      <c r="DO23" s="40">
        <f t="shared" si="78"/>
        <v>4.6900000000000004E-2</v>
      </c>
      <c r="DP23" s="40">
        <v>4.6900000000000004</v>
      </c>
      <c r="DQ23" s="40">
        <f t="shared" si="79"/>
        <v>371.42620000000005</v>
      </c>
      <c r="DR23" s="40">
        <f t="shared" si="80"/>
        <v>3.4000000000000002E-3</v>
      </c>
      <c r="DS23" s="40">
        <v>0.34</v>
      </c>
      <c r="DT23" s="40">
        <f t="shared" si="81"/>
        <v>43.697200000000002</v>
      </c>
      <c r="DU23" s="40">
        <f t="shared" si="82"/>
        <v>4.0000000000000002E-4</v>
      </c>
      <c r="DV23" s="40">
        <v>0.04</v>
      </c>
      <c r="DW23" s="40">
        <f t="shared" si="83"/>
        <v>32.7729</v>
      </c>
      <c r="DX23" s="40">
        <f t="shared" si="84"/>
        <v>2.9999999999999997E-4</v>
      </c>
      <c r="DY23" s="40">
        <v>0.03</v>
      </c>
      <c r="DZ23" s="40">
        <f t="shared" si="85"/>
        <v>0</v>
      </c>
      <c r="EA23" s="40">
        <f t="shared" si="86"/>
        <v>0</v>
      </c>
      <c r="EB23" s="40">
        <v>0</v>
      </c>
      <c r="EC23" s="55" t="s">
        <v>29</v>
      </c>
      <c r="ED23" s="40">
        <f t="shared" ref="ED23:EJ23" si="107">SUM(ED40,ED57)</f>
        <v>5292</v>
      </c>
      <c r="EE23" s="40">
        <f t="shared" si="107"/>
        <v>200</v>
      </c>
      <c r="EF23" s="40">
        <f t="shared" si="107"/>
        <v>4273</v>
      </c>
      <c r="EG23" s="40">
        <f t="shared" si="107"/>
        <v>482</v>
      </c>
      <c r="EH23" s="40">
        <f t="shared" si="107"/>
        <v>63</v>
      </c>
      <c r="EI23" s="40">
        <f t="shared" si="107"/>
        <v>258</v>
      </c>
      <c r="EJ23" s="40">
        <f t="shared" si="107"/>
        <v>16</v>
      </c>
      <c r="EK23" s="55" t="s">
        <v>28</v>
      </c>
      <c r="EL23" s="42">
        <f t="shared" si="23"/>
        <v>4651</v>
      </c>
      <c r="EM23" s="42">
        <f t="shared" si="88"/>
        <v>282.59699999999998</v>
      </c>
      <c r="EN23" s="42">
        <f t="shared" si="89"/>
        <v>3.0000000000000001E-3</v>
      </c>
      <c r="EO23" s="42">
        <v>0.3</v>
      </c>
      <c r="EP23" s="42">
        <f t="shared" si="90"/>
        <v>3975.1977999999995</v>
      </c>
      <c r="EQ23" s="42">
        <f t="shared" si="91"/>
        <v>4.2199999999999994E-2</v>
      </c>
      <c r="ER23" s="42">
        <v>4.22</v>
      </c>
      <c r="ES23" s="42">
        <f t="shared" si="92"/>
        <v>320.27660000000003</v>
      </c>
      <c r="ET23" s="42">
        <f t="shared" si="93"/>
        <v>3.4000000000000002E-3</v>
      </c>
      <c r="EU23" s="42">
        <v>0.34</v>
      </c>
      <c r="EV23" s="42">
        <f t="shared" si="94"/>
        <v>56.519399999999997</v>
      </c>
      <c r="EW23" s="42">
        <f t="shared" si="95"/>
        <v>5.9999999999999995E-4</v>
      </c>
      <c r="EX23" s="42">
        <v>0.06</v>
      </c>
      <c r="EY23" s="42">
        <f t="shared" si="96"/>
        <v>18.8398</v>
      </c>
      <c r="EZ23" s="42">
        <f t="shared" si="97"/>
        <v>2.0000000000000001E-4</v>
      </c>
      <c r="FA23" s="42">
        <v>0.02</v>
      </c>
      <c r="FB23" s="42">
        <f t="shared" si="98"/>
        <v>0</v>
      </c>
      <c r="FC23" s="42">
        <f t="shared" si="99"/>
        <v>0</v>
      </c>
      <c r="FD23" s="42">
        <f>SUM(FD40,FD57)</f>
        <v>0</v>
      </c>
      <c r="FE23" s="55" t="s">
        <v>29</v>
      </c>
      <c r="FF23" s="42">
        <f t="shared" ref="FF23:FL23" si="108">SUM(FF40,FF57)</f>
        <v>4240</v>
      </c>
      <c r="FG23" s="42">
        <f t="shared" si="108"/>
        <v>270</v>
      </c>
      <c r="FH23" s="42">
        <f t="shared" si="108"/>
        <v>3432</v>
      </c>
      <c r="FI23" s="42">
        <f t="shared" si="108"/>
        <v>373</v>
      </c>
      <c r="FJ23" s="42">
        <f t="shared" si="108"/>
        <v>87</v>
      </c>
      <c r="FK23" s="42">
        <f t="shared" si="108"/>
        <v>72</v>
      </c>
      <c r="FL23" s="42">
        <f t="shared" si="108"/>
        <v>6</v>
      </c>
    </row>
    <row r="24" spans="1:168" ht="12" customHeight="1" x14ac:dyDescent="0.2">
      <c r="A24" s="55" t="s">
        <v>56</v>
      </c>
      <c r="B24" s="42">
        <f t="shared" si="7"/>
        <v>6061</v>
      </c>
      <c r="C24" s="40">
        <f t="shared" si="8"/>
        <v>427.15549999999996</v>
      </c>
      <c r="D24" s="42">
        <f t="shared" si="26"/>
        <v>2.8999999999999998E-3</v>
      </c>
      <c r="E24" s="42">
        <v>0.28999999999999998</v>
      </c>
      <c r="F24" s="42">
        <f t="shared" si="27"/>
        <v>4904.9235000000008</v>
      </c>
      <c r="G24" s="42">
        <f t="shared" si="28"/>
        <v>3.3300000000000003E-2</v>
      </c>
      <c r="H24" s="42">
        <v>3.33</v>
      </c>
      <c r="I24" s="42">
        <f t="shared" si="29"/>
        <v>618.63900000000001</v>
      </c>
      <c r="J24" s="42">
        <f t="shared" si="30"/>
        <v>4.1999999999999997E-3</v>
      </c>
      <c r="K24" s="42">
        <v>0.42</v>
      </c>
      <c r="L24" s="42">
        <f t="shared" si="31"/>
        <v>58.918000000000006</v>
      </c>
      <c r="M24" s="42">
        <f t="shared" si="32"/>
        <v>4.0000000000000002E-4</v>
      </c>
      <c r="N24" s="42">
        <v>0.04</v>
      </c>
      <c r="O24" s="42">
        <f t="shared" si="33"/>
        <v>44.188499999999998</v>
      </c>
      <c r="P24" s="42">
        <f t="shared" si="34"/>
        <v>2.9999999999999997E-4</v>
      </c>
      <c r="Q24" s="42">
        <v>0.03</v>
      </c>
      <c r="R24" s="42">
        <f t="shared" si="35"/>
        <v>0</v>
      </c>
      <c r="S24" s="42">
        <f t="shared" si="36"/>
        <v>0</v>
      </c>
      <c r="T24" s="42">
        <v>0</v>
      </c>
      <c r="U24" s="50" t="s">
        <v>78</v>
      </c>
      <c r="V24" s="46">
        <f t="shared" ref="V24:AB24" si="109">SUM(V41,V58)</f>
        <v>24992</v>
      </c>
      <c r="W24" s="46">
        <f t="shared" si="109"/>
        <v>1607</v>
      </c>
      <c r="X24" s="46">
        <f t="shared" si="109"/>
        <v>16175</v>
      </c>
      <c r="Y24" s="46">
        <f t="shared" si="109"/>
        <v>6520</v>
      </c>
      <c r="Z24" s="46">
        <f t="shared" si="109"/>
        <v>226</v>
      </c>
      <c r="AA24" s="46">
        <f t="shared" si="109"/>
        <v>387</v>
      </c>
      <c r="AB24" s="46">
        <f t="shared" si="109"/>
        <v>77</v>
      </c>
      <c r="AC24" s="55" t="s">
        <v>56</v>
      </c>
      <c r="AD24" s="42">
        <f t="shared" si="11"/>
        <v>2396</v>
      </c>
      <c r="AE24" s="42">
        <f t="shared" si="38"/>
        <v>97.088000000000008</v>
      </c>
      <c r="AF24" s="42">
        <f t="shared" si="39"/>
        <v>1.6000000000000001E-3</v>
      </c>
      <c r="AG24" s="42">
        <v>0.16</v>
      </c>
      <c r="AH24" s="42">
        <f t="shared" si="40"/>
        <v>2020.6440000000002</v>
      </c>
      <c r="AI24" s="42">
        <f t="shared" si="41"/>
        <v>3.3300000000000003E-2</v>
      </c>
      <c r="AJ24" s="42">
        <v>3.33</v>
      </c>
      <c r="AK24" s="42">
        <f t="shared" si="42"/>
        <v>254.85599999999999</v>
      </c>
      <c r="AL24" s="42">
        <f t="shared" si="43"/>
        <v>4.1999999999999997E-3</v>
      </c>
      <c r="AM24" s="42">
        <v>0.42</v>
      </c>
      <c r="AN24" s="79">
        <f t="shared" si="101"/>
        <v>12.136000000000001</v>
      </c>
      <c r="AO24" s="42">
        <f t="shared" si="102"/>
        <v>2.0000000000000001E-4</v>
      </c>
      <c r="AP24" s="42">
        <v>0.02</v>
      </c>
      <c r="AQ24" s="42">
        <f t="shared" si="44"/>
        <v>6.0680000000000005</v>
      </c>
      <c r="AR24" s="42">
        <f t="shared" si="45"/>
        <v>1E-4</v>
      </c>
      <c r="AS24" s="42">
        <v>0.01</v>
      </c>
      <c r="AT24" s="42">
        <f t="shared" si="46"/>
        <v>0</v>
      </c>
      <c r="AU24" s="42">
        <f t="shared" si="47"/>
        <v>0</v>
      </c>
      <c r="AV24" s="42">
        <v>0</v>
      </c>
      <c r="AW24" s="50" t="s">
        <v>78</v>
      </c>
      <c r="AX24" s="42">
        <f t="shared" ref="AX24:BD24" si="110">SUM(AX41,AX58)</f>
        <v>8113</v>
      </c>
      <c r="AY24" s="42">
        <f t="shared" si="110"/>
        <v>290</v>
      </c>
      <c r="AZ24" s="42">
        <f t="shared" si="110"/>
        <v>5500</v>
      </c>
      <c r="BA24" s="42">
        <f t="shared" si="110"/>
        <v>2020</v>
      </c>
      <c r="BB24" s="42">
        <f t="shared" si="110"/>
        <v>54</v>
      </c>
      <c r="BC24" s="42">
        <f t="shared" si="110"/>
        <v>219</v>
      </c>
      <c r="BD24" s="42">
        <f t="shared" si="110"/>
        <v>30</v>
      </c>
      <c r="BE24" s="55" t="s">
        <v>29</v>
      </c>
      <c r="BF24" s="42">
        <f t="shared" si="14"/>
        <v>8327</v>
      </c>
      <c r="BG24" s="42">
        <f t="shared" si="49"/>
        <v>493.83840000000004</v>
      </c>
      <c r="BH24" s="42">
        <f t="shared" si="50"/>
        <v>2.2000000000000001E-3</v>
      </c>
      <c r="BI24" s="42">
        <v>0.22</v>
      </c>
      <c r="BJ24" s="42">
        <f t="shared" si="51"/>
        <v>6936.1847999999991</v>
      </c>
      <c r="BK24" s="42">
        <f t="shared" si="52"/>
        <v>3.0899999999999997E-2</v>
      </c>
      <c r="BL24" s="42">
        <v>3.09</v>
      </c>
      <c r="BM24" s="42">
        <f t="shared" si="53"/>
        <v>718.31040000000007</v>
      </c>
      <c r="BN24" s="42">
        <f t="shared" si="54"/>
        <v>3.2000000000000002E-3</v>
      </c>
      <c r="BO24" s="42">
        <v>0.32</v>
      </c>
      <c r="BP24" s="42">
        <f t="shared" si="55"/>
        <v>134.6832</v>
      </c>
      <c r="BQ24" s="42">
        <f t="shared" si="56"/>
        <v>5.9999999999999995E-4</v>
      </c>
      <c r="BR24" s="42">
        <v>0.06</v>
      </c>
      <c r="BS24" s="42">
        <f t="shared" si="57"/>
        <v>44.894400000000005</v>
      </c>
      <c r="BT24" s="42">
        <f t="shared" si="58"/>
        <v>2.0000000000000001E-4</v>
      </c>
      <c r="BU24" s="42">
        <v>0.02</v>
      </c>
      <c r="BV24" s="42">
        <f t="shared" si="59"/>
        <v>0</v>
      </c>
      <c r="BW24" s="42">
        <f t="shared" si="60"/>
        <v>0</v>
      </c>
      <c r="BX24" s="42">
        <v>0</v>
      </c>
      <c r="BY24" s="50" t="s">
        <v>78</v>
      </c>
      <c r="BZ24" s="42">
        <f t="shared" ref="BZ24:CF24" si="111">SUM(BZ41,BZ58)</f>
        <v>25656</v>
      </c>
      <c r="CA24" s="42">
        <f t="shared" si="111"/>
        <v>1407</v>
      </c>
      <c r="CB24" s="42">
        <f t="shared" si="111"/>
        <v>16494</v>
      </c>
      <c r="CC24" s="42">
        <f t="shared" si="111"/>
        <v>6694</v>
      </c>
      <c r="CD24" s="42">
        <f t="shared" si="111"/>
        <v>435</v>
      </c>
      <c r="CE24" s="42">
        <f t="shared" si="111"/>
        <v>510</v>
      </c>
      <c r="CF24" s="42">
        <f t="shared" si="111"/>
        <v>116</v>
      </c>
      <c r="CG24" s="55" t="s">
        <v>29</v>
      </c>
      <c r="CH24" s="42">
        <f t="shared" si="17"/>
        <v>3606</v>
      </c>
      <c r="CI24" s="42">
        <f t="shared" si="62"/>
        <v>95.046300000000002</v>
      </c>
      <c r="CJ24" s="42">
        <f t="shared" si="63"/>
        <v>8.9999999999999998E-4</v>
      </c>
      <c r="CK24" s="42">
        <v>0.09</v>
      </c>
      <c r="CL24" s="42">
        <f t="shared" si="64"/>
        <v>2988.6781000000001</v>
      </c>
      <c r="CM24" s="42">
        <f t="shared" si="65"/>
        <v>2.8300000000000002E-2</v>
      </c>
      <c r="CN24" s="42">
        <v>2.83</v>
      </c>
      <c r="CO24" s="42">
        <f t="shared" si="66"/>
        <v>380.18520000000001</v>
      </c>
      <c r="CP24" s="42">
        <f t="shared" si="67"/>
        <v>3.5999999999999999E-3</v>
      </c>
      <c r="CQ24" s="42">
        <v>0.36</v>
      </c>
      <c r="CR24" s="42">
        <f t="shared" si="68"/>
        <v>84.485600000000005</v>
      </c>
      <c r="CS24" s="42">
        <f t="shared" si="69"/>
        <v>8.0000000000000004E-4</v>
      </c>
      <c r="CT24" s="42">
        <v>0.08</v>
      </c>
      <c r="CU24" s="42">
        <f t="shared" si="70"/>
        <v>52.8035</v>
      </c>
      <c r="CV24" s="42">
        <f t="shared" si="71"/>
        <v>5.0000000000000001E-4</v>
      </c>
      <c r="CW24" s="42">
        <v>0.05</v>
      </c>
      <c r="CX24" s="42">
        <f t="shared" si="72"/>
        <v>0</v>
      </c>
      <c r="CY24" s="42">
        <f t="shared" si="73"/>
        <v>0</v>
      </c>
      <c r="CZ24" s="42">
        <v>0</v>
      </c>
      <c r="DA24" s="50" t="s">
        <v>78</v>
      </c>
      <c r="DB24" s="42">
        <f t="shared" ref="DB24:DH24" si="112">SUM(DB41,DB58)</f>
        <v>13791</v>
      </c>
      <c r="DC24" s="42">
        <f t="shared" si="112"/>
        <v>358</v>
      </c>
      <c r="DD24" s="42">
        <f t="shared" si="112"/>
        <v>8135</v>
      </c>
      <c r="DE24" s="42">
        <f t="shared" si="112"/>
        <v>4181</v>
      </c>
      <c r="DF24" s="42">
        <f t="shared" si="112"/>
        <v>491</v>
      </c>
      <c r="DG24" s="42">
        <f t="shared" si="112"/>
        <v>564</v>
      </c>
      <c r="DH24" s="42">
        <f t="shared" si="112"/>
        <v>62</v>
      </c>
      <c r="DI24" s="55" t="s">
        <v>29</v>
      </c>
      <c r="DJ24" s="40">
        <f t="shared" si="20"/>
        <v>4504</v>
      </c>
      <c r="DK24" s="40">
        <f t="shared" si="75"/>
        <v>142.01589999999999</v>
      </c>
      <c r="DL24" s="40">
        <f t="shared" si="76"/>
        <v>1.2999999999999999E-3</v>
      </c>
      <c r="DM24" s="40">
        <v>0.13</v>
      </c>
      <c r="DN24" s="40">
        <f t="shared" si="77"/>
        <v>3834.4292999999998</v>
      </c>
      <c r="DO24" s="40">
        <f t="shared" si="78"/>
        <v>3.5099999999999999E-2</v>
      </c>
      <c r="DP24" s="40">
        <v>3.51</v>
      </c>
      <c r="DQ24" s="40">
        <f t="shared" si="79"/>
        <v>469.74489999999997</v>
      </c>
      <c r="DR24" s="40">
        <f t="shared" si="80"/>
        <v>4.3E-3</v>
      </c>
      <c r="DS24" s="40">
        <v>0.43</v>
      </c>
      <c r="DT24" s="40">
        <f t="shared" si="81"/>
        <v>32.7729</v>
      </c>
      <c r="DU24" s="40">
        <f t="shared" si="82"/>
        <v>2.9999999999999997E-4</v>
      </c>
      <c r="DV24" s="40">
        <v>0.03</v>
      </c>
      <c r="DW24" s="40">
        <f t="shared" si="83"/>
        <v>32.7729</v>
      </c>
      <c r="DX24" s="40">
        <f t="shared" si="84"/>
        <v>2.9999999999999997E-4</v>
      </c>
      <c r="DY24" s="40">
        <v>0.03</v>
      </c>
      <c r="DZ24" s="40">
        <f t="shared" si="85"/>
        <v>0</v>
      </c>
      <c r="EA24" s="40">
        <f t="shared" si="86"/>
        <v>0</v>
      </c>
      <c r="EB24" s="40">
        <v>0</v>
      </c>
      <c r="EC24" s="50" t="s">
        <v>78</v>
      </c>
      <c r="ED24" s="40">
        <f t="shared" ref="ED24:EJ24" si="113">SUM(ED41,ED58)</f>
        <v>14227</v>
      </c>
      <c r="EE24" s="40">
        <f t="shared" si="113"/>
        <v>412</v>
      </c>
      <c r="EF24" s="40">
        <f t="shared" si="113"/>
        <v>9203</v>
      </c>
      <c r="EG24" s="40">
        <f t="shared" si="113"/>
        <v>3678</v>
      </c>
      <c r="EH24" s="40">
        <f t="shared" si="113"/>
        <v>173</v>
      </c>
      <c r="EI24" s="40">
        <f t="shared" si="113"/>
        <v>675</v>
      </c>
      <c r="EJ24" s="40">
        <f t="shared" si="113"/>
        <v>86</v>
      </c>
      <c r="EK24" s="55" t="s">
        <v>29</v>
      </c>
      <c r="EL24" s="42">
        <f t="shared" si="23"/>
        <v>3812</v>
      </c>
      <c r="EM24" s="42">
        <f t="shared" si="88"/>
        <v>150.7184</v>
      </c>
      <c r="EN24" s="42">
        <f t="shared" si="89"/>
        <v>1.6000000000000001E-3</v>
      </c>
      <c r="EO24" s="42">
        <v>0.16</v>
      </c>
      <c r="EP24" s="42">
        <f t="shared" si="90"/>
        <v>3174.5063</v>
      </c>
      <c r="EQ24" s="42">
        <f t="shared" si="91"/>
        <v>3.3700000000000001E-2</v>
      </c>
      <c r="ER24" s="42">
        <v>3.37</v>
      </c>
      <c r="ES24" s="42">
        <f t="shared" si="92"/>
        <v>405.0557</v>
      </c>
      <c r="ET24" s="42">
        <f t="shared" si="93"/>
        <v>4.3E-3</v>
      </c>
      <c r="EU24" s="42">
        <v>0.43</v>
      </c>
      <c r="EV24" s="42">
        <f t="shared" si="94"/>
        <v>65.939300000000003</v>
      </c>
      <c r="EW24" s="42">
        <f t="shared" si="95"/>
        <v>7.000000000000001E-4</v>
      </c>
      <c r="EX24" s="42">
        <v>7.0000000000000007E-2</v>
      </c>
      <c r="EY24" s="42">
        <f t="shared" si="96"/>
        <v>9.4199000000000002</v>
      </c>
      <c r="EZ24" s="42">
        <f t="shared" si="97"/>
        <v>1E-4</v>
      </c>
      <c r="FA24" s="42">
        <v>0.01</v>
      </c>
      <c r="FB24" s="42">
        <f t="shared" si="98"/>
        <v>0</v>
      </c>
      <c r="FC24" s="42">
        <f t="shared" si="99"/>
        <v>0</v>
      </c>
      <c r="FD24" s="42">
        <f>SUM(FD41,FD58)</f>
        <v>0</v>
      </c>
      <c r="FE24" s="50" t="s">
        <v>78</v>
      </c>
      <c r="FF24" s="42">
        <f t="shared" ref="FF24:FL24" si="114">SUM(FF41,FF58)</f>
        <v>14959</v>
      </c>
      <c r="FG24" s="42">
        <f t="shared" si="114"/>
        <v>546</v>
      </c>
      <c r="FH24" s="42">
        <f t="shared" si="114"/>
        <v>9280</v>
      </c>
      <c r="FI24" s="42">
        <f t="shared" si="114"/>
        <v>4565</v>
      </c>
      <c r="FJ24" s="42">
        <f t="shared" si="114"/>
        <v>219</v>
      </c>
      <c r="FK24" s="42">
        <f t="shared" si="114"/>
        <v>315</v>
      </c>
      <c r="FL24" s="42">
        <f t="shared" si="114"/>
        <v>34</v>
      </c>
    </row>
    <row r="25" spans="1:168" ht="12" customHeight="1" x14ac:dyDescent="0.2">
      <c r="A25" s="55" t="s">
        <v>57</v>
      </c>
      <c r="B25" s="42">
        <f t="shared" si="7"/>
        <v>6087</v>
      </c>
      <c r="C25" s="40">
        <f t="shared" si="8"/>
        <v>338.77850000000001</v>
      </c>
      <c r="D25" s="42">
        <f t="shared" si="26"/>
        <v>2.3E-3</v>
      </c>
      <c r="E25" s="42">
        <v>0.23</v>
      </c>
      <c r="F25" s="42">
        <f t="shared" si="27"/>
        <v>4860.7350000000006</v>
      </c>
      <c r="G25" s="42">
        <f t="shared" si="28"/>
        <v>3.3000000000000002E-2</v>
      </c>
      <c r="H25" s="42">
        <v>3.3</v>
      </c>
      <c r="I25" s="42">
        <f t="shared" si="29"/>
        <v>780.6635</v>
      </c>
      <c r="J25" s="42">
        <f t="shared" si="30"/>
        <v>5.3E-3</v>
      </c>
      <c r="K25" s="42">
        <v>0.53</v>
      </c>
      <c r="L25" s="42">
        <f t="shared" si="31"/>
        <v>58.918000000000006</v>
      </c>
      <c r="M25" s="42">
        <f t="shared" si="32"/>
        <v>4.0000000000000002E-4</v>
      </c>
      <c r="N25" s="42">
        <v>0.04</v>
      </c>
      <c r="O25" s="42">
        <f t="shared" si="33"/>
        <v>29.459000000000003</v>
      </c>
      <c r="P25" s="42">
        <f t="shared" si="34"/>
        <v>2.0000000000000001E-4</v>
      </c>
      <c r="Q25" s="42">
        <v>0.02</v>
      </c>
      <c r="R25" s="42">
        <f t="shared" si="35"/>
        <v>0</v>
      </c>
      <c r="S25" s="42">
        <f t="shared" si="36"/>
        <v>0</v>
      </c>
      <c r="T25" s="42">
        <v>0</v>
      </c>
      <c r="U25" s="68"/>
      <c r="V25" s="42"/>
      <c r="W25" s="42"/>
      <c r="X25" s="42"/>
      <c r="Y25" s="42"/>
      <c r="Z25" s="42"/>
      <c r="AA25" s="42"/>
      <c r="AB25" s="42"/>
      <c r="AC25" s="55" t="s">
        <v>57</v>
      </c>
      <c r="AD25" s="42">
        <f t="shared" si="11"/>
        <v>2105</v>
      </c>
      <c r="AE25" s="42">
        <f t="shared" si="38"/>
        <v>66.748000000000005</v>
      </c>
      <c r="AF25" s="42">
        <f t="shared" si="39"/>
        <v>1.1000000000000001E-3</v>
      </c>
      <c r="AG25" s="42">
        <v>0.11</v>
      </c>
      <c r="AH25" s="42">
        <f t="shared" si="40"/>
        <v>1753.652</v>
      </c>
      <c r="AI25" s="42">
        <f t="shared" si="41"/>
        <v>2.8900000000000002E-2</v>
      </c>
      <c r="AJ25" s="42">
        <v>2.89</v>
      </c>
      <c r="AK25" s="42">
        <f t="shared" si="42"/>
        <v>266.99200000000002</v>
      </c>
      <c r="AL25" s="42">
        <f t="shared" si="43"/>
        <v>4.4000000000000003E-3</v>
      </c>
      <c r="AM25" s="42">
        <v>0.44</v>
      </c>
      <c r="AN25" s="79">
        <f t="shared" si="101"/>
        <v>6.0680000000000005</v>
      </c>
      <c r="AO25" s="42">
        <f t="shared" si="102"/>
        <v>1E-4</v>
      </c>
      <c r="AP25" s="42">
        <v>0.01</v>
      </c>
      <c r="AQ25" s="42">
        <f t="shared" si="44"/>
        <v>12.136000000000001</v>
      </c>
      <c r="AR25" s="42">
        <f t="shared" si="45"/>
        <v>2.0000000000000001E-4</v>
      </c>
      <c r="AS25" s="42">
        <v>0.02</v>
      </c>
      <c r="AT25" s="42">
        <f t="shared" si="46"/>
        <v>0</v>
      </c>
      <c r="AU25" s="42">
        <f t="shared" si="47"/>
        <v>0</v>
      </c>
      <c r="AV25" s="42">
        <v>0</v>
      </c>
      <c r="AW25" s="55"/>
      <c r="AX25" s="42"/>
      <c r="AY25" s="42"/>
      <c r="AZ25" s="42"/>
      <c r="BA25" s="42"/>
      <c r="BB25" s="42"/>
      <c r="BC25" s="42"/>
      <c r="BD25" s="42"/>
      <c r="BE25" s="55" t="s">
        <v>30</v>
      </c>
      <c r="BF25" s="42">
        <f t="shared" si="14"/>
        <v>7161</v>
      </c>
      <c r="BG25" s="42">
        <f t="shared" si="49"/>
        <v>359.15520000000004</v>
      </c>
      <c r="BH25" s="42">
        <f t="shared" si="50"/>
        <v>1.6000000000000001E-3</v>
      </c>
      <c r="BI25" s="42">
        <v>0.16</v>
      </c>
      <c r="BJ25" s="42">
        <f t="shared" si="51"/>
        <v>5746.4832000000006</v>
      </c>
      <c r="BK25" s="42">
        <f t="shared" si="52"/>
        <v>2.5600000000000001E-2</v>
      </c>
      <c r="BL25" s="42">
        <v>2.56</v>
      </c>
      <c r="BM25" s="42">
        <f t="shared" si="53"/>
        <v>920.33519999999987</v>
      </c>
      <c r="BN25" s="42">
        <f t="shared" si="54"/>
        <v>4.0999999999999995E-3</v>
      </c>
      <c r="BO25" s="42">
        <v>0.41</v>
      </c>
      <c r="BP25" s="42">
        <f t="shared" si="55"/>
        <v>89.788800000000009</v>
      </c>
      <c r="BQ25" s="42">
        <f t="shared" si="56"/>
        <v>4.0000000000000002E-4</v>
      </c>
      <c r="BR25" s="42">
        <v>0.04</v>
      </c>
      <c r="BS25" s="42">
        <f t="shared" si="57"/>
        <v>44.894400000000005</v>
      </c>
      <c r="BT25" s="42">
        <f t="shared" si="58"/>
        <v>2.0000000000000001E-4</v>
      </c>
      <c r="BU25" s="42">
        <v>0.02</v>
      </c>
      <c r="BV25" s="42">
        <f t="shared" si="59"/>
        <v>0</v>
      </c>
      <c r="BW25" s="42">
        <f t="shared" si="60"/>
        <v>0</v>
      </c>
      <c r="BX25" s="42">
        <v>0</v>
      </c>
      <c r="BY25" s="55"/>
      <c r="BZ25" s="42"/>
      <c r="CA25" s="42"/>
      <c r="CB25" s="42"/>
      <c r="CC25" s="42"/>
      <c r="CD25" s="42"/>
      <c r="CE25" s="42"/>
      <c r="CF25" s="42"/>
      <c r="CG25" s="55" t="s">
        <v>30</v>
      </c>
      <c r="CH25" s="42">
        <f t="shared" si="17"/>
        <v>3423</v>
      </c>
      <c r="CI25" s="42">
        <f t="shared" si="62"/>
        <v>63.364199999999997</v>
      </c>
      <c r="CJ25" s="42">
        <f t="shared" si="63"/>
        <v>5.9999999999999995E-4</v>
      </c>
      <c r="CK25" s="42">
        <v>0.06</v>
      </c>
      <c r="CL25" s="42">
        <f t="shared" si="64"/>
        <v>2714.0998999999997</v>
      </c>
      <c r="CM25" s="42">
        <f t="shared" si="65"/>
        <v>2.5699999999999997E-2</v>
      </c>
      <c r="CN25" s="42">
        <v>2.57</v>
      </c>
      <c r="CO25" s="42">
        <f t="shared" si="66"/>
        <v>517.47429999999997</v>
      </c>
      <c r="CP25" s="42">
        <f t="shared" si="67"/>
        <v>4.8999999999999998E-3</v>
      </c>
      <c r="CQ25" s="42">
        <v>0.49</v>
      </c>
      <c r="CR25" s="42">
        <f t="shared" si="68"/>
        <v>63.364199999999997</v>
      </c>
      <c r="CS25" s="42">
        <f t="shared" si="69"/>
        <v>5.9999999999999995E-4</v>
      </c>
      <c r="CT25" s="42">
        <v>0.06</v>
      </c>
      <c r="CU25" s="42">
        <f t="shared" si="70"/>
        <v>63.364199999999997</v>
      </c>
      <c r="CV25" s="42">
        <f t="shared" si="71"/>
        <v>5.9999999999999995E-4</v>
      </c>
      <c r="CW25" s="42">
        <v>0.06</v>
      </c>
      <c r="CX25" s="42">
        <f t="shared" si="72"/>
        <v>0</v>
      </c>
      <c r="CY25" s="42">
        <f t="shared" si="73"/>
        <v>0</v>
      </c>
      <c r="CZ25" s="42">
        <v>0</v>
      </c>
      <c r="DA25" s="55"/>
      <c r="DB25" s="42"/>
      <c r="DC25" s="42"/>
      <c r="DD25" s="42"/>
      <c r="DE25" s="42"/>
      <c r="DF25" s="42"/>
      <c r="DG25" s="42"/>
      <c r="DH25" s="42"/>
      <c r="DI25" s="55" t="s">
        <v>30</v>
      </c>
      <c r="DJ25" s="40">
        <f t="shared" si="20"/>
        <v>3822</v>
      </c>
      <c r="DK25" s="40">
        <f t="shared" si="75"/>
        <v>98.318699999999993</v>
      </c>
      <c r="DL25" s="40">
        <f t="shared" si="76"/>
        <v>8.9999999999999998E-4</v>
      </c>
      <c r="DM25" s="40">
        <v>0.09</v>
      </c>
      <c r="DN25" s="40">
        <f t="shared" si="77"/>
        <v>3124.3498</v>
      </c>
      <c r="DO25" s="40">
        <f t="shared" si="78"/>
        <v>2.86E-2</v>
      </c>
      <c r="DP25" s="40">
        <v>2.86</v>
      </c>
      <c r="DQ25" s="40">
        <f t="shared" si="79"/>
        <v>546.21500000000003</v>
      </c>
      <c r="DR25" s="40">
        <f t="shared" si="80"/>
        <v>5.0000000000000001E-3</v>
      </c>
      <c r="DS25" s="40">
        <v>0.5</v>
      </c>
      <c r="DT25" s="40">
        <f t="shared" si="81"/>
        <v>21.848600000000001</v>
      </c>
      <c r="DU25" s="40">
        <f t="shared" si="82"/>
        <v>2.0000000000000001E-4</v>
      </c>
      <c r="DV25" s="40">
        <v>0.02</v>
      </c>
      <c r="DW25" s="40">
        <f t="shared" si="83"/>
        <v>21.848600000000001</v>
      </c>
      <c r="DX25" s="40">
        <f t="shared" si="84"/>
        <v>2.0000000000000001E-4</v>
      </c>
      <c r="DY25" s="40">
        <v>0.02</v>
      </c>
      <c r="DZ25" s="40">
        <f t="shared" si="85"/>
        <v>0</v>
      </c>
      <c r="EA25" s="40">
        <f t="shared" si="86"/>
        <v>0</v>
      </c>
      <c r="EB25" s="40">
        <v>0</v>
      </c>
      <c r="EC25" s="55"/>
      <c r="EK25" s="55" t="s">
        <v>30</v>
      </c>
      <c r="EL25" s="42">
        <f t="shared" si="23"/>
        <v>3516</v>
      </c>
      <c r="EM25" s="42">
        <f t="shared" si="88"/>
        <v>122.45869999999999</v>
      </c>
      <c r="EN25" s="42">
        <f t="shared" si="89"/>
        <v>1.2999999999999999E-3</v>
      </c>
      <c r="EO25" s="42">
        <v>0.13</v>
      </c>
      <c r="EP25" s="42">
        <f t="shared" si="90"/>
        <v>2825.97</v>
      </c>
      <c r="EQ25" s="42">
        <f t="shared" si="91"/>
        <v>0.03</v>
      </c>
      <c r="ER25" s="42">
        <v>3</v>
      </c>
      <c r="ES25" s="42">
        <f t="shared" si="92"/>
        <v>499.25470000000001</v>
      </c>
      <c r="ET25" s="42">
        <f t="shared" si="93"/>
        <v>5.3E-3</v>
      </c>
      <c r="EU25" s="42">
        <v>0.53</v>
      </c>
      <c r="EV25" s="42">
        <f t="shared" si="94"/>
        <v>47.099499999999999</v>
      </c>
      <c r="EW25" s="42">
        <f t="shared" si="95"/>
        <v>5.0000000000000001E-4</v>
      </c>
      <c r="EX25" s="42">
        <v>0.05</v>
      </c>
      <c r="EY25" s="42">
        <f t="shared" si="96"/>
        <v>18.8398</v>
      </c>
      <c r="EZ25" s="42">
        <f t="shared" si="97"/>
        <v>2.0000000000000001E-4</v>
      </c>
      <c r="FA25" s="42">
        <v>0.02</v>
      </c>
      <c r="FB25" s="42">
        <f t="shared" si="98"/>
        <v>0</v>
      </c>
      <c r="FC25" s="42">
        <f t="shared" si="99"/>
        <v>0</v>
      </c>
      <c r="FD25" s="42">
        <f>SUM(FD42,FD59)</f>
        <v>0</v>
      </c>
      <c r="FE25" s="55"/>
      <c r="FF25" s="42"/>
      <c r="FG25" s="42"/>
      <c r="FH25" s="42"/>
      <c r="FI25" s="42"/>
      <c r="FJ25" s="42"/>
      <c r="FK25" s="42"/>
      <c r="FL25" s="42"/>
    </row>
    <row r="26" spans="1:168" ht="12" customHeight="1" x14ac:dyDescent="0.2">
      <c r="A26" s="55" t="s">
        <v>58</v>
      </c>
      <c r="B26" s="42">
        <f t="shared" si="7"/>
        <v>4971</v>
      </c>
      <c r="C26" s="40">
        <f t="shared" si="8"/>
        <v>265.13099999999997</v>
      </c>
      <c r="D26" s="42">
        <f t="shared" si="26"/>
        <v>1.8E-3</v>
      </c>
      <c r="E26" s="42">
        <v>0.18</v>
      </c>
      <c r="F26" s="42">
        <f t="shared" si="27"/>
        <v>3756.0224999999996</v>
      </c>
      <c r="G26" s="42">
        <f t="shared" si="28"/>
        <v>2.5499999999999998E-2</v>
      </c>
      <c r="H26" s="42">
        <v>2.5499999999999998</v>
      </c>
      <c r="I26" s="42">
        <f t="shared" si="29"/>
        <v>883.77</v>
      </c>
      <c r="J26" s="42">
        <f t="shared" si="30"/>
        <v>6.0000000000000001E-3</v>
      </c>
      <c r="K26" s="42">
        <v>0.6</v>
      </c>
      <c r="L26" s="42">
        <f t="shared" si="31"/>
        <v>44.188499999999998</v>
      </c>
      <c r="M26" s="42">
        <f t="shared" si="32"/>
        <v>2.9999999999999997E-4</v>
      </c>
      <c r="N26" s="42">
        <v>0.03</v>
      </c>
      <c r="O26" s="42">
        <f t="shared" si="33"/>
        <v>14.729500000000002</v>
      </c>
      <c r="P26" s="42">
        <f t="shared" si="34"/>
        <v>1E-4</v>
      </c>
      <c r="Q26" s="42">
        <v>0.01</v>
      </c>
      <c r="R26" s="42">
        <f t="shared" si="35"/>
        <v>0</v>
      </c>
      <c r="S26" s="42">
        <f t="shared" si="36"/>
        <v>0</v>
      </c>
      <c r="T26" s="42">
        <v>0</v>
      </c>
      <c r="U26" s="68"/>
      <c r="V26" s="42"/>
      <c r="W26" s="42"/>
      <c r="X26" s="42"/>
      <c r="Y26" s="42"/>
      <c r="Z26" s="42"/>
      <c r="AA26" s="42"/>
      <c r="AB26" s="42"/>
      <c r="AC26" s="55" t="s">
        <v>58</v>
      </c>
      <c r="AD26" s="42">
        <f t="shared" si="11"/>
        <v>1753</v>
      </c>
      <c r="AE26" s="42">
        <f t="shared" si="38"/>
        <v>42.476000000000006</v>
      </c>
      <c r="AF26" s="42">
        <f t="shared" si="39"/>
        <v>7.000000000000001E-4</v>
      </c>
      <c r="AG26" s="42">
        <v>7.0000000000000007E-2</v>
      </c>
      <c r="AH26" s="42">
        <f t="shared" si="40"/>
        <v>1407.7759999999998</v>
      </c>
      <c r="AI26" s="42">
        <f t="shared" si="41"/>
        <v>2.3199999999999998E-2</v>
      </c>
      <c r="AJ26" s="42">
        <v>2.3199999999999998</v>
      </c>
      <c r="AK26" s="42">
        <f t="shared" si="42"/>
        <v>291.26399999999995</v>
      </c>
      <c r="AL26" s="42">
        <f t="shared" si="43"/>
        <v>4.7999999999999996E-3</v>
      </c>
      <c r="AM26" s="42">
        <v>0.48</v>
      </c>
      <c r="AN26" s="79">
        <f t="shared" si="101"/>
        <v>6.0680000000000005</v>
      </c>
      <c r="AO26" s="42">
        <f t="shared" si="102"/>
        <v>1E-4</v>
      </c>
      <c r="AP26" s="42">
        <v>0.01</v>
      </c>
      <c r="AQ26" s="42">
        <f t="shared" si="44"/>
        <v>6.0680000000000005</v>
      </c>
      <c r="AR26" s="42">
        <f t="shared" si="45"/>
        <v>1E-4</v>
      </c>
      <c r="AS26" s="42">
        <v>0.01</v>
      </c>
      <c r="AT26" s="42">
        <f t="shared" si="46"/>
        <v>0</v>
      </c>
      <c r="AU26" s="42">
        <f t="shared" si="47"/>
        <v>0</v>
      </c>
      <c r="AV26" s="42">
        <v>0</v>
      </c>
      <c r="AW26" s="55"/>
      <c r="AX26" s="42"/>
      <c r="AY26" s="42"/>
      <c r="AZ26" s="42"/>
      <c r="BA26" s="42"/>
      <c r="BB26" s="42"/>
      <c r="BC26" s="42"/>
      <c r="BD26" s="42"/>
      <c r="BE26" s="55" t="s">
        <v>31</v>
      </c>
      <c r="BF26" s="42">
        <f t="shared" si="14"/>
        <v>5523</v>
      </c>
      <c r="BG26" s="42">
        <f t="shared" si="49"/>
        <v>269.3664</v>
      </c>
      <c r="BH26" s="42">
        <f t="shared" si="50"/>
        <v>1.1999999999999999E-3</v>
      </c>
      <c r="BI26" s="42">
        <v>0.12</v>
      </c>
      <c r="BJ26" s="42">
        <f t="shared" si="51"/>
        <v>3928.26</v>
      </c>
      <c r="BK26" s="42">
        <f t="shared" si="52"/>
        <v>1.7500000000000002E-2</v>
      </c>
      <c r="BL26" s="42">
        <v>1.75</v>
      </c>
      <c r="BM26" s="42">
        <f t="shared" si="53"/>
        <v>1189.7016000000001</v>
      </c>
      <c r="BN26" s="42">
        <f t="shared" si="54"/>
        <v>5.3E-3</v>
      </c>
      <c r="BO26" s="42">
        <v>0.53</v>
      </c>
      <c r="BP26" s="42">
        <f t="shared" si="55"/>
        <v>67.3416</v>
      </c>
      <c r="BQ26" s="42">
        <f t="shared" si="56"/>
        <v>2.9999999999999997E-4</v>
      </c>
      <c r="BR26" s="42">
        <v>0.03</v>
      </c>
      <c r="BS26" s="42">
        <f t="shared" si="57"/>
        <v>44.894400000000005</v>
      </c>
      <c r="BT26" s="42">
        <f t="shared" si="58"/>
        <v>2.0000000000000001E-4</v>
      </c>
      <c r="BU26" s="42">
        <v>0.02</v>
      </c>
      <c r="BV26" s="42">
        <f t="shared" si="59"/>
        <v>0</v>
      </c>
      <c r="BW26" s="42">
        <f t="shared" si="60"/>
        <v>0</v>
      </c>
      <c r="BX26" s="42">
        <v>0</v>
      </c>
      <c r="BY26" s="55"/>
      <c r="BZ26" s="42"/>
      <c r="CA26" s="42"/>
      <c r="CB26" s="42"/>
      <c r="CC26" s="42"/>
      <c r="CD26" s="42"/>
      <c r="CE26" s="42"/>
      <c r="CF26" s="42"/>
      <c r="CG26" s="55" t="s">
        <v>31</v>
      </c>
      <c r="CH26" s="42">
        <f t="shared" si="17"/>
        <v>3177</v>
      </c>
      <c r="CI26" s="42">
        <f t="shared" si="62"/>
        <v>84.485600000000005</v>
      </c>
      <c r="CJ26" s="42">
        <f t="shared" si="63"/>
        <v>8.0000000000000004E-4</v>
      </c>
      <c r="CK26" s="42">
        <v>0.08</v>
      </c>
      <c r="CL26" s="42">
        <f t="shared" si="64"/>
        <v>2154.3828000000003</v>
      </c>
      <c r="CM26" s="42">
        <f t="shared" si="65"/>
        <v>2.0400000000000001E-2</v>
      </c>
      <c r="CN26" s="42">
        <v>2.04</v>
      </c>
      <c r="CO26" s="42">
        <f t="shared" si="66"/>
        <v>813.1739</v>
      </c>
      <c r="CP26" s="42">
        <f t="shared" si="67"/>
        <v>7.7000000000000002E-3</v>
      </c>
      <c r="CQ26" s="42">
        <v>0.77</v>
      </c>
      <c r="CR26" s="42">
        <f t="shared" si="68"/>
        <v>84.485600000000005</v>
      </c>
      <c r="CS26" s="42">
        <f t="shared" si="69"/>
        <v>8.0000000000000004E-4</v>
      </c>
      <c r="CT26" s="42">
        <v>0.08</v>
      </c>
      <c r="CU26" s="42">
        <f t="shared" si="70"/>
        <v>42.242800000000003</v>
      </c>
      <c r="CV26" s="42">
        <f t="shared" si="71"/>
        <v>4.0000000000000002E-4</v>
      </c>
      <c r="CW26" s="42">
        <v>0.04</v>
      </c>
      <c r="CX26" s="42">
        <f t="shared" si="72"/>
        <v>0</v>
      </c>
      <c r="CY26" s="42">
        <f t="shared" si="73"/>
        <v>0</v>
      </c>
      <c r="CZ26" s="42">
        <v>0</v>
      </c>
      <c r="DA26" s="55"/>
      <c r="DB26" s="42"/>
      <c r="DC26" s="42"/>
      <c r="DD26" s="42"/>
      <c r="DE26" s="42"/>
      <c r="DF26" s="42"/>
      <c r="DG26" s="42"/>
      <c r="DH26" s="42"/>
      <c r="DI26" s="55" t="s">
        <v>31</v>
      </c>
      <c r="DJ26" s="40">
        <f t="shared" si="20"/>
        <v>2931</v>
      </c>
      <c r="DK26" s="40">
        <f t="shared" si="75"/>
        <v>65.5458</v>
      </c>
      <c r="DL26" s="40">
        <f t="shared" si="76"/>
        <v>5.9999999999999995E-4</v>
      </c>
      <c r="DM26" s="40">
        <v>0.06</v>
      </c>
      <c r="DN26" s="40">
        <f t="shared" si="77"/>
        <v>2195.7842999999998</v>
      </c>
      <c r="DO26" s="40">
        <f t="shared" si="78"/>
        <v>2.0099999999999996E-2</v>
      </c>
      <c r="DP26" s="40">
        <v>2.0099999999999998</v>
      </c>
      <c r="DQ26" s="40">
        <f t="shared" si="79"/>
        <v>633.60939999999994</v>
      </c>
      <c r="DR26" s="40">
        <f t="shared" si="80"/>
        <v>5.7999999999999996E-3</v>
      </c>
      <c r="DS26" s="40">
        <v>0.57999999999999996</v>
      </c>
      <c r="DT26" s="40">
        <f t="shared" si="81"/>
        <v>21.848600000000001</v>
      </c>
      <c r="DU26" s="40">
        <f t="shared" si="82"/>
        <v>2.0000000000000001E-4</v>
      </c>
      <c r="DV26" s="40">
        <v>0.02</v>
      </c>
      <c r="DW26" s="40">
        <f t="shared" si="83"/>
        <v>10.924300000000001</v>
      </c>
      <c r="DX26" s="40">
        <f t="shared" si="84"/>
        <v>1E-4</v>
      </c>
      <c r="DY26" s="40">
        <v>0.01</v>
      </c>
      <c r="DZ26" s="40">
        <f t="shared" si="85"/>
        <v>0</v>
      </c>
      <c r="EA26" s="40">
        <f t="shared" si="86"/>
        <v>0</v>
      </c>
      <c r="EB26" s="40">
        <v>0</v>
      </c>
      <c r="EC26" s="55"/>
      <c r="EK26" s="55" t="s">
        <v>31</v>
      </c>
      <c r="EL26" s="42">
        <f t="shared" si="23"/>
        <v>3149</v>
      </c>
      <c r="EM26" s="42">
        <f t="shared" si="88"/>
        <v>94.198999999999998</v>
      </c>
      <c r="EN26" s="42">
        <f t="shared" si="89"/>
        <v>1E-3</v>
      </c>
      <c r="EO26" s="42">
        <v>0.1</v>
      </c>
      <c r="EP26" s="42">
        <f t="shared" si="90"/>
        <v>2354.9749999999999</v>
      </c>
      <c r="EQ26" s="42">
        <f t="shared" si="91"/>
        <v>2.5000000000000001E-2</v>
      </c>
      <c r="ER26" s="42">
        <v>2.5</v>
      </c>
      <c r="ES26" s="42">
        <f t="shared" si="92"/>
        <v>659.39299999999992</v>
      </c>
      <c r="ET26" s="42">
        <f t="shared" si="93"/>
        <v>6.9999999999999993E-3</v>
      </c>
      <c r="EU26" s="42">
        <v>0.7</v>
      </c>
      <c r="EV26" s="42">
        <f t="shared" si="94"/>
        <v>18.8398</v>
      </c>
      <c r="EW26" s="42">
        <f t="shared" si="95"/>
        <v>2.0000000000000001E-4</v>
      </c>
      <c r="EX26" s="42">
        <v>0.02</v>
      </c>
      <c r="EY26" s="42">
        <f t="shared" si="96"/>
        <v>9.4199000000000002</v>
      </c>
      <c r="EZ26" s="42">
        <f t="shared" si="97"/>
        <v>1E-4</v>
      </c>
      <c r="FA26" s="42">
        <v>0.01</v>
      </c>
      <c r="FB26" s="42">
        <f t="shared" si="98"/>
        <v>9.4199000000000002</v>
      </c>
      <c r="FC26" s="42">
        <f t="shared" si="99"/>
        <v>1E-4</v>
      </c>
      <c r="FD26" s="42">
        <v>0.01</v>
      </c>
      <c r="FE26" s="55"/>
      <c r="FF26" s="42"/>
      <c r="FG26" s="42"/>
      <c r="FH26" s="42"/>
      <c r="FI26" s="42"/>
      <c r="FJ26" s="42"/>
      <c r="FK26" s="42"/>
      <c r="FL26" s="42"/>
    </row>
    <row r="27" spans="1:168" ht="12" customHeight="1" x14ac:dyDescent="0.2">
      <c r="A27" s="55" t="s">
        <v>59</v>
      </c>
      <c r="B27" s="42">
        <f t="shared" si="7"/>
        <v>4020</v>
      </c>
      <c r="C27" s="40">
        <f t="shared" si="8"/>
        <v>265.13099999999997</v>
      </c>
      <c r="D27" s="42">
        <f t="shared" si="26"/>
        <v>1.8E-3</v>
      </c>
      <c r="E27" s="42">
        <v>0.18</v>
      </c>
      <c r="F27" s="42">
        <f t="shared" si="27"/>
        <v>2813.3344999999999</v>
      </c>
      <c r="G27" s="42">
        <f t="shared" si="28"/>
        <v>1.9099999999999999E-2</v>
      </c>
      <c r="H27" s="42">
        <v>1.91</v>
      </c>
      <c r="I27" s="42">
        <f t="shared" si="29"/>
        <v>883.77</v>
      </c>
      <c r="J27" s="42">
        <f t="shared" si="30"/>
        <v>6.0000000000000001E-3</v>
      </c>
      <c r="K27" s="42">
        <v>0.6</v>
      </c>
      <c r="L27" s="42">
        <f t="shared" si="31"/>
        <v>29.459000000000003</v>
      </c>
      <c r="M27" s="42">
        <f t="shared" si="32"/>
        <v>2.0000000000000001E-4</v>
      </c>
      <c r="N27" s="42">
        <v>0.02</v>
      </c>
      <c r="O27" s="42">
        <f t="shared" si="33"/>
        <v>14.729500000000002</v>
      </c>
      <c r="P27" s="42">
        <f t="shared" si="34"/>
        <v>1E-4</v>
      </c>
      <c r="Q27" s="42">
        <v>0.01</v>
      </c>
      <c r="R27" s="42">
        <f t="shared" si="35"/>
        <v>0</v>
      </c>
      <c r="S27" s="42">
        <f t="shared" si="36"/>
        <v>0</v>
      </c>
      <c r="T27" s="42">
        <v>0</v>
      </c>
      <c r="U27" s="68"/>
      <c r="V27" s="42"/>
      <c r="W27" s="42"/>
      <c r="X27" s="42"/>
      <c r="Y27" s="42"/>
      <c r="Z27" s="42"/>
      <c r="AA27" s="42"/>
      <c r="AB27" s="42"/>
      <c r="AC27" s="55" t="s">
        <v>59</v>
      </c>
      <c r="AD27" s="42">
        <f t="shared" si="11"/>
        <v>1172</v>
      </c>
      <c r="AE27" s="42">
        <f t="shared" si="38"/>
        <v>36.407999999999994</v>
      </c>
      <c r="AF27" s="42">
        <f t="shared" si="39"/>
        <v>5.9999999999999995E-4</v>
      </c>
      <c r="AG27" s="42">
        <v>0.06</v>
      </c>
      <c r="AH27" s="42">
        <f t="shared" si="40"/>
        <v>849.51999999999987</v>
      </c>
      <c r="AI27" s="42">
        <f t="shared" si="41"/>
        <v>1.3999999999999999E-2</v>
      </c>
      <c r="AJ27" s="42">
        <v>1.4</v>
      </c>
      <c r="AK27" s="42">
        <f t="shared" si="42"/>
        <v>279.12799999999999</v>
      </c>
      <c r="AL27" s="42">
        <f t="shared" si="43"/>
        <v>4.5999999999999999E-3</v>
      </c>
      <c r="AM27" s="42">
        <v>0.46</v>
      </c>
      <c r="AN27" s="79">
        <f t="shared" si="101"/>
        <v>6.0680000000000005</v>
      </c>
      <c r="AO27" s="42">
        <f t="shared" si="102"/>
        <v>1E-4</v>
      </c>
      <c r="AP27" s="42">
        <v>0.01</v>
      </c>
      <c r="AQ27" s="42">
        <f t="shared" si="44"/>
        <v>6.0680000000000005</v>
      </c>
      <c r="AR27" s="42">
        <f t="shared" si="45"/>
        <v>1E-4</v>
      </c>
      <c r="AS27" s="42">
        <v>0.01</v>
      </c>
      <c r="AT27" s="42">
        <f t="shared" si="46"/>
        <v>0</v>
      </c>
      <c r="AU27" s="42">
        <f t="shared" si="47"/>
        <v>0</v>
      </c>
      <c r="AV27" s="42">
        <v>0</v>
      </c>
      <c r="AW27" s="55"/>
      <c r="AX27" s="42"/>
      <c r="AY27" s="42"/>
      <c r="AZ27" s="42"/>
      <c r="BA27" s="42"/>
      <c r="BB27" s="42"/>
      <c r="BC27" s="42"/>
      <c r="BD27" s="42"/>
      <c r="BE27" s="55" t="s">
        <v>32</v>
      </c>
      <c r="BF27" s="42">
        <f t="shared" si="14"/>
        <v>3641</v>
      </c>
      <c r="BG27" s="42">
        <f t="shared" si="49"/>
        <v>157.13040000000001</v>
      </c>
      <c r="BH27" s="42">
        <f t="shared" si="50"/>
        <v>7.000000000000001E-4</v>
      </c>
      <c r="BI27" s="42">
        <v>7.0000000000000007E-2</v>
      </c>
      <c r="BJ27" s="42">
        <f t="shared" si="51"/>
        <v>2379.4032000000002</v>
      </c>
      <c r="BK27" s="42">
        <f t="shared" si="52"/>
        <v>1.06E-2</v>
      </c>
      <c r="BL27" s="42">
        <v>1.06</v>
      </c>
      <c r="BM27" s="42">
        <f t="shared" si="53"/>
        <v>1010.1240000000001</v>
      </c>
      <c r="BN27" s="42">
        <f t="shared" si="54"/>
        <v>4.5000000000000005E-3</v>
      </c>
      <c r="BO27" s="42">
        <v>0.45</v>
      </c>
      <c r="BP27" s="42">
        <f t="shared" si="55"/>
        <v>44.894400000000005</v>
      </c>
      <c r="BQ27" s="42">
        <f t="shared" si="56"/>
        <v>2.0000000000000001E-4</v>
      </c>
      <c r="BR27" s="42">
        <v>0.02</v>
      </c>
      <c r="BS27" s="42">
        <f t="shared" si="57"/>
        <v>22.447200000000002</v>
      </c>
      <c r="BT27" s="42">
        <f t="shared" si="58"/>
        <v>1E-4</v>
      </c>
      <c r="BU27" s="42">
        <v>0.01</v>
      </c>
      <c r="BV27" s="42">
        <f t="shared" si="59"/>
        <v>0</v>
      </c>
      <c r="BW27" s="42">
        <f t="shared" si="60"/>
        <v>0</v>
      </c>
      <c r="BX27" s="42">
        <v>0</v>
      </c>
      <c r="BY27" s="55"/>
      <c r="BZ27" s="42"/>
      <c r="CA27" s="42"/>
      <c r="CB27" s="42"/>
      <c r="CC27" s="42"/>
      <c r="CD27" s="42"/>
      <c r="CE27" s="42"/>
      <c r="CF27" s="42"/>
      <c r="CG27" s="55" t="s">
        <v>32</v>
      </c>
      <c r="CH27" s="42">
        <f t="shared" si="17"/>
        <v>2663</v>
      </c>
      <c r="CI27" s="42">
        <f t="shared" si="62"/>
        <v>63.364199999999997</v>
      </c>
      <c r="CJ27" s="42">
        <f t="shared" si="63"/>
        <v>5.9999999999999995E-4</v>
      </c>
      <c r="CK27" s="42">
        <v>0.06</v>
      </c>
      <c r="CL27" s="42">
        <f t="shared" si="64"/>
        <v>1679.1513</v>
      </c>
      <c r="CM27" s="42">
        <f t="shared" si="65"/>
        <v>1.5900000000000001E-2</v>
      </c>
      <c r="CN27" s="42">
        <v>1.59</v>
      </c>
      <c r="CO27" s="42">
        <f t="shared" si="66"/>
        <v>823.7346</v>
      </c>
      <c r="CP27" s="42">
        <f t="shared" si="67"/>
        <v>7.8000000000000005E-3</v>
      </c>
      <c r="CQ27" s="42">
        <v>0.78</v>
      </c>
      <c r="CR27" s="42">
        <f t="shared" si="68"/>
        <v>52.8035</v>
      </c>
      <c r="CS27" s="42">
        <f t="shared" si="69"/>
        <v>5.0000000000000001E-4</v>
      </c>
      <c r="CT27" s="42">
        <v>0.05</v>
      </c>
      <c r="CU27" s="42">
        <f t="shared" si="70"/>
        <v>42.242800000000003</v>
      </c>
      <c r="CV27" s="42">
        <f t="shared" si="71"/>
        <v>4.0000000000000002E-4</v>
      </c>
      <c r="CW27" s="42">
        <v>0.04</v>
      </c>
      <c r="CX27" s="42">
        <f t="shared" si="72"/>
        <v>0</v>
      </c>
      <c r="CY27" s="42">
        <f t="shared" si="73"/>
        <v>0</v>
      </c>
      <c r="CZ27" s="42">
        <v>0</v>
      </c>
      <c r="DA27" s="55"/>
      <c r="DB27" s="42"/>
      <c r="DC27" s="42"/>
      <c r="DD27" s="42"/>
      <c r="DE27" s="42"/>
      <c r="DF27" s="42"/>
      <c r="DG27" s="42"/>
      <c r="DH27" s="42"/>
      <c r="DI27" s="55" t="s">
        <v>32</v>
      </c>
      <c r="DJ27" s="40">
        <f t="shared" si="20"/>
        <v>2280</v>
      </c>
      <c r="DK27" s="40">
        <f t="shared" si="75"/>
        <v>54.621500000000005</v>
      </c>
      <c r="DL27" s="40">
        <f t="shared" si="76"/>
        <v>5.0000000000000001E-4</v>
      </c>
      <c r="DM27" s="40">
        <v>0.05</v>
      </c>
      <c r="DN27" s="40">
        <f t="shared" si="77"/>
        <v>1594.9477999999999</v>
      </c>
      <c r="DO27" s="40">
        <f t="shared" si="78"/>
        <v>1.46E-2</v>
      </c>
      <c r="DP27" s="40">
        <v>1.46</v>
      </c>
      <c r="DQ27" s="40">
        <f t="shared" si="79"/>
        <v>600.83650000000011</v>
      </c>
      <c r="DR27" s="40">
        <f t="shared" si="80"/>
        <v>5.5000000000000005E-3</v>
      </c>
      <c r="DS27" s="40">
        <v>0.55000000000000004</v>
      </c>
      <c r="DT27" s="40">
        <f t="shared" si="81"/>
        <v>21.848600000000001</v>
      </c>
      <c r="DU27" s="40">
        <f t="shared" si="82"/>
        <v>2.0000000000000001E-4</v>
      </c>
      <c r="DV27" s="40">
        <v>0.02</v>
      </c>
      <c r="DW27" s="40">
        <f t="shared" si="83"/>
        <v>10.924300000000001</v>
      </c>
      <c r="DX27" s="40">
        <f t="shared" si="84"/>
        <v>1E-4</v>
      </c>
      <c r="DY27" s="40">
        <v>0.01</v>
      </c>
      <c r="DZ27" s="40">
        <f t="shared" si="85"/>
        <v>0</v>
      </c>
      <c r="EA27" s="40">
        <f t="shared" si="86"/>
        <v>0</v>
      </c>
      <c r="EB27" s="40">
        <v>0</v>
      </c>
      <c r="EC27" s="55"/>
      <c r="EK27" s="55" t="s">
        <v>32</v>
      </c>
      <c r="EL27" s="42">
        <f t="shared" si="23"/>
        <v>2578</v>
      </c>
      <c r="EM27" s="42">
        <f t="shared" si="88"/>
        <v>47.099499999999999</v>
      </c>
      <c r="EN27" s="42">
        <f t="shared" si="89"/>
        <v>5.0000000000000001E-4</v>
      </c>
      <c r="EO27" s="42">
        <v>0.05</v>
      </c>
      <c r="EP27" s="42">
        <f t="shared" si="90"/>
        <v>1780.3611000000001</v>
      </c>
      <c r="EQ27" s="42">
        <f t="shared" si="91"/>
        <v>1.89E-2</v>
      </c>
      <c r="ER27" s="42">
        <v>1.89</v>
      </c>
      <c r="ES27" s="42">
        <f t="shared" si="92"/>
        <v>706.49249999999995</v>
      </c>
      <c r="ET27" s="42">
        <f t="shared" si="93"/>
        <v>7.4999999999999997E-3</v>
      </c>
      <c r="EU27" s="42">
        <v>0.75</v>
      </c>
      <c r="EV27" s="42">
        <f t="shared" si="94"/>
        <v>28.259699999999999</v>
      </c>
      <c r="EW27" s="42">
        <f t="shared" si="95"/>
        <v>2.9999999999999997E-4</v>
      </c>
      <c r="EX27" s="42">
        <v>0.03</v>
      </c>
      <c r="EY27" s="42">
        <f t="shared" si="96"/>
        <v>9.4199000000000002</v>
      </c>
      <c r="EZ27" s="42">
        <f t="shared" si="97"/>
        <v>1E-4</v>
      </c>
      <c r="FA27" s="42">
        <v>0.01</v>
      </c>
      <c r="FB27" s="42">
        <f t="shared" si="98"/>
        <v>9.4199000000000002</v>
      </c>
      <c r="FC27" s="42">
        <f t="shared" si="99"/>
        <v>1E-4</v>
      </c>
      <c r="FD27" s="42">
        <v>0.01</v>
      </c>
      <c r="FE27" s="55"/>
      <c r="FF27" s="42"/>
      <c r="FG27" s="42"/>
      <c r="FH27" s="42"/>
      <c r="FI27" s="42"/>
      <c r="FJ27" s="42"/>
      <c r="FK27" s="42"/>
      <c r="FL27" s="42"/>
    </row>
    <row r="28" spans="1:168" ht="12" customHeight="1" x14ac:dyDescent="0.2">
      <c r="A28" s="55" t="s">
        <v>60</v>
      </c>
      <c r="B28" s="42">
        <f t="shared" si="7"/>
        <v>3241</v>
      </c>
      <c r="C28" s="40">
        <f t="shared" si="8"/>
        <v>250.40150000000003</v>
      </c>
      <c r="D28" s="42">
        <f t="shared" si="26"/>
        <v>1.7000000000000001E-3</v>
      </c>
      <c r="E28" s="42">
        <v>0.17</v>
      </c>
      <c r="F28" s="42">
        <f t="shared" si="27"/>
        <v>2017.9415000000001</v>
      </c>
      <c r="G28" s="42">
        <f t="shared" si="28"/>
        <v>1.37E-2</v>
      </c>
      <c r="H28" s="42">
        <v>1.37</v>
      </c>
      <c r="I28" s="42">
        <f t="shared" si="29"/>
        <v>942.6880000000001</v>
      </c>
      <c r="J28" s="42">
        <f t="shared" si="30"/>
        <v>6.4000000000000003E-3</v>
      </c>
      <c r="K28" s="42">
        <v>0.64</v>
      </c>
      <c r="L28" s="42">
        <f t="shared" si="31"/>
        <v>14.729500000000002</v>
      </c>
      <c r="M28" s="42">
        <f t="shared" si="32"/>
        <v>1E-4</v>
      </c>
      <c r="N28" s="42">
        <v>0.01</v>
      </c>
      <c r="O28" s="42">
        <f t="shared" si="33"/>
        <v>14.729500000000002</v>
      </c>
      <c r="P28" s="42">
        <f t="shared" si="34"/>
        <v>1E-4</v>
      </c>
      <c r="Q28" s="42">
        <v>0.01</v>
      </c>
      <c r="R28" s="42">
        <f t="shared" si="35"/>
        <v>0</v>
      </c>
      <c r="S28" s="42">
        <f t="shared" si="36"/>
        <v>0</v>
      </c>
      <c r="T28" s="42">
        <v>0</v>
      </c>
      <c r="U28" s="68"/>
      <c r="V28" s="42"/>
      <c r="W28" s="42"/>
      <c r="X28" s="42"/>
      <c r="Y28" s="42"/>
      <c r="Z28" s="42"/>
      <c r="AA28" s="42"/>
      <c r="AB28" s="42"/>
      <c r="AC28" s="55" t="s">
        <v>60</v>
      </c>
      <c r="AD28" s="42">
        <f t="shared" si="11"/>
        <v>780</v>
      </c>
      <c r="AE28" s="42">
        <f t="shared" si="38"/>
        <v>18.203999999999997</v>
      </c>
      <c r="AF28" s="42">
        <f t="shared" si="39"/>
        <v>2.9999999999999997E-4</v>
      </c>
      <c r="AG28" s="42">
        <v>0.03</v>
      </c>
      <c r="AH28" s="42">
        <f t="shared" si="40"/>
        <v>564.32400000000007</v>
      </c>
      <c r="AI28" s="42">
        <f t="shared" si="41"/>
        <v>9.300000000000001E-3</v>
      </c>
      <c r="AJ28" s="42">
        <v>0.93</v>
      </c>
      <c r="AK28" s="42">
        <f t="shared" si="42"/>
        <v>188.108</v>
      </c>
      <c r="AL28" s="42">
        <f t="shared" si="43"/>
        <v>3.0999999999999999E-3</v>
      </c>
      <c r="AM28" s="42">
        <v>0.31</v>
      </c>
      <c r="AN28" s="42">
        <f>AP28/100</f>
        <v>0</v>
      </c>
      <c r="AO28" s="42">
        <f>AQ28/100</f>
        <v>0</v>
      </c>
      <c r="AP28" s="42">
        <v>0</v>
      </c>
      <c r="AQ28" s="42">
        <f t="shared" si="44"/>
        <v>0</v>
      </c>
      <c r="AR28" s="42">
        <f t="shared" si="45"/>
        <v>0</v>
      </c>
      <c r="AS28" s="42">
        <v>0</v>
      </c>
      <c r="AT28" s="42">
        <f t="shared" si="46"/>
        <v>6.0680000000000005</v>
      </c>
      <c r="AU28" s="42">
        <f t="shared" si="47"/>
        <v>1E-4</v>
      </c>
      <c r="AV28" s="42">
        <v>0.01</v>
      </c>
      <c r="AW28" s="55"/>
      <c r="AX28" s="42"/>
      <c r="AY28" s="42"/>
      <c r="AZ28" s="42"/>
      <c r="BA28" s="42"/>
      <c r="BB28" s="42"/>
      <c r="BC28" s="42"/>
      <c r="BD28" s="42"/>
      <c r="BE28" s="55" t="s">
        <v>33</v>
      </c>
      <c r="BF28" s="42">
        <f t="shared" si="14"/>
        <v>2578</v>
      </c>
      <c r="BG28" s="42">
        <f t="shared" si="49"/>
        <v>89.788800000000009</v>
      </c>
      <c r="BH28" s="42">
        <f t="shared" si="50"/>
        <v>4.0000000000000002E-4</v>
      </c>
      <c r="BI28" s="42">
        <v>0.04</v>
      </c>
      <c r="BJ28" s="42">
        <f t="shared" si="51"/>
        <v>1481.5152</v>
      </c>
      <c r="BK28" s="42">
        <f t="shared" si="52"/>
        <v>6.6E-3</v>
      </c>
      <c r="BL28" s="42">
        <v>0.66</v>
      </c>
      <c r="BM28" s="42">
        <f t="shared" si="53"/>
        <v>920.33519999999987</v>
      </c>
      <c r="BN28" s="42">
        <f t="shared" si="54"/>
        <v>4.0999999999999995E-3</v>
      </c>
      <c r="BO28" s="42">
        <v>0.41</v>
      </c>
      <c r="BP28" s="42">
        <f t="shared" si="55"/>
        <v>44.894400000000005</v>
      </c>
      <c r="BQ28" s="42">
        <f t="shared" si="56"/>
        <v>2.0000000000000001E-4</v>
      </c>
      <c r="BR28" s="42">
        <v>0.02</v>
      </c>
      <c r="BS28" s="42">
        <f t="shared" si="57"/>
        <v>22.447200000000002</v>
      </c>
      <c r="BT28" s="42">
        <f t="shared" si="58"/>
        <v>1E-4</v>
      </c>
      <c r="BU28" s="42">
        <v>0.01</v>
      </c>
      <c r="BV28" s="42">
        <f t="shared" si="59"/>
        <v>0</v>
      </c>
      <c r="BW28" s="42">
        <f t="shared" si="60"/>
        <v>0</v>
      </c>
      <c r="BX28" s="42">
        <v>0</v>
      </c>
      <c r="BY28" s="41"/>
      <c r="BZ28" s="42"/>
      <c r="CA28" s="42"/>
      <c r="CB28" s="42"/>
      <c r="CC28" s="42"/>
      <c r="CD28" s="42"/>
      <c r="CE28" s="42"/>
      <c r="CF28" s="42"/>
      <c r="CG28" s="55" t="s">
        <v>33</v>
      </c>
      <c r="CH28" s="42">
        <f t="shared" si="17"/>
        <v>1686</v>
      </c>
      <c r="CI28" s="42">
        <f t="shared" si="62"/>
        <v>42.242800000000003</v>
      </c>
      <c r="CJ28" s="42">
        <f t="shared" si="63"/>
        <v>4.0000000000000002E-4</v>
      </c>
      <c r="CK28" s="42">
        <v>0.04</v>
      </c>
      <c r="CL28" s="42">
        <f t="shared" si="64"/>
        <v>844.85599999999999</v>
      </c>
      <c r="CM28" s="42">
        <f t="shared" si="65"/>
        <v>8.0000000000000002E-3</v>
      </c>
      <c r="CN28" s="42">
        <v>0.8</v>
      </c>
      <c r="CO28" s="42">
        <f t="shared" si="66"/>
        <v>728.68830000000003</v>
      </c>
      <c r="CP28" s="42">
        <f t="shared" si="67"/>
        <v>6.8999999999999999E-3</v>
      </c>
      <c r="CQ28" s="42">
        <v>0.69</v>
      </c>
      <c r="CR28" s="42">
        <f t="shared" si="68"/>
        <v>42.242800000000003</v>
      </c>
      <c r="CS28" s="42">
        <f t="shared" si="69"/>
        <v>4.0000000000000002E-4</v>
      </c>
      <c r="CT28" s="42">
        <v>0.04</v>
      </c>
      <c r="CU28" s="42">
        <f t="shared" si="70"/>
        <v>21.121400000000001</v>
      </c>
      <c r="CV28" s="42">
        <f t="shared" si="71"/>
        <v>2.0000000000000001E-4</v>
      </c>
      <c r="CW28" s="42">
        <v>0.02</v>
      </c>
      <c r="CX28" s="42">
        <f t="shared" si="72"/>
        <v>0</v>
      </c>
      <c r="CY28" s="42">
        <f t="shared" si="73"/>
        <v>0</v>
      </c>
      <c r="CZ28" s="42">
        <v>0</v>
      </c>
      <c r="DA28" s="55"/>
      <c r="DB28" s="42"/>
      <c r="DC28" s="42"/>
      <c r="DD28" s="42"/>
      <c r="DE28" s="42"/>
      <c r="DF28" s="42"/>
      <c r="DG28" s="42"/>
      <c r="DH28" s="42"/>
      <c r="DI28" s="55" t="s">
        <v>33</v>
      </c>
      <c r="DJ28" s="40">
        <f t="shared" si="20"/>
        <v>1396</v>
      </c>
      <c r="DK28" s="40">
        <f t="shared" si="75"/>
        <v>32.7729</v>
      </c>
      <c r="DL28" s="40">
        <f t="shared" si="76"/>
        <v>2.9999999999999997E-4</v>
      </c>
      <c r="DM28" s="40">
        <v>0.03</v>
      </c>
      <c r="DN28" s="40">
        <f t="shared" si="77"/>
        <v>873.94400000000007</v>
      </c>
      <c r="DO28" s="40">
        <f t="shared" si="78"/>
        <v>8.0000000000000002E-3</v>
      </c>
      <c r="DP28" s="40">
        <v>0.8</v>
      </c>
      <c r="DQ28" s="40">
        <f t="shared" si="79"/>
        <v>469.74489999999997</v>
      </c>
      <c r="DR28" s="40">
        <f t="shared" si="80"/>
        <v>4.3E-3</v>
      </c>
      <c r="DS28" s="40">
        <v>0.43</v>
      </c>
      <c r="DT28" s="40">
        <f t="shared" si="81"/>
        <v>10.924300000000001</v>
      </c>
      <c r="DU28" s="40">
        <f t="shared" si="82"/>
        <v>1E-4</v>
      </c>
      <c r="DV28" s="40">
        <v>0.01</v>
      </c>
      <c r="DW28" s="40">
        <f t="shared" si="83"/>
        <v>0</v>
      </c>
      <c r="DX28" s="40">
        <f t="shared" si="84"/>
        <v>0</v>
      </c>
      <c r="DY28" s="40">
        <v>0</v>
      </c>
      <c r="DZ28" s="40">
        <f t="shared" si="85"/>
        <v>0</v>
      </c>
      <c r="EA28" s="40">
        <f t="shared" si="86"/>
        <v>0</v>
      </c>
      <c r="EB28" s="40">
        <v>0</v>
      </c>
      <c r="EC28" s="55"/>
      <c r="EK28" s="55" t="s">
        <v>33</v>
      </c>
      <c r="EL28" s="42">
        <f t="shared" si="23"/>
        <v>1827</v>
      </c>
      <c r="EM28" s="42">
        <f t="shared" si="88"/>
        <v>47.099499999999999</v>
      </c>
      <c r="EN28" s="42">
        <f t="shared" si="89"/>
        <v>5.0000000000000001E-4</v>
      </c>
      <c r="EO28" s="42">
        <v>0.05</v>
      </c>
      <c r="EP28" s="42">
        <f t="shared" si="90"/>
        <v>1083.2884999999999</v>
      </c>
      <c r="EQ28" s="42">
        <f t="shared" si="91"/>
        <v>1.15E-2</v>
      </c>
      <c r="ER28" s="42">
        <v>1.1499999999999999</v>
      </c>
      <c r="ES28" s="42">
        <f t="shared" si="92"/>
        <v>668.81290000000001</v>
      </c>
      <c r="ET28" s="42">
        <f t="shared" si="93"/>
        <v>7.0999999999999995E-3</v>
      </c>
      <c r="EU28" s="42">
        <v>0.71</v>
      </c>
      <c r="EV28" s="42">
        <f t="shared" si="94"/>
        <v>18.8398</v>
      </c>
      <c r="EW28" s="42">
        <f t="shared" si="95"/>
        <v>2.0000000000000001E-4</v>
      </c>
      <c r="EX28" s="42">
        <v>0.02</v>
      </c>
      <c r="EY28" s="42">
        <f t="shared" si="96"/>
        <v>9.4199000000000002</v>
      </c>
      <c r="EZ28" s="42">
        <f t="shared" si="97"/>
        <v>1E-4</v>
      </c>
      <c r="FA28" s="42">
        <v>0.01</v>
      </c>
      <c r="FB28" s="42">
        <f t="shared" si="98"/>
        <v>0</v>
      </c>
      <c r="FC28" s="42">
        <f t="shared" si="99"/>
        <v>0</v>
      </c>
      <c r="FD28" s="42">
        <f>SUM(FD45,FD62)</f>
        <v>0</v>
      </c>
      <c r="FE28" s="55"/>
      <c r="FF28" s="42"/>
      <c r="FG28" s="42"/>
      <c r="FH28" s="42"/>
      <c r="FI28" s="42"/>
      <c r="FJ28" s="42"/>
      <c r="FK28" s="42"/>
      <c r="FL28" s="42"/>
    </row>
    <row r="29" spans="1:168" ht="12" customHeight="1" x14ac:dyDescent="0.2">
      <c r="A29" s="56" t="s">
        <v>61</v>
      </c>
      <c r="B29" s="42">
        <f t="shared" si="7"/>
        <v>4370</v>
      </c>
      <c r="C29" s="40">
        <f t="shared" si="8"/>
        <v>353.50799999999998</v>
      </c>
      <c r="D29" s="42">
        <f t="shared" si="26"/>
        <v>2.3999999999999998E-3</v>
      </c>
      <c r="E29" s="42">
        <v>0.24</v>
      </c>
      <c r="F29" s="42">
        <f t="shared" si="27"/>
        <v>2135.7774999999997</v>
      </c>
      <c r="G29" s="42">
        <f t="shared" si="28"/>
        <v>1.4499999999999999E-2</v>
      </c>
      <c r="H29" s="42">
        <v>1.45</v>
      </c>
      <c r="I29" s="42">
        <f t="shared" si="29"/>
        <v>1841.1875</v>
      </c>
      <c r="J29" s="42">
        <f t="shared" si="30"/>
        <v>1.2500000000000001E-2</v>
      </c>
      <c r="K29" s="42">
        <v>1.25</v>
      </c>
      <c r="L29" s="42">
        <f t="shared" si="31"/>
        <v>14.729500000000002</v>
      </c>
      <c r="M29" s="42">
        <f t="shared" si="32"/>
        <v>1E-4</v>
      </c>
      <c r="N29" s="42">
        <v>0.01</v>
      </c>
      <c r="O29" s="42">
        <f t="shared" si="33"/>
        <v>0</v>
      </c>
      <c r="P29" s="42">
        <f t="shared" si="34"/>
        <v>0</v>
      </c>
      <c r="Q29" s="42">
        <v>0</v>
      </c>
      <c r="R29" s="42">
        <f t="shared" si="35"/>
        <v>0</v>
      </c>
      <c r="S29" s="42">
        <f t="shared" si="36"/>
        <v>0</v>
      </c>
      <c r="T29" s="42">
        <v>0</v>
      </c>
      <c r="U29" s="56"/>
      <c r="V29" s="42"/>
      <c r="W29" s="42"/>
      <c r="X29" s="42"/>
      <c r="Y29" s="42"/>
      <c r="Z29" s="42"/>
      <c r="AA29" s="42"/>
      <c r="AB29" s="42"/>
      <c r="AC29" s="56" t="s">
        <v>61</v>
      </c>
      <c r="AD29" s="42">
        <f t="shared" si="11"/>
        <v>771</v>
      </c>
      <c r="AE29" s="42">
        <f t="shared" si="38"/>
        <v>18.203999999999997</v>
      </c>
      <c r="AF29" s="42">
        <f t="shared" si="39"/>
        <v>2.9999999999999997E-4</v>
      </c>
      <c r="AG29" s="42">
        <v>0.03</v>
      </c>
      <c r="AH29" s="42">
        <f t="shared" si="40"/>
        <v>430.82799999999997</v>
      </c>
      <c r="AI29" s="42">
        <f t="shared" si="41"/>
        <v>7.0999999999999995E-3</v>
      </c>
      <c r="AJ29" s="42">
        <v>0.71</v>
      </c>
      <c r="AK29" s="42">
        <f t="shared" si="42"/>
        <v>315.536</v>
      </c>
      <c r="AL29" s="42">
        <f t="shared" si="43"/>
        <v>5.1999999999999998E-3</v>
      </c>
      <c r="AM29" s="42">
        <v>0.52</v>
      </c>
      <c r="AN29" s="42">
        <f>AP29/100</f>
        <v>0</v>
      </c>
      <c r="AO29" s="42">
        <f>AQ29/100</f>
        <v>0</v>
      </c>
      <c r="AP29" s="42">
        <v>0</v>
      </c>
      <c r="AQ29" s="42">
        <f t="shared" si="44"/>
        <v>0</v>
      </c>
      <c r="AR29" s="42">
        <f t="shared" si="45"/>
        <v>0</v>
      </c>
      <c r="AS29" s="42">
        <v>0</v>
      </c>
      <c r="AT29" s="42">
        <f t="shared" si="46"/>
        <v>0</v>
      </c>
      <c r="AU29" s="42">
        <f t="shared" si="47"/>
        <v>0</v>
      </c>
      <c r="AV29" s="42">
        <v>0</v>
      </c>
      <c r="AW29" s="41"/>
      <c r="AX29" s="42"/>
      <c r="AY29" s="42"/>
      <c r="AZ29" s="42"/>
      <c r="BA29" s="42"/>
      <c r="BB29" s="42"/>
      <c r="BC29" s="42"/>
      <c r="BD29" s="42"/>
      <c r="BE29" s="56" t="s">
        <v>34</v>
      </c>
      <c r="BF29" s="42">
        <f t="shared" si="14"/>
        <v>3040</v>
      </c>
      <c r="BG29" s="42">
        <f t="shared" si="49"/>
        <v>112.236</v>
      </c>
      <c r="BH29" s="42">
        <f t="shared" si="50"/>
        <v>5.0000000000000001E-4</v>
      </c>
      <c r="BI29" s="42">
        <v>0.05</v>
      </c>
      <c r="BJ29" s="42">
        <f t="shared" si="51"/>
        <v>1391.7264</v>
      </c>
      <c r="BK29" s="42">
        <f t="shared" si="52"/>
        <v>6.1999999999999998E-3</v>
      </c>
      <c r="BL29" s="42">
        <v>0.62</v>
      </c>
      <c r="BM29" s="42">
        <f t="shared" si="53"/>
        <v>1481.5152</v>
      </c>
      <c r="BN29" s="42">
        <f t="shared" si="54"/>
        <v>6.6E-3</v>
      </c>
      <c r="BO29" s="42">
        <v>0.66</v>
      </c>
      <c r="BP29" s="42">
        <f t="shared" si="55"/>
        <v>22.447200000000002</v>
      </c>
      <c r="BQ29" s="42">
        <f t="shared" si="56"/>
        <v>1E-4</v>
      </c>
      <c r="BR29" s="42">
        <v>0.01</v>
      </c>
      <c r="BS29" s="42">
        <f t="shared" si="57"/>
        <v>22.447200000000002</v>
      </c>
      <c r="BT29" s="42">
        <f t="shared" si="58"/>
        <v>1E-4</v>
      </c>
      <c r="BU29" s="42">
        <v>0.01</v>
      </c>
      <c r="BV29" s="42">
        <f t="shared" si="59"/>
        <v>0</v>
      </c>
      <c r="BW29" s="42">
        <f t="shared" si="60"/>
        <v>0</v>
      </c>
      <c r="BX29" s="42">
        <v>0</v>
      </c>
      <c r="BY29" s="56"/>
      <c r="BZ29" s="83"/>
      <c r="CA29" s="42"/>
      <c r="CB29" s="42"/>
      <c r="CC29" s="42"/>
      <c r="CD29" s="42"/>
      <c r="CE29" s="42"/>
      <c r="CF29" s="42"/>
      <c r="CG29" s="56" t="s">
        <v>34</v>
      </c>
      <c r="CH29" s="42">
        <f t="shared" si="17"/>
        <v>1502</v>
      </c>
      <c r="CI29" s="42">
        <f t="shared" si="62"/>
        <v>42.242800000000003</v>
      </c>
      <c r="CJ29" s="42">
        <f t="shared" si="63"/>
        <v>4.0000000000000002E-4</v>
      </c>
      <c r="CK29" s="42">
        <v>0.04</v>
      </c>
      <c r="CL29" s="42">
        <f t="shared" si="64"/>
        <v>707.56690000000003</v>
      </c>
      <c r="CM29" s="42">
        <f t="shared" si="65"/>
        <v>6.7000000000000002E-3</v>
      </c>
      <c r="CN29" s="42">
        <v>0.67</v>
      </c>
      <c r="CO29" s="42">
        <f t="shared" si="66"/>
        <v>728.68830000000003</v>
      </c>
      <c r="CP29" s="42">
        <f t="shared" si="67"/>
        <v>6.8999999999999999E-3</v>
      </c>
      <c r="CQ29" s="42">
        <v>0.69</v>
      </c>
      <c r="CR29" s="42">
        <f t="shared" si="68"/>
        <v>31.682099999999998</v>
      </c>
      <c r="CS29" s="42">
        <f t="shared" si="69"/>
        <v>2.9999999999999997E-4</v>
      </c>
      <c r="CT29" s="42">
        <v>0.03</v>
      </c>
      <c r="CU29" s="42">
        <f t="shared" si="70"/>
        <v>0</v>
      </c>
      <c r="CV29" s="42">
        <f t="shared" si="71"/>
        <v>0</v>
      </c>
      <c r="CW29" s="42">
        <v>0</v>
      </c>
      <c r="CX29" s="42">
        <f t="shared" si="72"/>
        <v>0</v>
      </c>
      <c r="CY29" s="42">
        <f t="shared" si="73"/>
        <v>0</v>
      </c>
      <c r="CZ29" s="42">
        <v>0</v>
      </c>
      <c r="DA29" s="50"/>
      <c r="DB29" s="42"/>
      <c r="DC29" s="42"/>
      <c r="DD29" s="42"/>
      <c r="DE29" s="42"/>
      <c r="DF29" s="42"/>
      <c r="DG29" s="42"/>
      <c r="DH29" s="42"/>
      <c r="DI29" s="56" t="s">
        <v>34</v>
      </c>
      <c r="DJ29" s="40">
        <f t="shared" si="20"/>
        <v>1330</v>
      </c>
      <c r="DK29" s="40">
        <f t="shared" si="75"/>
        <v>43.697200000000002</v>
      </c>
      <c r="DL29" s="40">
        <f t="shared" si="76"/>
        <v>4.0000000000000002E-4</v>
      </c>
      <c r="DM29" s="40">
        <v>0.04</v>
      </c>
      <c r="DN29" s="40">
        <f t="shared" si="77"/>
        <v>655.45799999999997</v>
      </c>
      <c r="DO29" s="40">
        <f t="shared" si="78"/>
        <v>6.0000000000000001E-3</v>
      </c>
      <c r="DP29" s="40">
        <v>0.6</v>
      </c>
      <c r="DQ29" s="40">
        <f t="shared" si="79"/>
        <v>622.68509999999992</v>
      </c>
      <c r="DR29" s="40">
        <f t="shared" si="80"/>
        <v>5.6999999999999993E-3</v>
      </c>
      <c r="DS29" s="40">
        <v>0.56999999999999995</v>
      </c>
      <c r="DT29" s="40">
        <f t="shared" si="81"/>
        <v>0</v>
      </c>
      <c r="DU29" s="40">
        <f t="shared" si="82"/>
        <v>0</v>
      </c>
      <c r="DV29" s="40">
        <v>0</v>
      </c>
      <c r="DW29" s="40">
        <f t="shared" si="83"/>
        <v>0</v>
      </c>
      <c r="DX29" s="40">
        <f t="shared" si="84"/>
        <v>0</v>
      </c>
      <c r="DY29" s="40">
        <v>0</v>
      </c>
      <c r="DZ29" s="40">
        <f t="shared" si="85"/>
        <v>0</v>
      </c>
      <c r="EA29" s="40">
        <f t="shared" si="86"/>
        <v>0</v>
      </c>
      <c r="EB29" s="40">
        <v>0</v>
      </c>
      <c r="EC29" s="56"/>
      <c r="EK29" s="56" t="s">
        <v>34</v>
      </c>
      <c r="EL29" s="42">
        <f t="shared" si="23"/>
        <v>2561</v>
      </c>
      <c r="EM29" s="42">
        <f t="shared" si="88"/>
        <v>65.939300000000003</v>
      </c>
      <c r="EN29" s="42">
        <f t="shared" si="89"/>
        <v>7.000000000000001E-4</v>
      </c>
      <c r="EO29" s="42">
        <v>7.0000000000000007E-2</v>
      </c>
      <c r="EP29" s="42">
        <f t="shared" si="90"/>
        <v>1196.3272999999999</v>
      </c>
      <c r="EQ29" s="42">
        <f t="shared" si="91"/>
        <v>1.2699999999999999E-2</v>
      </c>
      <c r="ER29" s="42">
        <v>1.27</v>
      </c>
      <c r="ES29" s="42">
        <f t="shared" si="92"/>
        <v>1262.2666000000002</v>
      </c>
      <c r="ET29" s="42">
        <f t="shared" si="93"/>
        <v>1.34E-2</v>
      </c>
      <c r="EU29" s="42">
        <v>1.34</v>
      </c>
      <c r="EV29" s="42">
        <f t="shared" si="94"/>
        <v>18.8398</v>
      </c>
      <c r="EW29" s="42">
        <f t="shared" si="95"/>
        <v>2.0000000000000001E-4</v>
      </c>
      <c r="EX29" s="42">
        <v>0.02</v>
      </c>
      <c r="EY29" s="42">
        <f t="shared" si="96"/>
        <v>0</v>
      </c>
      <c r="EZ29" s="42">
        <f t="shared" si="97"/>
        <v>0</v>
      </c>
      <c r="FA29" s="42">
        <f>SUM(FA46,FA63)</f>
        <v>0</v>
      </c>
      <c r="FB29" s="42">
        <f t="shared" si="98"/>
        <v>9.4199000000000002</v>
      </c>
      <c r="FC29" s="42">
        <f t="shared" si="99"/>
        <v>1E-4</v>
      </c>
      <c r="FD29" s="42">
        <v>0.01</v>
      </c>
      <c r="FE29" s="56"/>
      <c r="FF29" s="42"/>
      <c r="FG29" s="42"/>
      <c r="FH29" s="42"/>
      <c r="FI29" s="42"/>
      <c r="FJ29" s="42"/>
      <c r="FK29" s="42"/>
      <c r="FL29" s="42"/>
    </row>
    <row r="30" spans="1:168" ht="11.25" customHeight="1" x14ac:dyDescent="0.2">
      <c r="A30" s="44"/>
      <c r="B30" s="42"/>
      <c r="C30" s="46"/>
      <c r="D30" s="46"/>
      <c r="E30" s="46"/>
      <c r="F30" s="46"/>
      <c r="G30" s="42"/>
      <c r="H30" s="46"/>
      <c r="I30" s="46"/>
      <c r="J30" s="42"/>
      <c r="K30" s="46"/>
      <c r="L30" s="42"/>
      <c r="M30" s="42"/>
      <c r="N30" s="46"/>
      <c r="O30" s="42"/>
      <c r="P30" s="42"/>
      <c r="Q30" s="46"/>
      <c r="R30" s="42"/>
      <c r="S30" s="42"/>
      <c r="T30" s="46"/>
      <c r="U30" s="44"/>
      <c r="V30" s="42"/>
      <c r="W30" s="46"/>
      <c r="X30" s="46"/>
      <c r="Y30" s="46"/>
      <c r="Z30" s="46"/>
      <c r="AA30" s="46"/>
      <c r="AB30" s="46"/>
      <c r="AC30" s="44"/>
      <c r="AD30" s="42"/>
      <c r="AE30" s="42"/>
      <c r="AF30" s="42"/>
      <c r="AG30" s="46"/>
      <c r="AH30" s="42"/>
      <c r="AI30" s="42"/>
      <c r="AJ30" s="46"/>
      <c r="AK30" s="42"/>
      <c r="AL30" s="42"/>
      <c r="AM30" s="46"/>
      <c r="AO30" s="42"/>
      <c r="AP30" s="46"/>
      <c r="AQ30" s="42"/>
      <c r="AR30" s="42"/>
      <c r="AS30" s="46"/>
      <c r="AT30" s="42"/>
      <c r="AU30" s="42"/>
      <c r="AV30" s="46"/>
      <c r="AW30" s="44"/>
      <c r="AX30" s="42"/>
      <c r="AY30" s="46"/>
      <c r="AZ30" s="46"/>
      <c r="BA30" s="46"/>
      <c r="BB30" s="46"/>
      <c r="BC30" s="46"/>
      <c r="BD30" s="46"/>
      <c r="BE30" s="44"/>
      <c r="BF30" s="40"/>
      <c r="BG30" s="42"/>
      <c r="BH30" s="42"/>
      <c r="BI30" s="40"/>
      <c r="BJ30" s="42"/>
      <c r="BK30" s="42"/>
      <c r="BL30" s="40"/>
      <c r="BM30" s="42"/>
      <c r="BN30" s="42"/>
      <c r="BO30" s="40"/>
      <c r="BP30" s="42"/>
      <c r="BQ30" s="42"/>
      <c r="BR30" s="40"/>
      <c r="BS30" s="42"/>
      <c r="BT30" s="42"/>
      <c r="BU30" s="40"/>
      <c r="BV30" s="42"/>
      <c r="BW30" s="42"/>
      <c r="BX30" s="40"/>
      <c r="BY30" s="44"/>
      <c r="BZ30" s="40"/>
      <c r="CA30" s="40"/>
      <c r="CB30" s="40"/>
      <c r="CC30" s="40"/>
      <c r="CD30" s="40"/>
      <c r="CE30" s="40"/>
      <c r="CF30" s="40"/>
      <c r="CG30" s="44"/>
      <c r="CI30" s="42"/>
      <c r="CJ30" s="42"/>
      <c r="CL30" s="42"/>
      <c r="CM30" s="42"/>
      <c r="CO30" s="42"/>
      <c r="CP30" s="42"/>
      <c r="CS30" s="42"/>
      <c r="CU30" s="42"/>
      <c r="CV30" s="42"/>
      <c r="CX30" s="42"/>
      <c r="CY30" s="42"/>
      <c r="DA30" s="44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F30" s="42"/>
      <c r="FG30" s="42"/>
      <c r="FH30" s="42"/>
      <c r="FI30" s="42"/>
      <c r="FJ30" s="42"/>
      <c r="FK30" s="42"/>
      <c r="FL30" s="42"/>
    </row>
    <row r="31" spans="1:168" ht="12.75" x14ac:dyDescent="0.2">
      <c r="A31" s="54" t="s">
        <v>62</v>
      </c>
      <c r="B31" s="46">
        <f>SUM(B33:B46)</f>
        <v>74164</v>
      </c>
      <c r="C31" s="46">
        <v>36848</v>
      </c>
      <c r="D31" s="46">
        <f>SUM(C33:C46)</f>
        <v>36853.209000000003</v>
      </c>
      <c r="E31" s="46">
        <v>36848</v>
      </c>
      <c r="F31" s="46">
        <v>34251</v>
      </c>
      <c r="G31" s="42">
        <f>SUM(F33:F46)</f>
        <v>34260.817000000003</v>
      </c>
      <c r="H31" s="46">
        <v>34251</v>
      </c>
      <c r="I31" s="46">
        <v>2091</v>
      </c>
      <c r="J31" s="42">
        <f>SUM(I33:I46)</f>
        <v>2106.3184999999999</v>
      </c>
      <c r="K31" s="46">
        <v>2091</v>
      </c>
      <c r="L31" s="46">
        <v>283</v>
      </c>
      <c r="M31" s="42">
        <f>SUM(L33:L46)</f>
        <v>265.13100000000003</v>
      </c>
      <c r="N31" s="46">
        <v>283</v>
      </c>
      <c r="O31" s="46">
        <v>608</v>
      </c>
      <c r="P31" s="42">
        <f>SUM(O34:O46)</f>
        <v>589.18000000000006</v>
      </c>
      <c r="Q31" s="46">
        <v>608</v>
      </c>
      <c r="R31" s="42">
        <v>83</v>
      </c>
      <c r="S31" s="42">
        <f>SUM(R33:R46)</f>
        <v>58.918000000000006</v>
      </c>
      <c r="T31" s="46">
        <v>83</v>
      </c>
      <c r="U31" s="54" t="s">
        <v>62</v>
      </c>
      <c r="V31" s="46">
        <f>SUM(V33:V41)</f>
        <v>81840</v>
      </c>
      <c r="W31" s="46">
        <f t="shared" ref="W31:AB31" si="115">SUM(W33:W41)</f>
        <v>40197</v>
      </c>
      <c r="X31" s="46">
        <f t="shared" si="115"/>
        <v>36247</v>
      </c>
      <c r="Y31" s="46">
        <f t="shared" si="115"/>
        <v>2402</v>
      </c>
      <c r="Z31" s="46">
        <f t="shared" si="115"/>
        <v>493</v>
      </c>
      <c r="AA31" s="46">
        <f t="shared" si="115"/>
        <v>2084</v>
      </c>
      <c r="AB31" s="46">
        <f t="shared" si="115"/>
        <v>417</v>
      </c>
      <c r="AC31" s="54" t="s">
        <v>62</v>
      </c>
      <c r="AD31" s="46">
        <f>SUM(AD33:AD46)</f>
        <v>31020</v>
      </c>
      <c r="AE31" s="42">
        <v>15025</v>
      </c>
      <c r="AF31" s="42">
        <f>SUM(AE33:AE46)</f>
        <v>15030.436</v>
      </c>
      <c r="AG31" s="46">
        <v>15025</v>
      </c>
      <c r="AH31" s="42">
        <v>15076</v>
      </c>
      <c r="AI31" s="42">
        <f>SUM(AH33:AH46)</f>
        <v>15078.980000000001</v>
      </c>
      <c r="AJ31" s="46">
        <v>15076</v>
      </c>
      <c r="AK31" s="42">
        <v>764</v>
      </c>
      <c r="AL31" s="42">
        <f>SUM(AK33:AK46)</f>
        <v>758.50000000000011</v>
      </c>
      <c r="AM31" s="46">
        <v>764</v>
      </c>
      <c r="AN31" s="79">
        <v>70</v>
      </c>
      <c r="AO31" s="42">
        <f>SUM(AN33:AN46)</f>
        <v>72.816000000000003</v>
      </c>
      <c r="AP31" s="46">
        <v>70</v>
      </c>
      <c r="AQ31" s="42">
        <v>73</v>
      </c>
      <c r="AR31" s="42">
        <f>SUM(AQ33:AQ46)</f>
        <v>66.74799999999999</v>
      </c>
      <c r="AS31" s="46">
        <v>73</v>
      </c>
      <c r="AT31" s="42">
        <v>12</v>
      </c>
      <c r="AU31" s="42">
        <f>SUM(AT33:AT46)</f>
        <v>6.0680000000000005</v>
      </c>
      <c r="AV31" s="46">
        <v>12</v>
      </c>
      <c r="AW31" s="54" t="s">
        <v>62</v>
      </c>
      <c r="AX31" s="46">
        <f>SUM(AX33:AX41)</f>
        <v>36710</v>
      </c>
      <c r="AY31" s="46">
        <f t="shared" ref="AY31:BD31" si="116">SUM(AY33:AY41)</f>
        <v>17530</v>
      </c>
      <c r="AZ31" s="46">
        <f t="shared" si="116"/>
        <v>16943</v>
      </c>
      <c r="BA31" s="46">
        <f t="shared" si="116"/>
        <v>991</v>
      </c>
      <c r="BB31" s="46">
        <f t="shared" si="116"/>
        <v>137</v>
      </c>
      <c r="BC31" s="46">
        <f t="shared" si="116"/>
        <v>853</v>
      </c>
      <c r="BD31" s="46">
        <f t="shared" si="116"/>
        <v>256</v>
      </c>
      <c r="BE31" s="54" t="s">
        <v>35</v>
      </c>
      <c r="BF31" s="12">
        <f>SUM(BF33:BF46)</f>
        <v>115868</v>
      </c>
      <c r="BG31" s="42">
        <v>60762</v>
      </c>
      <c r="BH31" s="42">
        <f>SUM(BG33:BG46)</f>
        <v>60787.017599999999</v>
      </c>
      <c r="BI31" s="12">
        <v>60762</v>
      </c>
      <c r="BJ31" s="42">
        <v>51932</v>
      </c>
      <c r="BK31" s="42">
        <f>SUM(BJ33:BJ46)</f>
        <v>51942.820800000001</v>
      </c>
      <c r="BL31" s="12">
        <v>51932</v>
      </c>
      <c r="BM31" s="42">
        <v>1980</v>
      </c>
      <c r="BN31" s="42">
        <f>SUM(BM33:BM46)</f>
        <v>1975.3535999999999</v>
      </c>
      <c r="BO31" s="12">
        <v>1980</v>
      </c>
      <c r="BP31" s="42">
        <v>470</v>
      </c>
      <c r="BQ31" s="42">
        <f>SUM(BP33:BP46)</f>
        <v>471.39120000000008</v>
      </c>
      <c r="BR31" s="12">
        <v>470</v>
      </c>
      <c r="BS31" s="42">
        <v>538</v>
      </c>
      <c r="BT31" s="42">
        <f>SUM(BS33:BS46)</f>
        <v>538.7328</v>
      </c>
      <c r="BU31" s="12">
        <v>538</v>
      </c>
      <c r="BV31" s="42">
        <v>186</v>
      </c>
      <c r="BW31" s="42">
        <f>SUM(BV33:BV46)</f>
        <v>157.13040000000004</v>
      </c>
      <c r="BX31" s="12">
        <v>186</v>
      </c>
      <c r="BY31" s="54" t="s">
        <v>35</v>
      </c>
      <c r="BZ31" s="46">
        <f>SUM(BZ33:BZ46)</f>
        <v>127159</v>
      </c>
      <c r="CA31" s="46">
        <f t="shared" ref="CA31:CF31" si="117">SUM(CA33:CA46)</f>
        <v>68517</v>
      </c>
      <c r="CB31" s="46">
        <f t="shared" si="117"/>
        <v>53169</v>
      </c>
      <c r="CC31" s="46">
        <f t="shared" si="117"/>
        <v>2381</v>
      </c>
      <c r="CD31" s="46">
        <f t="shared" si="117"/>
        <v>666</v>
      </c>
      <c r="CE31" s="46">
        <f t="shared" si="117"/>
        <v>1545</v>
      </c>
      <c r="CF31" s="46">
        <f t="shared" si="117"/>
        <v>881</v>
      </c>
      <c r="CG31" s="54" t="s">
        <v>35</v>
      </c>
      <c r="CH31" s="12">
        <f>SUM(CH33:CH46)</f>
        <v>53695</v>
      </c>
      <c r="CI31" s="42">
        <v>27500</v>
      </c>
      <c r="CJ31" s="42">
        <f>SUM(CI33:CI46)</f>
        <v>27500.062800000007</v>
      </c>
      <c r="CK31" s="12">
        <v>27500</v>
      </c>
      <c r="CL31" s="42">
        <v>24021</v>
      </c>
      <c r="CM31" s="42">
        <f>SUM(CL33:CL46)</f>
        <v>24025.592500000006</v>
      </c>
      <c r="CN31" s="12">
        <v>24021</v>
      </c>
      <c r="CO31" s="42">
        <v>1391</v>
      </c>
      <c r="CP31" s="42">
        <f>SUM(CO33:CO46)</f>
        <v>1394.0123999999998</v>
      </c>
      <c r="CQ31" s="12">
        <v>1391</v>
      </c>
      <c r="CR31" s="12">
        <v>252</v>
      </c>
      <c r="CS31" s="42">
        <f>SUM(CR33:CR46)</f>
        <v>253.45679999999996</v>
      </c>
      <c r="CT31" s="12">
        <v>252</v>
      </c>
      <c r="CU31" s="42">
        <v>495</v>
      </c>
      <c r="CV31" s="42">
        <f>SUM(CU33:CU46)</f>
        <v>496.35289999999992</v>
      </c>
      <c r="CW31" s="12">
        <v>495</v>
      </c>
      <c r="CX31" s="42">
        <v>36</v>
      </c>
      <c r="CY31" s="42">
        <f>SUM(CX33:CX46)</f>
        <v>21.121400000000001</v>
      </c>
      <c r="CZ31" s="12">
        <v>36</v>
      </c>
      <c r="DA31" s="54" t="s">
        <v>35</v>
      </c>
      <c r="DB31" s="46">
        <f>SUM(DB33:DB46)</f>
        <v>60008</v>
      </c>
      <c r="DC31" s="46">
        <f t="shared" ref="DC31:DH31" si="118">SUM(DC33:DC46)</f>
        <v>31556</v>
      </c>
      <c r="DD31" s="46">
        <f t="shared" si="118"/>
        <v>24897</v>
      </c>
      <c r="DE31" s="46">
        <f t="shared" si="118"/>
        <v>1545</v>
      </c>
      <c r="DF31" s="46">
        <f t="shared" si="118"/>
        <v>462</v>
      </c>
      <c r="DG31" s="46">
        <f t="shared" si="118"/>
        <v>1217</v>
      </c>
      <c r="DH31" s="46">
        <f t="shared" si="118"/>
        <v>331</v>
      </c>
      <c r="DI31" s="54" t="s">
        <v>35</v>
      </c>
      <c r="DJ31" s="12">
        <f>SUM(DJ33:DJ46)</f>
        <v>55652</v>
      </c>
      <c r="DK31" s="40">
        <v>27681</v>
      </c>
      <c r="DL31" s="40">
        <f>SUM(DK33:DK46)</f>
        <v>27682.176200000002</v>
      </c>
      <c r="DM31" s="12">
        <v>27681</v>
      </c>
      <c r="DN31" s="40">
        <v>26110</v>
      </c>
      <c r="DO31" s="40">
        <f>SUM(DN33:DN46)</f>
        <v>26109.077000000001</v>
      </c>
      <c r="DP31" s="12">
        <v>26110</v>
      </c>
      <c r="DQ31" s="40">
        <v>1364</v>
      </c>
      <c r="DR31" s="40">
        <f>SUM(DQ33:DQ46)</f>
        <v>1365.5375000000001</v>
      </c>
      <c r="DS31" s="12">
        <v>1364</v>
      </c>
      <c r="DT31" s="40">
        <v>118</v>
      </c>
      <c r="DU31" s="40">
        <f>SUM(DT33:DT46)</f>
        <v>109.24300000000001</v>
      </c>
      <c r="DV31" s="12">
        <v>118</v>
      </c>
      <c r="DW31" s="40">
        <v>349</v>
      </c>
      <c r="DX31" s="40">
        <f>SUM(DW33:DW46)</f>
        <v>327.72900000000004</v>
      </c>
      <c r="DY31" s="12">
        <v>349</v>
      </c>
      <c r="DZ31" s="40">
        <v>30</v>
      </c>
      <c r="EA31" s="40">
        <f>SUM(DZ33:DZ46)</f>
        <v>21.848600000000001</v>
      </c>
      <c r="EB31" s="12">
        <v>30</v>
      </c>
      <c r="EC31" s="54" t="s">
        <v>35</v>
      </c>
      <c r="ED31" s="46">
        <f t="shared" ref="ED31:EJ31" si="119">SUM(ED33:ED46)</f>
        <v>64539</v>
      </c>
      <c r="EE31" s="46">
        <f t="shared" si="119"/>
        <v>33348</v>
      </c>
      <c r="EF31" s="46">
        <f t="shared" si="119"/>
        <v>26652</v>
      </c>
      <c r="EG31" s="46">
        <f t="shared" si="119"/>
        <v>1518</v>
      </c>
      <c r="EH31" s="46">
        <f t="shared" si="119"/>
        <v>213</v>
      </c>
      <c r="EI31" s="46">
        <f t="shared" si="119"/>
        <v>2307</v>
      </c>
      <c r="EJ31" s="46">
        <f t="shared" si="119"/>
        <v>501</v>
      </c>
      <c r="EK31" s="54" t="s">
        <v>35</v>
      </c>
      <c r="EL31" s="46">
        <f>SUM(EL33:EL46)</f>
        <v>47809</v>
      </c>
      <c r="EM31" s="42">
        <v>24518</v>
      </c>
      <c r="EN31" s="42">
        <f>SUM(EM33:EM46)</f>
        <v>24510.5798</v>
      </c>
      <c r="EO31" s="46">
        <v>24518</v>
      </c>
      <c r="EP31" s="42">
        <v>21574</v>
      </c>
      <c r="EQ31" s="42">
        <f>SUM(EP33:EP46)</f>
        <v>21571.571000000004</v>
      </c>
      <c r="ER31" s="46">
        <v>21574</v>
      </c>
      <c r="ES31" s="42">
        <v>1361</v>
      </c>
      <c r="ET31" s="42">
        <f>SUM(ES33:ES46)</f>
        <v>1356.4656</v>
      </c>
      <c r="EU31" s="46">
        <v>1361</v>
      </c>
      <c r="EV31" s="42">
        <v>166</v>
      </c>
      <c r="EW31" s="42">
        <f>SUM(EV33:EV46)</f>
        <v>169.55820000000003</v>
      </c>
      <c r="EX31" s="46">
        <v>166</v>
      </c>
      <c r="EY31" s="42">
        <v>104</v>
      </c>
      <c r="EZ31" s="42">
        <f>SUM(EY33:EY46)</f>
        <v>94.198999999999998</v>
      </c>
      <c r="FA31" s="46">
        <v>104</v>
      </c>
      <c r="FB31" s="42">
        <v>86</v>
      </c>
      <c r="FC31" s="42">
        <f>SUM(FB33:FB46)</f>
        <v>65.939300000000003</v>
      </c>
      <c r="FD31" s="46">
        <v>86</v>
      </c>
      <c r="FE31" s="54" t="s">
        <v>35</v>
      </c>
      <c r="FF31" s="46">
        <f t="shared" ref="FF31:FL31" si="120">SUM(FF33:FF41)</f>
        <v>53550</v>
      </c>
      <c r="FG31" s="46">
        <f t="shared" si="120"/>
        <v>28480</v>
      </c>
      <c r="FH31" s="46">
        <f t="shared" si="120"/>
        <v>22450</v>
      </c>
      <c r="FI31" s="46">
        <f t="shared" si="120"/>
        <v>1537</v>
      </c>
      <c r="FJ31" s="46">
        <f t="shared" si="120"/>
        <v>261</v>
      </c>
      <c r="FK31" s="46">
        <f t="shared" si="120"/>
        <v>668</v>
      </c>
      <c r="FL31" s="46">
        <f t="shared" si="120"/>
        <v>154</v>
      </c>
    </row>
    <row r="32" spans="1:168" ht="12" customHeight="1" x14ac:dyDescent="0.2">
      <c r="A32" s="12"/>
      <c r="B32" s="46"/>
      <c r="C32" s="78"/>
      <c r="D32" s="78"/>
      <c r="E32" s="78"/>
      <c r="F32" s="46"/>
      <c r="G32" s="42"/>
      <c r="H32" s="46"/>
      <c r="I32" s="46"/>
      <c r="J32" s="42"/>
      <c r="K32" s="46"/>
      <c r="L32" s="42"/>
      <c r="M32" s="42"/>
      <c r="N32" s="46"/>
      <c r="O32" s="42"/>
      <c r="P32" s="42"/>
      <c r="Q32" s="46"/>
      <c r="R32" s="42"/>
      <c r="S32" s="42"/>
      <c r="T32" s="46"/>
      <c r="U32" s="12"/>
      <c r="V32" s="46"/>
      <c r="W32" s="46"/>
      <c r="X32" s="46"/>
      <c r="Y32" s="46"/>
      <c r="Z32" s="46"/>
      <c r="AA32" s="46"/>
      <c r="AB32" s="46"/>
      <c r="AD32" s="46"/>
      <c r="AE32" s="42"/>
      <c r="AF32" s="42"/>
      <c r="AG32" s="46"/>
      <c r="AH32" s="42"/>
      <c r="AI32" s="42"/>
      <c r="AJ32" s="46"/>
      <c r="AK32" s="42"/>
      <c r="AL32" s="42"/>
      <c r="AM32" s="46"/>
      <c r="AN32" s="42"/>
      <c r="AO32" s="42"/>
      <c r="AP32" s="46"/>
      <c r="AQ32" s="42"/>
      <c r="AR32" s="42"/>
      <c r="AS32" s="46"/>
      <c r="AT32" s="42"/>
      <c r="AU32" s="42"/>
      <c r="AV32" s="46"/>
      <c r="AX32" s="46"/>
      <c r="AY32" s="46"/>
      <c r="AZ32" s="46"/>
      <c r="BA32" s="46"/>
      <c r="BB32" s="46"/>
      <c r="BC32" s="46"/>
      <c r="BD32" s="46"/>
      <c r="BG32" s="42"/>
      <c r="BH32" s="42"/>
      <c r="BJ32" s="42"/>
      <c r="BK32" s="42"/>
      <c r="BM32" s="42"/>
      <c r="BN32" s="42"/>
      <c r="BP32" s="42"/>
      <c r="BQ32" s="42"/>
      <c r="BS32" s="42"/>
      <c r="BT32" s="42"/>
      <c r="BV32" s="42"/>
      <c r="BW32" s="42"/>
      <c r="CG32" s="12"/>
      <c r="CH32" s="12"/>
      <c r="CI32" s="42"/>
      <c r="CJ32" s="42"/>
      <c r="CK32" s="12"/>
      <c r="CL32" s="42"/>
      <c r="CM32" s="42"/>
      <c r="CN32" s="12"/>
      <c r="CO32" s="42"/>
      <c r="CP32" s="42"/>
      <c r="CQ32" s="12"/>
      <c r="CR32" s="12"/>
      <c r="CS32" s="42"/>
      <c r="CT32" s="12"/>
      <c r="CU32" s="42"/>
      <c r="CV32" s="42"/>
      <c r="CW32" s="12"/>
      <c r="CX32" s="42"/>
      <c r="CY32" s="4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M32" s="12"/>
      <c r="DP32" s="12"/>
      <c r="DS32" s="12"/>
      <c r="DV32" s="12"/>
      <c r="DY32" s="12"/>
      <c r="EB32" s="12"/>
      <c r="EC32" s="12"/>
      <c r="ED32" s="46"/>
      <c r="EE32" s="46"/>
      <c r="EF32" s="46"/>
      <c r="EG32" s="46"/>
      <c r="EH32" s="46"/>
      <c r="EI32" s="46"/>
      <c r="EJ32" s="46"/>
      <c r="EK32" s="12"/>
      <c r="EL32" s="46"/>
      <c r="EM32" s="42"/>
      <c r="EN32" s="42"/>
      <c r="EO32" s="46"/>
      <c r="EP32" s="42"/>
      <c r="EQ32" s="42"/>
      <c r="ER32" s="46"/>
      <c r="ES32" s="42"/>
      <c r="ET32" s="42"/>
      <c r="EU32" s="46"/>
      <c r="EV32" s="42"/>
      <c r="EW32" s="42"/>
      <c r="EX32" s="46"/>
      <c r="EY32" s="42"/>
      <c r="EZ32" s="42"/>
      <c r="FA32" s="46"/>
      <c r="FB32" s="42"/>
      <c r="FC32" s="42"/>
      <c r="FD32" s="46"/>
      <c r="FE32" s="12"/>
      <c r="FF32" s="46"/>
      <c r="FG32" s="46"/>
      <c r="FH32" s="46"/>
      <c r="FI32" s="46"/>
      <c r="FJ32" s="46"/>
      <c r="FK32" s="46"/>
      <c r="FL32" s="46"/>
    </row>
    <row r="33" spans="1:168" ht="12" customHeight="1" x14ac:dyDescent="0.2">
      <c r="A33" s="55" t="s">
        <v>48</v>
      </c>
      <c r="B33" s="42">
        <v>12367</v>
      </c>
      <c r="C33" s="46">
        <f>D33*$B$13</f>
        <v>12240.214500000002</v>
      </c>
      <c r="D33" s="46">
        <f>E33/100</f>
        <v>8.3100000000000007E-2</v>
      </c>
      <c r="E33" s="46">
        <v>8.31</v>
      </c>
      <c r="F33" s="46">
        <f>G33*$B$13</f>
        <v>88.376999999999995</v>
      </c>
      <c r="G33" s="42">
        <f t="shared" si="28"/>
        <v>5.9999999999999995E-4</v>
      </c>
      <c r="H33" s="46">
        <v>0.06</v>
      </c>
      <c r="I33" s="46">
        <f>J33*$B$13</f>
        <v>0</v>
      </c>
      <c r="J33" s="42">
        <f t="shared" si="30"/>
        <v>0</v>
      </c>
      <c r="K33" s="46">
        <v>0</v>
      </c>
      <c r="L33" s="42">
        <f t="shared" si="31"/>
        <v>0</v>
      </c>
      <c r="M33" s="42">
        <f t="shared" si="32"/>
        <v>0</v>
      </c>
      <c r="N33" s="46">
        <v>0</v>
      </c>
      <c r="O33" s="42">
        <f t="shared" si="33"/>
        <v>0</v>
      </c>
      <c r="P33" s="42">
        <f t="shared" si="34"/>
        <v>0</v>
      </c>
      <c r="Q33" s="46">
        <v>0</v>
      </c>
      <c r="R33" s="42">
        <f t="shared" si="35"/>
        <v>29.459000000000003</v>
      </c>
      <c r="S33" s="42">
        <f t="shared" si="36"/>
        <v>2.0000000000000001E-4</v>
      </c>
      <c r="T33" s="46">
        <v>0.02</v>
      </c>
      <c r="U33" s="50" t="s">
        <v>68</v>
      </c>
      <c r="V33" s="42">
        <v>24441</v>
      </c>
      <c r="W33" s="42">
        <v>23801</v>
      </c>
      <c r="X33" s="42">
        <v>310</v>
      </c>
      <c r="Y33" s="42">
        <v>9</v>
      </c>
      <c r="Z33" s="42">
        <v>14</v>
      </c>
      <c r="AA33" s="42">
        <v>124</v>
      </c>
      <c r="AB33" s="42">
        <v>183</v>
      </c>
      <c r="AC33" s="55" t="s">
        <v>48</v>
      </c>
      <c r="AD33" s="42">
        <v>4968</v>
      </c>
      <c r="AE33" s="42">
        <f t="shared" si="38"/>
        <v>4909.0119999999997</v>
      </c>
      <c r="AF33" s="42">
        <f t="shared" si="39"/>
        <v>8.09E-2</v>
      </c>
      <c r="AG33" s="46">
        <v>8.09</v>
      </c>
      <c r="AH33" s="42">
        <f t="shared" si="40"/>
        <v>54.612000000000002</v>
      </c>
      <c r="AI33" s="42">
        <f t="shared" si="41"/>
        <v>8.9999999999999998E-4</v>
      </c>
      <c r="AJ33" s="46">
        <v>0.09</v>
      </c>
      <c r="AK33" s="42">
        <f t="shared" si="42"/>
        <v>0</v>
      </c>
      <c r="AL33" s="42">
        <f t="shared" si="43"/>
        <v>0</v>
      </c>
      <c r="AM33" s="46">
        <v>0</v>
      </c>
      <c r="AN33" s="42">
        <f>AP33/100</f>
        <v>0</v>
      </c>
      <c r="AO33" s="42">
        <f>AQ33/100</f>
        <v>0</v>
      </c>
      <c r="AP33" s="46">
        <v>0</v>
      </c>
      <c r="AQ33" s="42">
        <f t="shared" si="44"/>
        <v>0</v>
      </c>
      <c r="AR33" s="42">
        <f t="shared" si="45"/>
        <v>0</v>
      </c>
      <c r="AS33" s="46">
        <v>0</v>
      </c>
      <c r="AT33" s="42">
        <f t="shared" si="46"/>
        <v>6.0680000000000005</v>
      </c>
      <c r="AU33" s="42">
        <f t="shared" si="47"/>
        <v>1E-4</v>
      </c>
      <c r="AV33" s="46">
        <v>0.01</v>
      </c>
      <c r="AW33" s="56" t="s">
        <v>68</v>
      </c>
      <c r="AX33" s="42">
        <v>11112</v>
      </c>
      <c r="AY33" s="42">
        <v>10695</v>
      </c>
      <c r="AZ33" s="42">
        <v>203</v>
      </c>
      <c r="BA33" s="42">
        <v>9</v>
      </c>
      <c r="BB33" s="42">
        <v>6</v>
      </c>
      <c r="BC33" s="42">
        <v>60</v>
      </c>
      <c r="BD33" s="42">
        <v>139</v>
      </c>
      <c r="BE33" s="55" t="s">
        <v>21</v>
      </c>
      <c r="BF33" s="40">
        <v>19742</v>
      </c>
      <c r="BG33" s="42">
        <f t="shared" si="49"/>
        <v>19573.9584</v>
      </c>
      <c r="BH33" s="42">
        <f t="shared" si="50"/>
        <v>8.72E-2</v>
      </c>
      <c r="BI33" s="40">
        <v>8.7200000000000006</v>
      </c>
      <c r="BJ33" s="42">
        <f t="shared" si="51"/>
        <v>112.236</v>
      </c>
      <c r="BK33" s="42">
        <f t="shared" si="52"/>
        <v>5.0000000000000001E-4</v>
      </c>
      <c r="BL33" s="40">
        <v>0.05</v>
      </c>
      <c r="BM33" s="40">
        <f t="shared" si="53"/>
        <v>0</v>
      </c>
      <c r="BN33" s="42">
        <f t="shared" si="54"/>
        <v>0</v>
      </c>
      <c r="BO33" s="40">
        <v>0</v>
      </c>
      <c r="BP33" s="40">
        <f t="shared" si="55"/>
        <v>0</v>
      </c>
      <c r="BQ33" s="42">
        <f t="shared" si="56"/>
        <v>0</v>
      </c>
      <c r="BR33" s="40">
        <v>0</v>
      </c>
      <c r="BS33" s="42">
        <f t="shared" si="57"/>
        <v>0</v>
      </c>
      <c r="BT33" s="42">
        <f t="shared" si="58"/>
        <v>0</v>
      </c>
      <c r="BU33" s="40">
        <v>0</v>
      </c>
      <c r="BV33" s="42">
        <f t="shared" si="59"/>
        <v>44.894400000000005</v>
      </c>
      <c r="BW33" s="42">
        <f t="shared" si="60"/>
        <v>2.0000000000000001E-4</v>
      </c>
      <c r="BX33" s="40">
        <v>0.02</v>
      </c>
      <c r="BY33" s="56" t="s">
        <v>68</v>
      </c>
      <c r="BZ33" s="42">
        <v>41015</v>
      </c>
      <c r="CA33" s="42">
        <v>40060</v>
      </c>
      <c r="CB33" s="42">
        <v>379</v>
      </c>
      <c r="CC33" s="42">
        <v>16</v>
      </c>
      <c r="CD33" s="42">
        <v>9</v>
      </c>
      <c r="CE33" s="42">
        <v>87</v>
      </c>
      <c r="CF33" s="42">
        <v>464</v>
      </c>
      <c r="CG33" s="55" t="s">
        <v>21</v>
      </c>
      <c r="CH33" s="40">
        <v>9696</v>
      </c>
      <c r="CI33" s="42">
        <f>CJ33*$CH$13</f>
        <v>9610.2369999999992</v>
      </c>
      <c r="CJ33" s="42">
        <f t="shared" si="63"/>
        <v>9.0999999999999998E-2</v>
      </c>
      <c r="CK33" s="40">
        <v>9.1</v>
      </c>
      <c r="CL33" s="42">
        <f t="shared" si="64"/>
        <v>63.364199999999997</v>
      </c>
      <c r="CM33" s="42">
        <f t="shared" si="65"/>
        <v>5.9999999999999995E-4</v>
      </c>
      <c r="CN33" s="40">
        <v>0.06</v>
      </c>
      <c r="CO33" s="42">
        <f t="shared" si="66"/>
        <v>10.560700000000001</v>
      </c>
      <c r="CP33" s="42">
        <f t="shared" si="67"/>
        <v>1E-4</v>
      </c>
      <c r="CQ33" s="40">
        <v>0.01</v>
      </c>
      <c r="CR33" s="40">
        <f t="shared" si="68"/>
        <v>0</v>
      </c>
      <c r="CS33" s="42">
        <f t="shared" si="69"/>
        <v>0</v>
      </c>
      <c r="CT33" s="40">
        <v>0</v>
      </c>
      <c r="CU33" s="42">
        <f t="shared" si="70"/>
        <v>0</v>
      </c>
      <c r="CV33" s="42">
        <f t="shared" si="71"/>
        <v>0</v>
      </c>
      <c r="CW33" s="40">
        <v>0</v>
      </c>
      <c r="CX33" s="42">
        <f t="shared" si="72"/>
        <v>10.560700000000001</v>
      </c>
      <c r="CY33" s="42">
        <f t="shared" si="73"/>
        <v>1E-4</v>
      </c>
      <c r="CZ33" s="40">
        <v>0.01</v>
      </c>
      <c r="DA33" s="56" t="s">
        <v>68</v>
      </c>
      <c r="DB33" s="42">
        <v>20171</v>
      </c>
      <c r="DC33" s="42">
        <v>19749</v>
      </c>
      <c r="DD33" s="42">
        <v>193</v>
      </c>
      <c r="DE33" s="42">
        <v>9</v>
      </c>
      <c r="DF33" s="42">
        <v>5</v>
      </c>
      <c r="DG33" s="42">
        <v>52</v>
      </c>
      <c r="DH33" s="42">
        <v>163</v>
      </c>
      <c r="DI33" s="55" t="s">
        <v>21</v>
      </c>
      <c r="DJ33" s="40">
        <v>9536</v>
      </c>
      <c r="DK33" s="40">
        <f t="shared" si="75"/>
        <v>9449.5195000000003</v>
      </c>
      <c r="DL33" s="40">
        <f t="shared" si="76"/>
        <v>8.6500000000000007E-2</v>
      </c>
      <c r="DM33" s="40">
        <v>8.65</v>
      </c>
      <c r="DN33" s="40">
        <f t="shared" si="77"/>
        <v>65.5458</v>
      </c>
      <c r="DO33" s="40">
        <f t="shared" si="78"/>
        <v>5.9999999999999995E-4</v>
      </c>
      <c r="DP33" s="40">
        <v>0.06</v>
      </c>
      <c r="DQ33" s="40">
        <f t="shared" si="79"/>
        <v>10.924300000000001</v>
      </c>
      <c r="DR33" s="40">
        <f t="shared" si="80"/>
        <v>1E-4</v>
      </c>
      <c r="DS33" s="40">
        <v>0.01</v>
      </c>
      <c r="DT33" s="40">
        <f t="shared" si="81"/>
        <v>0</v>
      </c>
      <c r="DU33" s="40">
        <f t="shared" si="82"/>
        <v>0</v>
      </c>
      <c r="DV33" s="40">
        <v>0</v>
      </c>
      <c r="DW33" s="40">
        <f t="shared" si="83"/>
        <v>0</v>
      </c>
      <c r="DX33" s="40">
        <f t="shared" si="84"/>
        <v>0</v>
      </c>
      <c r="DY33" s="40">
        <v>0</v>
      </c>
      <c r="DZ33" s="40">
        <f t="shared" si="85"/>
        <v>10.924300000000001</v>
      </c>
      <c r="EA33" s="40">
        <f t="shared" si="86"/>
        <v>1E-4</v>
      </c>
      <c r="EB33" s="40">
        <v>0.01</v>
      </c>
      <c r="EC33" s="56" t="s">
        <v>68</v>
      </c>
      <c r="ED33" s="46">
        <v>21102</v>
      </c>
      <c r="EE33" s="46">
        <v>20497</v>
      </c>
      <c r="EF33" s="46">
        <v>236</v>
      </c>
      <c r="EG33" s="46">
        <v>12</v>
      </c>
      <c r="EH33" s="46">
        <v>8</v>
      </c>
      <c r="EI33" s="46">
        <v>94</v>
      </c>
      <c r="EJ33" s="46">
        <v>255</v>
      </c>
      <c r="EK33" s="55" t="s">
        <v>21</v>
      </c>
      <c r="EL33" s="42">
        <v>8051</v>
      </c>
      <c r="EM33" s="42">
        <f t="shared" si="88"/>
        <v>7950.3955999999989</v>
      </c>
      <c r="EN33" s="42">
        <f t="shared" si="89"/>
        <v>8.4399999999999989E-2</v>
      </c>
      <c r="EO33" s="42">
        <v>8.44</v>
      </c>
      <c r="EP33" s="42">
        <f t="shared" si="90"/>
        <v>65.939300000000003</v>
      </c>
      <c r="EQ33" s="42">
        <f t="shared" si="91"/>
        <v>7.000000000000001E-4</v>
      </c>
      <c r="ER33" s="42">
        <v>7.0000000000000007E-2</v>
      </c>
      <c r="ES33" s="42">
        <f t="shared" si="92"/>
        <v>9.4199000000000002</v>
      </c>
      <c r="ET33" s="42">
        <f t="shared" si="93"/>
        <v>1E-4</v>
      </c>
      <c r="EU33" s="42">
        <v>0.01</v>
      </c>
      <c r="EV33" s="42">
        <f t="shared" si="94"/>
        <v>0</v>
      </c>
      <c r="EW33" s="42">
        <f t="shared" si="95"/>
        <v>0</v>
      </c>
      <c r="EX33" s="42">
        <v>0</v>
      </c>
      <c r="EY33" s="42">
        <f t="shared" si="96"/>
        <v>0</v>
      </c>
      <c r="EZ33" s="42">
        <f t="shared" si="97"/>
        <v>0</v>
      </c>
      <c r="FA33" s="42">
        <v>0</v>
      </c>
      <c r="FB33" s="42">
        <f t="shared" si="98"/>
        <v>28.259699999999999</v>
      </c>
      <c r="FC33" s="42">
        <f t="shared" si="99"/>
        <v>2.9999999999999997E-4</v>
      </c>
      <c r="FD33" s="42">
        <v>0.03</v>
      </c>
      <c r="FE33" s="56" t="s">
        <v>68</v>
      </c>
      <c r="FF33" s="46">
        <v>17164</v>
      </c>
      <c r="FG33" s="46">
        <v>16867</v>
      </c>
      <c r="FH33" s="46">
        <v>173</v>
      </c>
      <c r="FI33" s="46">
        <v>6</v>
      </c>
      <c r="FJ33" s="46">
        <v>8</v>
      </c>
      <c r="FK33" s="46">
        <v>38</v>
      </c>
      <c r="FL33" s="46">
        <v>72</v>
      </c>
    </row>
    <row r="34" spans="1:168" ht="12" customHeight="1" x14ac:dyDescent="0.2">
      <c r="A34" s="55" t="s">
        <v>49</v>
      </c>
      <c r="B34" s="42">
        <v>10431</v>
      </c>
      <c r="C34" s="46">
        <f t="shared" ref="C34:C46" si="121">D34*$B$13</f>
        <v>10074.978000000001</v>
      </c>
      <c r="D34" s="46">
        <f t="shared" ref="D34:D63" si="122">E34/100</f>
        <v>6.8400000000000002E-2</v>
      </c>
      <c r="E34" s="46">
        <v>6.84</v>
      </c>
      <c r="F34" s="46">
        <f t="shared" ref="F34:F46" si="123">G34*$B$13</f>
        <v>309.31950000000001</v>
      </c>
      <c r="G34" s="42">
        <f t="shared" si="28"/>
        <v>2.0999999999999999E-3</v>
      </c>
      <c r="H34" s="46">
        <v>0.21</v>
      </c>
      <c r="I34" s="46">
        <f t="shared" ref="I34:I46" si="124">J34*$B$13</f>
        <v>14.729500000000002</v>
      </c>
      <c r="J34" s="42">
        <f t="shared" si="30"/>
        <v>1E-4</v>
      </c>
      <c r="K34" s="46">
        <v>0.01</v>
      </c>
      <c r="L34" s="42">
        <f t="shared" si="31"/>
        <v>0</v>
      </c>
      <c r="M34" s="42">
        <f t="shared" si="32"/>
        <v>0</v>
      </c>
      <c r="N34" s="46">
        <v>0</v>
      </c>
      <c r="O34" s="42">
        <f t="shared" si="33"/>
        <v>29.459000000000003</v>
      </c>
      <c r="P34" s="42">
        <f t="shared" si="34"/>
        <v>2.0000000000000001E-4</v>
      </c>
      <c r="Q34" s="46">
        <v>0.02</v>
      </c>
      <c r="R34" s="42">
        <f t="shared" si="35"/>
        <v>14.729500000000002</v>
      </c>
      <c r="S34" s="42">
        <f t="shared" si="36"/>
        <v>1E-4</v>
      </c>
      <c r="T34" s="46">
        <v>0.01</v>
      </c>
      <c r="U34" s="68" t="s">
        <v>50</v>
      </c>
      <c r="V34" s="42">
        <v>9915</v>
      </c>
      <c r="W34" s="42">
        <v>7638</v>
      </c>
      <c r="X34" s="42">
        <v>1747</v>
      </c>
      <c r="Y34" s="42">
        <v>18</v>
      </c>
      <c r="Z34" s="42">
        <v>13</v>
      </c>
      <c r="AA34" s="42">
        <v>424</v>
      </c>
      <c r="AB34" s="42">
        <v>75</v>
      </c>
      <c r="AC34" s="55" t="s">
        <v>49</v>
      </c>
      <c r="AD34" s="42">
        <v>4516</v>
      </c>
      <c r="AE34" s="42">
        <f t="shared" si="38"/>
        <v>4356.8240000000005</v>
      </c>
      <c r="AF34" s="42">
        <f t="shared" si="39"/>
        <v>7.1800000000000003E-2</v>
      </c>
      <c r="AG34" s="46">
        <v>7.18</v>
      </c>
      <c r="AH34" s="42">
        <f t="shared" si="40"/>
        <v>151.70000000000002</v>
      </c>
      <c r="AI34" s="42">
        <f t="shared" si="41"/>
        <v>2.5000000000000001E-3</v>
      </c>
      <c r="AJ34" s="46">
        <v>0.25</v>
      </c>
      <c r="AK34" s="42">
        <f t="shared" si="42"/>
        <v>6.0680000000000005</v>
      </c>
      <c r="AL34" s="42">
        <f t="shared" si="43"/>
        <v>1E-4</v>
      </c>
      <c r="AM34" s="46">
        <v>0.01</v>
      </c>
      <c r="AN34" s="42">
        <f>AP34/100</f>
        <v>0</v>
      </c>
      <c r="AO34" s="42">
        <f>AP34/100</f>
        <v>0</v>
      </c>
      <c r="AP34" s="46">
        <v>0</v>
      </c>
      <c r="AQ34" s="42">
        <f t="shared" si="44"/>
        <v>6.0680000000000005</v>
      </c>
      <c r="AR34" s="42">
        <f t="shared" si="45"/>
        <v>1E-4</v>
      </c>
      <c r="AS34" s="46">
        <v>0.01</v>
      </c>
      <c r="AT34" s="42">
        <f t="shared" si="46"/>
        <v>0</v>
      </c>
      <c r="AU34" s="42">
        <f t="shared" si="47"/>
        <v>0</v>
      </c>
      <c r="AV34" s="46">
        <v>0</v>
      </c>
      <c r="AW34" s="55" t="s">
        <v>50</v>
      </c>
      <c r="AX34" s="42">
        <v>4658</v>
      </c>
      <c r="AY34" s="42">
        <v>3450</v>
      </c>
      <c r="AZ34" s="42">
        <v>1009</v>
      </c>
      <c r="BA34" s="42">
        <v>8</v>
      </c>
      <c r="BB34" s="42">
        <v>6</v>
      </c>
      <c r="BC34" s="42">
        <v>136</v>
      </c>
      <c r="BD34" s="42">
        <v>49</v>
      </c>
      <c r="BE34" s="55" t="s">
        <v>22</v>
      </c>
      <c r="BF34" s="40">
        <v>16696</v>
      </c>
      <c r="BG34" s="42">
        <f t="shared" si="49"/>
        <v>16319.1144</v>
      </c>
      <c r="BH34" s="42">
        <f t="shared" si="50"/>
        <v>7.2700000000000001E-2</v>
      </c>
      <c r="BI34" s="40">
        <v>7.27</v>
      </c>
      <c r="BJ34" s="42">
        <f t="shared" si="51"/>
        <v>291.81360000000001</v>
      </c>
      <c r="BK34" s="42">
        <f t="shared" si="52"/>
        <v>1.2999999999999999E-3</v>
      </c>
      <c r="BL34" s="40">
        <v>0.13</v>
      </c>
      <c r="BM34" s="40">
        <f t="shared" si="53"/>
        <v>0</v>
      </c>
      <c r="BN34" s="42">
        <f t="shared" si="54"/>
        <v>0</v>
      </c>
      <c r="BO34" s="40">
        <v>0</v>
      </c>
      <c r="BP34" s="40">
        <f t="shared" si="55"/>
        <v>0</v>
      </c>
      <c r="BQ34" s="42">
        <f t="shared" si="56"/>
        <v>0</v>
      </c>
      <c r="BR34" s="40">
        <v>0</v>
      </c>
      <c r="BS34" s="42">
        <f t="shared" si="57"/>
        <v>22.447200000000002</v>
      </c>
      <c r="BT34" s="42">
        <f t="shared" si="58"/>
        <v>1E-4</v>
      </c>
      <c r="BU34" s="40">
        <v>0.01</v>
      </c>
      <c r="BV34" s="42">
        <f t="shared" si="59"/>
        <v>44.894400000000005</v>
      </c>
      <c r="BW34" s="42">
        <f t="shared" si="60"/>
        <v>2.0000000000000001E-4</v>
      </c>
      <c r="BX34" s="40">
        <v>0.02</v>
      </c>
      <c r="BY34" s="55" t="s">
        <v>23</v>
      </c>
      <c r="BZ34" s="42">
        <v>15249</v>
      </c>
      <c r="CA34" s="42">
        <v>12456</v>
      </c>
      <c r="CB34" s="42">
        <v>2479</v>
      </c>
      <c r="CC34" s="42">
        <v>14</v>
      </c>
      <c r="CD34" s="42">
        <v>10</v>
      </c>
      <c r="CE34" s="42">
        <v>161</v>
      </c>
      <c r="CF34" s="42">
        <v>129</v>
      </c>
      <c r="CG34" s="55" t="s">
        <v>22</v>
      </c>
      <c r="CH34" s="40">
        <v>8247</v>
      </c>
      <c r="CI34" s="42">
        <f t="shared" ref="CI34:CI46" si="125">CJ34*$CH$13</f>
        <v>8047.2534000000005</v>
      </c>
      <c r="CJ34" s="42">
        <f t="shared" si="63"/>
        <v>7.6200000000000004E-2</v>
      </c>
      <c r="CK34" s="40">
        <v>7.62</v>
      </c>
      <c r="CL34" s="42">
        <f t="shared" si="64"/>
        <v>168.97120000000001</v>
      </c>
      <c r="CM34" s="42">
        <f t="shared" si="65"/>
        <v>1.6000000000000001E-3</v>
      </c>
      <c r="CN34" s="40">
        <v>0.16</v>
      </c>
      <c r="CO34" s="42">
        <f t="shared" si="66"/>
        <v>10.560700000000001</v>
      </c>
      <c r="CP34" s="42">
        <f t="shared" si="67"/>
        <v>1E-4</v>
      </c>
      <c r="CQ34" s="40">
        <v>0.01</v>
      </c>
      <c r="CR34" s="40">
        <f t="shared" si="68"/>
        <v>0</v>
      </c>
      <c r="CS34" s="42">
        <f t="shared" si="69"/>
        <v>0</v>
      </c>
      <c r="CT34" s="40">
        <v>0</v>
      </c>
      <c r="CU34" s="42">
        <f t="shared" si="70"/>
        <v>10.560700000000001</v>
      </c>
      <c r="CV34" s="42">
        <f t="shared" si="71"/>
        <v>1E-4</v>
      </c>
      <c r="CW34" s="40">
        <v>0.01</v>
      </c>
      <c r="CX34" s="40">
        <f t="shared" si="72"/>
        <v>0</v>
      </c>
      <c r="CY34" s="42">
        <f t="shared" si="73"/>
        <v>0</v>
      </c>
      <c r="CZ34" s="40">
        <v>0</v>
      </c>
      <c r="DA34" s="55" t="s">
        <v>23</v>
      </c>
      <c r="DB34" s="42">
        <v>7702</v>
      </c>
      <c r="DC34" s="42">
        <v>6101</v>
      </c>
      <c r="DD34" s="42">
        <v>1400</v>
      </c>
      <c r="DE34" s="42">
        <v>9</v>
      </c>
      <c r="DF34" s="42">
        <v>10</v>
      </c>
      <c r="DG34" s="42">
        <v>121</v>
      </c>
      <c r="DH34" s="42">
        <v>61</v>
      </c>
      <c r="DI34" s="55" t="s">
        <v>22</v>
      </c>
      <c r="DJ34" s="40">
        <v>8219</v>
      </c>
      <c r="DK34" s="40">
        <f t="shared" si="75"/>
        <v>8007.5119000000004</v>
      </c>
      <c r="DL34" s="40">
        <f t="shared" si="76"/>
        <v>7.3300000000000004E-2</v>
      </c>
      <c r="DM34" s="40">
        <v>7.33</v>
      </c>
      <c r="DN34" s="40">
        <f t="shared" si="77"/>
        <v>185.71310000000003</v>
      </c>
      <c r="DO34" s="40">
        <f t="shared" si="78"/>
        <v>1.7000000000000001E-3</v>
      </c>
      <c r="DP34" s="40">
        <v>0.17</v>
      </c>
      <c r="DQ34" s="40">
        <f t="shared" si="79"/>
        <v>10.924300000000001</v>
      </c>
      <c r="DR34" s="40">
        <f t="shared" si="80"/>
        <v>1E-4</v>
      </c>
      <c r="DS34" s="40">
        <v>0.01</v>
      </c>
      <c r="DT34" s="40">
        <f t="shared" si="81"/>
        <v>0</v>
      </c>
      <c r="DU34" s="40">
        <f t="shared" si="82"/>
        <v>0</v>
      </c>
      <c r="DV34" s="40">
        <v>0</v>
      </c>
      <c r="DW34" s="40">
        <f t="shared" si="83"/>
        <v>10.924300000000001</v>
      </c>
      <c r="DX34" s="40">
        <f t="shared" si="84"/>
        <v>1E-4</v>
      </c>
      <c r="DY34" s="40">
        <v>0.01</v>
      </c>
      <c r="DZ34" s="40">
        <f t="shared" si="85"/>
        <v>10.924300000000001</v>
      </c>
      <c r="EA34" s="40">
        <f t="shared" si="86"/>
        <v>1E-4</v>
      </c>
      <c r="EB34" s="40">
        <v>0.01</v>
      </c>
      <c r="EC34" s="55" t="s">
        <v>23</v>
      </c>
      <c r="ED34" s="46">
        <v>8025</v>
      </c>
      <c r="EE34" s="46">
        <v>6363</v>
      </c>
      <c r="EF34" s="46">
        <v>1267</v>
      </c>
      <c r="EG34" s="46">
        <v>13</v>
      </c>
      <c r="EH34" s="46">
        <v>8</v>
      </c>
      <c r="EI34" s="46">
        <v>288</v>
      </c>
      <c r="EJ34" s="46">
        <v>86</v>
      </c>
      <c r="EK34" s="55" t="s">
        <v>22</v>
      </c>
      <c r="EL34" s="42">
        <v>6856</v>
      </c>
      <c r="EM34" s="42">
        <f t="shared" si="88"/>
        <v>6688.128999999999</v>
      </c>
      <c r="EN34" s="42">
        <f t="shared" si="89"/>
        <v>7.0999999999999994E-2</v>
      </c>
      <c r="EO34" s="42">
        <v>7.1</v>
      </c>
      <c r="EP34" s="42">
        <f t="shared" si="90"/>
        <v>131.87860000000001</v>
      </c>
      <c r="EQ34" s="42">
        <f t="shared" si="91"/>
        <v>1.4000000000000002E-3</v>
      </c>
      <c r="ER34" s="42">
        <v>0.14000000000000001</v>
      </c>
      <c r="ES34" s="42">
        <f t="shared" si="92"/>
        <v>9.4199000000000002</v>
      </c>
      <c r="ET34" s="42">
        <f t="shared" si="93"/>
        <v>1E-4</v>
      </c>
      <c r="EU34" s="42">
        <v>0.01</v>
      </c>
      <c r="EV34" s="42">
        <f t="shared" si="94"/>
        <v>0</v>
      </c>
      <c r="EW34" s="42">
        <f t="shared" si="95"/>
        <v>0</v>
      </c>
      <c r="EX34" s="42">
        <v>0</v>
      </c>
      <c r="EY34" s="42">
        <f t="shared" si="96"/>
        <v>0</v>
      </c>
      <c r="EZ34" s="42">
        <f t="shared" si="97"/>
        <v>0</v>
      </c>
      <c r="FA34" s="42">
        <v>0</v>
      </c>
      <c r="FB34" s="42">
        <f t="shared" si="98"/>
        <v>18.8398</v>
      </c>
      <c r="FC34" s="42">
        <f t="shared" si="99"/>
        <v>2.0000000000000001E-4</v>
      </c>
      <c r="FD34" s="42">
        <v>0.02</v>
      </c>
      <c r="FE34" s="55" t="s">
        <v>23</v>
      </c>
      <c r="FF34" s="46">
        <v>6428</v>
      </c>
      <c r="FG34" s="46">
        <v>5171</v>
      </c>
      <c r="FH34" s="46">
        <v>1152</v>
      </c>
      <c r="FI34" s="46">
        <v>4</v>
      </c>
      <c r="FJ34" s="46">
        <v>4</v>
      </c>
      <c r="FK34" s="46">
        <v>76</v>
      </c>
      <c r="FL34" s="46">
        <v>21</v>
      </c>
    </row>
    <row r="35" spans="1:168" ht="12" customHeight="1" x14ac:dyDescent="0.2">
      <c r="A35" s="55" t="s">
        <v>50</v>
      </c>
      <c r="B35" s="42">
        <v>8326</v>
      </c>
      <c r="C35" s="46">
        <f t="shared" si="121"/>
        <v>6598.8160000000007</v>
      </c>
      <c r="D35" s="46">
        <f t="shared" si="122"/>
        <v>4.4800000000000006E-2</v>
      </c>
      <c r="E35" s="46">
        <v>4.4800000000000004</v>
      </c>
      <c r="F35" s="46">
        <f t="shared" si="123"/>
        <v>1561.327</v>
      </c>
      <c r="G35" s="42">
        <f t="shared" si="28"/>
        <v>1.06E-2</v>
      </c>
      <c r="H35" s="46">
        <v>1.06</v>
      </c>
      <c r="I35" s="46">
        <f t="shared" si="124"/>
        <v>14.729500000000002</v>
      </c>
      <c r="J35" s="42">
        <f t="shared" si="30"/>
        <v>1E-4</v>
      </c>
      <c r="K35" s="46">
        <v>0.01</v>
      </c>
      <c r="L35" s="42">
        <f t="shared" si="31"/>
        <v>14.729500000000002</v>
      </c>
      <c r="M35" s="42">
        <f t="shared" si="32"/>
        <v>1E-4</v>
      </c>
      <c r="N35" s="46">
        <v>0.01</v>
      </c>
      <c r="O35" s="42">
        <f t="shared" si="33"/>
        <v>132.56549999999999</v>
      </c>
      <c r="P35" s="42">
        <f t="shared" si="34"/>
        <v>8.9999999999999998E-4</v>
      </c>
      <c r="Q35" s="46">
        <v>0.09</v>
      </c>
      <c r="R35" s="42">
        <f t="shared" si="35"/>
        <v>14.729500000000002</v>
      </c>
      <c r="S35" s="42">
        <f t="shared" si="36"/>
        <v>1E-4</v>
      </c>
      <c r="T35" s="46">
        <v>0.01</v>
      </c>
      <c r="U35" s="68" t="s">
        <v>51</v>
      </c>
      <c r="V35" s="42">
        <v>7731</v>
      </c>
      <c r="W35" s="42">
        <v>3645</v>
      </c>
      <c r="X35" s="42">
        <v>3625</v>
      </c>
      <c r="Y35" s="42">
        <v>15</v>
      </c>
      <c r="Z35" s="42">
        <v>35</v>
      </c>
      <c r="AA35" s="42">
        <v>365</v>
      </c>
      <c r="AB35" s="42">
        <v>46</v>
      </c>
      <c r="AC35" s="55" t="s">
        <v>50</v>
      </c>
      <c r="AD35" s="42">
        <v>3994</v>
      </c>
      <c r="AE35" s="42">
        <f t="shared" si="38"/>
        <v>3003.6600000000003</v>
      </c>
      <c r="AF35" s="42">
        <f t="shared" si="39"/>
        <v>4.9500000000000002E-2</v>
      </c>
      <c r="AG35" s="46">
        <v>4.95</v>
      </c>
      <c r="AH35" s="42">
        <f t="shared" si="40"/>
        <v>964.81200000000001</v>
      </c>
      <c r="AI35" s="42">
        <f t="shared" si="41"/>
        <v>1.5900000000000001E-2</v>
      </c>
      <c r="AJ35" s="46">
        <v>1.59</v>
      </c>
      <c r="AK35" s="42">
        <f t="shared" si="42"/>
        <v>6.0680000000000005</v>
      </c>
      <c r="AL35" s="42">
        <f t="shared" si="43"/>
        <v>1E-4</v>
      </c>
      <c r="AM35" s="46">
        <v>0.01</v>
      </c>
      <c r="AN35" s="79">
        <f t="shared" si="101"/>
        <v>6.0680000000000005</v>
      </c>
      <c r="AO35" s="42">
        <f t="shared" si="102"/>
        <v>1E-4</v>
      </c>
      <c r="AP35" s="46">
        <v>0.01</v>
      </c>
      <c r="AQ35" s="42">
        <f t="shared" si="44"/>
        <v>12.136000000000001</v>
      </c>
      <c r="AR35" s="42">
        <f t="shared" si="45"/>
        <v>2.0000000000000001E-4</v>
      </c>
      <c r="AS35" s="46">
        <v>0.02</v>
      </c>
      <c r="AT35" s="42">
        <f t="shared" si="46"/>
        <v>0</v>
      </c>
      <c r="AU35" s="42">
        <f t="shared" si="47"/>
        <v>0</v>
      </c>
      <c r="AV35" s="46">
        <v>0</v>
      </c>
      <c r="AW35" s="55" t="s">
        <v>51</v>
      </c>
      <c r="AX35" s="42">
        <v>4019</v>
      </c>
      <c r="AY35" s="42">
        <v>1716</v>
      </c>
      <c r="AZ35" s="42">
        <v>2084</v>
      </c>
      <c r="BA35" s="42">
        <v>18</v>
      </c>
      <c r="BB35" s="42">
        <v>13</v>
      </c>
      <c r="BC35" s="42">
        <v>158</v>
      </c>
      <c r="BD35" s="42">
        <v>30</v>
      </c>
      <c r="BE35" s="55" t="s">
        <v>23</v>
      </c>
      <c r="BF35" s="40">
        <v>14085</v>
      </c>
      <c r="BG35" s="42">
        <f t="shared" si="49"/>
        <v>11470.519200000001</v>
      </c>
      <c r="BH35" s="42">
        <f t="shared" si="50"/>
        <v>5.1100000000000007E-2</v>
      </c>
      <c r="BI35" s="40">
        <v>5.1100000000000003</v>
      </c>
      <c r="BJ35" s="42">
        <f t="shared" si="51"/>
        <v>2491.6392000000001</v>
      </c>
      <c r="BK35" s="42">
        <f t="shared" si="52"/>
        <v>1.11E-2</v>
      </c>
      <c r="BL35" s="40">
        <v>1.1100000000000001</v>
      </c>
      <c r="BM35" s="42">
        <f t="shared" si="53"/>
        <v>22.447200000000002</v>
      </c>
      <c r="BN35" s="42">
        <f t="shared" si="54"/>
        <v>1E-4</v>
      </c>
      <c r="BO35" s="40">
        <v>0.01</v>
      </c>
      <c r="BP35" s="40">
        <f t="shared" si="55"/>
        <v>0</v>
      </c>
      <c r="BQ35" s="42">
        <f t="shared" si="56"/>
        <v>0</v>
      </c>
      <c r="BR35" s="40">
        <v>0</v>
      </c>
      <c r="BS35" s="42">
        <f t="shared" si="57"/>
        <v>89.788800000000009</v>
      </c>
      <c r="BT35" s="42">
        <f t="shared" si="58"/>
        <v>4.0000000000000002E-4</v>
      </c>
      <c r="BU35" s="40">
        <v>0.04</v>
      </c>
      <c r="BV35" s="42">
        <f t="shared" si="59"/>
        <v>22.447200000000002</v>
      </c>
      <c r="BW35" s="42">
        <f t="shared" si="60"/>
        <v>1E-4</v>
      </c>
      <c r="BX35" s="40">
        <v>0.01</v>
      </c>
      <c r="BY35" s="55" t="s">
        <v>24</v>
      </c>
      <c r="BZ35" s="42">
        <v>12644</v>
      </c>
      <c r="CA35" s="42">
        <v>6784</v>
      </c>
      <c r="CB35" s="42">
        <v>5527</v>
      </c>
      <c r="CC35" s="42">
        <v>18</v>
      </c>
      <c r="CD35" s="42">
        <v>22</v>
      </c>
      <c r="CE35" s="42">
        <v>202</v>
      </c>
      <c r="CF35" s="42">
        <v>91</v>
      </c>
      <c r="CG35" s="55" t="s">
        <v>23</v>
      </c>
      <c r="CH35" s="40">
        <v>6715</v>
      </c>
      <c r="CI35" s="42">
        <f t="shared" si="125"/>
        <v>5290.9106999999995</v>
      </c>
      <c r="CJ35" s="42">
        <f t="shared" si="63"/>
        <v>5.0099999999999999E-2</v>
      </c>
      <c r="CK35" s="40">
        <v>5.01</v>
      </c>
      <c r="CL35" s="42">
        <f t="shared" si="64"/>
        <v>1341.2088999999999</v>
      </c>
      <c r="CM35" s="42">
        <f t="shared" si="65"/>
        <v>1.2699999999999999E-2</v>
      </c>
      <c r="CN35" s="40">
        <v>1.27</v>
      </c>
      <c r="CO35" s="42">
        <f t="shared" si="66"/>
        <v>10.560700000000001</v>
      </c>
      <c r="CP35" s="42">
        <f t="shared" si="67"/>
        <v>1E-4</v>
      </c>
      <c r="CQ35" s="40">
        <v>0.01</v>
      </c>
      <c r="CR35" s="40">
        <f t="shared" si="68"/>
        <v>10.560700000000001</v>
      </c>
      <c r="CS35" s="42">
        <f t="shared" si="69"/>
        <v>1E-4</v>
      </c>
      <c r="CT35" s="40">
        <v>0.01</v>
      </c>
      <c r="CU35" s="42">
        <f t="shared" si="70"/>
        <v>52.8035</v>
      </c>
      <c r="CV35" s="42">
        <f t="shared" si="71"/>
        <v>5.0000000000000001E-4</v>
      </c>
      <c r="CW35" s="40">
        <v>0.05</v>
      </c>
      <c r="CX35" s="42">
        <f t="shared" si="72"/>
        <v>10.560700000000001</v>
      </c>
      <c r="CY35" s="42">
        <f t="shared" si="73"/>
        <v>1E-4</v>
      </c>
      <c r="CZ35" s="40">
        <v>0.01</v>
      </c>
      <c r="DA35" s="55" t="s">
        <v>24</v>
      </c>
      <c r="DB35" s="42">
        <v>6376</v>
      </c>
      <c r="DC35" s="42">
        <v>3121</v>
      </c>
      <c r="DD35" s="42">
        <v>3046</v>
      </c>
      <c r="DE35" s="42">
        <v>19</v>
      </c>
      <c r="DF35" s="42">
        <v>20</v>
      </c>
      <c r="DG35" s="42">
        <v>142</v>
      </c>
      <c r="DH35" s="42">
        <v>28</v>
      </c>
      <c r="DI35" s="55" t="s">
        <v>23</v>
      </c>
      <c r="DJ35" s="40">
        <v>6719</v>
      </c>
      <c r="DK35" s="40">
        <f t="shared" si="75"/>
        <v>5221.8154000000004</v>
      </c>
      <c r="DL35" s="40">
        <f t="shared" si="76"/>
        <v>4.7800000000000002E-2</v>
      </c>
      <c r="DM35" s="40">
        <v>4.78</v>
      </c>
      <c r="DN35" s="40">
        <f t="shared" si="77"/>
        <v>1409.2347</v>
      </c>
      <c r="DO35" s="40">
        <f t="shared" si="78"/>
        <v>1.29E-2</v>
      </c>
      <c r="DP35" s="40">
        <v>1.29</v>
      </c>
      <c r="DQ35" s="40">
        <f t="shared" si="79"/>
        <v>10.924300000000001</v>
      </c>
      <c r="DR35" s="40">
        <f t="shared" si="80"/>
        <v>1E-4</v>
      </c>
      <c r="DS35" s="40">
        <v>0.01</v>
      </c>
      <c r="DT35" s="40">
        <f t="shared" si="81"/>
        <v>10.924300000000001</v>
      </c>
      <c r="DU35" s="40">
        <f t="shared" si="82"/>
        <v>1E-4</v>
      </c>
      <c r="DV35" s="40">
        <v>0.01</v>
      </c>
      <c r="DW35" s="40">
        <f t="shared" si="83"/>
        <v>65.5458</v>
      </c>
      <c r="DX35" s="40">
        <f t="shared" si="84"/>
        <v>5.9999999999999995E-4</v>
      </c>
      <c r="DY35" s="40">
        <v>0.06</v>
      </c>
      <c r="DZ35" s="40">
        <f t="shared" si="85"/>
        <v>0</v>
      </c>
      <c r="EA35" s="40">
        <f t="shared" si="86"/>
        <v>0</v>
      </c>
      <c r="EB35" s="40">
        <v>0</v>
      </c>
      <c r="EC35" s="55" t="s">
        <v>24</v>
      </c>
      <c r="ED35" s="46">
        <v>6722</v>
      </c>
      <c r="EE35" s="46">
        <v>3185</v>
      </c>
      <c r="EF35" s="46">
        <v>3073</v>
      </c>
      <c r="EG35" s="46">
        <v>24</v>
      </c>
      <c r="EH35" s="46">
        <v>21</v>
      </c>
      <c r="EI35" s="46">
        <v>376</v>
      </c>
      <c r="EJ35" s="46">
        <v>43</v>
      </c>
      <c r="EK35" s="55" t="s">
        <v>23</v>
      </c>
      <c r="EL35" s="42">
        <v>5685</v>
      </c>
      <c r="EM35" s="42">
        <f t="shared" si="88"/>
        <v>4530.9718999999996</v>
      </c>
      <c r="EN35" s="42">
        <f t="shared" si="89"/>
        <v>4.8099999999999997E-2</v>
      </c>
      <c r="EO35" s="42">
        <v>4.8099999999999996</v>
      </c>
      <c r="EP35" s="42">
        <f t="shared" si="90"/>
        <v>1111.5482</v>
      </c>
      <c r="EQ35" s="42">
        <f t="shared" si="91"/>
        <v>1.18E-2</v>
      </c>
      <c r="ER35" s="42">
        <v>1.18</v>
      </c>
      <c r="ES35" s="42">
        <f t="shared" si="92"/>
        <v>18.8398</v>
      </c>
      <c r="ET35" s="42">
        <f t="shared" si="93"/>
        <v>2.0000000000000001E-4</v>
      </c>
      <c r="EU35" s="42">
        <v>0.02</v>
      </c>
      <c r="EV35" s="42">
        <f t="shared" si="94"/>
        <v>0</v>
      </c>
      <c r="EW35" s="42">
        <f t="shared" si="95"/>
        <v>0</v>
      </c>
      <c r="EX35" s="42">
        <v>0</v>
      </c>
      <c r="EY35" s="42">
        <f t="shared" si="96"/>
        <v>9.4199000000000002</v>
      </c>
      <c r="EZ35" s="42">
        <f t="shared" si="97"/>
        <v>1E-4</v>
      </c>
      <c r="FA35" s="42">
        <v>0.01</v>
      </c>
      <c r="FB35" s="42">
        <f t="shared" si="98"/>
        <v>9.4199000000000002</v>
      </c>
      <c r="FC35" s="42">
        <f t="shared" si="99"/>
        <v>1E-4</v>
      </c>
      <c r="FD35" s="42">
        <v>0.01</v>
      </c>
      <c r="FE35" s="55" t="s">
        <v>24</v>
      </c>
      <c r="FF35" s="46">
        <v>5432</v>
      </c>
      <c r="FG35" s="46">
        <v>2823</v>
      </c>
      <c r="FH35" s="46">
        <v>2479</v>
      </c>
      <c r="FI35" s="46">
        <v>10</v>
      </c>
      <c r="FJ35" s="46">
        <v>17</v>
      </c>
      <c r="FK35" s="46">
        <v>90</v>
      </c>
      <c r="FL35" s="46">
        <v>13</v>
      </c>
    </row>
    <row r="36" spans="1:168" ht="12" customHeight="1" x14ac:dyDescent="0.2">
      <c r="A36" s="55" t="s">
        <v>51</v>
      </c>
      <c r="B36" s="42">
        <v>7727</v>
      </c>
      <c r="C36" s="46">
        <f t="shared" si="121"/>
        <v>3711.8339999999998</v>
      </c>
      <c r="D36" s="46">
        <f t="shared" si="122"/>
        <v>2.52E-2</v>
      </c>
      <c r="E36" s="46">
        <v>2.52</v>
      </c>
      <c r="F36" s="46">
        <f t="shared" si="123"/>
        <v>3800.2109999999998</v>
      </c>
      <c r="G36" s="42">
        <f t="shared" si="28"/>
        <v>2.58E-2</v>
      </c>
      <c r="H36" s="46">
        <v>2.58</v>
      </c>
      <c r="I36" s="46">
        <f t="shared" si="124"/>
        <v>44.188499999999998</v>
      </c>
      <c r="J36" s="42">
        <f t="shared" si="30"/>
        <v>2.9999999999999997E-4</v>
      </c>
      <c r="K36" s="46">
        <v>0.03</v>
      </c>
      <c r="L36" s="42">
        <f t="shared" si="31"/>
        <v>29.459000000000003</v>
      </c>
      <c r="M36" s="42">
        <f t="shared" si="32"/>
        <v>2.0000000000000001E-4</v>
      </c>
      <c r="N36" s="46">
        <v>0.02</v>
      </c>
      <c r="O36" s="42">
        <f t="shared" si="33"/>
        <v>132.56549999999999</v>
      </c>
      <c r="P36" s="42">
        <f t="shared" si="34"/>
        <v>8.9999999999999998E-4</v>
      </c>
      <c r="Q36" s="46">
        <v>0.09</v>
      </c>
      <c r="R36" s="42">
        <f t="shared" si="35"/>
        <v>0</v>
      </c>
      <c r="S36" s="42">
        <f t="shared" si="36"/>
        <v>0</v>
      </c>
      <c r="T36" s="46">
        <v>0</v>
      </c>
      <c r="U36" s="68" t="s">
        <v>52</v>
      </c>
      <c r="V36" s="42">
        <v>7296</v>
      </c>
      <c r="W36" s="42">
        <v>2002</v>
      </c>
      <c r="X36" s="42">
        <v>4862</v>
      </c>
      <c r="Y36" s="42">
        <v>42</v>
      </c>
      <c r="Z36" s="42">
        <v>50</v>
      </c>
      <c r="AA36" s="42">
        <v>313</v>
      </c>
      <c r="AB36" s="42">
        <v>27</v>
      </c>
      <c r="AC36" s="55" t="s">
        <v>51</v>
      </c>
      <c r="AD36" s="42">
        <v>3739</v>
      </c>
      <c r="AE36" s="42">
        <f t="shared" si="38"/>
        <v>1535.204</v>
      </c>
      <c r="AF36" s="42">
        <f t="shared" si="39"/>
        <v>2.53E-2</v>
      </c>
      <c r="AG36" s="46">
        <v>2.5299999999999998</v>
      </c>
      <c r="AH36" s="42">
        <f t="shared" si="40"/>
        <v>2160.2080000000001</v>
      </c>
      <c r="AI36" s="42">
        <f t="shared" si="41"/>
        <v>3.56E-2</v>
      </c>
      <c r="AJ36" s="46">
        <v>3.56</v>
      </c>
      <c r="AK36" s="42">
        <f t="shared" si="42"/>
        <v>18.203999999999997</v>
      </c>
      <c r="AL36" s="42">
        <f t="shared" si="43"/>
        <v>2.9999999999999997E-4</v>
      </c>
      <c r="AM36" s="46">
        <v>0.03</v>
      </c>
      <c r="AN36" s="79">
        <f t="shared" si="101"/>
        <v>12.136000000000001</v>
      </c>
      <c r="AO36" s="42">
        <f t="shared" si="102"/>
        <v>2.0000000000000001E-4</v>
      </c>
      <c r="AP36" s="46">
        <v>0.02</v>
      </c>
      <c r="AQ36" s="42">
        <f t="shared" si="44"/>
        <v>12.136000000000001</v>
      </c>
      <c r="AR36" s="42">
        <f t="shared" si="45"/>
        <v>2.0000000000000001E-4</v>
      </c>
      <c r="AS36" s="46">
        <v>0.02</v>
      </c>
      <c r="AT36" s="42">
        <f t="shared" si="46"/>
        <v>0</v>
      </c>
      <c r="AU36" s="42">
        <f t="shared" si="47"/>
        <v>0</v>
      </c>
      <c r="AV36" s="46">
        <v>0</v>
      </c>
      <c r="AW36" s="55" t="s">
        <v>52</v>
      </c>
      <c r="AX36" s="42">
        <v>3511</v>
      </c>
      <c r="AY36" s="42">
        <v>787</v>
      </c>
      <c r="AZ36" s="42">
        <v>2568</v>
      </c>
      <c r="BA36" s="42">
        <v>35</v>
      </c>
      <c r="BB36" s="42">
        <v>13</v>
      </c>
      <c r="BC36" s="42">
        <v>99</v>
      </c>
      <c r="BD36" s="42">
        <v>9</v>
      </c>
      <c r="BE36" s="55" t="s">
        <v>24</v>
      </c>
      <c r="BF36" s="40">
        <v>13414</v>
      </c>
      <c r="BG36" s="42">
        <f t="shared" si="49"/>
        <v>6666.8184000000001</v>
      </c>
      <c r="BH36" s="42">
        <f t="shared" si="50"/>
        <v>2.9700000000000001E-2</v>
      </c>
      <c r="BI36" s="40">
        <v>2.97</v>
      </c>
      <c r="BJ36" s="42">
        <f t="shared" si="51"/>
        <v>6577.0296000000008</v>
      </c>
      <c r="BK36" s="42">
        <f t="shared" si="52"/>
        <v>2.9300000000000003E-2</v>
      </c>
      <c r="BL36" s="40">
        <v>2.93</v>
      </c>
      <c r="BM36" s="42">
        <f t="shared" si="53"/>
        <v>22.447200000000002</v>
      </c>
      <c r="BN36" s="42">
        <f t="shared" si="54"/>
        <v>1E-4</v>
      </c>
      <c r="BO36" s="40">
        <v>0.01</v>
      </c>
      <c r="BP36" s="42">
        <f t="shared" si="55"/>
        <v>22.447200000000002</v>
      </c>
      <c r="BQ36" s="42">
        <f t="shared" si="56"/>
        <v>1E-4</v>
      </c>
      <c r="BR36" s="40">
        <v>0.01</v>
      </c>
      <c r="BS36" s="42">
        <f t="shared" si="57"/>
        <v>89.788800000000009</v>
      </c>
      <c r="BT36" s="42">
        <f t="shared" si="58"/>
        <v>4.0000000000000002E-4</v>
      </c>
      <c r="BU36" s="40">
        <v>0.04</v>
      </c>
      <c r="BV36" s="42">
        <f t="shared" si="59"/>
        <v>22.447200000000002</v>
      </c>
      <c r="BW36" s="42">
        <f t="shared" si="60"/>
        <v>1E-4</v>
      </c>
      <c r="BX36" s="40">
        <v>0.01</v>
      </c>
      <c r="BY36" s="55" t="s">
        <v>25</v>
      </c>
      <c r="BZ36" s="42">
        <v>11813</v>
      </c>
      <c r="CA36" s="42">
        <v>3693</v>
      </c>
      <c r="CB36" s="42">
        <v>7809</v>
      </c>
      <c r="CC36" s="42">
        <v>32</v>
      </c>
      <c r="CD36" s="42">
        <v>45</v>
      </c>
      <c r="CE36" s="42">
        <v>180</v>
      </c>
      <c r="CF36" s="42">
        <v>54</v>
      </c>
      <c r="CG36" s="55" t="s">
        <v>24</v>
      </c>
      <c r="CH36" s="40">
        <v>6240</v>
      </c>
      <c r="CI36" s="42">
        <f t="shared" si="125"/>
        <v>2661.2964000000002</v>
      </c>
      <c r="CJ36" s="42">
        <f t="shared" si="63"/>
        <v>2.52E-2</v>
      </c>
      <c r="CK36" s="40">
        <v>2.52</v>
      </c>
      <c r="CL36" s="42">
        <f t="shared" si="64"/>
        <v>3421.6668000000004</v>
      </c>
      <c r="CM36" s="42">
        <f t="shared" si="65"/>
        <v>3.2400000000000005E-2</v>
      </c>
      <c r="CN36" s="40">
        <v>3.24</v>
      </c>
      <c r="CO36" s="42">
        <f t="shared" si="66"/>
        <v>31.682099999999998</v>
      </c>
      <c r="CP36" s="42">
        <f t="shared" si="67"/>
        <v>2.9999999999999997E-4</v>
      </c>
      <c r="CQ36" s="40">
        <v>0.03</v>
      </c>
      <c r="CR36" s="40">
        <f t="shared" si="68"/>
        <v>21.121400000000001</v>
      </c>
      <c r="CS36" s="42">
        <f t="shared" si="69"/>
        <v>2.0000000000000001E-4</v>
      </c>
      <c r="CT36" s="40">
        <v>0.02</v>
      </c>
      <c r="CU36" s="42">
        <f t="shared" si="70"/>
        <v>105.607</v>
      </c>
      <c r="CV36" s="42">
        <f t="shared" si="71"/>
        <v>1E-3</v>
      </c>
      <c r="CW36" s="40">
        <v>0.1</v>
      </c>
      <c r="CX36" s="40">
        <f t="shared" si="72"/>
        <v>0</v>
      </c>
      <c r="CY36" s="42">
        <f t="shared" si="73"/>
        <v>0</v>
      </c>
      <c r="CZ36" s="40">
        <v>0</v>
      </c>
      <c r="DA36" s="55" t="s">
        <v>25</v>
      </c>
      <c r="DB36" s="42">
        <v>5318</v>
      </c>
      <c r="DC36" s="42">
        <v>1308</v>
      </c>
      <c r="DD36" s="42">
        <v>3765</v>
      </c>
      <c r="DE36" s="42">
        <v>45</v>
      </c>
      <c r="DF36" s="42">
        <v>43</v>
      </c>
      <c r="DG36" s="42">
        <v>145</v>
      </c>
      <c r="DH36" s="42">
        <v>12</v>
      </c>
      <c r="DI36" s="55" t="s">
        <v>24</v>
      </c>
      <c r="DJ36" s="40">
        <v>6339</v>
      </c>
      <c r="DK36" s="40">
        <f t="shared" si="75"/>
        <v>2665.5291999999999</v>
      </c>
      <c r="DL36" s="40">
        <f t="shared" si="76"/>
        <v>2.4399999999999998E-2</v>
      </c>
      <c r="DM36" s="40">
        <v>2.44</v>
      </c>
      <c r="DN36" s="40">
        <f t="shared" si="77"/>
        <v>3561.3217999999997</v>
      </c>
      <c r="DO36" s="40">
        <f t="shared" si="78"/>
        <v>3.2599999999999997E-2</v>
      </c>
      <c r="DP36" s="40">
        <v>3.26</v>
      </c>
      <c r="DQ36" s="40">
        <f t="shared" si="79"/>
        <v>21.848600000000001</v>
      </c>
      <c r="DR36" s="40">
        <f t="shared" si="80"/>
        <v>2.0000000000000001E-4</v>
      </c>
      <c r="DS36" s="40">
        <v>0.02</v>
      </c>
      <c r="DT36" s="40">
        <f t="shared" si="81"/>
        <v>10.924300000000001</v>
      </c>
      <c r="DU36" s="40">
        <f t="shared" si="82"/>
        <v>1E-4</v>
      </c>
      <c r="DV36" s="40">
        <v>0.01</v>
      </c>
      <c r="DW36" s="40">
        <f t="shared" si="83"/>
        <v>76.470100000000016</v>
      </c>
      <c r="DX36" s="40">
        <f t="shared" si="84"/>
        <v>7.000000000000001E-4</v>
      </c>
      <c r="DY36" s="40">
        <v>7.0000000000000007E-2</v>
      </c>
      <c r="DZ36" s="40">
        <f t="shared" si="85"/>
        <v>0</v>
      </c>
      <c r="EA36" s="40">
        <f t="shared" si="86"/>
        <v>0</v>
      </c>
      <c r="EB36" s="40">
        <v>0</v>
      </c>
      <c r="EC36" s="55" t="s">
        <v>25</v>
      </c>
      <c r="ED36" s="46">
        <v>5939</v>
      </c>
      <c r="EE36" s="46">
        <v>1549</v>
      </c>
      <c r="EF36" s="46">
        <v>3955</v>
      </c>
      <c r="EG36" s="46">
        <v>35</v>
      </c>
      <c r="EH36" s="46">
        <v>30</v>
      </c>
      <c r="EI36" s="46">
        <v>339</v>
      </c>
      <c r="EJ36" s="46">
        <v>31</v>
      </c>
      <c r="EK36" s="55" t="s">
        <v>24</v>
      </c>
      <c r="EL36" s="42">
        <v>5593</v>
      </c>
      <c r="EM36" s="42">
        <f t="shared" si="88"/>
        <v>2760.0307000000003</v>
      </c>
      <c r="EN36" s="42">
        <f t="shared" si="89"/>
        <v>2.9300000000000003E-2</v>
      </c>
      <c r="EO36" s="42">
        <v>2.93</v>
      </c>
      <c r="EP36" s="42">
        <f t="shared" si="90"/>
        <v>2769.4506000000001</v>
      </c>
      <c r="EQ36" s="42">
        <f t="shared" si="91"/>
        <v>2.9399999999999999E-2</v>
      </c>
      <c r="ER36" s="42">
        <v>2.94</v>
      </c>
      <c r="ES36" s="42">
        <f t="shared" si="92"/>
        <v>28.259699999999999</v>
      </c>
      <c r="ET36" s="42">
        <f t="shared" si="93"/>
        <v>2.9999999999999997E-4</v>
      </c>
      <c r="EU36" s="42">
        <v>0.03</v>
      </c>
      <c r="EV36" s="42">
        <f t="shared" si="94"/>
        <v>9.4199000000000002</v>
      </c>
      <c r="EW36" s="42">
        <f t="shared" si="95"/>
        <v>1E-4</v>
      </c>
      <c r="EX36" s="42">
        <v>0.01</v>
      </c>
      <c r="EY36" s="42">
        <f t="shared" si="96"/>
        <v>18.8398</v>
      </c>
      <c r="EZ36" s="42">
        <f t="shared" si="97"/>
        <v>2.0000000000000001E-4</v>
      </c>
      <c r="FA36" s="42">
        <v>0.02</v>
      </c>
      <c r="FB36" s="42">
        <f t="shared" si="98"/>
        <v>9.4199000000000002</v>
      </c>
      <c r="FC36" s="42">
        <f t="shared" si="99"/>
        <v>1E-4</v>
      </c>
      <c r="FD36" s="42">
        <v>0.01</v>
      </c>
      <c r="FE36" s="55" t="s">
        <v>25</v>
      </c>
      <c r="FF36" s="46">
        <v>4933</v>
      </c>
      <c r="FG36" s="46">
        <v>1533</v>
      </c>
      <c r="FH36" s="46">
        <v>3254</v>
      </c>
      <c r="FI36" s="46">
        <v>28</v>
      </c>
      <c r="FJ36" s="46">
        <v>20</v>
      </c>
      <c r="FK36" s="46">
        <v>88</v>
      </c>
      <c r="FL36" s="46">
        <v>10</v>
      </c>
    </row>
    <row r="37" spans="1:168" ht="12" customHeight="1" x14ac:dyDescent="0.2">
      <c r="A37" s="55" t="s">
        <v>52</v>
      </c>
      <c r="B37" s="42">
        <v>6655</v>
      </c>
      <c r="C37" s="46">
        <f t="shared" si="121"/>
        <v>1738.0809999999999</v>
      </c>
      <c r="D37" s="46">
        <f t="shared" si="122"/>
        <v>1.18E-2</v>
      </c>
      <c r="E37" s="46">
        <v>1.18</v>
      </c>
      <c r="F37" s="46">
        <f t="shared" si="123"/>
        <v>4728.1694999999991</v>
      </c>
      <c r="G37" s="42">
        <f t="shared" si="28"/>
        <v>3.2099999999999997E-2</v>
      </c>
      <c r="H37" s="46">
        <v>3.21</v>
      </c>
      <c r="I37" s="46">
        <f t="shared" si="124"/>
        <v>58.918000000000006</v>
      </c>
      <c r="J37" s="42">
        <f t="shared" si="30"/>
        <v>4.0000000000000002E-4</v>
      </c>
      <c r="K37" s="46">
        <v>0.04</v>
      </c>
      <c r="L37" s="42">
        <f t="shared" si="31"/>
        <v>29.459000000000003</v>
      </c>
      <c r="M37" s="42">
        <f t="shared" si="32"/>
        <v>2.0000000000000001E-4</v>
      </c>
      <c r="N37" s="46">
        <v>0.02</v>
      </c>
      <c r="O37" s="42">
        <f t="shared" si="33"/>
        <v>103.10650000000001</v>
      </c>
      <c r="P37" s="42">
        <f t="shared" si="34"/>
        <v>7.000000000000001E-4</v>
      </c>
      <c r="Q37" s="46">
        <v>7.0000000000000007E-2</v>
      </c>
      <c r="R37" s="42">
        <f t="shared" si="35"/>
        <v>0</v>
      </c>
      <c r="S37" s="42">
        <f t="shared" si="36"/>
        <v>0</v>
      </c>
      <c r="T37" s="46">
        <v>0</v>
      </c>
      <c r="U37" s="68" t="s">
        <v>53</v>
      </c>
      <c r="V37" s="42">
        <v>6545</v>
      </c>
      <c r="W37" s="42">
        <v>1138</v>
      </c>
      <c r="X37" s="42">
        <v>5001</v>
      </c>
      <c r="Y37" s="42">
        <v>68</v>
      </c>
      <c r="Z37" s="42">
        <v>69</v>
      </c>
      <c r="AA37" s="42">
        <v>253</v>
      </c>
      <c r="AB37" s="42">
        <v>16</v>
      </c>
      <c r="AC37" s="55" t="s">
        <v>52</v>
      </c>
      <c r="AD37" s="42">
        <v>2935</v>
      </c>
      <c r="AE37" s="42">
        <f t="shared" si="38"/>
        <v>594.66399999999999</v>
      </c>
      <c r="AF37" s="42">
        <f t="shared" si="39"/>
        <v>9.7999999999999997E-3</v>
      </c>
      <c r="AG37" s="46">
        <v>0.98</v>
      </c>
      <c r="AH37" s="42">
        <f t="shared" si="40"/>
        <v>2293.7040000000002</v>
      </c>
      <c r="AI37" s="42">
        <f t="shared" si="41"/>
        <v>3.78E-2</v>
      </c>
      <c r="AJ37" s="46">
        <v>3.78</v>
      </c>
      <c r="AK37" s="42">
        <f t="shared" si="42"/>
        <v>30.34</v>
      </c>
      <c r="AL37" s="42">
        <f t="shared" si="43"/>
        <v>5.0000000000000001E-4</v>
      </c>
      <c r="AM37" s="46">
        <v>0.05</v>
      </c>
      <c r="AN37" s="79">
        <f t="shared" si="101"/>
        <v>12.136000000000001</v>
      </c>
      <c r="AO37" s="42">
        <f t="shared" si="102"/>
        <v>2.0000000000000001E-4</v>
      </c>
      <c r="AP37" s="46">
        <v>0.02</v>
      </c>
      <c r="AQ37" s="42">
        <f t="shared" si="44"/>
        <v>6.0680000000000005</v>
      </c>
      <c r="AR37" s="42">
        <f t="shared" si="45"/>
        <v>1E-4</v>
      </c>
      <c r="AS37" s="46">
        <v>0.01</v>
      </c>
      <c r="AT37" s="42">
        <f t="shared" si="46"/>
        <v>0</v>
      </c>
      <c r="AU37" s="42">
        <f t="shared" si="47"/>
        <v>0</v>
      </c>
      <c r="AV37" s="46">
        <v>0</v>
      </c>
      <c r="AW37" s="55" t="s">
        <v>53</v>
      </c>
      <c r="AX37" s="42">
        <v>3154</v>
      </c>
      <c r="AY37" s="42">
        <v>391</v>
      </c>
      <c r="AZ37" s="42">
        <v>2606</v>
      </c>
      <c r="BA37" s="42">
        <v>37</v>
      </c>
      <c r="BB37" s="42">
        <v>24</v>
      </c>
      <c r="BC37" s="42">
        <v>90</v>
      </c>
      <c r="BD37" s="42">
        <v>6</v>
      </c>
      <c r="BE37" s="55" t="s">
        <v>25</v>
      </c>
      <c r="BF37" s="40">
        <v>12082</v>
      </c>
      <c r="BG37" s="42">
        <f t="shared" si="49"/>
        <v>3120.1607999999997</v>
      </c>
      <c r="BH37" s="42">
        <f t="shared" si="50"/>
        <v>1.3899999999999999E-2</v>
      </c>
      <c r="BI37" s="40">
        <v>1.39</v>
      </c>
      <c r="BJ37" s="42">
        <f t="shared" si="51"/>
        <v>8776.8552</v>
      </c>
      <c r="BK37" s="42">
        <f t="shared" si="52"/>
        <v>3.9100000000000003E-2</v>
      </c>
      <c r="BL37" s="40">
        <v>3.91</v>
      </c>
      <c r="BM37" s="42">
        <f t="shared" si="53"/>
        <v>44.894400000000005</v>
      </c>
      <c r="BN37" s="42">
        <f t="shared" si="54"/>
        <v>2.0000000000000001E-4</v>
      </c>
      <c r="BO37" s="40">
        <v>0.02</v>
      </c>
      <c r="BP37" s="42">
        <f t="shared" si="55"/>
        <v>67.3416</v>
      </c>
      <c r="BQ37" s="42">
        <f t="shared" si="56"/>
        <v>2.9999999999999997E-4</v>
      </c>
      <c r="BR37" s="40">
        <v>0.03</v>
      </c>
      <c r="BS37" s="42">
        <f t="shared" si="57"/>
        <v>67.3416</v>
      </c>
      <c r="BT37" s="42">
        <f t="shared" si="58"/>
        <v>2.9999999999999997E-4</v>
      </c>
      <c r="BU37" s="40">
        <v>0.03</v>
      </c>
      <c r="BV37" s="42">
        <f t="shared" si="59"/>
        <v>22.447200000000002</v>
      </c>
      <c r="BW37" s="42">
        <f t="shared" si="60"/>
        <v>1E-4</v>
      </c>
      <c r="BX37" s="40">
        <v>0.01</v>
      </c>
      <c r="BY37" s="55" t="s">
        <v>26</v>
      </c>
      <c r="BZ37" s="42">
        <v>11393</v>
      </c>
      <c r="CA37" s="42">
        <v>2294</v>
      </c>
      <c r="CB37" s="42">
        <v>8720</v>
      </c>
      <c r="CC37" s="42">
        <v>80</v>
      </c>
      <c r="CD37" s="42">
        <v>74</v>
      </c>
      <c r="CE37" s="42">
        <v>193</v>
      </c>
      <c r="CF37" s="42">
        <v>32</v>
      </c>
      <c r="CG37" s="55" t="s">
        <v>25</v>
      </c>
      <c r="CH37" s="40">
        <v>4836</v>
      </c>
      <c r="CI37" s="42">
        <f t="shared" si="125"/>
        <v>1003.2665</v>
      </c>
      <c r="CJ37" s="42">
        <f t="shared" si="63"/>
        <v>9.4999999999999998E-3</v>
      </c>
      <c r="CK37" s="40">
        <v>0.95</v>
      </c>
      <c r="CL37" s="42">
        <f t="shared" si="64"/>
        <v>3706.8056999999999</v>
      </c>
      <c r="CM37" s="42">
        <f t="shared" si="65"/>
        <v>3.5099999999999999E-2</v>
      </c>
      <c r="CN37" s="40">
        <v>3.51</v>
      </c>
      <c r="CO37" s="42">
        <f t="shared" si="66"/>
        <v>42.242800000000003</v>
      </c>
      <c r="CP37" s="42">
        <f t="shared" si="67"/>
        <v>4.0000000000000002E-4</v>
      </c>
      <c r="CQ37" s="40">
        <v>0.04</v>
      </c>
      <c r="CR37" s="40">
        <f t="shared" si="68"/>
        <v>31.682099999999998</v>
      </c>
      <c r="CS37" s="42">
        <f t="shared" si="69"/>
        <v>2.9999999999999997E-4</v>
      </c>
      <c r="CT37" s="40">
        <v>0.03</v>
      </c>
      <c r="CU37" s="42">
        <f t="shared" si="70"/>
        <v>52.8035</v>
      </c>
      <c r="CV37" s="42">
        <f t="shared" si="71"/>
        <v>5.0000000000000001E-4</v>
      </c>
      <c r="CW37" s="40">
        <v>0.05</v>
      </c>
      <c r="CX37" s="40">
        <f t="shared" si="72"/>
        <v>0</v>
      </c>
      <c r="CY37" s="42">
        <f t="shared" si="73"/>
        <v>0</v>
      </c>
      <c r="CZ37" s="40">
        <v>0</v>
      </c>
      <c r="DA37" s="55" t="s">
        <v>26</v>
      </c>
      <c r="DB37" s="42">
        <v>4736</v>
      </c>
      <c r="DC37" s="42">
        <v>608</v>
      </c>
      <c r="DD37" s="42">
        <v>3868</v>
      </c>
      <c r="DE37" s="42">
        <v>51</v>
      </c>
      <c r="DF37" s="42">
        <v>46</v>
      </c>
      <c r="DG37" s="42">
        <v>152</v>
      </c>
      <c r="DH37" s="42">
        <v>11</v>
      </c>
      <c r="DI37" s="55" t="s">
        <v>25</v>
      </c>
      <c r="DJ37" s="40">
        <v>5390</v>
      </c>
      <c r="DK37" s="40">
        <f t="shared" si="75"/>
        <v>1157.9757999999999</v>
      </c>
      <c r="DL37" s="40">
        <f t="shared" si="76"/>
        <v>1.06E-2</v>
      </c>
      <c r="DM37" s="40">
        <v>1.06</v>
      </c>
      <c r="DN37" s="40">
        <f t="shared" si="77"/>
        <v>4118.4610999999995</v>
      </c>
      <c r="DO37" s="40">
        <f t="shared" si="78"/>
        <v>3.7699999999999997E-2</v>
      </c>
      <c r="DP37" s="40">
        <v>3.77</v>
      </c>
      <c r="DQ37" s="40">
        <f t="shared" si="79"/>
        <v>43.697200000000002</v>
      </c>
      <c r="DR37" s="40">
        <f t="shared" si="80"/>
        <v>4.0000000000000002E-4</v>
      </c>
      <c r="DS37" s="40">
        <v>0.04</v>
      </c>
      <c r="DT37" s="40">
        <f t="shared" si="81"/>
        <v>21.848600000000001</v>
      </c>
      <c r="DU37" s="40">
        <f t="shared" si="82"/>
        <v>2.0000000000000001E-4</v>
      </c>
      <c r="DV37" s="40">
        <v>0.02</v>
      </c>
      <c r="DW37" s="40">
        <f t="shared" si="83"/>
        <v>54.621500000000005</v>
      </c>
      <c r="DX37" s="40">
        <f t="shared" si="84"/>
        <v>5.0000000000000001E-4</v>
      </c>
      <c r="DY37" s="40">
        <v>0.05</v>
      </c>
      <c r="DZ37" s="40">
        <f t="shared" si="85"/>
        <v>0</v>
      </c>
      <c r="EA37" s="40">
        <f t="shared" si="86"/>
        <v>0</v>
      </c>
      <c r="EB37" s="40">
        <v>0</v>
      </c>
      <c r="EC37" s="55" t="s">
        <v>26</v>
      </c>
      <c r="ED37" s="46">
        <v>5239</v>
      </c>
      <c r="EE37" s="46">
        <v>811</v>
      </c>
      <c r="EF37" s="46">
        <v>4042</v>
      </c>
      <c r="EG37" s="46">
        <v>54</v>
      </c>
      <c r="EH37" s="46">
        <v>24</v>
      </c>
      <c r="EI37" s="46">
        <v>287</v>
      </c>
      <c r="EJ37" s="46">
        <v>21</v>
      </c>
      <c r="EK37" s="55" t="s">
        <v>25</v>
      </c>
      <c r="EL37" s="42">
        <v>4397</v>
      </c>
      <c r="EM37" s="42">
        <f t="shared" si="88"/>
        <v>1177.4875</v>
      </c>
      <c r="EN37" s="42">
        <f t="shared" si="89"/>
        <v>1.2500000000000001E-2</v>
      </c>
      <c r="EO37" s="42">
        <v>1.25</v>
      </c>
      <c r="EP37" s="42">
        <f t="shared" si="90"/>
        <v>3146.2465999999999</v>
      </c>
      <c r="EQ37" s="42">
        <f t="shared" si="91"/>
        <v>3.3399999999999999E-2</v>
      </c>
      <c r="ER37" s="42">
        <v>3.34</v>
      </c>
      <c r="ES37" s="42">
        <f t="shared" si="92"/>
        <v>37.679600000000001</v>
      </c>
      <c r="ET37" s="42">
        <f t="shared" si="93"/>
        <v>4.0000000000000002E-4</v>
      </c>
      <c r="EU37" s="42">
        <v>0.04</v>
      </c>
      <c r="EV37" s="42">
        <f t="shared" si="94"/>
        <v>18.8398</v>
      </c>
      <c r="EW37" s="42">
        <f t="shared" si="95"/>
        <v>2.0000000000000001E-4</v>
      </c>
      <c r="EX37" s="42">
        <v>0.02</v>
      </c>
      <c r="EY37" s="42">
        <f t="shared" si="96"/>
        <v>9.4199000000000002</v>
      </c>
      <c r="EZ37" s="42">
        <f t="shared" si="97"/>
        <v>1E-4</v>
      </c>
      <c r="FA37" s="42">
        <v>0.01</v>
      </c>
      <c r="FB37" s="42">
        <f t="shared" si="98"/>
        <v>0</v>
      </c>
      <c r="FC37" s="42">
        <f t="shared" si="99"/>
        <v>0</v>
      </c>
      <c r="FD37" s="42">
        <v>0</v>
      </c>
      <c r="FE37" s="55" t="s">
        <v>26</v>
      </c>
      <c r="FF37" s="46">
        <v>4252</v>
      </c>
      <c r="FG37" s="46">
        <v>856</v>
      </c>
      <c r="FH37" s="46">
        <v>3264</v>
      </c>
      <c r="FI37" s="46">
        <v>37</v>
      </c>
      <c r="FJ37" s="46">
        <v>29</v>
      </c>
      <c r="FK37" s="46">
        <v>54</v>
      </c>
      <c r="FL37" s="46">
        <v>12</v>
      </c>
    </row>
    <row r="38" spans="1:168" ht="12" customHeight="1" x14ac:dyDescent="0.2">
      <c r="A38" s="55" t="s">
        <v>53</v>
      </c>
      <c r="B38" s="42">
        <v>6387</v>
      </c>
      <c r="C38" s="46">
        <f t="shared" si="121"/>
        <v>972.14700000000005</v>
      </c>
      <c r="D38" s="46">
        <f t="shared" si="122"/>
        <v>6.6E-3</v>
      </c>
      <c r="E38" s="46">
        <v>0.66</v>
      </c>
      <c r="F38" s="46">
        <f t="shared" si="123"/>
        <v>5199.5135</v>
      </c>
      <c r="G38" s="42">
        <f t="shared" si="28"/>
        <v>3.5299999999999998E-2</v>
      </c>
      <c r="H38" s="46">
        <v>3.53</v>
      </c>
      <c r="I38" s="46">
        <f t="shared" si="124"/>
        <v>88.376999999999995</v>
      </c>
      <c r="J38" s="42">
        <f t="shared" si="30"/>
        <v>5.9999999999999995E-4</v>
      </c>
      <c r="K38" s="46">
        <v>0.06</v>
      </c>
      <c r="L38" s="42">
        <f t="shared" si="31"/>
        <v>58.918000000000006</v>
      </c>
      <c r="M38" s="42">
        <f t="shared" si="32"/>
        <v>4.0000000000000002E-4</v>
      </c>
      <c r="N38" s="46">
        <v>0.04</v>
      </c>
      <c r="O38" s="42">
        <f t="shared" si="33"/>
        <v>58.918000000000006</v>
      </c>
      <c r="P38" s="42">
        <f t="shared" si="34"/>
        <v>4.0000000000000002E-4</v>
      </c>
      <c r="Q38" s="46">
        <v>0.04</v>
      </c>
      <c r="R38" s="42">
        <f t="shared" si="35"/>
        <v>0</v>
      </c>
      <c r="S38" s="42">
        <f t="shared" si="36"/>
        <v>0</v>
      </c>
      <c r="T38" s="46">
        <v>0</v>
      </c>
      <c r="U38" s="68" t="s">
        <v>54</v>
      </c>
      <c r="V38" s="42">
        <v>5960</v>
      </c>
      <c r="W38" s="42">
        <v>731</v>
      </c>
      <c r="X38" s="42">
        <v>4840</v>
      </c>
      <c r="Y38" s="42">
        <v>126</v>
      </c>
      <c r="Z38" s="42">
        <v>79</v>
      </c>
      <c r="AA38" s="42">
        <v>171</v>
      </c>
      <c r="AB38" s="42">
        <v>13</v>
      </c>
      <c r="AC38" s="55" t="s">
        <v>53</v>
      </c>
      <c r="AD38" s="42">
        <v>2781</v>
      </c>
      <c r="AE38" s="42">
        <f t="shared" si="38"/>
        <v>309.46800000000002</v>
      </c>
      <c r="AF38" s="42">
        <f t="shared" si="39"/>
        <v>5.1000000000000004E-3</v>
      </c>
      <c r="AG38" s="46">
        <v>0.51</v>
      </c>
      <c r="AH38" s="42">
        <f t="shared" si="40"/>
        <v>2396.86</v>
      </c>
      <c r="AI38" s="42">
        <f t="shared" si="41"/>
        <v>3.95E-2</v>
      </c>
      <c r="AJ38" s="46">
        <v>3.95</v>
      </c>
      <c r="AK38" s="42">
        <f t="shared" si="42"/>
        <v>54.612000000000002</v>
      </c>
      <c r="AL38" s="42">
        <f t="shared" si="43"/>
        <v>8.9999999999999998E-4</v>
      </c>
      <c r="AM38" s="46">
        <v>0.09</v>
      </c>
      <c r="AN38" s="79">
        <f t="shared" si="101"/>
        <v>12.136000000000001</v>
      </c>
      <c r="AO38" s="42">
        <f t="shared" si="102"/>
        <v>2.0000000000000001E-4</v>
      </c>
      <c r="AP38" s="46">
        <v>0.02</v>
      </c>
      <c r="AQ38" s="42">
        <f t="shared" si="44"/>
        <v>6.0680000000000005</v>
      </c>
      <c r="AR38" s="42">
        <f t="shared" si="45"/>
        <v>1E-4</v>
      </c>
      <c r="AS38" s="46">
        <v>0.01</v>
      </c>
      <c r="AT38" s="42">
        <f t="shared" si="46"/>
        <v>0</v>
      </c>
      <c r="AU38" s="42">
        <f t="shared" si="47"/>
        <v>0</v>
      </c>
      <c r="AV38" s="46">
        <v>0</v>
      </c>
      <c r="AW38" s="55" t="s">
        <v>54</v>
      </c>
      <c r="AX38" s="42">
        <v>2693</v>
      </c>
      <c r="AY38" s="42">
        <v>192</v>
      </c>
      <c r="AZ38" s="42">
        <v>2335</v>
      </c>
      <c r="BA38" s="42">
        <v>63</v>
      </c>
      <c r="BB38" s="42">
        <v>19</v>
      </c>
      <c r="BC38" s="42">
        <v>78</v>
      </c>
      <c r="BD38" s="42">
        <v>6</v>
      </c>
      <c r="BE38" s="55" t="s">
        <v>26</v>
      </c>
      <c r="BF38" s="40">
        <v>10744</v>
      </c>
      <c r="BG38" s="42">
        <f t="shared" si="49"/>
        <v>1683.54</v>
      </c>
      <c r="BH38" s="42">
        <f t="shared" si="50"/>
        <v>7.4999999999999997E-3</v>
      </c>
      <c r="BI38" s="40">
        <v>0.75</v>
      </c>
      <c r="BJ38" s="42">
        <f t="shared" si="51"/>
        <v>8844.1967999999997</v>
      </c>
      <c r="BK38" s="42">
        <f t="shared" si="52"/>
        <v>3.9399999999999998E-2</v>
      </c>
      <c r="BL38" s="40">
        <v>3.94</v>
      </c>
      <c r="BM38" s="42">
        <f t="shared" si="53"/>
        <v>89.788800000000009</v>
      </c>
      <c r="BN38" s="42">
        <f t="shared" si="54"/>
        <v>4.0000000000000002E-4</v>
      </c>
      <c r="BO38" s="40">
        <v>0.04</v>
      </c>
      <c r="BP38" s="42">
        <f t="shared" si="55"/>
        <v>89.788800000000009</v>
      </c>
      <c r="BQ38" s="42">
        <f t="shared" si="56"/>
        <v>4.0000000000000002E-4</v>
      </c>
      <c r="BR38" s="40">
        <v>0.04</v>
      </c>
      <c r="BS38" s="42">
        <f t="shared" si="57"/>
        <v>67.3416</v>
      </c>
      <c r="BT38" s="42">
        <f t="shared" si="58"/>
        <v>2.9999999999999997E-4</v>
      </c>
      <c r="BU38" s="40">
        <v>0.03</v>
      </c>
      <c r="BV38" s="40">
        <f t="shared" si="59"/>
        <v>0</v>
      </c>
      <c r="BW38" s="42">
        <f t="shared" si="60"/>
        <v>0</v>
      </c>
      <c r="BX38" s="40">
        <v>0</v>
      </c>
      <c r="BY38" s="55" t="s">
        <v>27</v>
      </c>
      <c r="BZ38" s="42">
        <v>9766</v>
      </c>
      <c r="CA38" s="42">
        <v>1324</v>
      </c>
      <c r="CB38" s="42">
        <v>7975</v>
      </c>
      <c r="CC38" s="42">
        <v>135</v>
      </c>
      <c r="CD38" s="42">
        <v>104</v>
      </c>
      <c r="CE38" s="42">
        <v>208</v>
      </c>
      <c r="CF38" s="42">
        <v>20</v>
      </c>
      <c r="CG38" s="55" t="s">
        <v>26</v>
      </c>
      <c r="CH38" s="40">
        <v>4536</v>
      </c>
      <c r="CI38" s="42">
        <f t="shared" si="125"/>
        <v>443.54939999999999</v>
      </c>
      <c r="CJ38" s="42">
        <f t="shared" si="63"/>
        <v>4.1999999999999997E-3</v>
      </c>
      <c r="CK38" s="40">
        <v>0.42</v>
      </c>
      <c r="CL38" s="42">
        <f t="shared" si="64"/>
        <v>3960.2624999999998</v>
      </c>
      <c r="CM38" s="42">
        <f t="shared" si="65"/>
        <v>3.7499999999999999E-2</v>
      </c>
      <c r="CN38" s="40">
        <v>3.75</v>
      </c>
      <c r="CO38" s="42">
        <f t="shared" si="66"/>
        <v>63.364199999999997</v>
      </c>
      <c r="CP38" s="42">
        <f t="shared" si="67"/>
        <v>5.9999999999999995E-4</v>
      </c>
      <c r="CQ38" s="40">
        <v>0.06</v>
      </c>
      <c r="CR38" s="40">
        <f t="shared" si="68"/>
        <v>21.121400000000001</v>
      </c>
      <c r="CS38" s="42">
        <f t="shared" si="69"/>
        <v>2.0000000000000001E-4</v>
      </c>
      <c r="CT38" s="40">
        <v>0.02</v>
      </c>
      <c r="CU38" s="42">
        <f t="shared" si="70"/>
        <v>52.8035</v>
      </c>
      <c r="CV38" s="42">
        <f t="shared" si="71"/>
        <v>5.0000000000000001E-4</v>
      </c>
      <c r="CW38" s="40">
        <v>0.05</v>
      </c>
      <c r="CX38" s="40">
        <f t="shared" si="72"/>
        <v>0</v>
      </c>
      <c r="CY38" s="42">
        <f t="shared" si="73"/>
        <v>0</v>
      </c>
      <c r="CZ38" s="40">
        <v>0</v>
      </c>
      <c r="DA38" s="55" t="s">
        <v>27</v>
      </c>
      <c r="DB38" s="42">
        <v>3946</v>
      </c>
      <c r="DC38" s="42">
        <v>301</v>
      </c>
      <c r="DD38" s="42">
        <v>3365</v>
      </c>
      <c r="DE38" s="42">
        <v>75</v>
      </c>
      <c r="DF38" s="42">
        <v>52</v>
      </c>
      <c r="DG38" s="42">
        <v>141</v>
      </c>
      <c r="DH38" s="42">
        <v>12</v>
      </c>
      <c r="DI38" s="55" t="s">
        <v>26</v>
      </c>
      <c r="DJ38" s="40">
        <v>4696</v>
      </c>
      <c r="DK38" s="40">
        <f t="shared" si="75"/>
        <v>568.06359999999995</v>
      </c>
      <c r="DL38" s="40">
        <f t="shared" si="76"/>
        <v>5.1999999999999998E-3</v>
      </c>
      <c r="DM38" s="40">
        <v>0.52</v>
      </c>
      <c r="DN38" s="40">
        <f t="shared" si="77"/>
        <v>3998.2937999999999</v>
      </c>
      <c r="DO38" s="40">
        <f t="shared" si="78"/>
        <v>3.6600000000000001E-2</v>
      </c>
      <c r="DP38" s="40">
        <v>3.66</v>
      </c>
      <c r="DQ38" s="40">
        <f t="shared" si="79"/>
        <v>65.5458</v>
      </c>
      <c r="DR38" s="40">
        <f t="shared" si="80"/>
        <v>5.9999999999999995E-4</v>
      </c>
      <c r="DS38" s="40">
        <v>0.06</v>
      </c>
      <c r="DT38" s="40">
        <f t="shared" si="81"/>
        <v>21.848600000000001</v>
      </c>
      <c r="DU38" s="40">
        <f t="shared" si="82"/>
        <v>2.0000000000000001E-4</v>
      </c>
      <c r="DV38" s="40">
        <v>0.02</v>
      </c>
      <c r="DW38" s="40">
        <f t="shared" si="83"/>
        <v>32.7729</v>
      </c>
      <c r="DX38" s="40">
        <f t="shared" si="84"/>
        <v>2.9999999999999997E-4</v>
      </c>
      <c r="DY38" s="40">
        <v>0.03</v>
      </c>
      <c r="DZ38" s="40">
        <f t="shared" si="85"/>
        <v>0</v>
      </c>
      <c r="EA38" s="40">
        <f t="shared" si="86"/>
        <v>0</v>
      </c>
      <c r="EB38" s="40">
        <v>0</v>
      </c>
      <c r="EC38" s="55" t="s">
        <v>27</v>
      </c>
      <c r="ED38" s="46">
        <v>4305</v>
      </c>
      <c r="EE38" s="46">
        <v>393</v>
      </c>
      <c r="EF38" s="46">
        <v>3572</v>
      </c>
      <c r="EG38" s="46">
        <v>78</v>
      </c>
      <c r="EH38" s="46">
        <v>27</v>
      </c>
      <c r="EI38" s="46">
        <v>223</v>
      </c>
      <c r="EJ38" s="46">
        <v>12</v>
      </c>
      <c r="EK38" s="55" t="s">
        <v>26</v>
      </c>
      <c r="EL38" s="42">
        <v>3951</v>
      </c>
      <c r="EM38" s="42">
        <f t="shared" si="88"/>
        <v>706.49249999999995</v>
      </c>
      <c r="EN38" s="42">
        <f t="shared" si="89"/>
        <v>7.4999999999999997E-3</v>
      </c>
      <c r="EO38" s="42">
        <v>0.75</v>
      </c>
      <c r="EP38" s="42">
        <f t="shared" si="90"/>
        <v>3146.2465999999999</v>
      </c>
      <c r="EQ38" s="42">
        <f t="shared" si="91"/>
        <v>3.3399999999999999E-2</v>
      </c>
      <c r="ER38" s="42">
        <v>3.34</v>
      </c>
      <c r="ES38" s="42">
        <f t="shared" si="92"/>
        <v>65.939300000000003</v>
      </c>
      <c r="ET38" s="42">
        <f t="shared" si="93"/>
        <v>7.000000000000001E-4</v>
      </c>
      <c r="EU38" s="42">
        <v>7.0000000000000007E-2</v>
      </c>
      <c r="EV38" s="42">
        <f t="shared" si="94"/>
        <v>28.259699999999999</v>
      </c>
      <c r="EW38" s="42">
        <f t="shared" si="95"/>
        <v>2.9999999999999997E-4</v>
      </c>
      <c r="EX38" s="42">
        <v>0.03</v>
      </c>
      <c r="EY38" s="42">
        <f t="shared" si="96"/>
        <v>9.4199000000000002</v>
      </c>
      <c r="EZ38" s="42">
        <f t="shared" si="97"/>
        <v>1E-4</v>
      </c>
      <c r="FA38" s="42">
        <v>0.01</v>
      </c>
      <c r="FB38" s="42">
        <f t="shared" si="98"/>
        <v>0</v>
      </c>
      <c r="FC38" s="42">
        <f t="shared" si="99"/>
        <v>0</v>
      </c>
      <c r="FD38" s="42">
        <v>0</v>
      </c>
      <c r="FE38" s="55" t="s">
        <v>27</v>
      </c>
      <c r="FF38" s="46">
        <v>3639</v>
      </c>
      <c r="FG38" s="46">
        <v>532</v>
      </c>
      <c r="FH38" s="46">
        <v>2926</v>
      </c>
      <c r="FI38" s="46">
        <v>72</v>
      </c>
      <c r="FJ38" s="46">
        <v>47</v>
      </c>
      <c r="FK38" s="46">
        <v>60</v>
      </c>
      <c r="FL38" s="46">
        <v>2</v>
      </c>
    </row>
    <row r="39" spans="1:168" ht="12" customHeight="1" x14ac:dyDescent="0.2">
      <c r="A39" s="55" t="s">
        <v>54</v>
      </c>
      <c r="B39" s="42">
        <v>4827</v>
      </c>
      <c r="C39" s="46">
        <f t="shared" si="121"/>
        <v>486.07350000000002</v>
      </c>
      <c r="D39" s="46">
        <f t="shared" si="122"/>
        <v>3.3E-3</v>
      </c>
      <c r="E39" s="46">
        <v>0.33</v>
      </c>
      <c r="F39" s="46">
        <f t="shared" si="123"/>
        <v>4138.9894999999997</v>
      </c>
      <c r="G39" s="42">
        <f t="shared" si="28"/>
        <v>2.81E-2</v>
      </c>
      <c r="H39" s="46">
        <v>2.81</v>
      </c>
      <c r="I39" s="46">
        <f t="shared" si="124"/>
        <v>117.83600000000001</v>
      </c>
      <c r="J39" s="42">
        <f t="shared" si="30"/>
        <v>8.0000000000000004E-4</v>
      </c>
      <c r="K39" s="46">
        <v>0.08</v>
      </c>
      <c r="L39" s="42">
        <f t="shared" si="31"/>
        <v>29.459000000000003</v>
      </c>
      <c r="M39" s="42">
        <f t="shared" si="32"/>
        <v>2.0000000000000001E-4</v>
      </c>
      <c r="N39" s="46">
        <v>0.02</v>
      </c>
      <c r="O39" s="42">
        <f t="shared" si="33"/>
        <v>44.188499999999998</v>
      </c>
      <c r="P39" s="42">
        <f t="shared" si="34"/>
        <v>2.9999999999999997E-4</v>
      </c>
      <c r="Q39" s="46">
        <v>0.03</v>
      </c>
      <c r="R39" s="42">
        <f t="shared" si="35"/>
        <v>0</v>
      </c>
      <c r="S39" s="42">
        <f t="shared" si="36"/>
        <v>0</v>
      </c>
      <c r="T39" s="46">
        <v>0</v>
      </c>
      <c r="U39" s="68" t="s">
        <v>55</v>
      </c>
      <c r="V39" s="42">
        <v>4726</v>
      </c>
      <c r="W39" s="42">
        <v>389</v>
      </c>
      <c r="X39" s="42">
        <v>3948</v>
      </c>
      <c r="Y39" s="42">
        <v>169</v>
      </c>
      <c r="Z39" s="42">
        <v>71</v>
      </c>
      <c r="AA39" s="42">
        <v>137</v>
      </c>
      <c r="AB39" s="42">
        <v>12</v>
      </c>
      <c r="AC39" s="55" t="s">
        <v>54</v>
      </c>
      <c r="AD39" s="42">
        <v>1923</v>
      </c>
      <c r="AE39" s="42">
        <f t="shared" si="38"/>
        <v>133.49600000000001</v>
      </c>
      <c r="AF39" s="42">
        <f t="shared" si="39"/>
        <v>2.2000000000000001E-3</v>
      </c>
      <c r="AG39" s="46">
        <v>0.22</v>
      </c>
      <c r="AH39" s="42">
        <f t="shared" si="40"/>
        <v>1705.1079999999999</v>
      </c>
      <c r="AI39" s="42">
        <f t="shared" si="41"/>
        <v>2.81E-2</v>
      </c>
      <c r="AJ39" s="46">
        <v>2.81</v>
      </c>
      <c r="AK39" s="42">
        <f t="shared" si="42"/>
        <v>66.748000000000005</v>
      </c>
      <c r="AL39" s="42">
        <f t="shared" si="43"/>
        <v>1.1000000000000001E-3</v>
      </c>
      <c r="AM39" s="46">
        <v>0.11</v>
      </c>
      <c r="AN39" s="79">
        <f t="shared" si="101"/>
        <v>12.136000000000001</v>
      </c>
      <c r="AO39" s="42">
        <f t="shared" si="102"/>
        <v>2.0000000000000001E-4</v>
      </c>
      <c r="AP39" s="46">
        <v>0.02</v>
      </c>
      <c r="AQ39" s="42">
        <f t="shared" si="44"/>
        <v>6.0680000000000005</v>
      </c>
      <c r="AR39" s="42">
        <f t="shared" si="45"/>
        <v>1E-4</v>
      </c>
      <c r="AS39" s="46">
        <v>0.01</v>
      </c>
      <c r="AT39" s="42">
        <f t="shared" si="46"/>
        <v>0</v>
      </c>
      <c r="AU39" s="42">
        <f t="shared" si="47"/>
        <v>0</v>
      </c>
      <c r="AV39" s="46">
        <v>0</v>
      </c>
      <c r="AW39" s="55" t="s">
        <v>55</v>
      </c>
      <c r="AX39" s="42">
        <v>1935</v>
      </c>
      <c r="AY39" s="42">
        <v>107</v>
      </c>
      <c r="AZ39" s="42">
        <v>1667</v>
      </c>
      <c r="BA39" s="42">
        <v>80</v>
      </c>
      <c r="BB39" s="42">
        <v>24</v>
      </c>
      <c r="BC39" s="42">
        <v>55</v>
      </c>
      <c r="BD39" s="42">
        <v>2</v>
      </c>
      <c r="BE39" s="55" t="s">
        <v>27</v>
      </c>
      <c r="BF39" s="40">
        <v>7832</v>
      </c>
      <c r="BG39" s="42">
        <f t="shared" si="49"/>
        <v>763.20480000000009</v>
      </c>
      <c r="BH39" s="42">
        <f t="shared" si="50"/>
        <v>3.4000000000000002E-3</v>
      </c>
      <c r="BI39" s="40">
        <v>0.34</v>
      </c>
      <c r="BJ39" s="42">
        <f t="shared" si="51"/>
        <v>6846.3959999999997</v>
      </c>
      <c r="BK39" s="42">
        <f t="shared" si="52"/>
        <v>3.0499999999999999E-2</v>
      </c>
      <c r="BL39" s="40">
        <v>3.05</v>
      </c>
      <c r="BM39" s="42">
        <f t="shared" si="53"/>
        <v>112.236</v>
      </c>
      <c r="BN39" s="42">
        <f t="shared" si="54"/>
        <v>5.0000000000000001E-4</v>
      </c>
      <c r="BO39" s="40">
        <v>0.05</v>
      </c>
      <c r="BP39" s="42">
        <f t="shared" si="55"/>
        <v>67.3416</v>
      </c>
      <c r="BQ39" s="42">
        <f t="shared" si="56"/>
        <v>2.9999999999999997E-4</v>
      </c>
      <c r="BR39" s="40">
        <v>0.03</v>
      </c>
      <c r="BS39" s="42">
        <f t="shared" si="57"/>
        <v>44.894400000000005</v>
      </c>
      <c r="BT39" s="42">
        <f t="shared" si="58"/>
        <v>2.0000000000000001E-4</v>
      </c>
      <c r="BU39" s="40">
        <v>0.02</v>
      </c>
      <c r="BV39" s="40">
        <f t="shared" si="59"/>
        <v>0</v>
      </c>
      <c r="BW39" s="42">
        <f t="shared" si="60"/>
        <v>0</v>
      </c>
      <c r="BX39" s="40">
        <v>0</v>
      </c>
      <c r="BY39" s="55" t="s">
        <v>28</v>
      </c>
      <c r="BZ39" s="42">
        <v>7258</v>
      </c>
      <c r="CA39" s="42">
        <v>782</v>
      </c>
      <c r="CB39" s="42">
        <v>6054</v>
      </c>
      <c r="CC39" s="42">
        <v>157</v>
      </c>
      <c r="CD39" s="42">
        <v>116</v>
      </c>
      <c r="CE39" s="42">
        <v>130</v>
      </c>
      <c r="CF39" s="42">
        <v>19</v>
      </c>
      <c r="CG39" s="55" t="s">
        <v>27</v>
      </c>
      <c r="CH39" s="40">
        <v>3213</v>
      </c>
      <c r="CI39" s="42">
        <f t="shared" si="125"/>
        <v>211.214</v>
      </c>
      <c r="CJ39" s="42">
        <f t="shared" si="63"/>
        <v>2E-3</v>
      </c>
      <c r="CK39" s="40">
        <v>0.2</v>
      </c>
      <c r="CL39" s="42">
        <f t="shared" si="64"/>
        <v>2861.9497000000001</v>
      </c>
      <c r="CM39" s="42">
        <f t="shared" si="65"/>
        <v>2.7099999999999999E-2</v>
      </c>
      <c r="CN39" s="40">
        <v>2.71</v>
      </c>
      <c r="CO39" s="42">
        <f t="shared" si="66"/>
        <v>73.924900000000008</v>
      </c>
      <c r="CP39" s="42">
        <f t="shared" si="67"/>
        <v>7.000000000000001E-4</v>
      </c>
      <c r="CQ39" s="40">
        <v>7.0000000000000007E-2</v>
      </c>
      <c r="CR39" s="40">
        <f t="shared" si="68"/>
        <v>21.121400000000001</v>
      </c>
      <c r="CS39" s="42">
        <f t="shared" si="69"/>
        <v>2.0000000000000001E-4</v>
      </c>
      <c r="CT39" s="40">
        <v>0.02</v>
      </c>
      <c r="CU39" s="42">
        <f t="shared" si="70"/>
        <v>52.8035</v>
      </c>
      <c r="CV39" s="42">
        <f t="shared" si="71"/>
        <v>5.0000000000000001E-4</v>
      </c>
      <c r="CW39" s="40">
        <v>0.05</v>
      </c>
      <c r="CX39" s="40">
        <f t="shared" si="72"/>
        <v>0</v>
      </c>
      <c r="CY39" s="42">
        <f t="shared" si="73"/>
        <v>0</v>
      </c>
      <c r="CZ39" s="40">
        <v>0</v>
      </c>
      <c r="DA39" s="55" t="s">
        <v>28</v>
      </c>
      <c r="DB39" s="42">
        <v>3121</v>
      </c>
      <c r="DC39" s="42">
        <v>148</v>
      </c>
      <c r="DD39" s="42">
        <v>2747</v>
      </c>
      <c r="DE39" s="42">
        <v>97</v>
      </c>
      <c r="DF39" s="42">
        <v>47</v>
      </c>
      <c r="DG39" s="42">
        <v>78</v>
      </c>
      <c r="DH39" s="42">
        <v>4</v>
      </c>
      <c r="DI39" s="55" t="s">
        <v>27</v>
      </c>
      <c r="DJ39" s="40">
        <v>3537</v>
      </c>
      <c r="DK39" s="40">
        <f t="shared" si="75"/>
        <v>229.41029999999998</v>
      </c>
      <c r="DL39" s="40">
        <f t="shared" si="76"/>
        <v>2.0999999999999999E-3</v>
      </c>
      <c r="DM39" s="40">
        <v>0.21</v>
      </c>
      <c r="DN39" s="40">
        <f t="shared" si="77"/>
        <v>3178.9713000000002</v>
      </c>
      <c r="DO39" s="40">
        <f t="shared" si="78"/>
        <v>2.9100000000000001E-2</v>
      </c>
      <c r="DP39" s="40">
        <v>2.91</v>
      </c>
      <c r="DQ39" s="40">
        <f t="shared" si="79"/>
        <v>87.394400000000005</v>
      </c>
      <c r="DR39" s="40">
        <f t="shared" si="80"/>
        <v>8.0000000000000004E-4</v>
      </c>
      <c r="DS39" s="40">
        <v>0.08</v>
      </c>
      <c r="DT39" s="40">
        <f t="shared" si="81"/>
        <v>10.924300000000001</v>
      </c>
      <c r="DU39" s="40">
        <f t="shared" si="82"/>
        <v>1E-4</v>
      </c>
      <c r="DV39" s="40">
        <v>0.01</v>
      </c>
      <c r="DW39" s="40">
        <f t="shared" si="83"/>
        <v>32.7729</v>
      </c>
      <c r="DX39" s="40">
        <f t="shared" si="84"/>
        <v>2.9999999999999997E-4</v>
      </c>
      <c r="DY39" s="40">
        <v>0.03</v>
      </c>
      <c r="DZ39" s="40">
        <f t="shared" si="85"/>
        <v>0</v>
      </c>
      <c r="EA39" s="40">
        <f t="shared" si="86"/>
        <v>0</v>
      </c>
      <c r="EB39" s="40">
        <v>0</v>
      </c>
      <c r="EC39" s="55" t="s">
        <v>28</v>
      </c>
      <c r="ED39" s="46">
        <v>3412</v>
      </c>
      <c r="EE39" s="46">
        <v>226</v>
      </c>
      <c r="EF39" s="46">
        <v>2888</v>
      </c>
      <c r="EG39" s="46">
        <v>100</v>
      </c>
      <c r="EH39" s="46">
        <v>14</v>
      </c>
      <c r="EI39" s="46">
        <v>177</v>
      </c>
      <c r="EJ39" s="46">
        <v>7</v>
      </c>
      <c r="EK39" s="55" t="s">
        <v>27</v>
      </c>
      <c r="EL39" s="42">
        <v>2762</v>
      </c>
      <c r="EM39" s="42">
        <f t="shared" si="88"/>
        <v>273.1771</v>
      </c>
      <c r="EN39" s="42">
        <f t="shared" si="89"/>
        <v>2.8999999999999998E-3</v>
      </c>
      <c r="EO39" s="42">
        <v>0.28999999999999998</v>
      </c>
      <c r="EP39" s="42">
        <f t="shared" si="90"/>
        <v>2392.6545999999998</v>
      </c>
      <c r="EQ39" s="42">
        <f t="shared" si="91"/>
        <v>2.5399999999999999E-2</v>
      </c>
      <c r="ER39" s="42">
        <v>2.54</v>
      </c>
      <c r="ES39" s="42">
        <f t="shared" si="92"/>
        <v>56.519399999999997</v>
      </c>
      <c r="ET39" s="42">
        <f t="shared" si="93"/>
        <v>5.9999999999999995E-4</v>
      </c>
      <c r="EU39" s="42">
        <v>0.06</v>
      </c>
      <c r="EV39" s="42">
        <f t="shared" si="94"/>
        <v>18.8398</v>
      </c>
      <c r="EW39" s="42">
        <f t="shared" si="95"/>
        <v>2.0000000000000001E-4</v>
      </c>
      <c r="EX39" s="42">
        <v>0.02</v>
      </c>
      <c r="EY39" s="42">
        <f t="shared" si="96"/>
        <v>18.8398</v>
      </c>
      <c r="EZ39" s="42">
        <f t="shared" si="97"/>
        <v>2.0000000000000001E-4</v>
      </c>
      <c r="FA39" s="42">
        <v>0.02</v>
      </c>
      <c r="FB39" s="42">
        <f t="shared" si="98"/>
        <v>0</v>
      </c>
      <c r="FC39" s="42">
        <f t="shared" si="99"/>
        <v>0</v>
      </c>
      <c r="FD39" s="42">
        <v>0</v>
      </c>
      <c r="FE39" s="55" t="s">
        <v>28</v>
      </c>
      <c r="FF39" s="46">
        <v>2742</v>
      </c>
      <c r="FG39" s="46">
        <v>268</v>
      </c>
      <c r="FH39" s="46">
        <v>2312</v>
      </c>
      <c r="FI39" s="46">
        <v>77</v>
      </c>
      <c r="FJ39" s="46">
        <v>28</v>
      </c>
      <c r="FK39" s="46">
        <v>52</v>
      </c>
      <c r="FL39" s="46">
        <v>5</v>
      </c>
    </row>
    <row r="40" spans="1:168" ht="12" customHeight="1" x14ac:dyDescent="0.2">
      <c r="A40" s="55" t="s">
        <v>55</v>
      </c>
      <c r="B40" s="42">
        <v>3978</v>
      </c>
      <c r="C40" s="46">
        <f t="shared" si="121"/>
        <v>338.77850000000001</v>
      </c>
      <c r="D40" s="46">
        <f t="shared" si="122"/>
        <v>2.3E-3</v>
      </c>
      <c r="E40" s="46">
        <v>0.23</v>
      </c>
      <c r="F40" s="46">
        <f t="shared" si="123"/>
        <v>3446.7029999999995</v>
      </c>
      <c r="G40" s="42">
        <f t="shared" si="28"/>
        <v>2.3399999999999997E-2</v>
      </c>
      <c r="H40" s="46">
        <v>2.34</v>
      </c>
      <c r="I40" s="46">
        <f t="shared" si="124"/>
        <v>132.56549999999999</v>
      </c>
      <c r="J40" s="42">
        <f t="shared" si="30"/>
        <v>8.9999999999999998E-4</v>
      </c>
      <c r="K40" s="46">
        <v>0.09</v>
      </c>
      <c r="L40" s="42">
        <f t="shared" si="31"/>
        <v>29.459000000000003</v>
      </c>
      <c r="M40" s="42">
        <f t="shared" si="32"/>
        <v>2.0000000000000001E-4</v>
      </c>
      <c r="N40" s="46">
        <v>0.02</v>
      </c>
      <c r="O40" s="42">
        <f t="shared" si="33"/>
        <v>29.459000000000003</v>
      </c>
      <c r="P40" s="42">
        <f t="shared" si="34"/>
        <v>2.0000000000000001E-4</v>
      </c>
      <c r="Q40" s="46">
        <v>0.02</v>
      </c>
      <c r="R40" s="42">
        <f t="shared" si="35"/>
        <v>0</v>
      </c>
      <c r="S40" s="42">
        <f t="shared" si="36"/>
        <v>0</v>
      </c>
      <c r="T40" s="46">
        <v>0</v>
      </c>
      <c r="U40" s="68" t="s">
        <v>56</v>
      </c>
      <c r="V40" s="42">
        <v>3736</v>
      </c>
      <c r="W40" s="42">
        <v>308</v>
      </c>
      <c r="X40" s="42">
        <v>3087</v>
      </c>
      <c r="Y40" s="42">
        <v>191</v>
      </c>
      <c r="Z40" s="42">
        <v>56</v>
      </c>
      <c r="AA40" s="42">
        <v>85</v>
      </c>
      <c r="AB40" s="42">
        <v>9</v>
      </c>
      <c r="AC40" s="55" t="s">
        <v>55</v>
      </c>
      <c r="AD40" s="42">
        <v>1541</v>
      </c>
      <c r="AE40" s="42">
        <f t="shared" si="38"/>
        <v>72.815999999999988</v>
      </c>
      <c r="AF40" s="42">
        <f t="shared" si="39"/>
        <v>1.1999999999999999E-3</v>
      </c>
      <c r="AG40" s="46">
        <v>0.12</v>
      </c>
      <c r="AH40" s="42">
        <f t="shared" si="40"/>
        <v>1389.5720000000001</v>
      </c>
      <c r="AI40" s="42">
        <f t="shared" si="41"/>
        <v>2.29E-2</v>
      </c>
      <c r="AJ40" s="46">
        <v>2.29</v>
      </c>
      <c r="AK40" s="42">
        <f t="shared" si="42"/>
        <v>72.815999999999988</v>
      </c>
      <c r="AL40" s="42">
        <f t="shared" si="43"/>
        <v>1.1999999999999999E-3</v>
      </c>
      <c r="AM40" s="46">
        <v>0.12</v>
      </c>
      <c r="AN40" s="79">
        <f t="shared" si="101"/>
        <v>0</v>
      </c>
      <c r="AO40" s="42">
        <f t="shared" si="102"/>
        <v>0</v>
      </c>
      <c r="AP40" s="46">
        <v>0</v>
      </c>
      <c r="AQ40" s="42">
        <f t="shared" si="44"/>
        <v>6.0680000000000005</v>
      </c>
      <c r="AR40" s="42">
        <f t="shared" si="45"/>
        <v>1E-4</v>
      </c>
      <c r="AS40" s="46">
        <v>0.01</v>
      </c>
      <c r="AT40" s="42">
        <f t="shared" si="46"/>
        <v>0</v>
      </c>
      <c r="AU40" s="42">
        <f t="shared" si="47"/>
        <v>0</v>
      </c>
      <c r="AV40" s="46">
        <v>0</v>
      </c>
      <c r="AW40" s="55" t="s">
        <v>56</v>
      </c>
      <c r="AX40" s="42">
        <v>1556</v>
      </c>
      <c r="AY40" s="42">
        <v>65</v>
      </c>
      <c r="AZ40" s="42">
        <v>1315</v>
      </c>
      <c r="BA40" s="42">
        <v>111</v>
      </c>
      <c r="BB40" s="42">
        <v>13</v>
      </c>
      <c r="BC40" s="42">
        <v>48</v>
      </c>
      <c r="BD40" s="42">
        <v>4</v>
      </c>
      <c r="BE40" s="55" t="s">
        <v>28</v>
      </c>
      <c r="BF40" s="40">
        <v>5890</v>
      </c>
      <c r="BG40" s="42">
        <f t="shared" si="49"/>
        <v>471.39119999999997</v>
      </c>
      <c r="BH40" s="42">
        <f t="shared" si="50"/>
        <v>2.0999999999999999E-3</v>
      </c>
      <c r="BI40" s="40">
        <v>0.21</v>
      </c>
      <c r="BJ40" s="42">
        <f t="shared" si="51"/>
        <v>5207.7503999999999</v>
      </c>
      <c r="BK40" s="42">
        <f t="shared" si="52"/>
        <v>2.3199999999999998E-2</v>
      </c>
      <c r="BL40" s="40">
        <v>2.3199999999999998</v>
      </c>
      <c r="BM40" s="42">
        <f t="shared" si="53"/>
        <v>134.6832</v>
      </c>
      <c r="BN40" s="42">
        <f t="shared" si="54"/>
        <v>5.9999999999999995E-4</v>
      </c>
      <c r="BO40" s="40">
        <v>0.06</v>
      </c>
      <c r="BP40" s="42">
        <f t="shared" si="55"/>
        <v>44.894400000000005</v>
      </c>
      <c r="BQ40" s="42">
        <f t="shared" si="56"/>
        <v>2.0000000000000001E-4</v>
      </c>
      <c r="BR40" s="40">
        <v>0.02</v>
      </c>
      <c r="BS40" s="42">
        <f t="shared" si="57"/>
        <v>22.447200000000002</v>
      </c>
      <c r="BT40" s="42">
        <f t="shared" si="58"/>
        <v>1E-4</v>
      </c>
      <c r="BU40" s="40">
        <v>0.01</v>
      </c>
      <c r="BV40" s="40">
        <f t="shared" si="59"/>
        <v>0</v>
      </c>
      <c r="BW40" s="42">
        <f t="shared" si="60"/>
        <v>0</v>
      </c>
      <c r="BX40" s="40">
        <v>0</v>
      </c>
      <c r="BY40" s="55" t="s">
        <v>29</v>
      </c>
      <c r="BZ40" s="42">
        <v>5213</v>
      </c>
      <c r="CA40" s="42">
        <v>457</v>
      </c>
      <c r="CB40" s="42">
        <v>4377</v>
      </c>
      <c r="CC40" s="42">
        <v>184</v>
      </c>
      <c r="CD40" s="42">
        <v>83</v>
      </c>
      <c r="CE40" s="42">
        <v>95</v>
      </c>
      <c r="CF40" s="42">
        <v>17</v>
      </c>
      <c r="CG40" s="55" t="s">
        <v>28</v>
      </c>
      <c r="CH40" s="40">
        <v>2449</v>
      </c>
      <c r="CI40" s="42">
        <f t="shared" si="125"/>
        <v>73.924900000000008</v>
      </c>
      <c r="CJ40" s="42">
        <f t="shared" si="63"/>
        <v>7.000000000000001E-4</v>
      </c>
      <c r="CK40" s="40">
        <v>7.0000000000000007E-2</v>
      </c>
      <c r="CL40" s="42">
        <f t="shared" si="64"/>
        <v>2228.3076999999998</v>
      </c>
      <c r="CM40" s="42">
        <f t="shared" si="65"/>
        <v>2.1099999999999997E-2</v>
      </c>
      <c r="CN40" s="40">
        <v>2.11</v>
      </c>
      <c r="CO40" s="42">
        <f t="shared" si="66"/>
        <v>95.046300000000002</v>
      </c>
      <c r="CP40" s="42">
        <f t="shared" si="67"/>
        <v>8.9999999999999998E-4</v>
      </c>
      <c r="CQ40" s="40">
        <v>0.09</v>
      </c>
      <c r="CR40" s="40">
        <f t="shared" si="68"/>
        <v>21.121400000000001</v>
      </c>
      <c r="CS40" s="42">
        <f t="shared" si="69"/>
        <v>2.0000000000000001E-4</v>
      </c>
      <c r="CT40" s="40">
        <v>0.02</v>
      </c>
      <c r="CU40" s="42">
        <f t="shared" si="70"/>
        <v>31.682099999999998</v>
      </c>
      <c r="CV40" s="42">
        <f t="shared" si="71"/>
        <v>2.9999999999999997E-4</v>
      </c>
      <c r="CW40" s="40">
        <v>0.03</v>
      </c>
      <c r="CX40" s="40">
        <f t="shared" si="72"/>
        <v>0</v>
      </c>
      <c r="CY40" s="42">
        <f t="shared" si="73"/>
        <v>0</v>
      </c>
      <c r="CZ40" s="40">
        <v>0</v>
      </c>
      <c r="DA40" s="55" t="s">
        <v>29</v>
      </c>
      <c r="DB40" s="42">
        <v>2154</v>
      </c>
      <c r="DC40" s="42">
        <v>90</v>
      </c>
      <c r="DD40" s="42">
        <v>1843</v>
      </c>
      <c r="DE40" s="42">
        <v>94</v>
      </c>
      <c r="DF40" s="42">
        <v>46</v>
      </c>
      <c r="DG40" s="42">
        <v>69</v>
      </c>
      <c r="DH40" s="42">
        <v>12</v>
      </c>
      <c r="DI40" s="55" t="s">
        <v>28</v>
      </c>
      <c r="DJ40" s="40">
        <v>2955</v>
      </c>
      <c r="DK40" s="40">
        <f t="shared" si="75"/>
        <v>142.01589999999999</v>
      </c>
      <c r="DL40" s="40">
        <f t="shared" si="76"/>
        <v>1.2999999999999999E-3</v>
      </c>
      <c r="DM40" s="40">
        <v>0.13</v>
      </c>
      <c r="DN40" s="40">
        <f t="shared" si="77"/>
        <v>2665.5291999999999</v>
      </c>
      <c r="DO40" s="40">
        <f t="shared" si="78"/>
        <v>2.4399999999999998E-2</v>
      </c>
      <c r="DP40" s="40">
        <v>2.44</v>
      </c>
      <c r="DQ40" s="40">
        <f t="shared" si="79"/>
        <v>120.16730000000001</v>
      </c>
      <c r="DR40" s="40">
        <f t="shared" si="80"/>
        <v>1.1000000000000001E-3</v>
      </c>
      <c r="DS40" s="40">
        <v>0.11</v>
      </c>
      <c r="DT40" s="40">
        <f t="shared" si="81"/>
        <v>10.924300000000001</v>
      </c>
      <c r="DU40" s="40">
        <f t="shared" si="82"/>
        <v>1E-4</v>
      </c>
      <c r="DV40" s="40">
        <v>0.01</v>
      </c>
      <c r="DW40" s="40">
        <f t="shared" si="83"/>
        <v>10.924300000000001</v>
      </c>
      <c r="DX40" s="40">
        <f t="shared" si="84"/>
        <v>1E-4</v>
      </c>
      <c r="DY40" s="40">
        <v>0.01</v>
      </c>
      <c r="DZ40" s="40">
        <f t="shared" si="85"/>
        <v>0</v>
      </c>
      <c r="EA40" s="40">
        <f t="shared" si="86"/>
        <v>0</v>
      </c>
      <c r="EB40" s="40">
        <v>0</v>
      </c>
      <c r="EC40" s="55" t="s">
        <v>29</v>
      </c>
      <c r="ED40" s="46">
        <v>2675</v>
      </c>
      <c r="EE40" s="46">
        <v>112</v>
      </c>
      <c r="EF40" s="46">
        <v>2288</v>
      </c>
      <c r="EG40" s="46">
        <v>114</v>
      </c>
      <c r="EH40" s="46">
        <v>20</v>
      </c>
      <c r="EI40" s="46">
        <v>131</v>
      </c>
      <c r="EJ40" s="46">
        <v>10</v>
      </c>
      <c r="EK40" s="55" t="s">
        <v>28</v>
      </c>
      <c r="EL40" s="42">
        <v>2331</v>
      </c>
      <c r="EM40" s="42">
        <f t="shared" si="88"/>
        <v>160.13830000000002</v>
      </c>
      <c r="EN40" s="42">
        <f t="shared" si="89"/>
        <v>1.7000000000000001E-3</v>
      </c>
      <c r="EO40" s="42">
        <v>0.17</v>
      </c>
      <c r="EP40" s="42">
        <f t="shared" si="90"/>
        <v>2053.5382</v>
      </c>
      <c r="EQ40" s="42">
        <f t="shared" si="91"/>
        <v>2.18E-2</v>
      </c>
      <c r="ER40" s="42">
        <v>2.1800000000000002</v>
      </c>
      <c r="ES40" s="42">
        <f t="shared" si="92"/>
        <v>84.7791</v>
      </c>
      <c r="ET40" s="42">
        <f t="shared" si="93"/>
        <v>8.9999999999999998E-4</v>
      </c>
      <c r="EU40" s="42">
        <v>0.09</v>
      </c>
      <c r="EV40" s="42">
        <f t="shared" si="94"/>
        <v>18.8398</v>
      </c>
      <c r="EW40" s="42">
        <f t="shared" si="95"/>
        <v>2.0000000000000001E-4</v>
      </c>
      <c r="EX40" s="42">
        <v>0.02</v>
      </c>
      <c r="EY40" s="42">
        <f t="shared" si="96"/>
        <v>9.4199000000000002</v>
      </c>
      <c r="EZ40" s="42">
        <f t="shared" si="97"/>
        <v>1E-4</v>
      </c>
      <c r="FA40" s="42">
        <v>0.01</v>
      </c>
      <c r="FB40" s="42">
        <f t="shared" si="98"/>
        <v>0</v>
      </c>
      <c r="FC40" s="42">
        <f t="shared" si="99"/>
        <v>0</v>
      </c>
      <c r="FD40" s="42">
        <v>0</v>
      </c>
      <c r="FE40" s="55" t="s">
        <v>29</v>
      </c>
      <c r="FF40" s="46">
        <v>2119</v>
      </c>
      <c r="FG40" s="46">
        <v>171</v>
      </c>
      <c r="FH40" s="46">
        <v>1771</v>
      </c>
      <c r="FI40" s="46">
        <v>107</v>
      </c>
      <c r="FJ40" s="46">
        <v>29</v>
      </c>
      <c r="FK40" s="46">
        <v>39</v>
      </c>
      <c r="FL40" s="46">
        <v>2</v>
      </c>
    </row>
    <row r="41" spans="1:168" ht="12" customHeight="1" x14ac:dyDescent="0.2">
      <c r="A41" s="55" t="s">
        <v>56</v>
      </c>
      <c r="B41" s="42">
        <v>2920</v>
      </c>
      <c r="C41" s="46">
        <f t="shared" si="121"/>
        <v>206.21300000000002</v>
      </c>
      <c r="D41" s="46">
        <f t="shared" si="122"/>
        <v>1.4000000000000002E-3</v>
      </c>
      <c r="E41" s="46">
        <v>0.14000000000000001</v>
      </c>
      <c r="F41" s="46">
        <f t="shared" si="123"/>
        <v>2504.0150000000003</v>
      </c>
      <c r="G41" s="42">
        <f t="shared" si="28"/>
        <v>1.7000000000000001E-2</v>
      </c>
      <c r="H41" s="46">
        <v>1.7</v>
      </c>
      <c r="I41" s="46">
        <f t="shared" si="124"/>
        <v>176.75399999999999</v>
      </c>
      <c r="J41" s="42">
        <f t="shared" si="30"/>
        <v>1.1999999999999999E-3</v>
      </c>
      <c r="K41" s="46">
        <v>0.12</v>
      </c>
      <c r="L41" s="42">
        <f t="shared" si="31"/>
        <v>14.729500000000002</v>
      </c>
      <c r="M41" s="42">
        <f t="shared" si="32"/>
        <v>1E-4</v>
      </c>
      <c r="N41" s="46">
        <v>0.01</v>
      </c>
      <c r="O41" s="42">
        <f t="shared" si="33"/>
        <v>29.459000000000003</v>
      </c>
      <c r="P41" s="42">
        <f t="shared" si="34"/>
        <v>2.0000000000000001E-4</v>
      </c>
      <c r="Q41" s="46">
        <v>0.02</v>
      </c>
      <c r="R41" s="42">
        <f t="shared" si="35"/>
        <v>0</v>
      </c>
      <c r="S41" s="42">
        <f t="shared" si="36"/>
        <v>0</v>
      </c>
      <c r="T41" s="46">
        <v>0</v>
      </c>
      <c r="U41" s="50" t="s">
        <v>78</v>
      </c>
      <c r="V41" s="42">
        <v>11490</v>
      </c>
      <c r="W41" s="42">
        <v>545</v>
      </c>
      <c r="X41" s="42">
        <v>8827</v>
      </c>
      <c r="Y41" s="42">
        <v>1764</v>
      </c>
      <c r="Z41" s="42">
        <v>106</v>
      </c>
      <c r="AA41" s="42">
        <v>212</v>
      </c>
      <c r="AB41" s="42">
        <v>36</v>
      </c>
      <c r="AC41" s="55" t="s">
        <v>56</v>
      </c>
      <c r="AD41" s="42">
        <v>1219</v>
      </c>
      <c r="AE41" s="42">
        <f t="shared" si="38"/>
        <v>42.476000000000006</v>
      </c>
      <c r="AF41" s="42">
        <f t="shared" si="39"/>
        <v>7.000000000000001E-4</v>
      </c>
      <c r="AG41" s="46">
        <v>7.0000000000000007E-2</v>
      </c>
      <c r="AH41" s="42">
        <f t="shared" si="40"/>
        <v>1098.308</v>
      </c>
      <c r="AI41" s="42">
        <f t="shared" si="41"/>
        <v>1.8100000000000002E-2</v>
      </c>
      <c r="AJ41" s="46">
        <v>1.81</v>
      </c>
      <c r="AK41" s="42">
        <f t="shared" si="42"/>
        <v>66.748000000000005</v>
      </c>
      <c r="AL41" s="42">
        <f t="shared" si="43"/>
        <v>1.1000000000000001E-3</v>
      </c>
      <c r="AM41" s="46">
        <v>0.11</v>
      </c>
      <c r="AN41" s="79">
        <f t="shared" si="101"/>
        <v>6.0680000000000005</v>
      </c>
      <c r="AO41" s="42">
        <f t="shared" si="102"/>
        <v>1E-4</v>
      </c>
      <c r="AP41" s="46">
        <v>0.01</v>
      </c>
      <c r="AQ41" s="42">
        <f t="shared" si="44"/>
        <v>6.0680000000000005</v>
      </c>
      <c r="AR41" s="42">
        <f t="shared" si="45"/>
        <v>1E-4</v>
      </c>
      <c r="AS41" s="46">
        <v>0.01</v>
      </c>
      <c r="AT41" s="42">
        <f t="shared" si="46"/>
        <v>0</v>
      </c>
      <c r="AU41" s="42">
        <f t="shared" si="47"/>
        <v>0</v>
      </c>
      <c r="AV41" s="46">
        <v>0</v>
      </c>
      <c r="AW41" s="56" t="s">
        <v>78</v>
      </c>
      <c r="AX41" s="42">
        <f>1126+1108+741+518+309+270</f>
        <v>4072</v>
      </c>
      <c r="AY41" s="42">
        <f>42+36+16+15+10+8</f>
        <v>127</v>
      </c>
      <c r="AZ41" s="42">
        <f>950+862+578+387+218+161</f>
        <v>3156</v>
      </c>
      <c r="BA41" s="42">
        <f>99+151+123+94+71+92</f>
        <v>630</v>
      </c>
      <c r="BB41" s="42">
        <v>19</v>
      </c>
      <c r="BC41" s="42">
        <f>30+47+19+18+8+7</f>
        <v>129</v>
      </c>
      <c r="BD41" s="42">
        <v>11</v>
      </c>
      <c r="BE41" s="55" t="s">
        <v>29</v>
      </c>
      <c r="BF41" s="40">
        <v>4283</v>
      </c>
      <c r="BG41" s="42">
        <f t="shared" si="49"/>
        <v>269.3664</v>
      </c>
      <c r="BH41" s="42">
        <f t="shared" si="50"/>
        <v>1.1999999999999999E-3</v>
      </c>
      <c r="BI41" s="40">
        <v>0.12</v>
      </c>
      <c r="BJ41" s="42">
        <f t="shared" si="51"/>
        <v>3771.1295999999998</v>
      </c>
      <c r="BK41" s="42">
        <f t="shared" si="52"/>
        <v>1.6799999999999999E-2</v>
      </c>
      <c r="BL41" s="40">
        <v>1.68</v>
      </c>
      <c r="BM41" s="42">
        <f t="shared" si="53"/>
        <v>157.13040000000001</v>
      </c>
      <c r="BN41" s="42">
        <f t="shared" si="54"/>
        <v>7.000000000000001E-4</v>
      </c>
      <c r="BO41" s="40">
        <v>7.0000000000000007E-2</v>
      </c>
      <c r="BP41" s="42">
        <f t="shared" si="55"/>
        <v>44.894400000000005</v>
      </c>
      <c r="BQ41" s="42">
        <f t="shared" si="56"/>
        <v>2.0000000000000001E-4</v>
      </c>
      <c r="BR41" s="40">
        <v>0.02</v>
      </c>
      <c r="BS41" s="42">
        <f t="shared" si="57"/>
        <v>22.447200000000002</v>
      </c>
      <c r="BT41" s="42">
        <f t="shared" si="58"/>
        <v>1E-4</v>
      </c>
      <c r="BU41" s="40">
        <v>0.01</v>
      </c>
      <c r="BV41" s="40">
        <f t="shared" si="59"/>
        <v>0</v>
      </c>
      <c r="BW41" s="42">
        <f t="shared" si="60"/>
        <v>0</v>
      </c>
      <c r="BX41" s="40">
        <v>0</v>
      </c>
      <c r="BY41" s="50" t="s">
        <v>78</v>
      </c>
      <c r="BZ41" s="42">
        <v>12808</v>
      </c>
      <c r="CA41" s="42">
        <v>667</v>
      </c>
      <c r="CB41" s="42">
        <v>9849</v>
      </c>
      <c r="CC41" s="42">
        <v>1745</v>
      </c>
      <c r="CD41" s="42">
        <v>203</v>
      </c>
      <c r="CE41" s="42">
        <v>289</v>
      </c>
      <c r="CF41" s="42">
        <v>55</v>
      </c>
      <c r="CG41" s="55" t="s">
        <v>29</v>
      </c>
      <c r="CH41" s="40">
        <v>1779</v>
      </c>
      <c r="CI41" s="42">
        <f t="shared" si="125"/>
        <v>63.364199999999997</v>
      </c>
      <c r="CJ41" s="42">
        <f t="shared" si="63"/>
        <v>5.9999999999999995E-4</v>
      </c>
      <c r="CK41" s="40">
        <v>0.06</v>
      </c>
      <c r="CL41" s="42">
        <f t="shared" si="64"/>
        <v>1562.9836</v>
      </c>
      <c r="CM41" s="42">
        <f t="shared" si="65"/>
        <v>1.4800000000000001E-2</v>
      </c>
      <c r="CN41" s="40">
        <v>1.48</v>
      </c>
      <c r="CO41" s="42">
        <f t="shared" si="66"/>
        <v>95.046300000000002</v>
      </c>
      <c r="CP41" s="42">
        <f t="shared" si="67"/>
        <v>8.9999999999999998E-4</v>
      </c>
      <c r="CQ41" s="40">
        <v>0.09</v>
      </c>
      <c r="CR41" s="40">
        <f t="shared" si="68"/>
        <v>31.682099999999998</v>
      </c>
      <c r="CS41" s="42">
        <f t="shared" si="69"/>
        <v>2.9999999999999997E-4</v>
      </c>
      <c r="CT41" s="40">
        <v>0.03</v>
      </c>
      <c r="CU41" s="42">
        <f t="shared" si="70"/>
        <v>31.682099999999998</v>
      </c>
      <c r="CV41" s="42">
        <f t="shared" si="71"/>
        <v>2.9999999999999997E-4</v>
      </c>
      <c r="CW41" s="40">
        <v>0.03</v>
      </c>
      <c r="CX41" s="40">
        <f t="shared" si="72"/>
        <v>0</v>
      </c>
      <c r="CY41" s="42">
        <f t="shared" si="73"/>
        <v>0</v>
      </c>
      <c r="CZ41" s="40">
        <v>0</v>
      </c>
      <c r="DA41" s="50" t="s">
        <v>78</v>
      </c>
      <c r="DB41" s="42">
        <v>6484</v>
      </c>
      <c r="DC41" s="42">
        <v>130</v>
      </c>
      <c r="DD41" s="42">
        <v>4670</v>
      </c>
      <c r="DE41" s="42">
        <v>1146</v>
      </c>
      <c r="DF41" s="42">
        <v>193</v>
      </c>
      <c r="DG41" s="42">
        <v>317</v>
      </c>
      <c r="DH41" s="42">
        <v>28</v>
      </c>
      <c r="DI41" s="55" t="s">
        <v>29</v>
      </c>
      <c r="DJ41" s="40">
        <v>2328</v>
      </c>
      <c r="DK41" s="40">
        <f t="shared" si="75"/>
        <v>98.318699999999993</v>
      </c>
      <c r="DL41" s="40">
        <f t="shared" si="76"/>
        <v>8.9999999999999998E-4</v>
      </c>
      <c r="DM41" s="40">
        <v>0.09</v>
      </c>
      <c r="DN41" s="40">
        <f t="shared" si="77"/>
        <v>2075.6169999999997</v>
      </c>
      <c r="DO41" s="40">
        <f t="shared" si="78"/>
        <v>1.9E-2</v>
      </c>
      <c r="DP41" s="40">
        <v>1.9</v>
      </c>
      <c r="DQ41" s="40">
        <f t="shared" si="79"/>
        <v>131.0916</v>
      </c>
      <c r="DR41" s="40">
        <f t="shared" si="80"/>
        <v>1.1999999999999999E-3</v>
      </c>
      <c r="DS41" s="40">
        <v>0.12</v>
      </c>
      <c r="DT41" s="40">
        <f t="shared" si="81"/>
        <v>10.924300000000001</v>
      </c>
      <c r="DU41" s="40">
        <f t="shared" si="82"/>
        <v>1E-4</v>
      </c>
      <c r="DV41" s="40">
        <v>0.01</v>
      </c>
      <c r="DW41" s="40">
        <f t="shared" si="83"/>
        <v>10.924300000000001</v>
      </c>
      <c r="DX41" s="40">
        <f t="shared" si="84"/>
        <v>1E-4</v>
      </c>
      <c r="DY41" s="40">
        <v>0.01</v>
      </c>
      <c r="DZ41" s="40">
        <f t="shared" si="85"/>
        <v>0</v>
      </c>
      <c r="EA41" s="40">
        <f t="shared" si="86"/>
        <v>0</v>
      </c>
      <c r="EB41" s="40">
        <v>0</v>
      </c>
      <c r="EC41" s="50" t="s">
        <v>81</v>
      </c>
      <c r="ED41" s="46">
        <v>7120</v>
      </c>
      <c r="EE41" s="46">
        <v>212</v>
      </c>
      <c r="EF41" s="46">
        <v>5331</v>
      </c>
      <c r="EG41" s="46">
        <v>1088</v>
      </c>
      <c r="EH41" s="46">
        <v>61</v>
      </c>
      <c r="EI41" s="46">
        <v>392</v>
      </c>
      <c r="EJ41" s="46">
        <v>36</v>
      </c>
      <c r="EK41" s="55" t="s">
        <v>29</v>
      </c>
      <c r="EL41" s="42">
        <v>1858</v>
      </c>
      <c r="EM41" s="42">
        <f t="shared" si="88"/>
        <v>84.7791</v>
      </c>
      <c r="EN41" s="42">
        <f t="shared" si="89"/>
        <v>8.9999999999999998E-4</v>
      </c>
      <c r="EO41" s="42">
        <v>0.09</v>
      </c>
      <c r="EP41" s="42">
        <f t="shared" si="90"/>
        <v>1648.4825000000001</v>
      </c>
      <c r="EQ41" s="42">
        <f t="shared" si="91"/>
        <v>1.7500000000000002E-2</v>
      </c>
      <c r="ER41" s="42">
        <v>1.75</v>
      </c>
      <c r="ES41" s="42">
        <f t="shared" si="92"/>
        <v>84.7791</v>
      </c>
      <c r="ET41" s="42">
        <f t="shared" si="93"/>
        <v>8.9999999999999998E-4</v>
      </c>
      <c r="EU41" s="42">
        <v>0.09</v>
      </c>
      <c r="EV41" s="42">
        <f t="shared" si="94"/>
        <v>28.259699999999999</v>
      </c>
      <c r="EW41" s="42">
        <f t="shared" si="95"/>
        <v>2.9999999999999997E-4</v>
      </c>
      <c r="EX41" s="42">
        <v>0.03</v>
      </c>
      <c r="EY41" s="42">
        <f t="shared" si="96"/>
        <v>9.4199000000000002</v>
      </c>
      <c r="EZ41" s="42">
        <f t="shared" si="97"/>
        <v>1E-4</v>
      </c>
      <c r="FA41" s="42">
        <v>0.01</v>
      </c>
      <c r="FB41" s="42">
        <f t="shared" si="98"/>
        <v>0</v>
      </c>
      <c r="FC41" s="42">
        <f t="shared" si="99"/>
        <v>0</v>
      </c>
      <c r="FD41" s="42">
        <v>0</v>
      </c>
      <c r="FE41" s="50" t="s">
        <v>78</v>
      </c>
      <c r="FF41" s="46">
        <v>6841</v>
      </c>
      <c r="FG41" s="46">
        <v>259</v>
      </c>
      <c r="FH41" s="46">
        <v>5119</v>
      </c>
      <c r="FI41" s="46">
        <v>1196</v>
      </c>
      <c r="FJ41" s="46">
        <v>79</v>
      </c>
      <c r="FK41" s="46">
        <v>171</v>
      </c>
      <c r="FL41" s="46">
        <v>17</v>
      </c>
    </row>
    <row r="42" spans="1:168" ht="12" customHeight="1" x14ac:dyDescent="0.2">
      <c r="A42" s="55" t="s">
        <v>57</v>
      </c>
      <c r="B42" s="42">
        <v>2937</v>
      </c>
      <c r="C42" s="46">
        <f t="shared" si="121"/>
        <v>147.29500000000002</v>
      </c>
      <c r="D42" s="46">
        <f t="shared" si="122"/>
        <v>1E-3</v>
      </c>
      <c r="E42" s="46">
        <v>0.1</v>
      </c>
      <c r="F42" s="46">
        <f t="shared" si="123"/>
        <v>2533.4740000000002</v>
      </c>
      <c r="G42" s="42">
        <f t="shared" si="28"/>
        <v>1.72E-2</v>
      </c>
      <c r="H42" s="46">
        <v>1.72</v>
      </c>
      <c r="I42" s="46">
        <f t="shared" si="124"/>
        <v>220.9425</v>
      </c>
      <c r="J42" s="42">
        <f t="shared" si="30"/>
        <v>1.5E-3</v>
      </c>
      <c r="K42" s="46">
        <v>0.15</v>
      </c>
      <c r="L42" s="42">
        <f t="shared" si="31"/>
        <v>29.459000000000003</v>
      </c>
      <c r="M42" s="42">
        <f t="shared" si="32"/>
        <v>2.0000000000000001E-4</v>
      </c>
      <c r="N42" s="46">
        <v>0.02</v>
      </c>
      <c r="O42" s="42">
        <f t="shared" si="33"/>
        <v>14.729500000000002</v>
      </c>
      <c r="P42" s="42">
        <f t="shared" si="34"/>
        <v>1E-4</v>
      </c>
      <c r="Q42" s="46">
        <v>0.01</v>
      </c>
      <c r="R42" s="42">
        <f t="shared" si="35"/>
        <v>0</v>
      </c>
      <c r="S42" s="42">
        <f t="shared" si="36"/>
        <v>0</v>
      </c>
      <c r="T42" s="46">
        <v>0</v>
      </c>
      <c r="U42" s="55"/>
      <c r="V42" s="42"/>
      <c r="W42" s="46"/>
      <c r="X42" s="46"/>
      <c r="Y42" s="46"/>
      <c r="Z42" s="46"/>
      <c r="AA42" s="46"/>
      <c r="AB42" s="46"/>
      <c r="AC42" s="55" t="s">
        <v>57</v>
      </c>
      <c r="AD42" s="42">
        <v>1086</v>
      </c>
      <c r="AE42" s="42">
        <f t="shared" si="38"/>
        <v>36.407999999999994</v>
      </c>
      <c r="AF42" s="42">
        <f t="shared" si="39"/>
        <v>5.9999999999999995E-4</v>
      </c>
      <c r="AG42" s="46">
        <v>0.06</v>
      </c>
      <c r="AH42" s="42">
        <f t="shared" si="40"/>
        <v>958.74400000000014</v>
      </c>
      <c r="AI42" s="42">
        <f t="shared" si="41"/>
        <v>1.5800000000000002E-2</v>
      </c>
      <c r="AJ42" s="46">
        <v>1.58</v>
      </c>
      <c r="AK42" s="42">
        <f t="shared" si="42"/>
        <v>84.952000000000012</v>
      </c>
      <c r="AL42" s="42">
        <f t="shared" si="43"/>
        <v>1.4000000000000002E-3</v>
      </c>
      <c r="AM42" s="46">
        <v>0.14000000000000001</v>
      </c>
      <c r="AN42" s="79">
        <f t="shared" si="101"/>
        <v>6.0680000000000005</v>
      </c>
      <c r="AO42" s="42">
        <f t="shared" si="102"/>
        <v>1E-4</v>
      </c>
      <c r="AP42" s="46">
        <v>0.01</v>
      </c>
      <c r="AQ42" s="42">
        <f t="shared" si="44"/>
        <v>6.0680000000000005</v>
      </c>
      <c r="AR42" s="42">
        <f t="shared" si="45"/>
        <v>1E-4</v>
      </c>
      <c r="AS42" s="46">
        <v>0.01</v>
      </c>
      <c r="AT42" s="42">
        <f t="shared" si="46"/>
        <v>0</v>
      </c>
      <c r="AU42" s="42">
        <f t="shared" si="47"/>
        <v>0</v>
      </c>
      <c r="AV42" s="46">
        <v>0</v>
      </c>
      <c r="AW42" s="55"/>
      <c r="AX42" s="42"/>
      <c r="AY42" s="42"/>
      <c r="AZ42" s="42"/>
      <c r="BA42" s="42"/>
      <c r="BB42" s="42"/>
      <c r="BC42" s="42"/>
      <c r="BD42" s="42"/>
      <c r="BE42" s="55" t="s">
        <v>30</v>
      </c>
      <c r="BF42" s="40">
        <v>3775</v>
      </c>
      <c r="BG42" s="42">
        <f t="shared" si="49"/>
        <v>157.13040000000001</v>
      </c>
      <c r="BH42" s="42">
        <f t="shared" si="50"/>
        <v>7.000000000000001E-4</v>
      </c>
      <c r="BI42" s="40">
        <v>7.0000000000000007E-2</v>
      </c>
      <c r="BJ42" s="42">
        <f t="shared" si="51"/>
        <v>3344.6327999999999</v>
      </c>
      <c r="BK42" s="42">
        <f t="shared" si="52"/>
        <v>1.49E-2</v>
      </c>
      <c r="BL42" s="40">
        <v>1.49</v>
      </c>
      <c r="BM42" s="42">
        <f t="shared" si="53"/>
        <v>202.0248</v>
      </c>
      <c r="BN42" s="42">
        <f t="shared" si="54"/>
        <v>8.9999999999999998E-4</v>
      </c>
      <c r="BO42" s="40">
        <v>0.09</v>
      </c>
      <c r="BP42" s="42">
        <f t="shared" si="55"/>
        <v>44.894400000000005</v>
      </c>
      <c r="BQ42" s="42">
        <f t="shared" si="56"/>
        <v>2.0000000000000001E-4</v>
      </c>
      <c r="BR42" s="40">
        <v>0.02</v>
      </c>
      <c r="BS42" s="42">
        <f t="shared" si="57"/>
        <v>22.447200000000002</v>
      </c>
      <c r="BT42" s="42">
        <f t="shared" si="58"/>
        <v>1E-4</v>
      </c>
      <c r="BU42" s="40">
        <v>0.01</v>
      </c>
      <c r="BV42" s="40">
        <f t="shared" si="59"/>
        <v>0</v>
      </c>
      <c r="BW42" s="42">
        <f t="shared" si="60"/>
        <v>0</v>
      </c>
      <c r="BX42" s="40">
        <v>0</v>
      </c>
      <c r="BY42" s="55"/>
      <c r="BZ42" s="42"/>
      <c r="CA42" s="42"/>
      <c r="CB42" s="42"/>
      <c r="CC42" s="42"/>
      <c r="CD42" s="42"/>
      <c r="CE42" s="42"/>
      <c r="CF42" s="42"/>
      <c r="CG42" s="55" t="s">
        <v>30</v>
      </c>
      <c r="CH42" s="40">
        <v>1700</v>
      </c>
      <c r="CI42" s="42">
        <f t="shared" si="125"/>
        <v>31.682099999999998</v>
      </c>
      <c r="CJ42" s="42">
        <f t="shared" si="63"/>
        <v>2.9999999999999997E-4</v>
      </c>
      <c r="CK42" s="40">
        <v>0.03</v>
      </c>
      <c r="CL42" s="42">
        <f t="shared" si="64"/>
        <v>1478.4979999999998</v>
      </c>
      <c r="CM42" s="42">
        <f t="shared" si="65"/>
        <v>1.3999999999999999E-2</v>
      </c>
      <c r="CN42" s="40">
        <v>1.4</v>
      </c>
      <c r="CO42" s="42">
        <f t="shared" si="66"/>
        <v>116.16770000000001</v>
      </c>
      <c r="CP42" s="42">
        <f t="shared" si="67"/>
        <v>1.1000000000000001E-3</v>
      </c>
      <c r="CQ42" s="40">
        <v>0.11</v>
      </c>
      <c r="CR42" s="40">
        <f t="shared" si="68"/>
        <v>21.121400000000001</v>
      </c>
      <c r="CS42" s="42">
        <f t="shared" si="69"/>
        <v>2.0000000000000001E-4</v>
      </c>
      <c r="CT42" s="40">
        <v>0.02</v>
      </c>
      <c r="CU42" s="42">
        <f t="shared" si="70"/>
        <v>42.242800000000003</v>
      </c>
      <c r="CV42" s="42">
        <f t="shared" si="71"/>
        <v>4.0000000000000002E-4</v>
      </c>
      <c r="CW42" s="40">
        <v>0.04</v>
      </c>
      <c r="CX42" s="40">
        <f t="shared" si="72"/>
        <v>0</v>
      </c>
      <c r="CY42" s="42">
        <f t="shared" si="73"/>
        <v>0</v>
      </c>
      <c r="CZ42" s="40">
        <v>0</v>
      </c>
      <c r="DA42" s="55"/>
      <c r="DB42" s="42"/>
      <c r="DC42" s="42"/>
      <c r="DD42" s="42"/>
      <c r="DE42" s="42"/>
      <c r="DF42" s="42"/>
      <c r="DG42" s="42"/>
      <c r="DH42" s="42"/>
      <c r="DI42" s="55" t="s">
        <v>30</v>
      </c>
      <c r="DJ42" s="40">
        <v>1914</v>
      </c>
      <c r="DK42" s="40">
        <f t="shared" si="75"/>
        <v>54.621500000000005</v>
      </c>
      <c r="DL42" s="40">
        <f t="shared" si="76"/>
        <v>5.0000000000000001E-4</v>
      </c>
      <c r="DM42" s="40">
        <v>0.05</v>
      </c>
      <c r="DN42" s="40">
        <f t="shared" si="77"/>
        <v>1671.4179000000001</v>
      </c>
      <c r="DO42" s="40">
        <f t="shared" si="78"/>
        <v>1.5300000000000001E-2</v>
      </c>
      <c r="DP42" s="40">
        <v>1.53</v>
      </c>
      <c r="DQ42" s="40">
        <f t="shared" si="79"/>
        <v>163.86449999999999</v>
      </c>
      <c r="DR42" s="40">
        <f t="shared" si="80"/>
        <v>1.5E-3</v>
      </c>
      <c r="DS42" s="40">
        <v>0.15</v>
      </c>
      <c r="DT42" s="40">
        <f t="shared" si="81"/>
        <v>0</v>
      </c>
      <c r="DU42" s="40">
        <f t="shared" si="82"/>
        <v>0</v>
      </c>
      <c r="DV42" s="40">
        <v>0</v>
      </c>
      <c r="DW42" s="40">
        <f t="shared" si="83"/>
        <v>21.848600000000001</v>
      </c>
      <c r="DX42" s="40">
        <f t="shared" si="84"/>
        <v>2.0000000000000001E-4</v>
      </c>
      <c r="DY42" s="40">
        <v>0.02</v>
      </c>
      <c r="DZ42" s="40">
        <f t="shared" si="85"/>
        <v>0</v>
      </c>
      <c r="EA42" s="40">
        <f t="shared" si="86"/>
        <v>0</v>
      </c>
      <c r="EB42" s="40">
        <v>0</v>
      </c>
      <c r="EC42" s="55"/>
      <c r="ED42" s="46"/>
      <c r="EE42" s="46"/>
      <c r="EF42" s="46"/>
      <c r="EG42" s="46"/>
      <c r="EH42" s="46"/>
      <c r="EI42" s="46"/>
      <c r="EJ42" s="46"/>
      <c r="EK42" s="55" t="s">
        <v>30</v>
      </c>
      <c r="EL42" s="42">
        <v>1691</v>
      </c>
      <c r="EM42" s="42">
        <f t="shared" si="88"/>
        <v>65.939300000000003</v>
      </c>
      <c r="EN42" s="42">
        <f t="shared" si="89"/>
        <v>7.000000000000001E-4</v>
      </c>
      <c r="EO42" s="42">
        <v>7.0000000000000007E-2</v>
      </c>
      <c r="EP42" s="42">
        <f t="shared" si="90"/>
        <v>1488.3442000000002</v>
      </c>
      <c r="EQ42" s="42">
        <f t="shared" si="91"/>
        <v>1.5800000000000002E-2</v>
      </c>
      <c r="ER42" s="42">
        <v>1.58</v>
      </c>
      <c r="ES42" s="42">
        <f t="shared" si="92"/>
        <v>103.61890000000001</v>
      </c>
      <c r="ET42" s="42">
        <f t="shared" si="93"/>
        <v>1.1000000000000001E-3</v>
      </c>
      <c r="EU42" s="42">
        <v>0.11</v>
      </c>
      <c r="EV42" s="42">
        <f t="shared" si="94"/>
        <v>18.8398</v>
      </c>
      <c r="EW42" s="42">
        <f t="shared" si="95"/>
        <v>2.0000000000000001E-4</v>
      </c>
      <c r="EX42" s="42">
        <v>0.02</v>
      </c>
      <c r="EY42" s="42">
        <f t="shared" si="96"/>
        <v>9.4199000000000002</v>
      </c>
      <c r="EZ42" s="42">
        <f t="shared" si="97"/>
        <v>1E-4</v>
      </c>
      <c r="FA42" s="42">
        <v>0.01</v>
      </c>
      <c r="FB42" s="42">
        <f t="shared" si="98"/>
        <v>0</v>
      </c>
      <c r="FC42" s="42">
        <f t="shared" si="99"/>
        <v>0</v>
      </c>
      <c r="FD42" s="42">
        <v>0</v>
      </c>
      <c r="FE42" s="55"/>
      <c r="FF42" s="46"/>
      <c r="FG42" s="46"/>
      <c r="FH42" s="46"/>
      <c r="FI42" s="46"/>
      <c r="FJ42" s="46"/>
      <c r="FK42" s="46"/>
      <c r="FL42" s="46"/>
    </row>
    <row r="43" spans="1:168" ht="12" customHeight="1" x14ac:dyDescent="0.2">
      <c r="A43" s="55" t="s">
        <v>58</v>
      </c>
      <c r="B43" s="42">
        <v>2353</v>
      </c>
      <c r="C43" s="46">
        <f t="shared" si="121"/>
        <v>103.10650000000001</v>
      </c>
      <c r="D43" s="46">
        <f t="shared" si="122"/>
        <v>7.000000000000001E-4</v>
      </c>
      <c r="E43" s="46">
        <v>7.0000000000000007E-2</v>
      </c>
      <c r="F43" s="46">
        <f t="shared" si="123"/>
        <v>2003.2120000000002</v>
      </c>
      <c r="G43" s="42">
        <f t="shared" si="28"/>
        <v>1.3600000000000001E-2</v>
      </c>
      <c r="H43" s="46">
        <v>1.36</v>
      </c>
      <c r="I43" s="46">
        <f t="shared" si="124"/>
        <v>220.9425</v>
      </c>
      <c r="J43" s="42">
        <f t="shared" si="30"/>
        <v>1.5E-3</v>
      </c>
      <c r="K43" s="46">
        <v>0.15</v>
      </c>
      <c r="L43" s="42">
        <f t="shared" si="31"/>
        <v>14.729500000000002</v>
      </c>
      <c r="M43" s="42">
        <f t="shared" si="32"/>
        <v>1E-4</v>
      </c>
      <c r="N43" s="46">
        <v>0.01</v>
      </c>
      <c r="O43" s="42">
        <f t="shared" si="33"/>
        <v>0</v>
      </c>
      <c r="P43" s="42">
        <f t="shared" si="34"/>
        <v>0</v>
      </c>
      <c r="Q43" s="46">
        <v>0</v>
      </c>
      <c r="R43" s="42">
        <f t="shared" si="35"/>
        <v>0</v>
      </c>
      <c r="S43" s="42">
        <f t="shared" si="36"/>
        <v>0</v>
      </c>
      <c r="T43" s="46">
        <v>0</v>
      </c>
      <c r="U43" s="55"/>
      <c r="V43" s="42"/>
      <c r="W43" s="46"/>
      <c r="X43" s="46"/>
      <c r="Y43" s="46"/>
      <c r="Z43" s="46"/>
      <c r="AA43" s="46"/>
      <c r="AB43" s="46"/>
      <c r="AC43" s="55" t="s">
        <v>58</v>
      </c>
      <c r="AD43" s="42">
        <v>891</v>
      </c>
      <c r="AE43" s="42">
        <f t="shared" si="38"/>
        <v>12.136000000000001</v>
      </c>
      <c r="AF43" s="42">
        <f t="shared" si="39"/>
        <v>2.0000000000000001E-4</v>
      </c>
      <c r="AG43" s="46">
        <v>0.02</v>
      </c>
      <c r="AH43" s="42">
        <f t="shared" si="40"/>
        <v>788.84</v>
      </c>
      <c r="AI43" s="42">
        <f t="shared" si="41"/>
        <v>1.3000000000000001E-2</v>
      </c>
      <c r="AJ43" s="46">
        <v>1.3</v>
      </c>
      <c r="AK43" s="42">
        <f t="shared" si="42"/>
        <v>84.952000000000012</v>
      </c>
      <c r="AL43" s="42">
        <f t="shared" si="43"/>
        <v>1.4000000000000002E-3</v>
      </c>
      <c r="AM43" s="46">
        <v>0.14000000000000001</v>
      </c>
      <c r="AN43" s="42">
        <f t="shared" si="101"/>
        <v>0</v>
      </c>
      <c r="AO43" s="42">
        <f t="shared" si="102"/>
        <v>0</v>
      </c>
      <c r="AP43" s="46">
        <v>0</v>
      </c>
      <c r="AQ43" s="42">
        <f t="shared" si="44"/>
        <v>0</v>
      </c>
      <c r="AR43" s="42">
        <f t="shared" si="45"/>
        <v>0</v>
      </c>
      <c r="AS43" s="46">
        <v>0</v>
      </c>
      <c r="AT43" s="42">
        <f t="shared" si="46"/>
        <v>0</v>
      </c>
      <c r="AU43" s="42">
        <f t="shared" si="47"/>
        <v>0</v>
      </c>
      <c r="AV43" s="46">
        <v>0</v>
      </c>
      <c r="AW43" s="55"/>
      <c r="AX43" s="42"/>
      <c r="AY43" s="42"/>
      <c r="AZ43" s="42"/>
      <c r="BA43" s="42"/>
      <c r="BB43" s="42"/>
      <c r="BC43" s="42"/>
      <c r="BD43" s="42"/>
      <c r="BE43" s="55" t="s">
        <v>31</v>
      </c>
      <c r="BF43" s="40">
        <v>2751</v>
      </c>
      <c r="BG43" s="42">
        <f t="shared" si="49"/>
        <v>134.6832</v>
      </c>
      <c r="BH43" s="42">
        <f t="shared" si="50"/>
        <v>5.9999999999999995E-4</v>
      </c>
      <c r="BI43" s="40">
        <v>0.06</v>
      </c>
      <c r="BJ43" s="42">
        <f t="shared" si="51"/>
        <v>2289.6144000000004</v>
      </c>
      <c r="BK43" s="42">
        <f t="shared" si="52"/>
        <v>1.0200000000000001E-2</v>
      </c>
      <c r="BL43" s="40">
        <v>1.02</v>
      </c>
      <c r="BM43" s="42">
        <f t="shared" si="53"/>
        <v>269.3664</v>
      </c>
      <c r="BN43" s="42">
        <f t="shared" si="54"/>
        <v>1.1999999999999999E-3</v>
      </c>
      <c r="BO43" s="40">
        <v>0.12</v>
      </c>
      <c r="BP43" s="42">
        <f t="shared" si="55"/>
        <v>44.894400000000005</v>
      </c>
      <c r="BQ43" s="42">
        <f t="shared" si="56"/>
        <v>2.0000000000000001E-4</v>
      </c>
      <c r="BR43" s="40">
        <v>0.02</v>
      </c>
      <c r="BS43" s="42">
        <f t="shared" si="57"/>
        <v>22.447200000000002</v>
      </c>
      <c r="BT43" s="42">
        <f t="shared" si="58"/>
        <v>1E-4</v>
      </c>
      <c r="BU43" s="40">
        <v>0.01</v>
      </c>
      <c r="BV43" s="40">
        <f t="shared" si="59"/>
        <v>0</v>
      </c>
      <c r="BW43" s="42">
        <f t="shared" si="60"/>
        <v>0</v>
      </c>
      <c r="BX43" s="40">
        <v>0</v>
      </c>
      <c r="BY43" s="55"/>
      <c r="BZ43" s="42"/>
      <c r="CA43" s="42"/>
      <c r="CB43" s="42"/>
      <c r="CC43" s="42"/>
      <c r="CD43" s="42"/>
      <c r="CE43" s="42"/>
      <c r="CF43" s="42"/>
      <c r="CG43" s="55" t="s">
        <v>31</v>
      </c>
      <c r="CH43" s="40">
        <v>1500</v>
      </c>
      <c r="CI43" s="42">
        <f t="shared" si="125"/>
        <v>31.682099999999998</v>
      </c>
      <c r="CJ43" s="42">
        <f t="shared" si="63"/>
        <v>2.9999999999999997E-4</v>
      </c>
      <c r="CK43" s="40">
        <v>0.03</v>
      </c>
      <c r="CL43" s="42">
        <f t="shared" si="64"/>
        <v>1214.4804999999999</v>
      </c>
      <c r="CM43" s="42">
        <f t="shared" si="65"/>
        <v>1.15E-2</v>
      </c>
      <c r="CN43" s="40">
        <v>1.1499999999999999</v>
      </c>
      <c r="CO43" s="42">
        <f t="shared" si="66"/>
        <v>200.6533</v>
      </c>
      <c r="CP43" s="42">
        <f t="shared" si="67"/>
        <v>1.9E-3</v>
      </c>
      <c r="CQ43" s="40">
        <v>0.19</v>
      </c>
      <c r="CR43" s="40">
        <f t="shared" si="68"/>
        <v>21.121400000000001</v>
      </c>
      <c r="CS43" s="42">
        <f t="shared" si="69"/>
        <v>2.0000000000000001E-4</v>
      </c>
      <c r="CT43" s="40">
        <v>0.02</v>
      </c>
      <c r="CU43" s="42">
        <f t="shared" si="70"/>
        <v>21.121400000000001</v>
      </c>
      <c r="CV43" s="42">
        <f t="shared" si="71"/>
        <v>2.0000000000000001E-4</v>
      </c>
      <c r="CW43" s="40">
        <v>0.02</v>
      </c>
      <c r="CX43" s="40">
        <f t="shared" si="72"/>
        <v>0</v>
      </c>
      <c r="CY43" s="42">
        <f t="shared" si="73"/>
        <v>0</v>
      </c>
      <c r="CZ43" s="40">
        <v>0</v>
      </c>
      <c r="DA43" s="55"/>
      <c r="DB43" s="42"/>
      <c r="DC43" s="42"/>
      <c r="DD43" s="42"/>
      <c r="DE43" s="42"/>
      <c r="DF43" s="42"/>
      <c r="DG43" s="42"/>
      <c r="DH43" s="42"/>
      <c r="DI43" s="55" t="s">
        <v>31</v>
      </c>
      <c r="DJ43" s="40">
        <v>1488</v>
      </c>
      <c r="DK43" s="40">
        <f t="shared" si="75"/>
        <v>32.7729</v>
      </c>
      <c r="DL43" s="40">
        <f t="shared" si="76"/>
        <v>2.9999999999999997E-4</v>
      </c>
      <c r="DM43" s="40">
        <v>0.03</v>
      </c>
      <c r="DN43" s="40">
        <f t="shared" si="77"/>
        <v>1256.2945</v>
      </c>
      <c r="DO43" s="40">
        <f t="shared" si="78"/>
        <v>1.15E-2</v>
      </c>
      <c r="DP43" s="40">
        <v>1.1499999999999999</v>
      </c>
      <c r="DQ43" s="40">
        <f t="shared" si="79"/>
        <v>185.71310000000003</v>
      </c>
      <c r="DR43" s="40">
        <f t="shared" si="80"/>
        <v>1.7000000000000001E-3</v>
      </c>
      <c r="DS43" s="40">
        <v>0.17</v>
      </c>
      <c r="DT43" s="40">
        <f t="shared" si="81"/>
        <v>0</v>
      </c>
      <c r="DU43" s="40">
        <f t="shared" si="82"/>
        <v>0</v>
      </c>
      <c r="DV43" s="40">
        <v>0</v>
      </c>
      <c r="DW43" s="40">
        <f t="shared" si="83"/>
        <v>10.924300000000001</v>
      </c>
      <c r="DX43" s="40">
        <f t="shared" si="84"/>
        <v>1E-4</v>
      </c>
      <c r="DY43" s="40">
        <v>0.01</v>
      </c>
      <c r="DZ43" s="40">
        <f t="shared" si="85"/>
        <v>0</v>
      </c>
      <c r="EA43" s="40">
        <f t="shared" si="86"/>
        <v>0</v>
      </c>
      <c r="EB43" s="40">
        <v>0</v>
      </c>
      <c r="EC43" s="55"/>
      <c r="ED43" s="46"/>
      <c r="EE43" s="46"/>
      <c r="EF43" s="46"/>
      <c r="EG43" s="46"/>
      <c r="EH43" s="46"/>
      <c r="EI43" s="46"/>
      <c r="EJ43" s="46"/>
      <c r="EK43" s="55" t="s">
        <v>31</v>
      </c>
      <c r="EL43" s="42">
        <v>1480</v>
      </c>
      <c r="EM43" s="42">
        <f t="shared" si="88"/>
        <v>47.099499999999999</v>
      </c>
      <c r="EN43" s="42">
        <f t="shared" si="89"/>
        <v>5.0000000000000001E-4</v>
      </c>
      <c r="EO43" s="42">
        <v>0.05</v>
      </c>
      <c r="EP43" s="42">
        <f t="shared" si="90"/>
        <v>1243.4268</v>
      </c>
      <c r="EQ43" s="42">
        <f t="shared" si="91"/>
        <v>1.32E-2</v>
      </c>
      <c r="ER43" s="42">
        <v>1.32</v>
      </c>
      <c r="ES43" s="42">
        <f t="shared" si="92"/>
        <v>169.5582</v>
      </c>
      <c r="ET43" s="42">
        <f t="shared" si="93"/>
        <v>1.8E-3</v>
      </c>
      <c r="EU43" s="42">
        <v>0.18</v>
      </c>
      <c r="EV43" s="42">
        <f t="shared" si="94"/>
        <v>9.4199000000000002</v>
      </c>
      <c r="EW43" s="42">
        <f t="shared" si="95"/>
        <v>1E-4</v>
      </c>
      <c r="EX43" s="42">
        <v>0.01</v>
      </c>
      <c r="EY43" s="42">
        <f t="shared" si="96"/>
        <v>0</v>
      </c>
      <c r="EZ43" s="42">
        <f t="shared" si="97"/>
        <v>0</v>
      </c>
      <c r="FA43" s="42">
        <v>0</v>
      </c>
      <c r="FB43" s="42">
        <f t="shared" si="98"/>
        <v>0</v>
      </c>
      <c r="FC43" s="42">
        <f t="shared" si="99"/>
        <v>0</v>
      </c>
      <c r="FD43" s="42">
        <v>0</v>
      </c>
      <c r="FE43" s="55"/>
      <c r="FF43" s="46"/>
      <c r="FG43" s="46"/>
      <c r="FH43" s="46"/>
      <c r="FI43" s="46"/>
      <c r="FJ43" s="46"/>
      <c r="FK43" s="46"/>
      <c r="FL43" s="46"/>
    </row>
    <row r="44" spans="1:168" ht="12" customHeight="1" x14ac:dyDescent="0.2">
      <c r="A44" s="55" t="s">
        <v>59</v>
      </c>
      <c r="B44" s="42">
        <v>1851</v>
      </c>
      <c r="C44" s="46">
        <f t="shared" si="121"/>
        <v>73.647500000000008</v>
      </c>
      <c r="D44" s="46">
        <f t="shared" si="122"/>
        <v>5.0000000000000001E-4</v>
      </c>
      <c r="E44" s="46">
        <v>0.05</v>
      </c>
      <c r="F44" s="46">
        <f t="shared" si="123"/>
        <v>1531.8679999999999</v>
      </c>
      <c r="G44" s="42">
        <f t="shared" si="28"/>
        <v>1.04E-2</v>
      </c>
      <c r="H44" s="46">
        <v>1.04</v>
      </c>
      <c r="I44" s="46">
        <f t="shared" si="124"/>
        <v>235.67200000000003</v>
      </c>
      <c r="J44" s="42">
        <f t="shared" si="30"/>
        <v>1.6000000000000001E-3</v>
      </c>
      <c r="K44" s="46">
        <v>0.16</v>
      </c>
      <c r="L44" s="42">
        <f t="shared" si="31"/>
        <v>14.729500000000002</v>
      </c>
      <c r="M44" s="42">
        <f t="shared" si="32"/>
        <v>1E-4</v>
      </c>
      <c r="N44" s="46">
        <v>0.01</v>
      </c>
      <c r="O44" s="42">
        <f t="shared" si="33"/>
        <v>0</v>
      </c>
      <c r="P44" s="42">
        <f t="shared" si="34"/>
        <v>0</v>
      </c>
      <c r="Q44" s="46">
        <v>0</v>
      </c>
      <c r="R44" s="42">
        <f t="shared" si="35"/>
        <v>0</v>
      </c>
      <c r="S44" s="42">
        <f t="shared" si="36"/>
        <v>0</v>
      </c>
      <c r="T44" s="46">
        <v>0</v>
      </c>
      <c r="U44" s="55"/>
      <c r="V44" s="42"/>
      <c r="W44" s="46"/>
      <c r="X44" s="46"/>
      <c r="Y44" s="46"/>
      <c r="Z44" s="46"/>
      <c r="AA44" s="46"/>
      <c r="AB44" s="46"/>
      <c r="AC44" s="55" t="s">
        <v>59</v>
      </c>
      <c r="AD44" s="42">
        <v>597</v>
      </c>
      <c r="AE44" s="42">
        <f t="shared" si="38"/>
        <v>12.136000000000001</v>
      </c>
      <c r="AF44" s="42">
        <f t="shared" si="39"/>
        <v>2.0000000000000001E-4</v>
      </c>
      <c r="AG44" s="46">
        <v>0.02</v>
      </c>
      <c r="AH44" s="42">
        <f t="shared" si="40"/>
        <v>491.5080000000001</v>
      </c>
      <c r="AI44" s="42">
        <f t="shared" si="41"/>
        <v>8.1000000000000013E-3</v>
      </c>
      <c r="AJ44" s="46">
        <v>0.81</v>
      </c>
      <c r="AK44" s="42">
        <f t="shared" si="42"/>
        <v>84.952000000000012</v>
      </c>
      <c r="AL44" s="42">
        <f t="shared" si="43"/>
        <v>1.4000000000000002E-3</v>
      </c>
      <c r="AM44" s="46">
        <v>0.14000000000000001</v>
      </c>
      <c r="AN44" s="79">
        <f t="shared" si="101"/>
        <v>6.0680000000000005</v>
      </c>
      <c r="AO44" s="42">
        <f t="shared" si="102"/>
        <v>1E-4</v>
      </c>
      <c r="AP44" s="46">
        <v>0.01</v>
      </c>
      <c r="AQ44" s="42">
        <f t="shared" si="44"/>
        <v>0</v>
      </c>
      <c r="AR44" s="42">
        <f t="shared" si="45"/>
        <v>0</v>
      </c>
      <c r="AS44" s="46">
        <v>0</v>
      </c>
      <c r="AT44" s="42">
        <f t="shared" si="46"/>
        <v>0</v>
      </c>
      <c r="AU44" s="42">
        <f t="shared" si="47"/>
        <v>0</v>
      </c>
      <c r="AV44" s="46">
        <v>0</v>
      </c>
      <c r="AW44" s="55"/>
      <c r="AX44" s="42"/>
      <c r="AY44" s="42"/>
      <c r="AZ44" s="42"/>
      <c r="BA44" s="42"/>
      <c r="BB44" s="42"/>
      <c r="BC44" s="42"/>
      <c r="BD44" s="42"/>
      <c r="BE44" s="55" t="s">
        <v>32</v>
      </c>
      <c r="BF44" s="40">
        <v>1734</v>
      </c>
      <c r="BG44" s="42">
        <f t="shared" si="49"/>
        <v>67.3416</v>
      </c>
      <c r="BH44" s="42">
        <f t="shared" si="50"/>
        <v>2.9999999999999997E-4</v>
      </c>
      <c r="BI44" s="40">
        <v>0.03</v>
      </c>
      <c r="BJ44" s="42">
        <f t="shared" si="51"/>
        <v>1414.1736000000001</v>
      </c>
      <c r="BK44" s="42">
        <f t="shared" si="52"/>
        <v>6.3E-3</v>
      </c>
      <c r="BL44" s="40">
        <v>0.63</v>
      </c>
      <c r="BM44" s="42">
        <f t="shared" si="53"/>
        <v>224.47200000000001</v>
      </c>
      <c r="BN44" s="42">
        <f t="shared" si="54"/>
        <v>1E-3</v>
      </c>
      <c r="BO44" s="40">
        <v>0.1</v>
      </c>
      <c r="BP44" s="42">
        <f t="shared" si="55"/>
        <v>22.447200000000002</v>
      </c>
      <c r="BQ44" s="42">
        <f t="shared" si="56"/>
        <v>1E-4</v>
      </c>
      <c r="BR44" s="40">
        <v>0.01</v>
      </c>
      <c r="BS44" s="42">
        <f t="shared" si="57"/>
        <v>22.447200000000002</v>
      </c>
      <c r="BT44" s="42">
        <f t="shared" si="58"/>
        <v>1E-4</v>
      </c>
      <c r="BU44" s="40">
        <v>0.01</v>
      </c>
      <c r="BV44" s="40">
        <f t="shared" si="59"/>
        <v>0</v>
      </c>
      <c r="BW44" s="42">
        <f t="shared" si="60"/>
        <v>0</v>
      </c>
      <c r="BX44" s="40">
        <v>0</v>
      </c>
      <c r="BY44" s="55"/>
      <c r="BZ44" s="42"/>
      <c r="CA44" s="42"/>
      <c r="CB44" s="42"/>
      <c r="CC44" s="42"/>
      <c r="CD44" s="42"/>
      <c r="CE44" s="42"/>
      <c r="CF44" s="42"/>
      <c r="CG44" s="55" t="s">
        <v>32</v>
      </c>
      <c r="CH44" s="40">
        <v>1243</v>
      </c>
      <c r="CI44" s="42">
        <f t="shared" si="125"/>
        <v>21.121400000000001</v>
      </c>
      <c r="CJ44" s="42">
        <f t="shared" si="63"/>
        <v>2.0000000000000001E-4</v>
      </c>
      <c r="CK44" s="40">
        <v>0.02</v>
      </c>
      <c r="CL44" s="42">
        <f t="shared" si="64"/>
        <v>971.58439999999996</v>
      </c>
      <c r="CM44" s="42">
        <f t="shared" si="65"/>
        <v>9.1999999999999998E-3</v>
      </c>
      <c r="CN44" s="40">
        <v>0.92</v>
      </c>
      <c r="CO44" s="42">
        <f t="shared" si="66"/>
        <v>221.7747</v>
      </c>
      <c r="CP44" s="42">
        <f t="shared" si="67"/>
        <v>2.0999999999999999E-3</v>
      </c>
      <c r="CQ44" s="40">
        <v>0.21</v>
      </c>
      <c r="CR44" s="40">
        <f t="shared" si="68"/>
        <v>21.121400000000001</v>
      </c>
      <c r="CS44" s="42">
        <f t="shared" si="69"/>
        <v>2.0000000000000001E-4</v>
      </c>
      <c r="CT44" s="40">
        <v>0.02</v>
      </c>
      <c r="CU44" s="42">
        <f t="shared" si="70"/>
        <v>21.121400000000001</v>
      </c>
      <c r="CV44" s="42">
        <f t="shared" si="71"/>
        <v>2.0000000000000001E-4</v>
      </c>
      <c r="CW44" s="40">
        <v>0.02</v>
      </c>
      <c r="CX44" s="40">
        <f t="shared" si="72"/>
        <v>0</v>
      </c>
      <c r="CY44" s="42">
        <f t="shared" si="73"/>
        <v>0</v>
      </c>
      <c r="CZ44" s="40">
        <v>0</v>
      </c>
      <c r="DA44" s="55"/>
      <c r="DB44" s="42"/>
      <c r="DC44" s="42"/>
      <c r="DD44" s="42"/>
      <c r="DE44" s="42"/>
      <c r="DF44" s="42"/>
      <c r="DG44" s="42"/>
      <c r="DH44" s="42"/>
      <c r="DI44" s="55" t="s">
        <v>32</v>
      </c>
      <c r="DJ44" s="40">
        <v>1140</v>
      </c>
      <c r="DK44" s="40">
        <f t="shared" si="75"/>
        <v>21.848600000000001</v>
      </c>
      <c r="DL44" s="40">
        <f t="shared" si="76"/>
        <v>2.0000000000000001E-4</v>
      </c>
      <c r="DM44" s="40">
        <v>0.02</v>
      </c>
      <c r="DN44" s="40">
        <f t="shared" si="77"/>
        <v>939.48979999999995</v>
      </c>
      <c r="DO44" s="40">
        <f t="shared" si="78"/>
        <v>8.6E-3</v>
      </c>
      <c r="DP44" s="40">
        <v>0.86</v>
      </c>
      <c r="DQ44" s="40">
        <f t="shared" si="79"/>
        <v>163.86449999999999</v>
      </c>
      <c r="DR44" s="40">
        <f t="shared" si="80"/>
        <v>1.5E-3</v>
      </c>
      <c r="DS44" s="40">
        <v>0.15</v>
      </c>
      <c r="DT44" s="40">
        <f t="shared" si="81"/>
        <v>0</v>
      </c>
      <c r="DU44" s="40">
        <f t="shared" si="82"/>
        <v>0</v>
      </c>
      <c r="DV44" s="40">
        <v>0</v>
      </c>
      <c r="DW44" s="40">
        <f t="shared" si="83"/>
        <v>0</v>
      </c>
      <c r="DX44" s="40">
        <f t="shared" si="84"/>
        <v>0</v>
      </c>
      <c r="DY44" s="40">
        <v>0</v>
      </c>
      <c r="DZ44" s="40">
        <f t="shared" si="85"/>
        <v>0</v>
      </c>
      <c r="EA44" s="40">
        <f t="shared" si="86"/>
        <v>0</v>
      </c>
      <c r="EB44" s="40">
        <v>0</v>
      </c>
      <c r="EC44" s="55"/>
      <c r="ED44" s="46"/>
      <c r="EE44" s="46"/>
      <c r="EF44" s="46"/>
      <c r="EG44" s="46"/>
      <c r="EH44" s="46"/>
      <c r="EI44" s="46"/>
      <c r="EJ44" s="46"/>
      <c r="EK44" s="55" t="s">
        <v>32</v>
      </c>
      <c r="EL44" s="42">
        <v>1160</v>
      </c>
      <c r="EM44" s="42">
        <f t="shared" si="88"/>
        <v>18.8398</v>
      </c>
      <c r="EN44" s="42">
        <f t="shared" si="89"/>
        <v>2.0000000000000001E-4</v>
      </c>
      <c r="EO44" s="42">
        <v>0.02</v>
      </c>
      <c r="EP44" s="42">
        <f t="shared" si="90"/>
        <v>979.66959999999995</v>
      </c>
      <c r="EQ44" s="42">
        <f t="shared" si="91"/>
        <v>1.04E-2</v>
      </c>
      <c r="ER44" s="42">
        <v>1.04</v>
      </c>
      <c r="ES44" s="42">
        <f t="shared" si="92"/>
        <v>150.7184</v>
      </c>
      <c r="ET44" s="42">
        <f t="shared" si="93"/>
        <v>1.6000000000000001E-3</v>
      </c>
      <c r="EU44" s="42">
        <v>0.16</v>
      </c>
      <c r="EV44" s="42">
        <f t="shared" si="94"/>
        <v>9.4199000000000002</v>
      </c>
      <c r="EW44" s="42">
        <f t="shared" si="95"/>
        <v>1E-4</v>
      </c>
      <c r="EX44" s="42">
        <v>0.01</v>
      </c>
      <c r="EY44" s="42">
        <f t="shared" si="96"/>
        <v>0</v>
      </c>
      <c r="EZ44" s="42">
        <f t="shared" si="97"/>
        <v>0</v>
      </c>
      <c r="FA44" s="42">
        <v>0</v>
      </c>
      <c r="FB44" s="42">
        <f t="shared" si="98"/>
        <v>0</v>
      </c>
      <c r="FC44" s="42">
        <f t="shared" si="99"/>
        <v>0</v>
      </c>
      <c r="FD44" s="42">
        <v>0</v>
      </c>
      <c r="FE44" s="55"/>
      <c r="FF44" s="46"/>
      <c r="FG44" s="46"/>
      <c r="FH44" s="46"/>
      <c r="FI44" s="46"/>
      <c r="FJ44" s="46"/>
      <c r="FK44" s="46"/>
      <c r="FL44" s="46"/>
    </row>
    <row r="45" spans="1:168" ht="12" customHeight="1" x14ac:dyDescent="0.2">
      <c r="A45" s="55" t="s">
        <v>60</v>
      </c>
      <c r="B45" s="42">
        <v>1462</v>
      </c>
      <c r="C45" s="46">
        <f t="shared" si="121"/>
        <v>73.647500000000008</v>
      </c>
      <c r="D45" s="46">
        <f t="shared" si="122"/>
        <v>5.0000000000000001E-4</v>
      </c>
      <c r="E45" s="46">
        <v>0.05</v>
      </c>
      <c r="F45" s="46">
        <f t="shared" si="123"/>
        <v>1119.442</v>
      </c>
      <c r="G45" s="42">
        <f t="shared" si="28"/>
        <v>7.6E-3</v>
      </c>
      <c r="H45" s="46">
        <v>0.76</v>
      </c>
      <c r="I45" s="46">
        <f t="shared" si="124"/>
        <v>250.40150000000003</v>
      </c>
      <c r="J45" s="42">
        <f t="shared" si="30"/>
        <v>1.7000000000000001E-3</v>
      </c>
      <c r="K45" s="46">
        <v>0.17</v>
      </c>
      <c r="L45" s="42">
        <f t="shared" si="31"/>
        <v>0</v>
      </c>
      <c r="M45" s="42">
        <f t="shared" si="32"/>
        <v>0</v>
      </c>
      <c r="N45" s="46">
        <v>0</v>
      </c>
      <c r="O45" s="42">
        <f t="shared" si="33"/>
        <v>14.729500000000002</v>
      </c>
      <c r="P45" s="42">
        <f t="shared" si="34"/>
        <v>1E-4</v>
      </c>
      <c r="Q45" s="46">
        <v>0.01</v>
      </c>
      <c r="R45" s="42">
        <f t="shared" si="35"/>
        <v>0</v>
      </c>
      <c r="S45" s="42">
        <f t="shared" si="36"/>
        <v>0</v>
      </c>
      <c r="T45" s="46">
        <v>0</v>
      </c>
      <c r="U45" s="55"/>
      <c r="V45" s="42"/>
      <c r="W45" s="46"/>
      <c r="X45" s="46"/>
      <c r="Y45" s="46"/>
      <c r="Z45" s="46"/>
      <c r="AA45" s="46"/>
      <c r="AB45" s="46"/>
      <c r="AC45" s="55" t="s">
        <v>60</v>
      </c>
      <c r="AD45" s="42">
        <v>434</v>
      </c>
      <c r="AE45" s="42">
        <f t="shared" si="38"/>
        <v>6.0680000000000005</v>
      </c>
      <c r="AF45" s="42">
        <f t="shared" si="39"/>
        <v>1E-4</v>
      </c>
      <c r="AG45" s="46">
        <v>0.01</v>
      </c>
      <c r="AH45" s="42">
        <f t="shared" si="40"/>
        <v>351.94399999999996</v>
      </c>
      <c r="AI45" s="42">
        <f t="shared" si="41"/>
        <v>5.7999999999999996E-3</v>
      </c>
      <c r="AJ45" s="46">
        <v>0.57999999999999996</v>
      </c>
      <c r="AK45" s="42">
        <f t="shared" si="42"/>
        <v>66.748000000000005</v>
      </c>
      <c r="AL45" s="42">
        <f t="shared" si="43"/>
        <v>1.1000000000000001E-3</v>
      </c>
      <c r="AM45" s="46">
        <v>0.11</v>
      </c>
      <c r="AN45" s="42">
        <f>AP45/100</f>
        <v>0</v>
      </c>
      <c r="AO45" s="42">
        <f>AQ45/100</f>
        <v>0</v>
      </c>
      <c r="AP45" s="46">
        <v>0</v>
      </c>
      <c r="AQ45" s="42">
        <f t="shared" si="44"/>
        <v>0</v>
      </c>
      <c r="AR45" s="42">
        <f t="shared" si="45"/>
        <v>0</v>
      </c>
      <c r="AS45" s="46">
        <v>0</v>
      </c>
      <c r="AT45" s="42">
        <f t="shared" si="46"/>
        <v>0</v>
      </c>
      <c r="AU45" s="42">
        <f t="shared" si="47"/>
        <v>0</v>
      </c>
      <c r="AV45" s="46">
        <v>0</v>
      </c>
      <c r="AW45" s="55"/>
      <c r="AX45" s="42"/>
      <c r="AY45" s="42"/>
      <c r="AZ45" s="42"/>
      <c r="BA45" s="42"/>
      <c r="BB45" s="42"/>
      <c r="BC45" s="42"/>
      <c r="BD45" s="42"/>
      <c r="BE45" s="55" t="s">
        <v>33</v>
      </c>
      <c r="BF45" s="40">
        <v>1325</v>
      </c>
      <c r="BG45" s="42">
        <f t="shared" si="49"/>
        <v>44.894400000000005</v>
      </c>
      <c r="BH45" s="42">
        <f t="shared" si="50"/>
        <v>2.0000000000000001E-4</v>
      </c>
      <c r="BI45" s="40">
        <v>0.02</v>
      </c>
      <c r="BJ45" s="42">
        <f t="shared" si="51"/>
        <v>1010.1240000000001</v>
      </c>
      <c r="BK45" s="42">
        <f t="shared" si="52"/>
        <v>4.5000000000000005E-3</v>
      </c>
      <c r="BL45" s="40">
        <v>0.45</v>
      </c>
      <c r="BM45" s="42">
        <f t="shared" si="53"/>
        <v>246.91920000000002</v>
      </c>
      <c r="BN45" s="42">
        <f t="shared" si="54"/>
        <v>1.1000000000000001E-3</v>
      </c>
      <c r="BO45" s="40">
        <v>0.11</v>
      </c>
      <c r="BP45" s="42">
        <f t="shared" si="55"/>
        <v>22.447200000000002</v>
      </c>
      <c r="BQ45" s="42">
        <f t="shared" si="56"/>
        <v>1E-4</v>
      </c>
      <c r="BR45" s="40">
        <v>0.01</v>
      </c>
      <c r="BS45" s="42">
        <f t="shared" si="57"/>
        <v>22.447200000000002</v>
      </c>
      <c r="BT45" s="42">
        <f t="shared" si="58"/>
        <v>1E-4</v>
      </c>
      <c r="BU45" s="40">
        <v>0.01</v>
      </c>
      <c r="BV45" s="40">
        <f t="shared" si="59"/>
        <v>0</v>
      </c>
      <c r="BW45" s="42">
        <f t="shared" si="60"/>
        <v>0</v>
      </c>
      <c r="BX45" s="40">
        <v>0</v>
      </c>
      <c r="BY45" s="41"/>
      <c r="BZ45" s="42"/>
      <c r="CA45" s="42"/>
      <c r="CB45" s="42"/>
      <c r="CC45" s="42"/>
      <c r="CD45" s="42"/>
      <c r="CE45" s="42"/>
      <c r="CF45" s="42"/>
      <c r="CG45" s="55" t="s">
        <v>33</v>
      </c>
      <c r="CH45" s="40">
        <v>833</v>
      </c>
      <c r="CI45" s="42">
        <f t="shared" si="125"/>
        <v>10.560700000000001</v>
      </c>
      <c r="CJ45" s="42">
        <f t="shared" si="63"/>
        <v>1E-4</v>
      </c>
      <c r="CK45" s="40">
        <v>0.01</v>
      </c>
      <c r="CL45" s="42">
        <f t="shared" si="64"/>
        <v>570.27780000000007</v>
      </c>
      <c r="CM45" s="42">
        <f t="shared" si="65"/>
        <v>5.4000000000000003E-3</v>
      </c>
      <c r="CN45" s="40">
        <v>0.54</v>
      </c>
      <c r="CO45" s="42">
        <f t="shared" si="66"/>
        <v>211.214</v>
      </c>
      <c r="CP45" s="42">
        <f t="shared" si="67"/>
        <v>2E-3</v>
      </c>
      <c r="CQ45" s="40">
        <v>0.2</v>
      </c>
      <c r="CR45" s="40">
        <f t="shared" si="68"/>
        <v>21.121400000000001</v>
      </c>
      <c r="CS45" s="42">
        <f t="shared" si="69"/>
        <v>2.0000000000000001E-4</v>
      </c>
      <c r="CT45" s="40">
        <v>0.02</v>
      </c>
      <c r="CU45" s="42">
        <f t="shared" si="70"/>
        <v>21.121400000000001</v>
      </c>
      <c r="CV45" s="42">
        <f t="shared" si="71"/>
        <v>2.0000000000000001E-4</v>
      </c>
      <c r="CW45" s="40">
        <v>0.02</v>
      </c>
      <c r="CX45" s="40">
        <f t="shared" si="72"/>
        <v>0</v>
      </c>
      <c r="CY45" s="42">
        <f t="shared" si="73"/>
        <v>0</v>
      </c>
      <c r="CZ45" s="40">
        <v>0</v>
      </c>
      <c r="DA45" s="55"/>
      <c r="DB45" s="42"/>
      <c r="DC45" s="42"/>
      <c r="DD45" s="42"/>
      <c r="DE45" s="42"/>
      <c r="DF45" s="42"/>
      <c r="DG45" s="42"/>
      <c r="DH45" s="42"/>
      <c r="DI45" s="55" t="s">
        <v>33</v>
      </c>
      <c r="DJ45" s="40">
        <v>728</v>
      </c>
      <c r="DK45" s="40">
        <f t="shared" si="75"/>
        <v>21.848600000000001</v>
      </c>
      <c r="DL45" s="40">
        <f t="shared" si="76"/>
        <v>2.0000000000000001E-4</v>
      </c>
      <c r="DM45" s="40">
        <v>0.02</v>
      </c>
      <c r="DN45" s="40">
        <f t="shared" si="77"/>
        <v>535.29070000000002</v>
      </c>
      <c r="DO45" s="40">
        <f t="shared" si="78"/>
        <v>4.8999999999999998E-3</v>
      </c>
      <c r="DP45" s="40">
        <v>0.49</v>
      </c>
      <c r="DQ45" s="40">
        <f t="shared" si="79"/>
        <v>163.86449999999999</v>
      </c>
      <c r="DR45" s="40">
        <f t="shared" si="80"/>
        <v>1.5E-3</v>
      </c>
      <c r="DS45" s="40">
        <v>0.15</v>
      </c>
      <c r="DT45" s="40">
        <f t="shared" si="81"/>
        <v>10.924300000000001</v>
      </c>
      <c r="DU45" s="40">
        <f t="shared" si="82"/>
        <v>1E-4</v>
      </c>
      <c r="DV45" s="40">
        <v>0.01</v>
      </c>
      <c r="DW45" s="40">
        <f t="shared" si="83"/>
        <v>0</v>
      </c>
      <c r="DX45" s="40">
        <f t="shared" si="84"/>
        <v>0</v>
      </c>
      <c r="DY45" s="40">
        <v>0</v>
      </c>
      <c r="DZ45" s="40">
        <f t="shared" si="85"/>
        <v>0</v>
      </c>
      <c r="EA45" s="40">
        <f t="shared" si="86"/>
        <v>0</v>
      </c>
      <c r="EB45" s="40">
        <v>0</v>
      </c>
      <c r="EC45" s="55"/>
      <c r="ED45" s="46"/>
      <c r="EE45" s="46"/>
      <c r="EF45" s="46"/>
      <c r="EG45" s="46"/>
      <c r="EH45" s="46"/>
      <c r="EI45" s="46"/>
      <c r="EJ45" s="46"/>
      <c r="EK45" s="55" t="s">
        <v>33</v>
      </c>
      <c r="EL45" s="42">
        <v>844</v>
      </c>
      <c r="EM45" s="42">
        <f t="shared" si="88"/>
        <v>18.8398</v>
      </c>
      <c r="EN45" s="42">
        <f t="shared" si="89"/>
        <v>2.0000000000000001E-4</v>
      </c>
      <c r="EO45" s="42">
        <v>0.02</v>
      </c>
      <c r="EP45" s="42">
        <f t="shared" si="90"/>
        <v>640.55320000000006</v>
      </c>
      <c r="EQ45" s="42">
        <f t="shared" si="91"/>
        <v>6.8000000000000005E-3</v>
      </c>
      <c r="ER45" s="42">
        <v>0.68</v>
      </c>
      <c r="ES45" s="42">
        <f t="shared" si="92"/>
        <v>178.97810000000001</v>
      </c>
      <c r="ET45" s="42">
        <f t="shared" si="93"/>
        <v>1.9E-3</v>
      </c>
      <c r="EU45" s="42">
        <v>0.19</v>
      </c>
      <c r="EV45" s="42">
        <f t="shared" si="94"/>
        <v>0</v>
      </c>
      <c r="EW45" s="42">
        <f t="shared" si="95"/>
        <v>0</v>
      </c>
      <c r="EX45" s="42">
        <v>0</v>
      </c>
      <c r="EY45" s="42">
        <f t="shared" si="96"/>
        <v>0</v>
      </c>
      <c r="EZ45" s="42">
        <f t="shared" si="97"/>
        <v>0</v>
      </c>
      <c r="FA45" s="42">
        <v>0</v>
      </c>
      <c r="FB45" s="42">
        <f t="shared" si="98"/>
        <v>0</v>
      </c>
      <c r="FC45" s="42">
        <f t="shared" si="99"/>
        <v>0</v>
      </c>
      <c r="FD45" s="42">
        <v>0</v>
      </c>
      <c r="FE45" s="55"/>
      <c r="FF45" s="46"/>
      <c r="FG45" s="46"/>
      <c r="FH45" s="46"/>
      <c r="FI45" s="46"/>
      <c r="FJ45" s="46"/>
      <c r="FK45" s="46"/>
      <c r="FL45" s="46"/>
    </row>
    <row r="46" spans="1:168" ht="12" customHeight="1" x14ac:dyDescent="0.2">
      <c r="A46" s="56" t="s">
        <v>61</v>
      </c>
      <c r="B46" s="42">
        <v>1943</v>
      </c>
      <c r="C46" s="46">
        <f t="shared" si="121"/>
        <v>88.376999999999995</v>
      </c>
      <c r="D46" s="46">
        <f t="shared" si="122"/>
        <v>5.9999999999999995E-4</v>
      </c>
      <c r="E46" s="46">
        <v>0.06</v>
      </c>
      <c r="F46" s="46">
        <f t="shared" si="123"/>
        <v>1296.1960000000001</v>
      </c>
      <c r="G46" s="42">
        <f t="shared" si="28"/>
        <v>8.8000000000000005E-3</v>
      </c>
      <c r="H46" s="46">
        <v>0.88</v>
      </c>
      <c r="I46" s="46">
        <f t="shared" si="124"/>
        <v>530.26199999999994</v>
      </c>
      <c r="J46" s="42">
        <f t="shared" si="30"/>
        <v>3.5999999999999999E-3</v>
      </c>
      <c r="K46" s="46">
        <v>0.36</v>
      </c>
      <c r="L46" s="42">
        <f t="shared" si="31"/>
        <v>0</v>
      </c>
      <c r="M46" s="42">
        <f t="shared" si="32"/>
        <v>0</v>
      </c>
      <c r="N46" s="46">
        <v>0</v>
      </c>
      <c r="O46" s="42">
        <f t="shared" si="33"/>
        <v>0</v>
      </c>
      <c r="P46" s="42">
        <f t="shared" si="34"/>
        <v>0</v>
      </c>
      <c r="Q46" s="46">
        <v>0</v>
      </c>
      <c r="R46" s="42">
        <f t="shared" si="35"/>
        <v>0</v>
      </c>
      <c r="S46" s="42">
        <f t="shared" si="36"/>
        <v>0</v>
      </c>
      <c r="T46" s="46">
        <v>0</v>
      </c>
      <c r="U46" s="56"/>
      <c r="V46" s="42"/>
      <c r="W46" s="46"/>
      <c r="X46" s="46"/>
      <c r="Y46" s="46"/>
      <c r="Z46" s="46"/>
      <c r="AA46" s="46"/>
      <c r="AB46" s="46"/>
      <c r="AC46" s="56" t="s">
        <v>61</v>
      </c>
      <c r="AD46" s="42">
        <v>396</v>
      </c>
      <c r="AE46" s="42">
        <f t="shared" si="38"/>
        <v>6.0680000000000005</v>
      </c>
      <c r="AF46" s="42">
        <f t="shared" si="39"/>
        <v>1E-4</v>
      </c>
      <c r="AG46" s="46">
        <v>0.01</v>
      </c>
      <c r="AH46" s="42">
        <f t="shared" si="40"/>
        <v>273.06000000000006</v>
      </c>
      <c r="AI46" s="42">
        <f t="shared" si="41"/>
        <v>4.5000000000000005E-3</v>
      </c>
      <c r="AJ46" s="40">
        <v>0.45</v>
      </c>
      <c r="AK46" s="42">
        <f t="shared" si="42"/>
        <v>115.292</v>
      </c>
      <c r="AL46" s="42">
        <f t="shared" si="43"/>
        <v>1.9E-3</v>
      </c>
      <c r="AM46" s="46">
        <v>0.19</v>
      </c>
      <c r="AN46" s="42">
        <f>AP46/100</f>
        <v>0</v>
      </c>
      <c r="AO46" s="42">
        <f>AQ46/100</f>
        <v>0</v>
      </c>
      <c r="AP46" s="46">
        <v>0</v>
      </c>
      <c r="AQ46" s="42">
        <f t="shared" si="44"/>
        <v>0</v>
      </c>
      <c r="AR46" s="42">
        <f t="shared" si="45"/>
        <v>0</v>
      </c>
      <c r="AS46" s="46">
        <v>0</v>
      </c>
      <c r="AT46" s="42">
        <f t="shared" si="46"/>
        <v>0</v>
      </c>
      <c r="AU46" s="42">
        <f t="shared" si="47"/>
        <v>0</v>
      </c>
      <c r="AV46" s="46">
        <v>0</v>
      </c>
      <c r="AW46" s="41"/>
      <c r="AX46" s="42"/>
      <c r="AY46" s="42"/>
      <c r="AZ46" s="42"/>
      <c r="BA46" s="42"/>
      <c r="BB46" s="42"/>
      <c r="BC46" s="42"/>
      <c r="BD46" s="42"/>
      <c r="BE46" s="56" t="s">
        <v>34</v>
      </c>
      <c r="BF46" s="40">
        <v>1515</v>
      </c>
      <c r="BG46" s="42">
        <f t="shared" si="49"/>
        <v>44.894400000000005</v>
      </c>
      <c r="BH46" s="42">
        <f t="shared" si="50"/>
        <v>2.0000000000000001E-4</v>
      </c>
      <c r="BI46" s="40">
        <v>0.02</v>
      </c>
      <c r="BJ46" s="42">
        <f t="shared" si="51"/>
        <v>965.2296</v>
      </c>
      <c r="BK46" s="42">
        <f t="shared" si="52"/>
        <v>4.3E-3</v>
      </c>
      <c r="BL46" s="40">
        <v>0.43</v>
      </c>
      <c r="BM46" s="42">
        <f t="shared" si="53"/>
        <v>448.94400000000002</v>
      </c>
      <c r="BN46" s="42">
        <f t="shared" si="54"/>
        <v>2E-3</v>
      </c>
      <c r="BO46" s="40">
        <v>0.2</v>
      </c>
      <c r="BP46" s="40">
        <f t="shared" si="55"/>
        <v>0</v>
      </c>
      <c r="BQ46" s="42">
        <f t="shared" si="56"/>
        <v>0</v>
      </c>
      <c r="BR46" s="40">
        <v>0</v>
      </c>
      <c r="BS46" s="42">
        <f t="shared" si="57"/>
        <v>22.447200000000002</v>
      </c>
      <c r="BT46" s="42">
        <f t="shared" si="58"/>
        <v>1E-4</v>
      </c>
      <c r="BU46" s="40">
        <v>0.01</v>
      </c>
      <c r="BV46" s="40">
        <f t="shared" si="59"/>
        <v>0</v>
      </c>
      <c r="BW46" s="42">
        <f t="shared" si="60"/>
        <v>0</v>
      </c>
      <c r="BX46" s="40">
        <v>0</v>
      </c>
      <c r="BY46" s="56"/>
      <c r="BZ46" s="42"/>
      <c r="CA46" s="42"/>
      <c r="CB46" s="42"/>
      <c r="CC46" s="42"/>
      <c r="CD46" s="42"/>
      <c r="CE46" s="42"/>
      <c r="CF46" s="42"/>
      <c r="CG46" s="56" t="s">
        <v>34</v>
      </c>
      <c r="CH46" s="40">
        <v>708</v>
      </c>
      <c r="CI46" s="42">
        <f t="shared" si="125"/>
        <v>0</v>
      </c>
      <c r="CJ46" s="42">
        <f t="shared" si="63"/>
        <v>0</v>
      </c>
      <c r="CK46" s="40">
        <v>0</v>
      </c>
      <c r="CL46" s="42">
        <f t="shared" si="64"/>
        <v>475.23150000000004</v>
      </c>
      <c r="CM46" s="42">
        <f t="shared" si="65"/>
        <v>4.5000000000000005E-3</v>
      </c>
      <c r="CN46" s="40">
        <v>0.45</v>
      </c>
      <c r="CO46" s="42">
        <f t="shared" si="66"/>
        <v>211.214</v>
      </c>
      <c r="CP46" s="42">
        <f t="shared" si="67"/>
        <v>2E-3</v>
      </c>
      <c r="CQ46" s="40">
        <v>0.2</v>
      </c>
      <c r="CR46" s="40">
        <f t="shared" si="68"/>
        <v>10.560700000000001</v>
      </c>
      <c r="CS46" s="42">
        <f t="shared" si="69"/>
        <v>1E-4</v>
      </c>
      <c r="CT46" s="40">
        <v>0.01</v>
      </c>
      <c r="CU46" s="42">
        <f t="shared" si="70"/>
        <v>0</v>
      </c>
      <c r="CV46" s="42">
        <f t="shared" si="71"/>
        <v>0</v>
      </c>
      <c r="CW46" s="40">
        <v>0</v>
      </c>
      <c r="CX46" s="40">
        <f t="shared" si="72"/>
        <v>0</v>
      </c>
      <c r="CY46" s="42">
        <f t="shared" si="73"/>
        <v>0</v>
      </c>
      <c r="CZ46" s="40">
        <v>0</v>
      </c>
      <c r="DA46" s="50"/>
      <c r="DB46" s="42"/>
      <c r="DC46" s="42"/>
      <c r="DD46" s="42"/>
      <c r="DE46" s="42"/>
      <c r="DF46" s="42"/>
      <c r="DG46" s="42"/>
      <c r="DH46" s="42"/>
      <c r="DI46" s="56" t="s">
        <v>34</v>
      </c>
      <c r="DJ46" s="40">
        <v>663</v>
      </c>
      <c r="DK46" s="40">
        <f t="shared" si="75"/>
        <v>10.924300000000001</v>
      </c>
      <c r="DL46" s="40">
        <f t="shared" si="76"/>
        <v>1E-4</v>
      </c>
      <c r="DM46" s="40">
        <v>0.01</v>
      </c>
      <c r="DN46" s="40">
        <f t="shared" si="77"/>
        <v>447.89629999999994</v>
      </c>
      <c r="DO46" s="40">
        <f t="shared" si="78"/>
        <v>4.0999999999999995E-3</v>
      </c>
      <c r="DP46" s="40">
        <v>0.41</v>
      </c>
      <c r="DQ46" s="40">
        <f t="shared" si="79"/>
        <v>185.71310000000003</v>
      </c>
      <c r="DR46" s="40">
        <f t="shared" si="80"/>
        <v>1.7000000000000001E-3</v>
      </c>
      <c r="DS46" s="40">
        <v>0.17</v>
      </c>
      <c r="DT46" s="40">
        <f t="shared" si="81"/>
        <v>0</v>
      </c>
      <c r="DU46" s="40">
        <f t="shared" si="82"/>
        <v>0</v>
      </c>
      <c r="DV46" s="40">
        <v>0</v>
      </c>
      <c r="DW46" s="40">
        <f t="shared" si="83"/>
        <v>0</v>
      </c>
      <c r="DX46" s="40">
        <f t="shared" si="84"/>
        <v>0</v>
      </c>
      <c r="DY46" s="40">
        <v>0</v>
      </c>
      <c r="DZ46" s="40">
        <f t="shared" si="85"/>
        <v>0</v>
      </c>
      <c r="EA46" s="40">
        <f t="shared" si="86"/>
        <v>0</v>
      </c>
      <c r="EB46" s="40">
        <v>0</v>
      </c>
      <c r="EC46" s="56"/>
      <c r="ED46" s="46"/>
      <c r="EE46" s="46"/>
      <c r="EF46" s="46"/>
      <c r="EG46" s="46"/>
      <c r="EH46" s="46"/>
      <c r="EI46" s="46"/>
      <c r="EJ46" s="46"/>
      <c r="EK46" s="56" t="s">
        <v>34</v>
      </c>
      <c r="EL46" s="42">
        <f>624+311+215</f>
        <v>1150</v>
      </c>
      <c r="EM46" s="42">
        <f t="shared" si="88"/>
        <v>28.259699999999999</v>
      </c>
      <c r="EN46" s="42">
        <f t="shared" si="89"/>
        <v>2.9999999999999997E-4</v>
      </c>
      <c r="EO46" s="42">
        <v>0.03</v>
      </c>
      <c r="EP46" s="42">
        <f t="shared" si="90"/>
        <v>753.59199999999998</v>
      </c>
      <c r="EQ46" s="42">
        <f t="shared" si="91"/>
        <v>8.0000000000000002E-3</v>
      </c>
      <c r="ER46" s="42">
        <v>0.8</v>
      </c>
      <c r="ES46" s="42">
        <f t="shared" si="92"/>
        <v>357.95620000000002</v>
      </c>
      <c r="ET46" s="42">
        <f t="shared" si="93"/>
        <v>3.8E-3</v>
      </c>
      <c r="EU46" s="42">
        <v>0.38</v>
      </c>
      <c r="EV46" s="42">
        <f t="shared" si="94"/>
        <v>9.4199000000000002</v>
      </c>
      <c r="EW46" s="42">
        <f t="shared" si="95"/>
        <v>1E-4</v>
      </c>
      <c r="EX46" s="42">
        <v>0.01</v>
      </c>
      <c r="EY46" s="42">
        <f t="shared" si="96"/>
        <v>0</v>
      </c>
      <c r="EZ46" s="42">
        <f t="shared" si="97"/>
        <v>0</v>
      </c>
      <c r="FA46" s="42">
        <v>0</v>
      </c>
      <c r="FB46" s="42">
        <f t="shared" si="98"/>
        <v>0</v>
      </c>
      <c r="FC46" s="42">
        <f t="shared" si="99"/>
        <v>0</v>
      </c>
      <c r="FD46" s="42">
        <v>0</v>
      </c>
      <c r="FE46" s="56"/>
      <c r="FF46" s="46"/>
      <c r="FG46" s="46"/>
      <c r="FH46" s="46"/>
      <c r="FI46" s="46"/>
      <c r="FJ46" s="46"/>
      <c r="FK46" s="46"/>
      <c r="FL46" s="46"/>
    </row>
    <row r="47" spans="1:168" ht="12" customHeight="1" x14ac:dyDescent="0.2">
      <c r="A47" s="44"/>
      <c r="B47" s="42"/>
      <c r="C47" s="46"/>
      <c r="D47" s="46"/>
      <c r="E47" s="46"/>
      <c r="F47" s="46"/>
      <c r="G47" s="42"/>
      <c r="H47" s="46"/>
      <c r="I47" s="46"/>
      <c r="J47" s="42"/>
      <c r="K47" s="46"/>
      <c r="L47" s="42"/>
      <c r="M47" s="42"/>
      <c r="N47" s="46"/>
      <c r="O47" s="42"/>
      <c r="P47" s="42"/>
      <c r="Q47" s="46"/>
      <c r="R47" s="42"/>
      <c r="S47" s="42"/>
      <c r="T47" s="46"/>
      <c r="U47" s="44"/>
      <c r="V47" s="42"/>
      <c r="W47" s="46"/>
      <c r="X47" s="46"/>
      <c r="Y47" s="46"/>
      <c r="Z47" s="46"/>
      <c r="AA47" s="46"/>
      <c r="AB47" s="46"/>
      <c r="AC47" s="44"/>
      <c r="AD47" s="42"/>
      <c r="AE47" s="42"/>
      <c r="AF47" s="42"/>
      <c r="AG47" s="46"/>
      <c r="AH47" s="42"/>
      <c r="AI47" s="42"/>
      <c r="AJ47" s="46"/>
      <c r="AK47" s="42"/>
      <c r="AL47" s="42"/>
      <c r="AM47" s="46"/>
      <c r="AO47" s="42"/>
      <c r="AP47" s="46"/>
      <c r="AQ47" s="42"/>
      <c r="AR47" s="42"/>
      <c r="AS47" s="46"/>
      <c r="AT47" s="42"/>
      <c r="AU47" s="42"/>
      <c r="AV47" s="46"/>
      <c r="AW47" s="44"/>
      <c r="AX47" s="42"/>
      <c r="AY47" s="46"/>
      <c r="AZ47" s="46"/>
      <c r="BA47" s="46"/>
      <c r="BB47" s="46"/>
      <c r="BC47" s="46"/>
      <c r="BD47" s="46"/>
      <c r="BE47" s="44"/>
      <c r="BF47" s="40"/>
      <c r="BG47" s="42"/>
      <c r="BH47" s="42"/>
      <c r="BI47" s="40"/>
      <c r="BJ47" s="42"/>
      <c r="BK47" s="42"/>
      <c r="BL47" s="40"/>
      <c r="BM47" s="42"/>
      <c r="BN47" s="42"/>
      <c r="BO47" s="40"/>
      <c r="BP47" s="42"/>
      <c r="BQ47" s="42"/>
      <c r="BR47" s="40"/>
      <c r="BS47" s="42"/>
      <c r="BT47" s="42"/>
      <c r="BU47" s="40"/>
      <c r="BV47" s="42"/>
      <c r="BW47" s="42"/>
      <c r="BX47" s="40"/>
      <c r="BY47" s="44"/>
      <c r="BZ47" s="40"/>
      <c r="CA47" s="40"/>
      <c r="CB47" s="40"/>
      <c r="CC47" s="40"/>
      <c r="CD47" s="40"/>
      <c r="CE47" s="40"/>
      <c r="CF47" s="40"/>
      <c r="CG47" s="44"/>
      <c r="CI47" s="42"/>
      <c r="CJ47" s="42"/>
      <c r="CL47" s="42"/>
      <c r="CM47" s="42"/>
      <c r="CO47" s="42"/>
      <c r="CP47" s="42"/>
      <c r="CS47" s="42"/>
      <c r="CU47" s="42"/>
      <c r="CV47" s="42"/>
      <c r="CX47" s="42"/>
      <c r="CY47" s="42"/>
      <c r="DA47" s="44"/>
      <c r="ED47" s="46"/>
      <c r="EE47" s="46"/>
      <c r="EF47" s="46"/>
      <c r="EG47" s="46"/>
      <c r="EH47" s="46"/>
      <c r="EI47" s="46"/>
      <c r="EJ47" s="46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F47" s="46"/>
      <c r="FG47" s="46"/>
      <c r="FH47" s="46"/>
      <c r="FI47" s="46"/>
      <c r="FJ47" s="46"/>
      <c r="FK47" s="46"/>
      <c r="FL47" s="46" t="s">
        <v>80</v>
      </c>
    </row>
    <row r="48" spans="1:168" ht="12" customHeight="1" x14ac:dyDescent="0.2">
      <c r="A48" s="54" t="s">
        <v>63</v>
      </c>
      <c r="B48" s="46">
        <f>SUM(B50:B63)</f>
        <v>73131</v>
      </c>
      <c r="C48" s="46">
        <v>31459</v>
      </c>
      <c r="D48" s="46">
        <f>SUM(C50:C63)</f>
        <v>31491.671000000002</v>
      </c>
      <c r="E48" s="46">
        <v>31459</v>
      </c>
      <c r="F48" s="46">
        <v>34683</v>
      </c>
      <c r="G48" s="42">
        <f>SUM(F50:F63)</f>
        <v>34658.513500000008</v>
      </c>
      <c r="H48" s="46">
        <v>34683</v>
      </c>
      <c r="I48" s="46">
        <v>5625</v>
      </c>
      <c r="J48" s="42">
        <f>SUM(I50:I63)</f>
        <v>5626.6689999999999</v>
      </c>
      <c r="K48" s="46">
        <v>5625</v>
      </c>
      <c r="L48" s="46">
        <v>583</v>
      </c>
      <c r="M48" s="42">
        <f>SUM(L50:L63)</f>
        <v>589.18000000000006</v>
      </c>
      <c r="N48" s="46">
        <v>583</v>
      </c>
      <c r="O48" s="42">
        <v>663</v>
      </c>
      <c r="P48" s="42">
        <f>SUM(O50:O63)</f>
        <v>648.0980000000003</v>
      </c>
      <c r="Q48" s="46">
        <v>663</v>
      </c>
      <c r="R48" s="42">
        <v>118</v>
      </c>
      <c r="S48" s="42">
        <f>SUM(R50:R63)</f>
        <v>88.37700000000001</v>
      </c>
      <c r="T48" s="46">
        <v>118</v>
      </c>
      <c r="U48" s="54" t="s">
        <v>63</v>
      </c>
      <c r="V48" s="46">
        <f>SUM(V50:V58)</f>
        <v>79497</v>
      </c>
      <c r="W48" s="46">
        <f t="shared" ref="W48:AB48" si="126">SUM(W50:W58)</f>
        <v>33333</v>
      </c>
      <c r="X48" s="46">
        <f t="shared" si="126"/>
        <v>36522</v>
      </c>
      <c r="Y48" s="46">
        <f t="shared" si="126"/>
        <v>6251</v>
      </c>
      <c r="Z48" s="46">
        <f t="shared" si="126"/>
        <v>856</v>
      </c>
      <c r="AA48" s="46">
        <f t="shared" si="126"/>
        <v>2137</v>
      </c>
      <c r="AB48" s="46">
        <f t="shared" si="126"/>
        <v>398</v>
      </c>
      <c r="AC48" s="54" t="s">
        <v>63</v>
      </c>
      <c r="AD48" s="46">
        <f>SUM(AD50:AD63)</f>
        <v>29660</v>
      </c>
      <c r="AE48" s="42">
        <v>12568</v>
      </c>
      <c r="AF48" s="42">
        <f>SUM(AE50:AE63)</f>
        <v>12566.828</v>
      </c>
      <c r="AG48" s="46">
        <v>12568</v>
      </c>
      <c r="AH48" s="42">
        <v>15196</v>
      </c>
      <c r="AI48" s="42">
        <f>SUM(AH50:AH63)</f>
        <v>15182.135999999999</v>
      </c>
      <c r="AJ48" s="46">
        <v>15196</v>
      </c>
      <c r="AK48" s="42">
        <v>1676</v>
      </c>
      <c r="AL48" s="42">
        <f>SUM(AK50:AK63)</f>
        <v>1686.9039999999995</v>
      </c>
      <c r="AM48" s="46">
        <v>1676</v>
      </c>
      <c r="AN48" s="79">
        <v>110</v>
      </c>
      <c r="AO48" s="42">
        <f>SUM(AN50:AN63)</f>
        <v>109.22399999999999</v>
      </c>
      <c r="AP48" s="46">
        <v>110</v>
      </c>
      <c r="AQ48" s="42">
        <v>91</v>
      </c>
      <c r="AR48" s="42">
        <f>SUM(AQ50:AQ63)</f>
        <v>78.884</v>
      </c>
      <c r="AS48" s="46">
        <v>91</v>
      </c>
      <c r="AT48" s="42">
        <v>19</v>
      </c>
      <c r="AU48" s="42">
        <f>SUM(AT50:AT63)</f>
        <v>6.0680000000000005</v>
      </c>
      <c r="AV48" s="46">
        <v>19</v>
      </c>
      <c r="AW48" s="54" t="s">
        <v>63</v>
      </c>
      <c r="AX48" s="46">
        <f>SUM(AX50:AX58)</f>
        <v>34781</v>
      </c>
      <c r="AY48" s="46">
        <f t="shared" ref="AY48:BD48" si="127">SUM(AY50:AY58)</f>
        <v>14258</v>
      </c>
      <c r="AZ48" s="46">
        <f t="shared" si="127"/>
        <v>16961</v>
      </c>
      <c r="BA48" s="46">
        <f t="shared" si="127"/>
        <v>2189</v>
      </c>
      <c r="BB48" s="46">
        <f t="shared" si="127"/>
        <v>245</v>
      </c>
      <c r="BC48" s="46">
        <f t="shared" si="127"/>
        <v>871</v>
      </c>
      <c r="BD48" s="46">
        <f t="shared" si="127"/>
        <v>257</v>
      </c>
      <c r="BE48" s="54" t="s">
        <v>36</v>
      </c>
      <c r="BF48" s="12">
        <f>SUM(BF50:BF63)</f>
        <v>108604</v>
      </c>
      <c r="BG48" s="42">
        <v>49547</v>
      </c>
      <c r="BH48" s="42">
        <f>SUM(BG50:BG63)</f>
        <v>49518.523200000003</v>
      </c>
      <c r="BI48" s="12">
        <v>49547</v>
      </c>
      <c r="BJ48" s="42">
        <v>51383</v>
      </c>
      <c r="BK48" s="42">
        <f>SUM(BJ50:BJ63)</f>
        <v>51381.640800000008</v>
      </c>
      <c r="BL48" s="12">
        <v>51383</v>
      </c>
      <c r="BM48" s="42">
        <v>6093</v>
      </c>
      <c r="BN48" s="42">
        <f>SUM(BM50:BM63)</f>
        <v>6083.1911999999993</v>
      </c>
      <c r="BO48" s="12">
        <v>6093</v>
      </c>
      <c r="BP48" s="42">
        <v>795</v>
      </c>
      <c r="BQ48" s="42">
        <f>SUM(BP50:BP63)</f>
        <v>740.75759999999991</v>
      </c>
      <c r="BR48" s="12">
        <v>795</v>
      </c>
      <c r="BS48" s="42">
        <v>581</v>
      </c>
      <c r="BT48" s="42">
        <f>SUM(BS50:BS63)</f>
        <v>583.6271999999999</v>
      </c>
      <c r="BU48" s="12">
        <v>581</v>
      </c>
      <c r="BV48" s="42">
        <v>205</v>
      </c>
      <c r="BW48" s="42">
        <f>SUM(BV50:BV63)</f>
        <v>179.57760000000005</v>
      </c>
      <c r="BX48" s="12">
        <v>205</v>
      </c>
      <c r="BY48" s="54" t="s">
        <v>36</v>
      </c>
      <c r="BZ48" s="46">
        <f>SUM(BZ50:BZ63)</f>
        <v>119252</v>
      </c>
      <c r="CA48" s="46">
        <f t="shared" ref="CA48:CF48" si="128">SUM(CA50:CA63)</f>
        <v>56277</v>
      </c>
      <c r="CB48" s="46">
        <f t="shared" si="128"/>
        <v>52584</v>
      </c>
      <c r="CC48" s="46">
        <f t="shared" si="128"/>
        <v>6921</v>
      </c>
      <c r="CD48" s="46">
        <f t="shared" si="128"/>
        <v>1124</v>
      </c>
      <c r="CE48" s="46">
        <f t="shared" si="128"/>
        <v>1513</v>
      </c>
      <c r="CF48" s="46">
        <f t="shared" si="128"/>
        <v>833</v>
      </c>
      <c r="CG48" s="54" t="s">
        <v>36</v>
      </c>
      <c r="CH48" s="12">
        <f>SUM(CH50:CH63)</f>
        <v>51912</v>
      </c>
      <c r="CI48" s="42">
        <v>23135</v>
      </c>
      <c r="CJ48" s="42">
        <f>SUM(CI50:CI63)</f>
        <v>23149.054400000008</v>
      </c>
      <c r="CK48" s="12">
        <v>23135</v>
      </c>
      <c r="CL48" s="42">
        <v>23740</v>
      </c>
      <c r="CM48" s="42">
        <f>SUM(CL50:CL63)</f>
        <v>23719.332200000008</v>
      </c>
      <c r="CN48" s="12">
        <v>23740</v>
      </c>
      <c r="CO48" s="42">
        <v>3836</v>
      </c>
      <c r="CP48" s="42">
        <f>SUM(CO50:CO63)</f>
        <v>3854.6554999999994</v>
      </c>
      <c r="CQ48" s="12">
        <v>3836</v>
      </c>
      <c r="CR48" s="12">
        <v>610</v>
      </c>
      <c r="CS48" s="42">
        <f>SUM(CR50:CR63)</f>
        <v>549.15639999999996</v>
      </c>
      <c r="CT48" s="12">
        <v>610</v>
      </c>
      <c r="CU48" s="42">
        <v>505</v>
      </c>
      <c r="CV48" s="42">
        <f>SUM(CU50:CU63)</f>
        <v>528.03499999999997</v>
      </c>
      <c r="CW48" s="12">
        <v>505</v>
      </c>
      <c r="CX48" s="42">
        <v>86</v>
      </c>
      <c r="CY48" s="42">
        <f>SUM(CX50:CX63)</f>
        <v>73.924899999999994</v>
      </c>
      <c r="CZ48" s="12">
        <v>86</v>
      </c>
      <c r="DA48" s="54" t="s">
        <v>36</v>
      </c>
      <c r="DB48" s="46">
        <f>SUM(DB50:DB63)</f>
        <v>57520</v>
      </c>
      <c r="DC48" s="46">
        <f t="shared" ref="DC48:DH48" si="129">SUM(DC50:DC63)</f>
        <v>26131</v>
      </c>
      <c r="DD48" s="46">
        <f t="shared" si="129"/>
        <v>24873</v>
      </c>
      <c r="DE48" s="46">
        <f t="shared" si="129"/>
        <v>4088</v>
      </c>
      <c r="DF48" s="46">
        <f t="shared" si="129"/>
        <v>800</v>
      </c>
      <c r="DG48" s="46">
        <f t="shared" si="129"/>
        <v>1287</v>
      </c>
      <c r="DH48" s="46">
        <f t="shared" si="129"/>
        <v>341</v>
      </c>
      <c r="DI48" s="54" t="s">
        <v>36</v>
      </c>
      <c r="DJ48" s="12">
        <f>SUM(DJ50:DJ63)</f>
        <v>53591</v>
      </c>
      <c r="DK48" s="40">
        <v>23312</v>
      </c>
      <c r="DL48" s="40">
        <f>SUM(DK50:DK63)</f>
        <v>23301.531899999991</v>
      </c>
      <c r="DM48" s="12">
        <v>23312</v>
      </c>
      <c r="DN48" s="40">
        <v>26273</v>
      </c>
      <c r="DO48" s="40">
        <f>SUM(DN50:DN63)</f>
        <v>26272.941499999997</v>
      </c>
      <c r="DP48" s="12">
        <v>26273</v>
      </c>
      <c r="DQ48" s="40">
        <v>3290</v>
      </c>
      <c r="DR48" s="40">
        <f>SUM(DQ50:DQ63)</f>
        <v>3288.2143000000005</v>
      </c>
      <c r="DS48" s="12">
        <v>3290</v>
      </c>
      <c r="DT48" s="40">
        <v>267</v>
      </c>
      <c r="DU48" s="40">
        <f>SUM(DT50:DT63)</f>
        <v>229.41030000000001</v>
      </c>
      <c r="DV48" s="12">
        <v>267</v>
      </c>
      <c r="DW48" s="40">
        <v>376</v>
      </c>
      <c r="DX48" s="40">
        <f>SUM(DW50:DW63)</f>
        <v>371.42619999999994</v>
      </c>
      <c r="DY48" s="12">
        <v>376</v>
      </c>
      <c r="DZ48" s="40">
        <v>73</v>
      </c>
      <c r="EA48" s="40">
        <f>SUM(DZ50:DZ63)</f>
        <v>65.5458</v>
      </c>
      <c r="EB48" s="12">
        <v>73</v>
      </c>
      <c r="EC48" s="54" t="s">
        <v>36</v>
      </c>
      <c r="ED48" s="46">
        <f t="shared" ref="ED48:EJ48" si="130">SUM(ED50:ED63)</f>
        <v>61621</v>
      </c>
      <c r="EE48" s="46">
        <f t="shared" si="130"/>
        <v>27712</v>
      </c>
      <c r="EF48" s="46">
        <f t="shared" si="130"/>
        <v>26695</v>
      </c>
      <c r="EG48" s="46">
        <f t="shared" si="130"/>
        <v>3882</v>
      </c>
      <c r="EH48" s="46">
        <f t="shared" si="130"/>
        <v>510</v>
      </c>
      <c r="EI48" s="46">
        <f t="shared" si="130"/>
        <v>2305</v>
      </c>
      <c r="EJ48" s="46">
        <f t="shared" si="130"/>
        <v>517</v>
      </c>
      <c r="EK48" s="54" t="s">
        <v>36</v>
      </c>
      <c r="EL48" s="46">
        <f>SUM(EL50:EL63)</f>
        <v>46390</v>
      </c>
      <c r="EM48" s="42">
        <v>20024</v>
      </c>
      <c r="EN48" s="42">
        <f>SUM(EM50:EM63)</f>
        <v>20017.287499999995</v>
      </c>
      <c r="EO48" s="46">
        <v>20024</v>
      </c>
      <c r="EP48" s="42">
        <v>21773</v>
      </c>
      <c r="EQ48" s="42">
        <f>SUM(EP50:EP63)</f>
        <v>21759.969000000005</v>
      </c>
      <c r="ER48" s="46">
        <v>21773</v>
      </c>
      <c r="ES48" s="42">
        <v>3931</v>
      </c>
      <c r="ET48" s="42">
        <f>SUM(ES50:ES63)</f>
        <v>3946.9381000000003</v>
      </c>
      <c r="EU48" s="46">
        <v>3931</v>
      </c>
      <c r="EV48" s="42">
        <v>397</v>
      </c>
      <c r="EW48" s="42">
        <f>SUM(EV50:EV63)</f>
        <v>405.05570000000006</v>
      </c>
      <c r="EX48" s="46">
        <v>397</v>
      </c>
      <c r="EY48" s="42">
        <v>130</v>
      </c>
      <c r="EZ48" s="42">
        <f>SUM(EY50:EY63)</f>
        <v>141.29850000000002</v>
      </c>
      <c r="FA48" s="46">
        <v>130</v>
      </c>
      <c r="FB48" s="42">
        <v>135</v>
      </c>
      <c r="FC48" s="42">
        <f>SUM(FB50:FB63)</f>
        <v>131.87860000000001</v>
      </c>
      <c r="FD48" s="46">
        <v>135</v>
      </c>
      <c r="FE48" s="54" t="s">
        <v>36</v>
      </c>
      <c r="FF48" s="46">
        <f t="shared" ref="FF48:FL48" si="131">SUM(FF50:FF58)</f>
        <v>50973</v>
      </c>
      <c r="FG48" s="46">
        <f t="shared" si="131"/>
        <v>22855</v>
      </c>
      <c r="FH48" s="46">
        <f t="shared" si="131"/>
        <v>22426</v>
      </c>
      <c r="FI48" s="46">
        <f t="shared" si="131"/>
        <v>4272</v>
      </c>
      <c r="FJ48" s="46">
        <f t="shared" si="131"/>
        <v>564</v>
      </c>
      <c r="FK48" s="46">
        <f t="shared" si="131"/>
        <v>660</v>
      </c>
      <c r="FL48" s="46">
        <f t="shared" si="131"/>
        <v>196</v>
      </c>
    </row>
    <row r="49" spans="1:168" ht="12" customHeight="1" x14ac:dyDescent="0.2">
      <c r="A49" s="12"/>
      <c r="B49" s="46"/>
      <c r="C49" s="46"/>
      <c r="D49" s="46"/>
      <c r="E49" s="46"/>
      <c r="F49" s="46"/>
      <c r="G49" s="42"/>
      <c r="H49" s="46"/>
      <c r="I49" s="46"/>
      <c r="J49" s="42"/>
      <c r="K49" s="46"/>
      <c r="L49" s="42"/>
      <c r="M49" s="42"/>
      <c r="N49" s="46"/>
      <c r="O49" s="42"/>
      <c r="P49" s="42"/>
      <c r="Q49" s="46"/>
      <c r="R49" s="42"/>
      <c r="S49" s="42"/>
      <c r="T49" s="46"/>
      <c r="U49" s="12"/>
      <c r="V49" s="46"/>
      <c r="W49" s="46"/>
      <c r="X49" s="46"/>
      <c r="Y49" s="46"/>
      <c r="Z49" s="46"/>
      <c r="AA49" s="46"/>
      <c r="AB49" s="46"/>
      <c r="AD49" s="46"/>
      <c r="AE49" s="42"/>
      <c r="AF49" s="42"/>
      <c r="AG49" s="46"/>
      <c r="AH49" s="42"/>
      <c r="AI49" s="42"/>
      <c r="AJ49" s="46"/>
      <c r="AK49" s="42"/>
      <c r="AL49" s="42"/>
      <c r="AM49" s="46"/>
      <c r="AN49" s="42"/>
      <c r="AO49" s="42"/>
      <c r="AP49" s="46"/>
      <c r="AQ49" s="42"/>
      <c r="AR49" s="42"/>
      <c r="AS49" s="46"/>
      <c r="AT49" s="42"/>
      <c r="AU49" s="42"/>
      <c r="AV49" s="46"/>
      <c r="AX49" s="46"/>
      <c r="AY49" s="46"/>
      <c r="AZ49" s="46"/>
      <c r="BA49" s="46"/>
      <c r="BB49" s="46"/>
      <c r="BC49" s="46"/>
      <c r="BD49" s="46"/>
      <c r="BG49" s="42"/>
      <c r="BH49" s="42"/>
      <c r="BJ49" s="42"/>
      <c r="BK49" s="42"/>
      <c r="BM49" s="42"/>
      <c r="BN49" s="42"/>
      <c r="BP49" s="42"/>
      <c r="BQ49" s="42"/>
      <c r="BS49" s="42"/>
      <c r="BT49" s="42"/>
      <c r="BV49" s="42"/>
      <c r="BW49" s="42"/>
      <c r="CG49" s="12"/>
      <c r="CH49" s="12"/>
      <c r="CI49" s="42"/>
      <c r="CJ49" s="42"/>
      <c r="CK49" s="12"/>
      <c r="CL49" s="42"/>
      <c r="CM49" s="42"/>
      <c r="CN49" s="12"/>
      <c r="CO49" s="42"/>
      <c r="CP49" s="42"/>
      <c r="CQ49" s="12"/>
      <c r="CR49" s="12"/>
      <c r="CS49" s="42"/>
      <c r="CT49" s="12"/>
      <c r="CU49" s="42"/>
      <c r="CV49" s="42"/>
      <c r="CW49" s="12"/>
      <c r="CX49" s="42"/>
      <c r="CY49" s="42"/>
      <c r="CZ49" s="12"/>
      <c r="DA49" s="12"/>
      <c r="DB49" s="46"/>
      <c r="DC49" s="46"/>
      <c r="DD49" s="46"/>
      <c r="DE49" s="46"/>
      <c r="DF49" s="46"/>
      <c r="DG49" s="46"/>
      <c r="DH49" s="46"/>
      <c r="DI49" s="12"/>
      <c r="DJ49" s="12"/>
      <c r="DM49" s="12"/>
      <c r="DP49" s="12"/>
      <c r="DS49" s="12"/>
      <c r="DV49" s="12"/>
      <c r="DY49" s="12"/>
      <c r="EB49" s="12"/>
      <c r="EC49" s="12"/>
      <c r="ED49" s="46"/>
      <c r="EE49" s="46"/>
      <c r="EF49" s="46"/>
      <c r="EG49" s="46"/>
      <c r="EH49" s="46"/>
      <c r="EI49" s="46"/>
      <c r="EJ49" s="46"/>
      <c r="EK49" s="12"/>
      <c r="EL49" s="46"/>
      <c r="EM49" s="42"/>
      <c r="EN49" s="42"/>
      <c r="EO49" s="46"/>
      <c r="EP49" s="42"/>
      <c r="EQ49" s="42"/>
      <c r="ER49" s="46"/>
      <c r="ES49" s="42"/>
      <c r="ET49" s="42"/>
      <c r="EU49" s="46"/>
      <c r="EV49" s="42"/>
      <c r="EW49" s="42"/>
      <c r="EX49" s="46"/>
      <c r="EY49" s="42"/>
      <c r="EZ49" s="42"/>
      <c r="FA49" s="46"/>
      <c r="FB49" s="42"/>
      <c r="FC49" s="42"/>
      <c r="FD49" s="46"/>
      <c r="FE49" s="12"/>
      <c r="FF49" s="46"/>
      <c r="FG49" s="46"/>
      <c r="FH49" s="46"/>
      <c r="FI49" s="46"/>
      <c r="FJ49" s="46"/>
      <c r="FK49" s="46"/>
      <c r="FL49" s="46"/>
    </row>
    <row r="50" spans="1:168" ht="12" customHeight="1" x14ac:dyDescent="0.2">
      <c r="A50" s="55" t="s">
        <v>48</v>
      </c>
      <c r="B50" s="42">
        <v>11504</v>
      </c>
      <c r="C50" s="46">
        <f>D50*$B$13</f>
        <v>11356.4445</v>
      </c>
      <c r="D50" s="46">
        <f t="shared" si="122"/>
        <v>7.7100000000000002E-2</v>
      </c>
      <c r="E50" s="46">
        <v>7.71</v>
      </c>
      <c r="F50" s="46">
        <f>G50*$B$13</f>
        <v>103.10650000000001</v>
      </c>
      <c r="G50" s="42">
        <f t="shared" si="28"/>
        <v>7.000000000000001E-4</v>
      </c>
      <c r="H50" s="46">
        <v>7.0000000000000007E-2</v>
      </c>
      <c r="I50" s="46">
        <f>J50*$B$13</f>
        <v>29.459000000000003</v>
      </c>
      <c r="J50" s="42">
        <f t="shared" si="30"/>
        <v>2.0000000000000001E-4</v>
      </c>
      <c r="K50" s="46">
        <v>0.02</v>
      </c>
      <c r="L50" s="42">
        <f t="shared" si="31"/>
        <v>0</v>
      </c>
      <c r="M50" s="42">
        <f t="shared" si="32"/>
        <v>0</v>
      </c>
      <c r="N50" s="46">
        <v>0</v>
      </c>
      <c r="O50" s="42">
        <f t="shared" si="33"/>
        <v>0</v>
      </c>
      <c r="P50" s="42">
        <f t="shared" si="34"/>
        <v>0</v>
      </c>
      <c r="Q50" s="46">
        <v>0</v>
      </c>
      <c r="R50" s="42">
        <f t="shared" si="35"/>
        <v>14.729500000000002</v>
      </c>
      <c r="S50" s="42">
        <f t="shared" si="36"/>
        <v>1E-4</v>
      </c>
      <c r="T50" s="46">
        <v>0.01</v>
      </c>
      <c r="U50" s="50" t="s">
        <v>68</v>
      </c>
      <c r="V50" s="42">
        <v>22645</v>
      </c>
      <c r="W50" s="42">
        <v>21341</v>
      </c>
      <c r="X50" s="42">
        <v>756</v>
      </c>
      <c r="Y50" s="42">
        <v>19</v>
      </c>
      <c r="Z50" s="42">
        <v>15</v>
      </c>
      <c r="AA50" s="42">
        <v>321</v>
      </c>
      <c r="AB50" s="42">
        <v>193</v>
      </c>
      <c r="AC50" s="55" t="s">
        <v>48</v>
      </c>
      <c r="AD50" s="42">
        <v>4953</v>
      </c>
      <c r="AE50" s="42">
        <f t="shared" si="38"/>
        <v>4890.808</v>
      </c>
      <c r="AF50" s="42">
        <f t="shared" si="39"/>
        <v>8.0600000000000005E-2</v>
      </c>
      <c r="AG50" s="46">
        <v>8.06</v>
      </c>
      <c r="AH50" s="42">
        <f t="shared" si="40"/>
        <v>48.544000000000004</v>
      </c>
      <c r="AI50" s="42">
        <f t="shared" si="41"/>
        <v>8.0000000000000004E-4</v>
      </c>
      <c r="AJ50" s="46">
        <v>0.08</v>
      </c>
      <c r="AK50" s="42">
        <f t="shared" si="42"/>
        <v>6.0680000000000005</v>
      </c>
      <c r="AL50" s="42">
        <f t="shared" si="43"/>
        <v>1E-4</v>
      </c>
      <c r="AM50" s="46">
        <v>0.01</v>
      </c>
      <c r="AN50" s="42">
        <f>AP50/100</f>
        <v>0</v>
      </c>
      <c r="AO50" s="42">
        <f>AQ50/100</f>
        <v>0</v>
      </c>
      <c r="AP50" s="46">
        <v>0</v>
      </c>
      <c r="AQ50" s="42">
        <f t="shared" si="44"/>
        <v>0</v>
      </c>
      <c r="AR50" s="42">
        <f t="shared" si="45"/>
        <v>0</v>
      </c>
      <c r="AS50" s="46">
        <v>0</v>
      </c>
      <c r="AT50" s="42">
        <f t="shared" si="46"/>
        <v>0</v>
      </c>
      <c r="AU50" s="42">
        <f t="shared" si="47"/>
        <v>0</v>
      </c>
      <c r="AV50" s="46">
        <v>0</v>
      </c>
      <c r="AW50" s="56" t="s">
        <v>68</v>
      </c>
      <c r="AX50" s="42">
        <v>10641</v>
      </c>
      <c r="AY50" s="42">
        <v>9796</v>
      </c>
      <c r="AZ50" s="42">
        <v>540</v>
      </c>
      <c r="BA50" s="42">
        <v>18</v>
      </c>
      <c r="BB50" s="42">
        <v>6</v>
      </c>
      <c r="BC50" s="42">
        <v>147</v>
      </c>
      <c r="BD50" s="42">
        <v>134</v>
      </c>
      <c r="BE50" s="55" t="s">
        <v>21</v>
      </c>
      <c r="BF50" s="40">
        <v>18739</v>
      </c>
      <c r="BG50" s="42">
        <f t="shared" si="49"/>
        <v>18518.940000000002</v>
      </c>
      <c r="BH50" s="42">
        <f t="shared" si="50"/>
        <v>8.2500000000000004E-2</v>
      </c>
      <c r="BI50" s="40">
        <v>8.25</v>
      </c>
      <c r="BJ50" s="42">
        <f t="shared" si="51"/>
        <v>157.13040000000001</v>
      </c>
      <c r="BK50" s="42">
        <f t="shared" si="52"/>
        <v>7.000000000000001E-4</v>
      </c>
      <c r="BL50" s="40">
        <v>7.0000000000000007E-2</v>
      </c>
      <c r="BM50" s="42">
        <f t="shared" si="53"/>
        <v>22.447200000000002</v>
      </c>
      <c r="BN50" s="42">
        <f t="shared" si="54"/>
        <v>1E-4</v>
      </c>
      <c r="BO50" s="40">
        <v>0.01</v>
      </c>
      <c r="BP50" s="40">
        <f t="shared" si="55"/>
        <v>0</v>
      </c>
      <c r="BQ50" s="42">
        <f t="shared" si="56"/>
        <v>0</v>
      </c>
      <c r="BR50" s="40">
        <v>0</v>
      </c>
      <c r="BS50" s="42">
        <f t="shared" si="57"/>
        <v>0</v>
      </c>
      <c r="BT50" s="42">
        <f t="shared" si="58"/>
        <v>0</v>
      </c>
      <c r="BU50" s="40">
        <v>0</v>
      </c>
      <c r="BV50" s="42">
        <f t="shared" si="59"/>
        <v>44.894400000000005</v>
      </c>
      <c r="BW50" s="42">
        <f t="shared" si="60"/>
        <v>2.0000000000000001E-4</v>
      </c>
      <c r="BX50" s="40">
        <v>0.02</v>
      </c>
      <c r="BY50" s="56" t="s">
        <v>68</v>
      </c>
      <c r="BZ50" s="42">
        <v>39575</v>
      </c>
      <c r="CA50" s="42">
        <v>37745</v>
      </c>
      <c r="CB50" s="42">
        <v>1208</v>
      </c>
      <c r="CC50" s="42">
        <v>35</v>
      </c>
      <c r="CD50" s="42">
        <v>21</v>
      </c>
      <c r="CE50" s="42">
        <v>129</v>
      </c>
      <c r="CF50" s="42">
        <v>437</v>
      </c>
      <c r="CG50" s="55" t="s">
        <v>21</v>
      </c>
      <c r="CH50" s="40">
        <v>9150</v>
      </c>
      <c r="CI50" s="42">
        <f>CJ50*$CH$13</f>
        <v>9029.3985000000011</v>
      </c>
      <c r="CJ50" s="42">
        <f t="shared" si="63"/>
        <v>8.5500000000000007E-2</v>
      </c>
      <c r="CK50" s="40">
        <v>8.5500000000000007</v>
      </c>
      <c r="CL50" s="42">
        <f t="shared" si="64"/>
        <v>84.485600000000005</v>
      </c>
      <c r="CM50" s="42">
        <f t="shared" si="65"/>
        <v>8.0000000000000004E-4</v>
      </c>
      <c r="CN50" s="40">
        <v>0.08</v>
      </c>
      <c r="CO50" s="42">
        <f t="shared" si="66"/>
        <v>10.560700000000001</v>
      </c>
      <c r="CP50" s="42">
        <f t="shared" si="67"/>
        <v>1E-4</v>
      </c>
      <c r="CQ50" s="40">
        <v>0.01</v>
      </c>
      <c r="CR50" s="40">
        <f t="shared" si="68"/>
        <v>0</v>
      </c>
      <c r="CS50" s="42">
        <f t="shared" si="69"/>
        <v>0</v>
      </c>
      <c r="CT50" s="40">
        <v>0</v>
      </c>
      <c r="CU50" s="42">
        <f t="shared" si="70"/>
        <v>0</v>
      </c>
      <c r="CV50" s="42">
        <f t="shared" si="71"/>
        <v>0</v>
      </c>
      <c r="CW50" s="40">
        <v>0</v>
      </c>
      <c r="CX50" s="42">
        <f t="shared" si="72"/>
        <v>10.560700000000001</v>
      </c>
      <c r="CY50" s="42">
        <f t="shared" si="73"/>
        <v>1E-4</v>
      </c>
      <c r="CZ50" s="40">
        <v>0.01</v>
      </c>
      <c r="DA50" s="56" t="s">
        <v>68</v>
      </c>
      <c r="DB50" s="46">
        <v>19189</v>
      </c>
      <c r="DC50" s="46">
        <v>18231</v>
      </c>
      <c r="DD50" s="46">
        <v>661</v>
      </c>
      <c r="DE50" s="46">
        <v>11</v>
      </c>
      <c r="DF50" s="46">
        <v>17</v>
      </c>
      <c r="DG50" s="46">
        <v>103</v>
      </c>
      <c r="DH50" s="46">
        <v>166</v>
      </c>
      <c r="DI50" s="55" t="s">
        <v>21</v>
      </c>
      <c r="DJ50" s="40">
        <v>9120</v>
      </c>
      <c r="DK50" s="40">
        <f t="shared" si="75"/>
        <v>9034.3960999999999</v>
      </c>
      <c r="DL50" s="40">
        <f t="shared" si="76"/>
        <v>8.2699999999999996E-2</v>
      </c>
      <c r="DM50" s="40">
        <v>8.27</v>
      </c>
      <c r="DN50" s="40">
        <f t="shared" si="77"/>
        <v>65.5458</v>
      </c>
      <c r="DO50" s="40">
        <f t="shared" si="78"/>
        <v>5.9999999999999995E-4</v>
      </c>
      <c r="DP50" s="40">
        <v>0.06</v>
      </c>
      <c r="DQ50" s="40">
        <f t="shared" si="79"/>
        <v>10.924300000000001</v>
      </c>
      <c r="DR50" s="40">
        <f t="shared" si="80"/>
        <v>1E-4</v>
      </c>
      <c r="DS50" s="40">
        <v>0.01</v>
      </c>
      <c r="DT50" s="40">
        <f t="shared" si="81"/>
        <v>0</v>
      </c>
      <c r="DU50" s="40">
        <f t="shared" si="82"/>
        <v>0</v>
      </c>
      <c r="DV50" s="40">
        <v>0</v>
      </c>
      <c r="DW50" s="40">
        <f t="shared" si="83"/>
        <v>0</v>
      </c>
      <c r="DX50" s="40">
        <f t="shared" si="84"/>
        <v>0</v>
      </c>
      <c r="DY50" s="40">
        <v>0</v>
      </c>
      <c r="DZ50" s="40">
        <v>0</v>
      </c>
      <c r="EA50" s="40">
        <f t="shared" si="86"/>
        <v>0</v>
      </c>
      <c r="EB50" s="40">
        <v>0</v>
      </c>
      <c r="EC50" s="56" t="s">
        <v>68</v>
      </c>
      <c r="ED50" s="46">
        <v>20240</v>
      </c>
      <c r="EE50" s="46">
        <v>19126</v>
      </c>
      <c r="EF50" s="40">
        <v>604</v>
      </c>
      <c r="EG50" s="46">
        <v>20</v>
      </c>
      <c r="EH50" s="46">
        <v>5</v>
      </c>
      <c r="EI50" s="46">
        <v>234</v>
      </c>
      <c r="EJ50" s="46">
        <v>251</v>
      </c>
      <c r="EK50" s="55" t="s">
        <v>21</v>
      </c>
      <c r="EL50" s="42">
        <v>7693</v>
      </c>
      <c r="EM50" s="42">
        <f t="shared" si="88"/>
        <v>7592.4394000000002</v>
      </c>
      <c r="EN50" s="42">
        <f t="shared" si="89"/>
        <v>8.0600000000000005E-2</v>
      </c>
      <c r="EO50" s="42">
        <v>8.06</v>
      </c>
      <c r="EP50" s="42">
        <f t="shared" si="90"/>
        <v>56.519399999999997</v>
      </c>
      <c r="EQ50" s="42">
        <f t="shared" si="91"/>
        <v>5.9999999999999995E-4</v>
      </c>
      <c r="ER50" s="42">
        <v>0.06</v>
      </c>
      <c r="ES50" s="42">
        <f t="shared" si="92"/>
        <v>9.4199000000000002</v>
      </c>
      <c r="ET50" s="42">
        <f t="shared" si="93"/>
        <v>1E-4</v>
      </c>
      <c r="EU50" s="42">
        <v>0.01</v>
      </c>
      <c r="EV50" s="42">
        <f t="shared" si="94"/>
        <v>9.4199000000000002</v>
      </c>
      <c r="EW50" s="42">
        <f t="shared" si="95"/>
        <v>1E-4</v>
      </c>
      <c r="EX50" s="42">
        <v>0.01</v>
      </c>
      <c r="EY50" s="42">
        <f t="shared" si="96"/>
        <v>0</v>
      </c>
      <c r="EZ50" s="42">
        <f t="shared" si="97"/>
        <v>0</v>
      </c>
      <c r="FA50" s="42">
        <v>0</v>
      </c>
      <c r="FB50" s="42">
        <f t="shared" si="98"/>
        <v>28.259699999999999</v>
      </c>
      <c r="FC50" s="42">
        <f t="shared" si="99"/>
        <v>2.9999999999999997E-4</v>
      </c>
      <c r="FD50" s="42">
        <v>0.03</v>
      </c>
      <c r="FE50" s="56" t="s">
        <v>68</v>
      </c>
      <c r="FF50" s="46">
        <v>16114</v>
      </c>
      <c r="FG50" s="46">
        <v>15428</v>
      </c>
      <c r="FH50" s="46">
        <v>509</v>
      </c>
      <c r="FI50" s="46">
        <v>11</v>
      </c>
      <c r="FJ50" s="46">
        <v>11</v>
      </c>
      <c r="FK50" s="46">
        <v>75</v>
      </c>
      <c r="FL50" s="46">
        <v>80</v>
      </c>
    </row>
    <row r="51" spans="1:168" ht="12" customHeight="1" x14ac:dyDescent="0.2">
      <c r="A51" s="55" t="s">
        <v>49</v>
      </c>
      <c r="B51" s="42">
        <v>9899</v>
      </c>
      <c r="C51" s="46">
        <f t="shared" ref="C51:C63" si="132">D51*$B$13</f>
        <v>8955.5360000000001</v>
      </c>
      <c r="D51" s="46">
        <f t="shared" si="122"/>
        <v>6.08E-2</v>
      </c>
      <c r="E51" s="46">
        <v>6.08</v>
      </c>
      <c r="F51" s="46">
        <f t="shared" ref="F51:F63" si="133">G51*$B$13</f>
        <v>780.6635</v>
      </c>
      <c r="G51" s="42">
        <f t="shared" si="28"/>
        <v>5.3E-3</v>
      </c>
      <c r="H51" s="46">
        <v>0.53</v>
      </c>
      <c r="I51" s="46">
        <f t="shared" ref="I51:I63" si="134">J51*$B$13</f>
        <v>29.459000000000003</v>
      </c>
      <c r="J51" s="42">
        <f t="shared" si="30"/>
        <v>2.0000000000000001E-4</v>
      </c>
      <c r="K51" s="46">
        <v>0.02</v>
      </c>
      <c r="L51" s="42">
        <f t="shared" si="31"/>
        <v>14.729500000000002</v>
      </c>
      <c r="M51" s="42">
        <f t="shared" si="32"/>
        <v>1E-4</v>
      </c>
      <c r="N51" s="46">
        <v>0.01</v>
      </c>
      <c r="O51" s="42">
        <f t="shared" si="33"/>
        <v>103.10650000000001</v>
      </c>
      <c r="P51" s="42">
        <f t="shared" si="34"/>
        <v>7.000000000000001E-4</v>
      </c>
      <c r="Q51" s="46">
        <v>7.0000000000000007E-2</v>
      </c>
      <c r="R51" s="42">
        <f t="shared" si="35"/>
        <v>29.459000000000003</v>
      </c>
      <c r="S51" s="42">
        <f t="shared" si="36"/>
        <v>2.0000000000000001E-4</v>
      </c>
      <c r="T51" s="46">
        <v>0.02</v>
      </c>
      <c r="U51" s="68" t="s">
        <v>50</v>
      </c>
      <c r="V51" s="42">
        <v>9052</v>
      </c>
      <c r="W51" s="42">
        <v>5408</v>
      </c>
      <c r="X51" s="42">
        <v>3053</v>
      </c>
      <c r="Y51" s="42">
        <v>29</v>
      </c>
      <c r="Z51" s="42">
        <v>53</v>
      </c>
      <c r="AA51" s="42">
        <v>455</v>
      </c>
      <c r="AB51" s="42">
        <v>54</v>
      </c>
      <c r="AC51" s="55" t="s">
        <v>49</v>
      </c>
      <c r="AD51" s="42">
        <v>4367</v>
      </c>
      <c r="AE51" s="42">
        <f t="shared" si="38"/>
        <v>3865.3160000000003</v>
      </c>
      <c r="AF51" s="42">
        <f t="shared" si="39"/>
        <v>6.3700000000000007E-2</v>
      </c>
      <c r="AG51" s="46">
        <v>6.37</v>
      </c>
      <c r="AH51" s="42">
        <f t="shared" si="40"/>
        <v>467.23599999999999</v>
      </c>
      <c r="AI51" s="42">
        <f t="shared" si="41"/>
        <v>7.7000000000000002E-3</v>
      </c>
      <c r="AJ51" s="46">
        <v>0.77</v>
      </c>
      <c r="AK51" s="42">
        <f t="shared" si="42"/>
        <v>6.0680000000000005</v>
      </c>
      <c r="AL51" s="42">
        <f t="shared" si="43"/>
        <v>1E-4</v>
      </c>
      <c r="AM51" s="46">
        <v>0.01</v>
      </c>
      <c r="AN51" s="42">
        <f>AP51/100</f>
        <v>0</v>
      </c>
      <c r="AO51" s="42">
        <f>AP51/100</f>
        <v>0</v>
      </c>
      <c r="AP51" s="46">
        <v>0</v>
      </c>
      <c r="AQ51" s="42">
        <f t="shared" si="44"/>
        <v>12.136000000000001</v>
      </c>
      <c r="AR51" s="42">
        <f t="shared" si="45"/>
        <v>2.0000000000000001E-4</v>
      </c>
      <c r="AS51" s="46">
        <v>0.02</v>
      </c>
      <c r="AT51" s="42">
        <f t="shared" si="46"/>
        <v>6.0680000000000005</v>
      </c>
      <c r="AU51" s="42">
        <f t="shared" si="47"/>
        <v>1E-4</v>
      </c>
      <c r="AV51" s="46">
        <v>0.01</v>
      </c>
      <c r="AW51" s="55" t="s">
        <v>50</v>
      </c>
      <c r="AX51" s="42">
        <v>4416</v>
      </c>
      <c r="AY51" s="42">
        <v>2362</v>
      </c>
      <c r="AZ51" s="42">
        <v>1817</v>
      </c>
      <c r="BA51" s="42">
        <v>15</v>
      </c>
      <c r="BB51" s="42">
        <v>28</v>
      </c>
      <c r="BC51" s="42">
        <v>150</v>
      </c>
      <c r="BD51" s="42">
        <v>44</v>
      </c>
      <c r="BE51" s="55" t="s">
        <v>22</v>
      </c>
      <c r="BF51" s="40">
        <v>16998</v>
      </c>
      <c r="BG51" s="42">
        <f t="shared" si="49"/>
        <v>15690.5928</v>
      </c>
      <c r="BH51" s="42">
        <f t="shared" si="50"/>
        <v>6.9900000000000004E-2</v>
      </c>
      <c r="BI51" s="40">
        <v>6.99</v>
      </c>
      <c r="BJ51" s="42">
        <f t="shared" si="51"/>
        <v>1144.8072000000002</v>
      </c>
      <c r="BK51" s="42">
        <f t="shared" si="52"/>
        <v>5.1000000000000004E-3</v>
      </c>
      <c r="BL51" s="40">
        <v>0.51</v>
      </c>
      <c r="BM51" s="42">
        <f t="shared" si="53"/>
        <v>22.447200000000002</v>
      </c>
      <c r="BN51" s="42">
        <f t="shared" si="54"/>
        <v>1E-4</v>
      </c>
      <c r="BO51" s="40">
        <v>0.01</v>
      </c>
      <c r="BP51" s="40">
        <f t="shared" si="55"/>
        <v>0</v>
      </c>
      <c r="BQ51" s="42">
        <f t="shared" si="56"/>
        <v>0</v>
      </c>
      <c r="BR51" s="40">
        <v>0</v>
      </c>
      <c r="BS51" s="42">
        <f t="shared" si="57"/>
        <v>89.788800000000009</v>
      </c>
      <c r="BT51" s="42">
        <f t="shared" si="58"/>
        <v>4.0000000000000002E-4</v>
      </c>
      <c r="BU51" s="40">
        <v>0.04</v>
      </c>
      <c r="BV51" s="42">
        <f t="shared" si="59"/>
        <v>44.894400000000005</v>
      </c>
      <c r="BW51" s="42">
        <f t="shared" si="60"/>
        <v>2.0000000000000001E-4</v>
      </c>
      <c r="BX51" s="40">
        <v>0.02</v>
      </c>
      <c r="BY51" s="55" t="s">
        <v>23</v>
      </c>
      <c r="BZ51" s="42">
        <v>14983</v>
      </c>
      <c r="CA51" s="42">
        <v>9682</v>
      </c>
      <c r="CB51" s="42">
        <v>4881</v>
      </c>
      <c r="CC51" s="42">
        <v>29</v>
      </c>
      <c r="CD51" s="42">
        <v>47</v>
      </c>
      <c r="CE51" s="42">
        <v>196</v>
      </c>
      <c r="CF51" s="42">
        <v>148</v>
      </c>
      <c r="CG51" s="55" t="s">
        <v>22</v>
      </c>
      <c r="CH51" s="40">
        <v>7992</v>
      </c>
      <c r="CI51" s="42">
        <f t="shared" ref="CI51:CI63" si="135">CJ51*$CH$13</f>
        <v>7308.0043999999998</v>
      </c>
      <c r="CJ51" s="42">
        <f t="shared" si="63"/>
        <v>6.9199999999999998E-2</v>
      </c>
      <c r="CK51" s="40">
        <v>6.92</v>
      </c>
      <c r="CL51" s="42">
        <f t="shared" si="64"/>
        <v>601.95989999999995</v>
      </c>
      <c r="CM51" s="42">
        <f t="shared" si="65"/>
        <v>5.6999999999999993E-3</v>
      </c>
      <c r="CN51" s="40">
        <v>0.56999999999999995</v>
      </c>
      <c r="CO51" s="42">
        <f t="shared" si="66"/>
        <v>10.560700000000001</v>
      </c>
      <c r="CP51" s="42">
        <f t="shared" si="67"/>
        <v>1E-4</v>
      </c>
      <c r="CQ51" s="40">
        <v>0.01</v>
      </c>
      <c r="CR51" s="40">
        <f t="shared" si="68"/>
        <v>21.121400000000001</v>
      </c>
      <c r="CS51" s="42">
        <f t="shared" si="69"/>
        <v>2.0000000000000001E-4</v>
      </c>
      <c r="CT51" s="40">
        <v>0.02</v>
      </c>
      <c r="CU51" s="42">
        <f t="shared" si="70"/>
        <v>52.8035</v>
      </c>
      <c r="CV51" s="42">
        <f t="shared" si="71"/>
        <v>5.0000000000000001E-4</v>
      </c>
      <c r="CW51" s="40">
        <v>0.05</v>
      </c>
      <c r="CX51" s="42">
        <f t="shared" si="72"/>
        <v>10.560700000000001</v>
      </c>
      <c r="CY51" s="42">
        <f t="shared" si="73"/>
        <v>1E-4</v>
      </c>
      <c r="CZ51" s="40">
        <v>0.01</v>
      </c>
      <c r="DA51" s="55" t="s">
        <v>23</v>
      </c>
      <c r="DB51" s="46">
        <v>7414</v>
      </c>
      <c r="DC51" s="46">
        <v>4535</v>
      </c>
      <c r="DD51" s="46">
        <v>2593</v>
      </c>
      <c r="DE51" s="46">
        <v>20</v>
      </c>
      <c r="DF51" s="46">
        <v>38</v>
      </c>
      <c r="DG51" s="46">
        <v>169</v>
      </c>
      <c r="DH51" s="46">
        <v>59</v>
      </c>
      <c r="DI51" s="55" t="s">
        <v>22</v>
      </c>
      <c r="DJ51" s="40">
        <v>8050</v>
      </c>
      <c r="DK51" s="40">
        <f t="shared" si="75"/>
        <v>7395.7510999999995</v>
      </c>
      <c r="DL51" s="40">
        <f t="shared" si="76"/>
        <v>6.7699999999999996E-2</v>
      </c>
      <c r="DM51" s="40">
        <v>6.77</v>
      </c>
      <c r="DN51" s="40">
        <f t="shared" si="77"/>
        <v>578.98789999999997</v>
      </c>
      <c r="DO51" s="40">
        <f t="shared" si="78"/>
        <v>5.3E-3</v>
      </c>
      <c r="DP51" s="40">
        <v>0.53</v>
      </c>
      <c r="DQ51" s="40">
        <f t="shared" si="79"/>
        <v>10.924300000000001</v>
      </c>
      <c r="DR51" s="40">
        <f t="shared" si="80"/>
        <v>1E-4</v>
      </c>
      <c r="DS51" s="40">
        <v>0.01</v>
      </c>
      <c r="DT51" s="40">
        <f t="shared" si="81"/>
        <v>0</v>
      </c>
      <c r="DU51" s="40">
        <f t="shared" si="82"/>
        <v>0</v>
      </c>
      <c r="DV51" s="40">
        <v>0</v>
      </c>
      <c r="DW51" s="40">
        <f t="shared" si="83"/>
        <v>43.697200000000002</v>
      </c>
      <c r="DX51" s="40">
        <f t="shared" si="84"/>
        <v>4.0000000000000002E-4</v>
      </c>
      <c r="DY51" s="40">
        <v>0.04</v>
      </c>
      <c r="DZ51" s="40">
        <f t="shared" si="85"/>
        <v>21.848600000000001</v>
      </c>
      <c r="EA51" s="40">
        <f t="shared" si="86"/>
        <v>2.0000000000000001E-4</v>
      </c>
      <c r="EB51" s="40">
        <v>0.02</v>
      </c>
      <c r="EC51" s="55" t="s">
        <v>23</v>
      </c>
      <c r="ED51" s="46">
        <v>7718</v>
      </c>
      <c r="EE51" s="46">
        <v>4801</v>
      </c>
      <c r="EF51" s="46">
        <v>2389</v>
      </c>
      <c r="EG51" s="46">
        <v>22</v>
      </c>
      <c r="EH51" s="46">
        <v>30</v>
      </c>
      <c r="EI51" s="46">
        <v>388</v>
      </c>
      <c r="EJ51" s="46">
        <v>88</v>
      </c>
      <c r="EK51" s="55" t="s">
        <v>22</v>
      </c>
      <c r="EL51" s="42">
        <v>6535</v>
      </c>
      <c r="EM51" s="42">
        <f t="shared" si="88"/>
        <v>5953.3768000000009</v>
      </c>
      <c r="EN51" s="42">
        <f t="shared" si="89"/>
        <v>6.3200000000000006E-2</v>
      </c>
      <c r="EO51" s="42">
        <v>6.32</v>
      </c>
      <c r="EP51" s="42">
        <f t="shared" si="90"/>
        <v>527.51440000000002</v>
      </c>
      <c r="EQ51" s="42">
        <f t="shared" si="91"/>
        <v>5.6000000000000008E-3</v>
      </c>
      <c r="ER51" s="42">
        <v>0.56000000000000005</v>
      </c>
      <c r="ES51" s="42">
        <f t="shared" si="92"/>
        <v>9.4199000000000002</v>
      </c>
      <c r="ET51" s="42">
        <f t="shared" si="93"/>
        <v>1E-4</v>
      </c>
      <c r="EU51" s="42">
        <v>0.01</v>
      </c>
      <c r="EV51" s="42">
        <f t="shared" si="94"/>
        <v>9.4199000000000002</v>
      </c>
      <c r="EW51" s="42">
        <f t="shared" si="95"/>
        <v>1E-4</v>
      </c>
      <c r="EX51" s="42">
        <v>0.01</v>
      </c>
      <c r="EY51" s="42">
        <f t="shared" si="96"/>
        <v>9.4199000000000002</v>
      </c>
      <c r="EZ51" s="42">
        <f t="shared" si="97"/>
        <v>1E-4</v>
      </c>
      <c r="FA51" s="42">
        <v>0.01</v>
      </c>
      <c r="FB51" s="42">
        <f t="shared" si="98"/>
        <v>28.259699999999999</v>
      </c>
      <c r="FC51" s="42">
        <f t="shared" si="99"/>
        <v>2.9999999999999997E-4</v>
      </c>
      <c r="FD51" s="42">
        <v>0.03</v>
      </c>
      <c r="FE51" s="55" t="s">
        <v>23</v>
      </c>
      <c r="FF51" s="46">
        <v>5934</v>
      </c>
      <c r="FG51" s="46">
        <v>3711</v>
      </c>
      <c r="FH51" s="46">
        <v>2074</v>
      </c>
      <c r="FI51" s="46">
        <v>11</v>
      </c>
      <c r="FJ51" s="46">
        <v>34</v>
      </c>
      <c r="FK51" s="46">
        <v>80</v>
      </c>
      <c r="FL51" s="46">
        <v>24</v>
      </c>
    </row>
    <row r="52" spans="1:168" ht="12" customHeight="1" x14ac:dyDescent="0.2">
      <c r="A52" s="55" t="s">
        <v>50</v>
      </c>
      <c r="B52" s="42">
        <v>7771</v>
      </c>
      <c r="C52" s="46">
        <f t="shared" si="132"/>
        <v>4713.4400000000005</v>
      </c>
      <c r="D52" s="46">
        <f t="shared" si="122"/>
        <v>3.2000000000000001E-2</v>
      </c>
      <c r="E52" s="46">
        <v>3.2</v>
      </c>
      <c r="F52" s="46">
        <f t="shared" si="133"/>
        <v>2813.3344999999999</v>
      </c>
      <c r="G52" s="42">
        <f t="shared" si="28"/>
        <v>1.9099999999999999E-2</v>
      </c>
      <c r="H52" s="46">
        <v>1.91</v>
      </c>
      <c r="I52" s="46">
        <f t="shared" si="134"/>
        <v>58.918000000000006</v>
      </c>
      <c r="J52" s="42">
        <f t="shared" si="30"/>
        <v>4.0000000000000002E-4</v>
      </c>
      <c r="K52" s="46">
        <v>0.04</v>
      </c>
      <c r="L52" s="42">
        <f t="shared" si="31"/>
        <v>44.188499999999998</v>
      </c>
      <c r="M52" s="42">
        <f t="shared" si="32"/>
        <v>2.9999999999999997E-4</v>
      </c>
      <c r="N52" s="46">
        <v>0.03</v>
      </c>
      <c r="O52" s="42">
        <f t="shared" si="33"/>
        <v>147.29500000000002</v>
      </c>
      <c r="P52" s="42">
        <f t="shared" si="34"/>
        <v>1E-3</v>
      </c>
      <c r="Q52" s="46">
        <v>0.1</v>
      </c>
      <c r="R52" s="42">
        <f t="shared" si="35"/>
        <v>14.729500000000002</v>
      </c>
      <c r="S52" s="42">
        <f t="shared" si="36"/>
        <v>1E-4</v>
      </c>
      <c r="T52" s="46">
        <v>0.01</v>
      </c>
      <c r="U52" s="68" t="s">
        <v>51</v>
      </c>
      <c r="V52" s="42">
        <v>7335</v>
      </c>
      <c r="W52" s="42">
        <v>2334</v>
      </c>
      <c r="X52" s="42">
        <v>4485</v>
      </c>
      <c r="Y52" s="42">
        <v>63</v>
      </c>
      <c r="Z52" s="42">
        <v>82</v>
      </c>
      <c r="AA52" s="42">
        <v>332</v>
      </c>
      <c r="AB52" s="42">
        <v>39</v>
      </c>
      <c r="AC52" s="55" t="s">
        <v>50</v>
      </c>
      <c r="AD52" s="42">
        <v>3840</v>
      </c>
      <c r="AE52" s="42">
        <f t="shared" si="38"/>
        <v>2081.3240000000001</v>
      </c>
      <c r="AF52" s="42">
        <f t="shared" si="39"/>
        <v>3.4300000000000004E-2</v>
      </c>
      <c r="AG52" s="40">
        <v>3.43</v>
      </c>
      <c r="AH52" s="42">
        <f t="shared" si="40"/>
        <v>1705.1079999999999</v>
      </c>
      <c r="AI52" s="42">
        <f t="shared" si="41"/>
        <v>2.81E-2</v>
      </c>
      <c r="AJ52" s="46">
        <v>2.81</v>
      </c>
      <c r="AK52" s="42">
        <f t="shared" si="42"/>
        <v>18.203999999999997</v>
      </c>
      <c r="AL52" s="42">
        <f t="shared" si="43"/>
        <v>2.9999999999999997E-4</v>
      </c>
      <c r="AM52" s="46">
        <v>0.03</v>
      </c>
      <c r="AN52" s="79">
        <f t="shared" si="101"/>
        <v>12.136000000000001</v>
      </c>
      <c r="AO52" s="42">
        <f t="shared" si="102"/>
        <v>2.0000000000000001E-4</v>
      </c>
      <c r="AP52" s="46">
        <v>0.02</v>
      </c>
      <c r="AQ52" s="42">
        <f t="shared" si="44"/>
        <v>18.203999999999997</v>
      </c>
      <c r="AR52" s="42">
        <f t="shared" si="45"/>
        <v>2.9999999999999997E-4</v>
      </c>
      <c r="AS52" s="46">
        <v>0.03</v>
      </c>
      <c r="AT52" s="42">
        <f t="shared" si="46"/>
        <v>0</v>
      </c>
      <c r="AU52" s="42">
        <f t="shared" si="47"/>
        <v>0</v>
      </c>
      <c r="AV52" s="46">
        <v>0</v>
      </c>
      <c r="AW52" s="55" t="s">
        <v>51</v>
      </c>
      <c r="AX52" s="42">
        <v>3775</v>
      </c>
      <c r="AY52" s="42">
        <v>1046</v>
      </c>
      <c r="AZ52" s="42">
        <v>2531</v>
      </c>
      <c r="BA52" s="42">
        <v>28</v>
      </c>
      <c r="BB52" s="42">
        <v>29</v>
      </c>
      <c r="BC52" s="42">
        <v>119</v>
      </c>
      <c r="BD52" s="42">
        <v>22</v>
      </c>
      <c r="BE52" s="55" t="s">
        <v>23</v>
      </c>
      <c r="BF52" s="40">
        <v>13532</v>
      </c>
      <c r="BG52" s="42">
        <f t="shared" si="49"/>
        <v>8148.3335999999999</v>
      </c>
      <c r="BH52" s="42">
        <f t="shared" si="50"/>
        <v>3.6299999999999999E-2</v>
      </c>
      <c r="BI52" s="40">
        <v>3.63</v>
      </c>
      <c r="BJ52" s="42">
        <f t="shared" si="51"/>
        <v>5185.3031999999994</v>
      </c>
      <c r="BK52" s="42">
        <f t="shared" si="52"/>
        <v>2.3099999999999999E-2</v>
      </c>
      <c r="BL52" s="40">
        <v>2.31</v>
      </c>
      <c r="BM52" s="42">
        <f t="shared" si="53"/>
        <v>44.894400000000005</v>
      </c>
      <c r="BN52" s="42">
        <f t="shared" si="54"/>
        <v>2.0000000000000001E-4</v>
      </c>
      <c r="BO52" s="40">
        <v>0.02</v>
      </c>
      <c r="BP52" s="42">
        <f t="shared" si="55"/>
        <v>44.894400000000005</v>
      </c>
      <c r="BQ52" s="42">
        <f t="shared" si="56"/>
        <v>2.0000000000000001E-4</v>
      </c>
      <c r="BR52" s="40">
        <v>0.02</v>
      </c>
      <c r="BS52" s="42">
        <f t="shared" si="57"/>
        <v>89.788800000000009</v>
      </c>
      <c r="BT52" s="42">
        <f t="shared" si="58"/>
        <v>4.0000000000000002E-4</v>
      </c>
      <c r="BU52" s="40">
        <v>0.04</v>
      </c>
      <c r="BV52" s="42">
        <f t="shared" si="59"/>
        <v>22.447200000000002</v>
      </c>
      <c r="BW52" s="42">
        <f t="shared" si="60"/>
        <v>1E-4</v>
      </c>
      <c r="BX52" s="40">
        <v>0.01</v>
      </c>
      <c r="BY52" s="55" t="s">
        <v>24</v>
      </c>
      <c r="BZ52" s="42">
        <v>11490</v>
      </c>
      <c r="CA52" s="42">
        <v>3873</v>
      </c>
      <c r="CB52" s="42">
        <v>7217</v>
      </c>
      <c r="CC52" s="42">
        <v>69</v>
      </c>
      <c r="CD52" s="42">
        <v>92</v>
      </c>
      <c r="CE52" s="42">
        <v>163</v>
      </c>
      <c r="CF52" s="42">
        <v>76</v>
      </c>
      <c r="CG52" s="55" t="s">
        <v>23</v>
      </c>
      <c r="CH52" s="40">
        <v>6362</v>
      </c>
      <c r="CI52" s="42">
        <f t="shared" si="135"/>
        <v>3865.2161999999998</v>
      </c>
      <c r="CJ52" s="42">
        <f t="shared" si="63"/>
        <v>3.6600000000000001E-2</v>
      </c>
      <c r="CK52" s="40">
        <v>3.66</v>
      </c>
      <c r="CL52" s="42">
        <f t="shared" si="64"/>
        <v>2344.4754000000003</v>
      </c>
      <c r="CM52" s="42">
        <f t="shared" si="65"/>
        <v>2.2200000000000001E-2</v>
      </c>
      <c r="CN52" s="40">
        <v>2.2200000000000002</v>
      </c>
      <c r="CO52" s="42">
        <f t="shared" si="66"/>
        <v>21.121400000000001</v>
      </c>
      <c r="CP52" s="42">
        <f t="shared" si="67"/>
        <v>2.0000000000000001E-4</v>
      </c>
      <c r="CQ52" s="40">
        <v>0.02</v>
      </c>
      <c r="CR52" s="40">
        <f t="shared" si="68"/>
        <v>31.682099999999998</v>
      </c>
      <c r="CS52" s="42">
        <f t="shared" si="69"/>
        <v>2.9999999999999997E-4</v>
      </c>
      <c r="CT52" s="40">
        <v>0.03</v>
      </c>
      <c r="CU52" s="42">
        <f t="shared" si="70"/>
        <v>84.485600000000005</v>
      </c>
      <c r="CV52" s="42">
        <f t="shared" si="71"/>
        <v>8.0000000000000004E-4</v>
      </c>
      <c r="CW52" s="40">
        <v>0.08</v>
      </c>
      <c r="CX52" s="42">
        <f t="shared" si="72"/>
        <v>10.560700000000001</v>
      </c>
      <c r="CY52" s="42">
        <f t="shared" si="73"/>
        <v>1E-4</v>
      </c>
      <c r="CZ52" s="40">
        <v>0.01</v>
      </c>
      <c r="DA52" s="55" t="s">
        <v>24</v>
      </c>
      <c r="DB52" s="46">
        <v>5498</v>
      </c>
      <c r="DC52" s="46">
        <v>1756</v>
      </c>
      <c r="DD52" s="46">
        <v>3499</v>
      </c>
      <c r="DE52" s="46">
        <v>33</v>
      </c>
      <c r="DF52" s="46">
        <v>45</v>
      </c>
      <c r="DG52" s="46">
        <v>143</v>
      </c>
      <c r="DH52" s="46">
        <v>22</v>
      </c>
      <c r="DI52" s="55" t="s">
        <v>23</v>
      </c>
      <c r="DJ52" s="40">
        <v>6850</v>
      </c>
      <c r="DK52" s="40">
        <f t="shared" si="75"/>
        <v>4031.0667000000003</v>
      </c>
      <c r="DL52" s="40">
        <f t="shared" si="76"/>
        <v>3.6900000000000002E-2</v>
      </c>
      <c r="DM52" s="40">
        <v>3.69</v>
      </c>
      <c r="DN52" s="40">
        <f t="shared" si="77"/>
        <v>2665.5291999999999</v>
      </c>
      <c r="DO52" s="40">
        <f t="shared" si="78"/>
        <v>2.4399999999999998E-2</v>
      </c>
      <c r="DP52" s="40">
        <v>2.44</v>
      </c>
      <c r="DQ52" s="40">
        <f t="shared" si="79"/>
        <v>32.7729</v>
      </c>
      <c r="DR52" s="40">
        <f t="shared" si="80"/>
        <v>2.9999999999999997E-4</v>
      </c>
      <c r="DS52" s="40">
        <v>0.03</v>
      </c>
      <c r="DT52" s="40">
        <f t="shared" si="81"/>
        <v>10.924300000000001</v>
      </c>
      <c r="DU52" s="40">
        <f t="shared" si="82"/>
        <v>1E-4</v>
      </c>
      <c r="DV52" s="40">
        <v>0.01</v>
      </c>
      <c r="DW52" s="40">
        <f t="shared" si="83"/>
        <v>98.318699999999993</v>
      </c>
      <c r="DX52" s="40">
        <f t="shared" si="84"/>
        <v>8.9999999999999998E-4</v>
      </c>
      <c r="DY52" s="40">
        <v>0.09</v>
      </c>
      <c r="DZ52" s="40">
        <f t="shared" si="85"/>
        <v>10.924300000000001</v>
      </c>
      <c r="EA52" s="40">
        <f t="shared" si="86"/>
        <v>1E-4</v>
      </c>
      <c r="EB52" s="40">
        <v>0.01</v>
      </c>
      <c r="EC52" s="55" t="s">
        <v>24</v>
      </c>
      <c r="ED52" s="46">
        <v>6321</v>
      </c>
      <c r="EE52" s="46">
        <v>2013</v>
      </c>
      <c r="EF52" s="46">
        <v>3825</v>
      </c>
      <c r="EG52" s="46">
        <v>52</v>
      </c>
      <c r="EH52" s="46">
        <v>45</v>
      </c>
      <c r="EI52" s="46">
        <v>337</v>
      </c>
      <c r="EJ52" s="46">
        <v>49</v>
      </c>
      <c r="EK52" s="55" t="s">
        <v>23</v>
      </c>
      <c r="EL52" s="42">
        <v>5369</v>
      </c>
      <c r="EM52" s="42">
        <f t="shared" si="88"/>
        <v>3278.1251999999999</v>
      </c>
      <c r="EN52" s="42">
        <f t="shared" si="89"/>
        <v>3.4799999999999998E-2</v>
      </c>
      <c r="EO52" s="42">
        <v>3.48</v>
      </c>
      <c r="EP52" s="42">
        <f t="shared" si="90"/>
        <v>1997.0188000000001</v>
      </c>
      <c r="EQ52" s="42">
        <f t="shared" si="91"/>
        <v>2.12E-2</v>
      </c>
      <c r="ER52" s="42">
        <v>2.12</v>
      </c>
      <c r="ES52" s="42">
        <f t="shared" si="92"/>
        <v>18.8398</v>
      </c>
      <c r="ET52" s="42">
        <f t="shared" si="93"/>
        <v>2.0000000000000001E-4</v>
      </c>
      <c r="EU52" s="42">
        <v>0.02</v>
      </c>
      <c r="EV52" s="42">
        <f t="shared" si="94"/>
        <v>18.8398</v>
      </c>
      <c r="EW52" s="42">
        <f t="shared" si="95"/>
        <v>2.0000000000000001E-4</v>
      </c>
      <c r="EX52" s="42">
        <v>0.02</v>
      </c>
      <c r="EY52" s="42">
        <f t="shared" si="96"/>
        <v>18.8398</v>
      </c>
      <c r="EZ52" s="42">
        <f t="shared" si="97"/>
        <v>2.0000000000000001E-4</v>
      </c>
      <c r="FA52" s="42">
        <v>0.02</v>
      </c>
      <c r="FB52" s="42">
        <f t="shared" si="98"/>
        <v>28.259699999999999</v>
      </c>
      <c r="FC52" s="42">
        <f t="shared" si="99"/>
        <v>2.9999999999999997E-4</v>
      </c>
      <c r="FD52" s="42">
        <v>0.03</v>
      </c>
      <c r="FE52" s="55" t="s">
        <v>24</v>
      </c>
      <c r="FF52" s="46">
        <v>4808</v>
      </c>
      <c r="FG52" s="46">
        <v>1639</v>
      </c>
      <c r="FH52" s="46">
        <v>2995</v>
      </c>
      <c r="FI52" s="46">
        <v>26</v>
      </c>
      <c r="FJ52" s="46">
        <v>54</v>
      </c>
      <c r="FK52" s="46">
        <v>79</v>
      </c>
      <c r="FL52" s="46">
        <v>15</v>
      </c>
    </row>
    <row r="53" spans="1:168" ht="12" customHeight="1" x14ac:dyDescent="0.2">
      <c r="A53" s="55" t="s">
        <v>51</v>
      </c>
      <c r="B53" s="42">
        <v>7313</v>
      </c>
      <c r="C53" s="46">
        <f t="shared" si="132"/>
        <v>2518.7445000000002</v>
      </c>
      <c r="D53" s="46">
        <f t="shared" si="122"/>
        <v>1.7100000000000001E-2</v>
      </c>
      <c r="E53" s="46">
        <v>1.71</v>
      </c>
      <c r="F53" s="46">
        <f t="shared" si="133"/>
        <v>4507.2270000000008</v>
      </c>
      <c r="G53" s="42">
        <f t="shared" si="28"/>
        <v>3.0600000000000002E-2</v>
      </c>
      <c r="H53" s="46">
        <v>3.06</v>
      </c>
      <c r="I53" s="46">
        <f t="shared" si="134"/>
        <v>88.376999999999995</v>
      </c>
      <c r="J53" s="42">
        <f t="shared" si="30"/>
        <v>5.9999999999999995E-4</v>
      </c>
      <c r="K53" s="46">
        <v>0.06</v>
      </c>
      <c r="L53" s="42">
        <f t="shared" si="31"/>
        <v>58.918000000000006</v>
      </c>
      <c r="M53" s="42">
        <f t="shared" si="32"/>
        <v>4.0000000000000002E-4</v>
      </c>
      <c r="N53" s="46">
        <v>0.04</v>
      </c>
      <c r="O53" s="42">
        <f t="shared" si="33"/>
        <v>117.83600000000001</v>
      </c>
      <c r="P53" s="42">
        <f t="shared" si="34"/>
        <v>8.0000000000000004E-4</v>
      </c>
      <c r="Q53" s="46">
        <v>0.08</v>
      </c>
      <c r="R53" s="42">
        <f t="shared" si="35"/>
        <v>14.729500000000002</v>
      </c>
      <c r="S53" s="42">
        <f t="shared" si="36"/>
        <v>1E-4</v>
      </c>
      <c r="T53" s="46">
        <v>0.01</v>
      </c>
      <c r="U53" s="68" t="s">
        <v>52</v>
      </c>
      <c r="V53" s="42">
        <v>6779</v>
      </c>
      <c r="W53" s="42">
        <v>1312</v>
      </c>
      <c r="X53" s="42">
        <v>4997</v>
      </c>
      <c r="Y53" s="42">
        <v>82</v>
      </c>
      <c r="Z53" s="42">
        <v>125</v>
      </c>
      <c r="AA53" s="42">
        <v>242</v>
      </c>
      <c r="AB53" s="46">
        <v>21</v>
      </c>
      <c r="AC53" s="55" t="s">
        <v>51</v>
      </c>
      <c r="AD53" s="42">
        <v>3378</v>
      </c>
      <c r="AE53" s="42">
        <f t="shared" si="38"/>
        <v>904.13199999999995</v>
      </c>
      <c r="AF53" s="42">
        <f t="shared" si="39"/>
        <v>1.49E-2</v>
      </c>
      <c r="AG53" s="46">
        <v>1.49</v>
      </c>
      <c r="AH53" s="42">
        <f t="shared" si="40"/>
        <v>2366.52</v>
      </c>
      <c r="AI53" s="42">
        <f t="shared" si="41"/>
        <v>3.9E-2</v>
      </c>
      <c r="AJ53" s="46">
        <v>3.9</v>
      </c>
      <c r="AK53" s="42">
        <f t="shared" si="42"/>
        <v>54.612000000000002</v>
      </c>
      <c r="AL53" s="42">
        <f t="shared" si="43"/>
        <v>8.9999999999999998E-4</v>
      </c>
      <c r="AM53" s="46">
        <v>0.09</v>
      </c>
      <c r="AN53" s="79">
        <f t="shared" si="101"/>
        <v>30.34</v>
      </c>
      <c r="AO53" s="42">
        <f t="shared" si="102"/>
        <v>5.0000000000000001E-4</v>
      </c>
      <c r="AP53" s="46">
        <v>0.05</v>
      </c>
      <c r="AQ53" s="42">
        <f t="shared" si="44"/>
        <v>12.136000000000001</v>
      </c>
      <c r="AR53" s="42">
        <f t="shared" si="45"/>
        <v>2.0000000000000001E-4</v>
      </c>
      <c r="AS53" s="46">
        <v>0.02</v>
      </c>
      <c r="AT53" s="42">
        <f t="shared" si="46"/>
        <v>0</v>
      </c>
      <c r="AU53" s="42">
        <f t="shared" si="47"/>
        <v>0</v>
      </c>
      <c r="AV53" s="46">
        <v>0</v>
      </c>
      <c r="AW53" s="55" t="s">
        <v>52</v>
      </c>
      <c r="AX53" s="42">
        <v>3181</v>
      </c>
      <c r="AY53" s="42">
        <v>427</v>
      </c>
      <c r="AZ53" s="42">
        <v>2556</v>
      </c>
      <c r="BA53" s="42">
        <v>63</v>
      </c>
      <c r="BB53" s="42">
        <v>38</v>
      </c>
      <c r="BC53" s="42">
        <v>86</v>
      </c>
      <c r="BD53" s="42">
        <v>11</v>
      </c>
      <c r="BE53" s="55" t="s">
        <v>24</v>
      </c>
      <c r="BF53" s="40">
        <v>12468</v>
      </c>
      <c r="BG53" s="42">
        <f t="shared" si="49"/>
        <v>3501.7632000000003</v>
      </c>
      <c r="BH53" s="42">
        <f t="shared" si="50"/>
        <v>1.5600000000000001E-2</v>
      </c>
      <c r="BI53" s="40">
        <v>1.56</v>
      </c>
      <c r="BJ53" s="42">
        <f t="shared" si="51"/>
        <v>8642.1720000000005</v>
      </c>
      <c r="BK53" s="42">
        <f t="shared" si="52"/>
        <v>3.85E-2</v>
      </c>
      <c r="BL53" s="40">
        <v>3.85</v>
      </c>
      <c r="BM53" s="42">
        <f t="shared" si="53"/>
        <v>89.788800000000009</v>
      </c>
      <c r="BN53" s="42">
        <f t="shared" si="54"/>
        <v>4.0000000000000002E-4</v>
      </c>
      <c r="BO53" s="40">
        <v>0.04</v>
      </c>
      <c r="BP53" s="42">
        <f t="shared" si="55"/>
        <v>67.3416</v>
      </c>
      <c r="BQ53" s="42">
        <f t="shared" si="56"/>
        <v>2.9999999999999997E-4</v>
      </c>
      <c r="BR53" s="40">
        <v>0.03</v>
      </c>
      <c r="BS53" s="42">
        <f t="shared" si="57"/>
        <v>112.236</v>
      </c>
      <c r="BT53" s="42">
        <f t="shared" si="58"/>
        <v>5.0000000000000001E-4</v>
      </c>
      <c r="BU53" s="40">
        <v>0.05</v>
      </c>
      <c r="BV53" s="42">
        <f t="shared" si="59"/>
        <v>22.447200000000002</v>
      </c>
      <c r="BW53" s="42">
        <f t="shared" si="60"/>
        <v>1E-4</v>
      </c>
      <c r="BX53" s="40">
        <v>0.01</v>
      </c>
      <c r="BY53" s="55" t="s">
        <v>25</v>
      </c>
      <c r="BZ53" s="42">
        <v>11093</v>
      </c>
      <c r="CA53" s="42">
        <v>1866</v>
      </c>
      <c r="CB53" s="42">
        <v>8734</v>
      </c>
      <c r="CC53" s="42">
        <v>137</v>
      </c>
      <c r="CD53" s="42">
        <v>141</v>
      </c>
      <c r="CE53" s="42">
        <v>183</v>
      </c>
      <c r="CF53" s="42">
        <v>32</v>
      </c>
      <c r="CG53" s="55" t="s">
        <v>24</v>
      </c>
      <c r="CH53" s="40">
        <v>5934</v>
      </c>
      <c r="CI53" s="42">
        <f t="shared" si="135"/>
        <v>1668.5906000000002</v>
      </c>
      <c r="CJ53" s="42">
        <f t="shared" si="63"/>
        <v>1.5800000000000002E-2</v>
      </c>
      <c r="CK53" s="40">
        <v>1.58</v>
      </c>
      <c r="CL53" s="42">
        <f t="shared" si="64"/>
        <v>4023.6267000000003</v>
      </c>
      <c r="CM53" s="42">
        <f t="shared" si="65"/>
        <v>3.8100000000000002E-2</v>
      </c>
      <c r="CN53" s="40">
        <v>3.81</v>
      </c>
      <c r="CO53" s="42">
        <f t="shared" si="66"/>
        <v>63.364199999999997</v>
      </c>
      <c r="CP53" s="42">
        <f t="shared" si="67"/>
        <v>5.9999999999999995E-4</v>
      </c>
      <c r="CQ53" s="40">
        <v>0.06</v>
      </c>
      <c r="CR53" s="40">
        <f t="shared" si="68"/>
        <v>63.364199999999997</v>
      </c>
      <c r="CS53" s="42">
        <f t="shared" si="69"/>
        <v>5.9999999999999995E-4</v>
      </c>
      <c r="CT53" s="40">
        <v>0.06</v>
      </c>
      <c r="CU53" s="42">
        <f t="shared" si="70"/>
        <v>95.046300000000002</v>
      </c>
      <c r="CV53" s="42">
        <f t="shared" si="71"/>
        <v>8.9999999999999998E-4</v>
      </c>
      <c r="CW53" s="40">
        <v>0.09</v>
      </c>
      <c r="CX53" s="42">
        <f t="shared" si="72"/>
        <v>10.560700000000001</v>
      </c>
      <c r="CY53" s="42">
        <f t="shared" si="73"/>
        <v>1E-4</v>
      </c>
      <c r="CZ53" s="40">
        <v>0.01</v>
      </c>
      <c r="DA53" s="55" t="s">
        <v>25</v>
      </c>
      <c r="DB53" s="46">
        <v>4939</v>
      </c>
      <c r="DC53" s="46">
        <v>711</v>
      </c>
      <c r="DD53" s="46">
        <v>3897</v>
      </c>
      <c r="DE53" s="46">
        <v>85</v>
      </c>
      <c r="DF53" s="46">
        <v>64</v>
      </c>
      <c r="DG53" s="46">
        <v>167</v>
      </c>
      <c r="DH53" s="46">
        <v>15</v>
      </c>
      <c r="DI53" s="55" t="s">
        <v>24</v>
      </c>
      <c r="DJ53" s="40">
        <v>6042</v>
      </c>
      <c r="DK53" s="40">
        <f t="shared" si="75"/>
        <v>1584.0234999999998</v>
      </c>
      <c r="DL53" s="40">
        <f t="shared" si="76"/>
        <v>1.4499999999999999E-2</v>
      </c>
      <c r="DM53" s="40">
        <v>1.45</v>
      </c>
      <c r="DN53" s="40">
        <f t="shared" si="77"/>
        <v>4293.2498999999998</v>
      </c>
      <c r="DO53" s="40">
        <f t="shared" si="78"/>
        <v>3.9300000000000002E-2</v>
      </c>
      <c r="DP53" s="40">
        <v>3.93</v>
      </c>
      <c r="DQ53" s="40">
        <f t="shared" si="79"/>
        <v>76.470100000000016</v>
      </c>
      <c r="DR53" s="40">
        <f t="shared" si="80"/>
        <v>7.000000000000001E-4</v>
      </c>
      <c r="DS53" s="40">
        <v>7.0000000000000007E-2</v>
      </c>
      <c r="DT53" s="40">
        <f t="shared" si="81"/>
        <v>21.848600000000001</v>
      </c>
      <c r="DU53" s="40">
        <f t="shared" si="82"/>
        <v>2.0000000000000001E-4</v>
      </c>
      <c r="DV53" s="40">
        <v>0.02</v>
      </c>
      <c r="DW53" s="40">
        <f t="shared" si="83"/>
        <v>54.621500000000005</v>
      </c>
      <c r="DX53" s="40">
        <f t="shared" si="84"/>
        <v>5.0000000000000001E-4</v>
      </c>
      <c r="DY53" s="40">
        <v>0.05</v>
      </c>
      <c r="DZ53" s="40">
        <f t="shared" si="85"/>
        <v>10.924300000000001</v>
      </c>
      <c r="EA53" s="40">
        <f t="shared" si="86"/>
        <v>1E-4</v>
      </c>
      <c r="EB53" s="40">
        <v>0.01</v>
      </c>
      <c r="EC53" s="55" t="s">
        <v>25</v>
      </c>
      <c r="ED53" s="46">
        <v>5471</v>
      </c>
      <c r="EE53" s="46">
        <v>785</v>
      </c>
      <c r="EF53" s="46">
        <v>4187</v>
      </c>
      <c r="EG53" s="46">
        <v>87</v>
      </c>
      <c r="EH53" s="46">
        <v>71</v>
      </c>
      <c r="EI53" s="46">
        <v>315</v>
      </c>
      <c r="EJ53" s="46">
        <v>26</v>
      </c>
      <c r="EK53" s="55" t="s">
        <v>24</v>
      </c>
      <c r="EL53" s="42">
        <v>5002</v>
      </c>
      <c r="EM53" s="42">
        <f t="shared" si="88"/>
        <v>1629.6426999999999</v>
      </c>
      <c r="EN53" s="42">
        <f t="shared" si="89"/>
        <v>1.7299999999999999E-2</v>
      </c>
      <c r="EO53" s="42">
        <v>1.73</v>
      </c>
      <c r="EP53" s="42">
        <f t="shared" si="90"/>
        <v>3240.4456</v>
      </c>
      <c r="EQ53" s="42">
        <f t="shared" si="91"/>
        <v>3.44E-2</v>
      </c>
      <c r="ER53" s="42">
        <v>3.44</v>
      </c>
      <c r="ES53" s="42">
        <f t="shared" si="92"/>
        <v>56.519399999999997</v>
      </c>
      <c r="ET53" s="42">
        <f t="shared" si="93"/>
        <v>5.9999999999999995E-4</v>
      </c>
      <c r="EU53" s="42">
        <v>0.06</v>
      </c>
      <c r="EV53" s="42">
        <f t="shared" si="94"/>
        <v>47.099499999999999</v>
      </c>
      <c r="EW53" s="42">
        <f t="shared" si="95"/>
        <v>5.0000000000000001E-4</v>
      </c>
      <c r="EX53" s="42">
        <v>0.05</v>
      </c>
      <c r="EY53" s="42">
        <f t="shared" si="96"/>
        <v>18.8398</v>
      </c>
      <c r="EZ53" s="42">
        <f t="shared" si="97"/>
        <v>2.0000000000000001E-4</v>
      </c>
      <c r="FA53" s="42">
        <v>0.02</v>
      </c>
      <c r="FB53" s="42">
        <f t="shared" si="98"/>
        <v>9.4199000000000002</v>
      </c>
      <c r="FC53" s="42">
        <f t="shared" si="99"/>
        <v>1E-4</v>
      </c>
      <c r="FD53" s="42">
        <v>0.01</v>
      </c>
      <c r="FE53" s="55" t="s">
        <v>25</v>
      </c>
      <c r="FF53" s="46">
        <v>4261</v>
      </c>
      <c r="FG53" s="46">
        <v>818</v>
      </c>
      <c r="FH53" s="46">
        <v>3236</v>
      </c>
      <c r="FI53" s="46">
        <v>68</v>
      </c>
      <c r="FJ53" s="46">
        <v>63</v>
      </c>
      <c r="FK53" s="46">
        <v>69</v>
      </c>
      <c r="FL53" s="46">
        <v>7</v>
      </c>
    </row>
    <row r="54" spans="1:168" ht="12" customHeight="1" x14ac:dyDescent="0.2">
      <c r="A54" s="55" t="s">
        <v>52</v>
      </c>
      <c r="B54" s="42">
        <v>6488</v>
      </c>
      <c r="C54" s="46">
        <f t="shared" si="132"/>
        <v>1178.3600000000001</v>
      </c>
      <c r="D54" s="46">
        <f t="shared" si="122"/>
        <v>8.0000000000000002E-3</v>
      </c>
      <c r="E54" s="46">
        <v>0.8</v>
      </c>
      <c r="F54" s="46">
        <f t="shared" si="133"/>
        <v>4949.1120000000001</v>
      </c>
      <c r="G54" s="42">
        <f t="shared" si="28"/>
        <v>3.3599999999999998E-2</v>
      </c>
      <c r="H54" s="40">
        <v>3.36</v>
      </c>
      <c r="I54" s="46">
        <f t="shared" si="134"/>
        <v>162.02450000000002</v>
      </c>
      <c r="J54" s="42">
        <f t="shared" si="30"/>
        <v>1.1000000000000001E-3</v>
      </c>
      <c r="K54" s="46">
        <v>0.11</v>
      </c>
      <c r="L54" s="42">
        <f t="shared" si="31"/>
        <v>103.10650000000001</v>
      </c>
      <c r="M54" s="42">
        <f t="shared" si="32"/>
        <v>7.000000000000001E-4</v>
      </c>
      <c r="N54" s="46">
        <v>7.0000000000000007E-2</v>
      </c>
      <c r="O54" s="42">
        <f t="shared" si="33"/>
        <v>73.647500000000008</v>
      </c>
      <c r="P54" s="42">
        <f t="shared" si="34"/>
        <v>5.0000000000000001E-4</v>
      </c>
      <c r="Q54" s="46">
        <v>0.05</v>
      </c>
      <c r="R54" s="42">
        <f t="shared" si="35"/>
        <v>0</v>
      </c>
      <c r="S54" s="42">
        <f t="shared" si="36"/>
        <v>0</v>
      </c>
      <c r="T54" s="46">
        <v>0</v>
      </c>
      <c r="U54" s="68" t="s">
        <v>53</v>
      </c>
      <c r="V54" s="42">
        <v>6201</v>
      </c>
      <c r="W54" s="42">
        <v>719</v>
      </c>
      <c r="X54" s="42">
        <v>4955</v>
      </c>
      <c r="Y54" s="42">
        <v>164</v>
      </c>
      <c r="Z54" s="42">
        <v>124</v>
      </c>
      <c r="AA54" s="42">
        <v>217</v>
      </c>
      <c r="AB54" s="42">
        <v>22</v>
      </c>
      <c r="AC54" s="55" t="s">
        <v>52</v>
      </c>
      <c r="AD54" s="42">
        <v>2887</v>
      </c>
      <c r="AE54" s="42">
        <f t="shared" si="38"/>
        <v>358.012</v>
      </c>
      <c r="AF54" s="42">
        <f t="shared" si="39"/>
        <v>5.8999999999999999E-3</v>
      </c>
      <c r="AG54" s="46">
        <v>0.59</v>
      </c>
      <c r="AH54" s="42">
        <f t="shared" si="40"/>
        <v>2427.2000000000003</v>
      </c>
      <c r="AI54" s="42">
        <f t="shared" si="41"/>
        <v>0.04</v>
      </c>
      <c r="AJ54" s="46">
        <v>4</v>
      </c>
      <c r="AK54" s="42">
        <f t="shared" si="42"/>
        <v>84.952000000000012</v>
      </c>
      <c r="AL54" s="42">
        <f t="shared" si="43"/>
        <v>1.4000000000000002E-3</v>
      </c>
      <c r="AM54" s="46">
        <v>0.14000000000000001</v>
      </c>
      <c r="AN54" s="79">
        <f t="shared" si="101"/>
        <v>12.136000000000001</v>
      </c>
      <c r="AO54" s="42">
        <f t="shared" si="102"/>
        <v>2.0000000000000001E-4</v>
      </c>
      <c r="AP54" s="46">
        <v>0.02</v>
      </c>
      <c r="AQ54" s="42">
        <f t="shared" si="44"/>
        <v>6.0680000000000005</v>
      </c>
      <c r="AR54" s="42">
        <f t="shared" si="45"/>
        <v>1E-4</v>
      </c>
      <c r="AS54" s="46">
        <v>0.01</v>
      </c>
      <c r="AT54" s="42">
        <f t="shared" si="46"/>
        <v>0</v>
      </c>
      <c r="AU54" s="42">
        <f t="shared" si="47"/>
        <v>0</v>
      </c>
      <c r="AV54" s="46">
        <v>0</v>
      </c>
      <c r="AW54" s="55" t="s">
        <v>53</v>
      </c>
      <c r="AX54" s="42">
        <v>2962</v>
      </c>
      <c r="AY54" s="42">
        <v>210</v>
      </c>
      <c r="AZ54" s="42">
        <v>2515</v>
      </c>
      <c r="BA54" s="42">
        <v>101</v>
      </c>
      <c r="BB54" s="42">
        <v>34</v>
      </c>
      <c r="BC54" s="42">
        <v>90</v>
      </c>
      <c r="BD54" s="42">
        <v>12</v>
      </c>
      <c r="BE54" s="55" t="s">
        <v>25</v>
      </c>
      <c r="BF54" s="40">
        <v>10798</v>
      </c>
      <c r="BG54" s="42">
        <f t="shared" si="49"/>
        <v>1459.0680000000002</v>
      </c>
      <c r="BH54" s="42">
        <f t="shared" si="50"/>
        <v>6.5000000000000006E-3</v>
      </c>
      <c r="BI54" s="40">
        <v>0.65</v>
      </c>
      <c r="BJ54" s="42">
        <f t="shared" si="51"/>
        <v>8978.880000000001</v>
      </c>
      <c r="BK54" s="42">
        <f t="shared" si="52"/>
        <v>0.04</v>
      </c>
      <c r="BL54" s="40">
        <v>4</v>
      </c>
      <c r="BM54" s="42">
        <f t="shared" si="53"/>
        <v>157.13040000000001</v>
      </c>
      <c r="BN54" s="42">
        <f t="shared" si="54"/>
        <v>7.000000000000001E-4</v>
      </c>
      <c r="BO54" s="40">
        <v>7.0000000000000007E-2</v>
      </c>
      <c r="BP54" s="42">
        <f t="shared" si="55"/>
        <v>112.236</v>
      </c>
      <c r="BQ54" s="42">
        <f t="shared" si="56"/>
        <v>5.0000000000000001E-4</v>
      </c>
      <c r="BR54" s="40">
        <v>0.05</v>
      </c>
      <c r="BS54" s="42">
        <f t="shared" si="57"/>
        <v>67.3416</v>
      </c>
      <c r="BT54" s="42">
        <f t="shared" si="58"/>
        <v>2.9999999999999997E-4</v>
      </c>
      <c r="BU54" s="40">
        <v>0.03</v>
      </c>
      <c r="BV54" s="42">
        <f t="shared" si="59"/>
        <v>22.447200000000002</v>
      </c>
      <c r="BW54" s="42">
        <f t="shared" si="60"/>
        <v>1E-4</v>
      </c>
      <c r="BX54" s="40">
        <v>0.01</v>
      </c>
      <c r="BY54" s="55" t="s">
        <v>26</v>
      </c>
      <c r="BZ54" s="42">
        <v>10035</v>
      </c>
      <c r="CA54" s="42">
        <v>1064</v>
      </c>
      <c r="CB54" s="42">
        <v>8309</v>
      </c>
      <c r="CC54" s="42">
        <v>241</v>
      </c>
      <c r="CD54" s="42">
        <v>181</v>
      </c>
      <c r="CE54" s="42">
        <v>200</v>
      </c>
      <c r="CF54" s="42">
        <v>40</v>
      </c>
      <c r="CG54" s="55" t="s">
        <v>25</v>
      </c>
      <c r="CH54" s="40">
        <v>4583</v>
      </c>
      <c r="CI54" s="42">
        <f t="shared" si="135"/>
        <v>570.27780000000007</v>
      </c>
      <c r="CJ54" s="42">
        <f t="shared" si="63"/>
        <v>5.4000000000000003E-3</v>
      </c>
      <c r="CK54" s="40">
        <v>0.54</v>
      </c>
      <c r="CL54" s="42">
        <f t="shared" si="64"/>
        <v>3759.6091999999999</v>
      </c>
      <c r="CM54" s="42">
        <f t="shared" si="65"/>
        <v>3.56E-2</v>
      </c>
      <c r="CN54" s="40">
        <v>3.56</v>
      </c>
      <c r="CO54" s="42">
        <f t="shared" si="66"/>
        <v>116.16770000000001</v>
      </c>
      <c r="CP54" s="42">
        <f t="shared" si="67"/>
        <v>1.1000000000000001E-3</v>
      </c>
      <c r="CQ54" s="40">
        <v>0.11</v>
      </c>
      <c r="CR54" s="40">
        <f t="shared" si="68"/>
        <v>73.924900000000008</v>
      </c>
      <c r="CS54" s="42">
        <f t="shared" si="69"/>
        <v>7.000000000000001E-4</v>
      </c>
      <c r="CT54" s="40">
        <v>7.0000000000000007E-2</v>
      </c>
      <c r="CU54" s="42">
        <f t="shared" si="70"/>
        <v>63.364199999999997</v>
      </c>
      <c r="CV54" s="42">
        <f t="shared" si="71"/>
        <v>5.9999999999999995E-4</v>
      </c>
      <c r="CW54" s="40">
        <v>0.06</v>
      </c>
      <c r="CX54" s="42">
        <f t="shared" si="72"/>
        <v>10.560700000000001</v>
      </c>
      <c r="CY54" s="42">
        <f t="shared" si="73"/>
        <v>1E-4</v>
      </c>
      <c r="CZ54" s="40">
        <v>0.01</v>
      </c>
      <c r="DA54" s="55" t="s">
        <v>26</v>
      </c>
      <c r="DB54" s="46">
        <v>4376</v>
      </c>
      <c r="DC54" s="46">
        <v>329</v>
      </c>
      <c r="DD54" s="46">
        <v>3663</v>
      </c>
      <c r="DE54" s="46">
        <v>129</v>
      </c>
      <c r="DF54" s="46">
        <v>80</v>
      </c>
      <c r="DG54" s="46">
        <v>160</v>
      </c>
      <c r="DH54" s="46">
        <v>15</v>
      </c>
      <c r="DI54" s="55" t="s">
        <v>25</v>
      </c>
      <c r="DJ54" s="40">
        <v>4939</v>
      </c>
      <c r="DK54" s="40">
        <f t="shared" si="75"/>
        <v>578.98789999999997</v>
      </c>
      <c r="DL54" s="40">
        <f t="shared" si="76"/>
        <v>5.3E-3</v>
      </c>
      <c r="DM54" s="40">
        <v>0.53</v>
      </c>
      <c r="DN54" s="40">
        <f t="shared" si="77"/>
        <v>4140.3097000000007</v>
      </c>
      <c r="DO54" s="40">
        <f t="shared" si="78"/>
        <v>3.7900000000000003E-2</v>
      </c>
      <c r="DP54" s="40">
        <v>3.79</v>
      </c>
      <c r="DQ54" s="40">
        <f t="shared" si="79"/>
        <v>131.0916</v>
      </c>
      <c r="DR54" s="40">
        <f t="shared" si="80"/>
        <v>1.1999999999999999E-3</v>
      </c>
      <c r="DS54" s="40">
        <v>0.12</v>
      </c>
      <c r="DT54" s="40">
        <f t="shared" si="81"/>
        <v>32.7729</v>
      </c>
      <c r="DU54" s="40">
        <f t="shared" si="82"/>
        <v>2.9999999999999997E-4</v>
      </c>
      <c r="DV54" s="40">
        <v>0.03</v>
      </c>
      <c r="DW54" s="40">
        <f t="shared" si="83"/>
        <v>43.697200000000002</v>
      </c>
      <c r="DX54" s="40">
        <f t="shared" si="84"/>
        <v>4.0000000000000002E-4</v>
      </c>
      <c r="DY54" s="40">
        <v>0.04</v>
      </c>
      <c r="DZ54" s="40">
        <f t="shared" si="85"/>
        <v>10.924300000000001</v>
      </c>
      <c r="EA54" s="40">
        <f t="shared" si="86"/>
        <v>1E-4</v>
      </c>
      <c r="EB54" s="40">
        <v>0.01</v>
      </c>
      <c r="EC54" s="55" t="s">
        <v>26</v>
      </c>
      <c r="ED54" s="46">
        <v>4785</v>
      </c>
      <c r="EE54" s="46">
        <v>369</v>
      </c>
      <c r="EF54" s="46">
        <v>3877</v>
      </c>
      <c r="EG54" s="46">
        <v>165</v>
      </c>
      <c r="EH54" s="46">
        <v>73</v>
      </c>
      <c r="EI54" s="46">
        <v>281</v>
      </c>
      <c r="EJ54" s="46">
        <v>20</v>
      </c>
      <c r="EK54" s="55" t="s">
        <v>25</v>
      </c>
      <c r="EL54" s="42">
        <v>4027</v>
      </c>
      <c r="EM54" s="42">
        <f t="shared" si="88"/>
        <v>687.65269999999998</v>
      </c>
      <c r="EN54" s="42">
        <f t="shared" si="89"/>
        <v>7.3000000000000001E-3</v>
      </c>
      <c r="EO54" s="42">
        <v>0.73</v>
      </c>
      <c r="EP54" s="42">
        <f t="shared" si="90"/>
        <v>3165.0863999999997</v>
      </c>
      <c r="EQ54" s="42">
        <f t="shared" si="91"/>
        <v>3.3599999999999998E-2</v>
      </c>
      <c r="ER54" s="42">
        <v>3.36</v>
      </c>
      <c r="ES54" s="42">
        <f t="shared" si="92"/>
        <v>103.61890000000001</v>
      </c>
      <c r="ET54" s="42">
        <f t="shared" si="93"/>
        <v>1.1000000000000001E-3</v>
      </c>
      <c r="EU54" s="42">
        <v>0.11</v>
      </c>
      <c r="EV54" s="42">
        <f t="shared" si="94"/>
        <v>47.099499999999999</v>
      </c>
      <c r="EW54" s="42">
        <f t="shared" si="95"/>
        <v>5.0000000000000001E-4</v>
      </c>
      <c r="EX54" s="42">
        <v>0.05</v>
      </c>
      <c r="EY54" s="42">
        <f t="shared" si="96"/>
        <v>18.8398</v>
      </c>
      <c r="EZ54" s="42">
        <f t="shared" si="97"/>
        <v>2.0000000000000001E-4</v>
      </c>
      <c r="FA54" s="42">
        <v>0.02</v>
      </c>
      <c r="FB54" s="42">
        <f t="shared" si="98"/>
        <v>0</v>
      </c>
      <c r="FC54" s="42">
        <f t="shared" si="99"/>
        <v>0</v>
      </c>
      <c r="FD54" s="42">
        <v>0</v>
      </c>
      <c r="FE54" s="55" t="s">
        <v>26</v>
      </c>
      <c r="FF54" s="46">
        <v>3819</v>
      </c>
      <c r="FG54" s="46">
        <v>473</v>
      </c>
      <c r="FH54" s="46">
        <v>3070</v>
      </c>
      <c r="FI54" s="46">
        <v>109</v>
      </c>
      <c r="FJ54" s="46">
        <v>69</v>
      </c>
      <c r="FK54" s="46">
        <v>60</v>
      </c>
      <c r="FL54" s="46">
        <v>38</v>
      </c>
    </row>
    <row r="55" spans="1:168" ht="12" customHeight="1" x14ac:dyDescent="0.2">
      <c r="A55" s="55" t="s">
        <v>53</v>
      </c>
      <c r="B55" s="42">
        <v>6103</v>
      </c>
      <c r="C55" s="46">
        <f t="shared" si="132"/>
        <v>721.74549999999999</v>
      </c>
      <c r="D55" s="46">
        <f t="shared" si="122"/>
        <v>4.8999999999999998E-3</v>
      </c>
      <c r="E55" s="46">
        <v>0.49</v>
      </c>
      <c r="F55" s="46">
        <f t="shared" si="133"/>
        <v>4963.8415000000005</v>
      </c>
      <c r="G55" s="42">
        <f t="shared" si="28"/>
        <v>3.3700000000000001E-2</v>
      </c>
      <c r="H55" s="46">
        <v>3.37</v>
      </c>
      <c r="I55" s="46">
        <f t="shared" si="134"/>
        <v>235.67200000000003</v>
      </c>
      <c r="J55" s="42">
        <f t="shared" si="30"/>
        <v>1.6000000000000001E-3</v>
      </c>
      <c r="K55" s="46">
        <v>0.16</v>
      </c>
      <c r="L55" s="42">
        <f t="shared" si="31"/>
        <v>103.10650000000001</v>
      </c>
      <c r="M55" s="42">
        <f t="shared" si="32"/>
        <v>7.000000000000001E-4</v>
      </c>
      <c r="N55" s="46">
        <v>7.0000000000000007E-2</v>
      </c>
      <c r="O55" s="42">
        <f t="shared" si="33"/>
        <v>73.647500000000008</v>
      </c>
      <c r="P55" s="42">
        <f t="shared" si="34"/>
        <v>5.0000000000000001E-4</v>
      </c>
      <c r="Q55" s="46">
        <v>0.05</v>
      </c>
      <c r="R55" s="42">
        <f t="shared" si="35"/>
        <v>0</v>
      </c>
      <c r="S55" s="42">
        <f t="shared" si="36"/>
        <v>0</v>
      </c>
      <c r="T55" s="46">
        <v>0</v>
      </c>
      <c r="U55" s="68" t="s">
        <v>54</v>
      </c>
      <c r="V55" s="42">
        <v>5682</v>
      </c>
      <c r="W55" s="42">
        <v>480</v>
      </c>
      <c r="X55" s="42">
        <v>4567</v>
      </c>
      <c r="Y55" s="42">
        <v>274</v>
      </c>
      <c r="Z55" s="42">
        <v>142</v>
      </c>
      <c r="AA55" s="42">
        <v>203</v>
      </c>
      <c r="AB55" s="42">
        <v>16</v>
      </c>
      <c r="AC55" s="55" t="s">
        <v>53</v>
      </c>
      <c r="AD55" s="42">
        <v>2586</v>
      </c>
      <c r="AE55" s="42">
        <f t="shared" si="38"/>
        <v>175.97199999999998</v>
      </c>
      <c r="AF55" s="42">
        <f t="shared" si="39"/>
        <v>2.8999999999999998E-3</v>
      </c>
      <c r="AG55" s="46">
        <v>0.28999999999999998</v>
      </c>
      <c r="AH55" s="42">
        <f t="shared" si="40"/>
        <v>2257.2960000000003</v>
      </c>
      <c r="AI55" s="42">
        <f t="shared" si="41"/>
        <v>3.7200000000000004E-2</v>
      </c>
      <c r="AJ55" s="46">
        <v>3.72</v>
      </c>
      <c r="AK55" s="42">
        <f t="shared" si="42"/>
        <v>127.428</v>
      </c>
      <c r="AL55" s="42">
        <f t="shared" si="43"/>
        <v>2.0999999999999999E-3</v>
      </c>
      <c r="AM55" s="46">
        <v>0.21</v>
      </c>
      <c r="AN55" s="79">
        <f t="shared" si="101"/>
        <v>18.203999999999997</v>
      </c>
      <c r="AO55" s="42">
        <f t="shared" si="102"/>
        <v>2.9999999999999997E-4</v>
      </c>
      <c r="AP55" s="46">
        <v>0.03</v>
      </c>
      <c r="AQ55" s="42">
        <f t="shared" si="44"/>
        <v>12.136000000000001</v>
      </c>
      <c r="AR55" s="42">
        <f t="shared" si="45"/>
        <v>2.0000000000000001E-4</v>
      </c>
      <c r="AS55" s="46">
        <v>0.02</v>
      </c>
      <c r="AT55" s="42">
        <f t="shared" si="46"/>
        <v>0</v>
      </c>
      <c r="AU55" s="42">
        <f t="shared" si="47"/>
        <v>0</v>
      </c>
      <c r="AV55" s="46">
        <v>0</v>
      </c>
      <c r="AW55" s="55" t="s">
        <v>54</v>
      </c>
      <c r="AX55" s="42">
        <v>2449</v>
      </c>
      <c r="AY55" s="42">
        <v>129</v>
      </c>
      <c r="AZ55" s="42">
        <v>2044</v>
      </c>
      <c r="BA55" s="42">
        <v>155</v>
      </c>
      <c r="BB55" s="42">
        <v>33</v>
      </c>
      <c r="BC55" s="42">
        <v>83</v>
      </c>
      <c r="BD55" s="42">
        <v>5</v>
      </c>
      <c r="BE55" s="55" t="s">
        <v>26</v>
      </c>
      <c r="BF55" s="40">
        <v>9225</v>
      </c>
      <c r="BG55" s="42">
        <f t="shared" si="49"/>
        <v>740.75760000000002</v>
      </c>
      <c r="BH55" s="42">
        <f t="shared" si="50"/>
        <v>3.3E-3</v>
      </c>
      <c r="BI55" s="40">
        <v>0.33</v>
      </c>
      <c r="BJ55" s="42">
        <f t="shared" si="51"/>
        <v>8036.0976000000001</v>
      </c>
      <c r="BK55" s="42">
        <f t="shared" si="52"/>
        <v>3.5799999999999998E-2</v>
      </c>
      <c r="BL55" s="40">
        <v>3.58</v>
      </c>
      <c r="BM55" s="42">
        <f t="shared" si="53"/>
        <v>291.81360000000001</v>
      </c>
      <c r="BN55" s="42">
        <f t="shared" si="54"/>
        <v>1.2999999999999999E-3</v>
      </c>
      <c r="BO55" s="40">
        <v>0.13</v>
      </c>
      <c r="BP55" s="42">
        <f t="shared" si="55"/>
        <v>112.236</v>
      </c>
      <c r="BQ55" s="42">
        <f t="shared" si="56"/>
        <v>5.0000000000000001E-4</v>
      </c>
      <c r="BR55" s="40">
        <v>0.05</v>
      </c>
      <c r="BS55" s="42">
        <f t="shared" si="57"/>
        <v>44.894400000000005</v>
      </c>
      <c r="BT55" s="42">
        <f t="shared" si="58"/>
        <v>2.0000000000000001E-4</v>
      </c>
      <c r="BU55" s="40">
        <v>0.02</v>
      </c>
      <c r="BV55" s="42">
        <f t="shared" si="59"/>
        <v>22.447200000000002</v>
      </c>
      <c r="BW55" s="42">
        <f t="shared" si="60"/>
        <v>1E-4</v>
      </c>
      <c r="BX55" s="40">
        <v>0.01</v>
      </c>
      <c r="BY55" s="55" t="s">
        <v>27</v>
      </c>
      <c r="BZ55" s="42">
        <v>8271</v>
      </c>
      <c r="CA55" s="42">
        <v>645</v>
      </c>
      <c r="CB55" s="42">
        <v>6874</v>
      </c>
      <c r="CC55" s="42">
        <v>371</v>
      </c>
      <c r="CD55" s="42">
        <v>162</v>
      </c>
      <c r="CE55" s="42">
        <v>204</v>
      </c>
      <c r="CF55" s="42">
        <v>15</v>
      </c>
      <c r="CG55" s="55" t="s">
        <v>26</v>
      </c>
      <c r="CH55" s="40">
        <v>4253</v>
      </c>
      <c r="CI55" s="42">
        <f t="shared" si="135"/>
        <v>274.57819999999998</v>
      </c>
      <c r="CJ55" s="42">
        <f t="shared" si="63"/>
        <v>2.5999999999999999E-3</v>
      </c>
      <c r="CK55" s="40">
        <v>0.26</v>
      </c>
      <c r="CL55" s="42">
        <f t="shared" si="64"/>
        <v>3643.4415000000004</v>
      </c>
      <c r="CM55" s="42">
        <f t="shared" si="65"/>
        <v>3.4500000000000003E-2</v>
      </c>
      <c r="CN55" s="40">
        <v>3.45</v>
      </c>
      <c r="CO55" s="42">
        <f t="shared" si="66"/>
        <v>211.214</v>
      </c>
      <c r="CP55" s="42">
        <f t="shared" si="67"/>
        <v>2E-3</v>
      </c>
      <c r="CQ55" s="40">
        <v>0.2</v>
      </c>
      <c r="CR55" s="40">
        <f t="shared" si="68"/>
        <v>63.364199999999997</v>
      </c>
      <c r="CS55" s="42">
        <f t="shared" si="69"/>
        <v>5.9999999999999995E-4</v>
      </c>
      <c r="CT55" s="40">
        <v>0.06</v>
      </c>
      <c r="CU55" s="42">
        <f t="shared" si="70"/>
        <v>52.8035</v>
      </c>
      <c r="CV55" s="42">
        <f t="shared" si="71"/>
        <v>5.0000000000000001E-4</v>
      </c>
      <c r="CW55" s="40">
        <v>0.05</v>
      </c>
      <c r="CX55" s="40">
        <f t="shared" si="72"/>
        <v>0</v>
      </c>
      <c r="CY55" s="42">
        <f t="shared" si="73"/>
        <v>0</v>
      </c>
      <c r="CZ55" s="40">
        <v>0</v>
      </c>
      <c r="DA55" s="55" t="s">
        <v>27</v>
      </c>
      <c r="DB55" s="46">
        <v>3852</v>
      </c>
      <c r="DC55" s="46">
        <v>171</v>
      </c>
      <c r="DD55" s="46">
        <v>3221</v>
      </c>
      <c r="DE55" s="46">
        <v>216</v>
      </c>
      <c r="DF55" s="46">
        <v>106</v>
      </c>
      <c r="DG55" s="46">
        <v>124</v>
      </c>
      <c r="DH55" s="46">
        <v>14</v>
      </c>
      <c r="DI55" s="55" t="s">
        <v>26</v>
      </c>
      <c r="DJ55" s="40">
        <v>4543</v>
      </c>
      <c r="DK55" s="40">
        <f t="shared" si="75"/>
        <v>273.10750000000002</v>
      </c>
      <c r="DL55" s="40">
        <f t="shared" si="76"/>
        <v>2.5000000000000001E-3</v>
      </c>
      <c r="DM55" s="40">
        <v>0.25</v>
      </c>
      <c r="DN55" s="40">
        <f t="shared" si="77"/>
        <v>3954.5966000000003</v>
      </c>
      <c r="DO55" s="40">
        <f t="shared" si="78"/>
        <v>3.6200000000000003E-2</v>
      </c>
      <c r="DP55" s="40">
        <v>3.62</v>
      </c>
      <c r="DQ55" s="40">
        <f t="shared" si="79"/>
        <v>207.5617</v>
      </c>
      <c r="DR55" s="40">
        <f t="shared" si="80"/>
        <v>1.9E-3</v>
      </c>
      <c r="DS55" s="40">
        <v>0.19</v>
      </c>
      <c r="DT55" s="40">
        <f t="shared" si="81"/>
        <v>54.621500000000005</v>
      </c>
      <c r="DU55" s="40">
        <f t="shared" si="82"/>
        <v>5.0000000000000001E-4</v>
      </c>
      <c r="DV55" s="40">
        <v>0.05</v>
      </c>
      <c r="DW55" s="40">
        <f t="shared" si="83"/>
        <v>43.697200000000002</v>
      </c>
      <c r="DX55" s="40">
        <f t="shared" si="84"/>
        <v>4.0000000000000002E-4</v>
      </c>
      <c r="DY55" s="40">
        <v>0.04</v>
      </c>
      <c r="DZ55" s="40">
        <f t="shared" si="85"/>
        <v>10.924300000000001</v>
      </c>
      <c r="EA55" s="40">
        <f t="shared" si="86"/>
        <v>1E-4</v>
      </c>
      <c r="EB55" s="40">
        <v>0.01</v>
      </c>
      <c r="EC55" s="55" t="s">
        <v>27</v>
      </c>
      <c r="ED55" s="46">
        <v>4305</v>
      </c>
      <c r="EE55" s="46">
        <v>207</v>
      </c>
      <c r="EF55" s="46">
        <v>3540</v>
      </c>
      <c r="EG55" s="46">
        <v>270</v>
      </c>
      <c r="EH55" s="46">
        <v>76</v>
      </c>
      <c r="EI55" s="46">
        <v>196</v>
      </c>
      <c r="EJ55" s="46">
        <v>16</v>
      </c>
      <c r="EK55" s="55" t="s">
        <v>26</v>
      </c>
      <c r="EL55" s="42">
        <v>3570</v>
      </c>
      <c r="EM55" s="42">
        <f t="shared" si="88"/>
        <v>329.69649999999996</v>
      </c>
      <c r="EN55" s="42">
        <f t="shared" si="89"/>
        <v>3.4999999999999996E-3</v>
      </c>
      <c r="EO55" s="42">
        <v>0.35</v>
      </c>
      <c r="EP55" s="42">
        <f t="shared" si="90"/>
        <v>2995.5282000000002</v>
      </c>
      <c r="EQ55" s="42">
        <f t="shared" si="91"/>
        <v>3.1800000000000002E-2</v>
      </c>
      <c r="ER55" s="42">
        <v>3.18</v>
      </c>
      <c r="ES55" s="42">
        <f t="shared" si="92"/>
        <v>169.5582</v>
      </c>
      <c r="ET55" s="42">
        <f t="shared" si="93"/>
        <v>1.8E-3</v>
      </c>
      <c r="EU55" s="42">
        <v>0.18</v>
      </c>
      <c r="EV55" s="42">
        <f t="shared" si="94"/>
        <v>47.099499999999999</v>
      </c>
      <c r="EW55" s="42">
        <f t="shared" si="95"/>
        <v>5.0000000000000001E-4</v>
      </c>
      <c r="EX55" s="42">
        <v>0.05</v>
      </c>
      <c r="EY55" s="42">
        <f t="shared" si="96"/>
        <v>18.8398</v>
      </c>
      <c r="EZ55" s="42">
        <f t="shared" si="97"/>
        <v>2.0000000000000001E-4</v>
      </c>
      <c r="FA55" s="42">
        <v>0.02</v>
      </c>
      <c r="FB55" s="42">
        <f t="shared" si="98"/>
        <v>9.4199000000000002</v>
      </c>
      <c r="FC55" s="42">
        <f t="shared" si="99"/>
        <v>1E-4</v>
      </c>
      <c r="FD55" s="42">
        <v>0.01</v>
      </c>
      <c r="FE55" s="55" t="s">
        <v>27</v>
      </c>
      <c r="FF55" s="46">
        <v>3287</v>
      </c>
      <c r="FG55" s="46">
        <v>252</v>
      </c>
      <c r="FH55" s="46">
        <v>2703</v>
      </c>
      <c r="FI55" s="46">
        <v>186</v>
      </c>
      <c r="FJ55" s="46">
        <v>65</v>
      </c>
      <c r="FK55" s="46">
        <v>73</v>
      </c>
      <c r="FL55" s="46">
        <v>8</v>
      </c>
    </row>
    <row r="56" spans="1:168" ht="12" customHeight="1" x14ac:dyDescent="0.2">
      <c r="A56" s="55" t="s">
        <v>54</v>
      </c>
      <c r="B56" s="42">
        <v>4774</v>
      </c>
      <c r="C56" s="46">
        <f t="shared" si="132"/>
        <v>427.15549999999996</v>
      </c>
      <c r="D56" s="46">
        <f t="shared" si="122"/>
        <v>2.8999999999999998E-3</v>
      </c>
      <c r="E56" s="46">
        <v>0.28999999999999998</v>
      </c>
      <c r="F56" s="46">
        <f t="shared" si="133"/>
        <v>3888.5880000000002</v>
      </c>
      <c r="G56" s="42">
        <f t="shared" si="28"/>
        <v>2.64E-2</v>
      </c>
      <c r="H56" s="46">
        <v>2.64</v>
      </c>
      <c r="I56" s="46">
        <f t="shared" si="134"/>
        <v>309.31950000000001</v>
      </c>
      <c r="J56" s="42">
        <f t="shared" si="30"/>
        <v>2.0999999999999999E-3</v>
      </c>
      <c r="K56" s="46">
        <v>0.21</v>
      </c>
      <c r="L56" s="42">
        <f t="shared" si="31"/>
        <v>88.376999999999995</v>
      </c>
      <c r="M56" s="42">
        <f t="shared" si="32"/>
        <v>5.9999999999999995E-4</v>
      </c>
      <c r="N56" s="46">
        <v>0.06</v>
      </c>
      <c r="O56" s="42">
        <f t="shared" si="33"/>
        <v>58.918000000000006</v>
      </c>
      <c r="P56" s="42">
        <f t="shared" si="34"/>
        <v>4.0000000000000002E-4</v>
      </c>
      <c r="Q56" s="46">
        <v>0.04</v>
      </c>
      <c r="R56" s="42">
        <f t="shared" si="35"/>
        <v>14.729500000000002</v>
      </c>
      <c r="S56" s="42">
        <f t="shared" si="36"/>
        <v>1E-4</v>
      </c>
      <c r="T56" s="46">
        <v>0.01</v>
      </c>
      <c r="U56" s="68" t="s">
        <v>55</v>
      </c>
      <c r="V56" s="42">
        <v>4583</v>
      </c>
      <c r="W56" s="42">
        <v>355</v>
      </c>
      <c r="X56" s="42">
        <v>3596</v>
      </c>
      <c r="Y56" s="42">
        <v>378</v>
      </c>
      <c r="Z56" s="42">
        <v>126</v>
      </c>
      <c r="AA56" s="42">
        <v>124</v>
      </c>
      <c r="AB56" s="42">
        <v>4</v>
      </c>
      <c r="AC56" s="55" t="s">
        <v>54</v>
      </c>
      <c r="AD56" s="42">
        <v>1815</v>
      </c>
      <c r="AE56" s="42">
        <f t="shared" si="38"/>
        <v>78.884</v>
      </c>
      <c r="AF56" s="42">
        <f t="shared" si="39"/>
        <v>1.2999999999999999E-3</v>
      </c>
      <c r="AG56" s="46">
        <v>0.13</v>
      </c>
      <c r="AH56" s="42">
        <f t="shared" si="40"/>
        <v>1583.7479999999998</v>
      </c>
      <c r="AI56" s="42">
        <f t="shared" si="41"/>
        <v>2.6099999999999998E-2</v>
      </c>
      <c r="AJ56" s="46">
        <v>2.61</v>
      </c>
      <c r="AK56" s="42">
        <f t="shared" si="42"/>
        <v>139.56399999999999</v>
      </c>
      <c r="AL56" s="42">
        <f t="shared" si="43"/>
        <v>2.3E-3</v>
      </c>
      <c r="AM56" s="46">
        <v>0.23</v>
      </c>
      <c r="AN56" s="79">
        <f t="shared" si="101"/>
        <v>12.136000000000001</v>
      </c>
      <c r="AO56" s="42">
        <f t="shared" si="102"/>
        <v>2.0000000000000001E-4</v>
      </c>
      <c r="AP56" s="46">
        <v>0.02</v>
      </c>
      <c r="AQ56" s="42">
        <f t="shared" si="44"/>
        <v>6.0680000000000005</v>
      </c>
      <c r="AR56" s="42">
        <f t="shared" si="45"/>
        <v>1E-4</v>
      </c>
      <c r="AS56" s="46">
        <v>0.01</v>
      </c>
      <c r="AT56" s="42">
        <f t="shared" si="46"/>
        <v>0</v>
      </c>
      <c r="AU56" s="42">
        <f t="shared" si="47"/>
        <v>0</v>
      </c>
      <c r="AV56" s="46">
        <v>0</v>
      </c>
      <c r="AW56" s="55" t="s">
        <v>55</v>
      </c>
      <c r="AX56" s="42">
        <v>1799</v>
      </c>
      <c r="AY56" s="42">
        <v>71</v>
      </c>
      <c r="AZ56" s="42">
        <v>1459</v>
      </c>
      <c r="BA56" s="42">
        <v>186</v>
      </c>
      <c r="BB56" s="42">
        <v>20</v>
      </c>
      <c r="BC56" s="42">
        <v>59</v>
      </c>
      <c r="BD56" s="42">
        <v>4</v>
      </c>
      <c r="BE56" s="55" t="s">
        <v>27</v>
      </c>
      <c r="BF56" s="40">
        <v>6671</v>
      </c>
      <c r="BG56" s="42">
        <f t="shared" si="49"/>
        <v>381.60240000000005</v>
      </c>
      <c r="BH56" s="42">
        <f t="shared" si="50"/>
        <v>1.7000000000000001E-3</v>
      </c>
      <c r="BI56" s="40">
        <v>0.17</v>
      </c>
      <c r="BJ56" s="42">
        <f t="shared" si="51"/>
        <v>5791.3775999999998</v>
      </c>
      <c r="BK56" s="42">
        <f t="shared" si="52"/>
        <v>2.58E-2</v>
      </c>
      <c r="BL56" s="40">
        <v>2.58</v>
      </c>
      <c r="BM56" s="42">
        <f t="shared" si="53"/>
        <v>359.15520000000004</v>
      </c>
      <c r="BN56" s="42">
        <f t="shared" si="54"/>
        <v>1.6000000000000001E-3</v>
      </c>
      <c r="BO56" s="40">
        <v>0.16</v>
      </c>
      <c r="BP56" s="42">
        <f t="shared" si="55"/>
        <v>112.236</v>
      </c>
      <c r="BQ56" s="42">
        <f t="shared" si="56"/>
        <v>5.0000000000000001E-4</v>
      </c>
      <c r="BR56" s="40">
        <v>0.05</v>
      </c>
      <c r="BS56" s="42">
        <f t="shared" si="57"/>
        <v>44.894400000000005</v>
      </c>
      <c r="BT56" s="42">
        <f t="shared" si="58"/>
        <v>2.0000000000000001E-4</v>
      </c>
      <c r="BU56" s="40">
        <v>0.02</v>
      </c>
      <c r="BV56" s="40">
        <f t="shared" si="59"/>
        <v>0</v>
      </c>
      <c r="BW56" s="42">
        <f t="shared" si="60"/>
        <v>0</v>
      </c>
      <c r="BX56" s="40">
        <v>0</v>
      </c>
      <c r="BY56" s="55" t="s">
        <v>28</v>
      </c>
      <c r="BZ56" s="42">
        <v>6289</v>
      </c>
      <c r="CA56" s="42">
        <v>359</v>
      </c>
      <c r="CB56" s="42">
        <v>5158</v>
      </c>
      <c r="CC56" s="42">
        <v>483</v>
      </c>
      <c r="CD56" s="42">
        <v>142</v>
      </c>
      <c r="CE56" s="42">
        <v>136</v>
      </c>
      <c r="CF56" s="42">
        <v>11</v>
      </c>
      <c r="CG56" s="55" t="s">
        <v>27</v>
      </c>
      <c r="CH56" s="40">
        <v>2993</v>
      </c>
      <c r="CI56" s="42">
        <f t="shared" si="135"/>
        <v>116.16770000000001</v>
      </c>
      <c r="CJ56" s="42">
        <f t="shared" si="63"/>
        <v>1.1000000000000001E-3</v>
      </c>
      <c r="CK56" s="40">
        <v>0.11</v>
      </c>
      <c r="CL56" s="42">
        <f t="shared" si="64"/>
        <v>2566.2501000000002</v>
      </c>
      <c r="CM56" s="42">
        <f t="shared" si="65"/>
        <v>2.4300000000000002E-2</v>
      </c>
      <c r="CN56" s="40">
        <v>2.4300000000000002</v>
      </c>
      <c r="CO56" s="42">
        <f t="shared" si="66"/>
        <v>200.6533</v>
      </c>
      <c r="CP56" s="42">
        <f t="shared" si="67"/>
        <v>1.9E-3</v>
      </c>
      <c r="CQ56" s="40">
        <v>0.19</v>
      </c>
      <c r="CR56" s="40">
        <f t="shared" si="68"/>
        <v>63.364199999999997</v>
      </c>
      <c r="CS56" s="42">
        <f t="shared" si="69"/>
        <v>5.9999999999999995E-4</v>
      </c>
      <c r="CT56" s="40">
        <v>0.06</v>
      </c>
      <c r="CU56" s="42">
        <f t="shared" si="70"/>
        <v>42.242800000000003</v>
      </c>
      <c r="CV56" s="42">
        <f t="shared" si="71"/>
        <v>4.0000000000000002E-4</v>
      </c>
      <c r="CW56" s="40">
        <v>0.04</v>
      </c>
      <c r="CX56" s="40">
        <f t="shared" si="72"/>
        <v>10.560700000000001</v>
      </c>
      <c r="CY56" s="42">
        <f t="shared" si="73"/>
        <v>1E-4</v>
      </c>
      <c r="CZ56" s="40">
        <v>0.01</v>
      </c>
      <c r="DA56" s="55" t="s">
        <v>28</v>
      </c>
      <c r="DB56" s="46">
        <v>2881</v>
      </c>
      <c r="DC56" s="46">
        <v>101</v>
      </c>
      <c r="DD56" s="46">
        <v>2350</v>
      </c>
      <c r="DE56" s="46">
        <v>249</v>
      </c>
      <c r="DF56" s="46">
        <v>73</v>
      </c>
      <c r="DG56" s="46">
        <v>100</v>
      </c>
      <c r="DH56" s="46">
        <v>8</v>
      </c>
      <c r="DI56" s="55" t="s">
        <v>27</v>
      </c>
      <c r="DJ56" s="40">
        <v>3190</v>
      </c>
      <c r="DK56" s="40">
        <f t="shared" si="75"/>
        <v>131.0916</v>
      </c>
      <c r="DL56" s="40">
        <f t="shared" si="76"/>
        <v>1.1999999999999999E-3</v>
      </c>
      <c r="DM56" s="40">
        <v>0.12</v>
      </c>
      <c r="DN56" s="40">
        <f t="shared" si="77"/>
        <v>2785.6965</v>
      </c>
      <c r="DO56" s="40">
        <f t="shared" si="78"/>
        <v>2.5499999999999998E-2</v>
      </c>
      <c r="DP56" s="40">
        <v>2.5499999999999998</v>
      </c>
      <c r="DQ56" s="40">
        <f t="shared" si="79"/>
        <v>229.41029999999998</v>
      </c>
      <c r="DR56" s="40">
        <f t="shared" si="80"/>
        <v>2.0999999999999999E-3</v>
      </c>
      <c r="DS56" s="40">
        <v>0.21</v>
      </c>
      <c r="DT56" s="40">
        <f t="shared" si="81"/>
        <v>21.848600000000001</v>
      </c>
      <c r="DU56" s="40">
        <f t="shared" si="82"/>
        <v>2.0000000000000001E-4</v>
      </c>
      <c r="DV56" s="40">
        <v>0.02</v>
      </c>
      <c r="DW56" s="40">
        <f t="shared" si="83"/>
        <v>21.848600000000001</v>
      </c>
      <c r="DX56" s="40">
        <f t="shared" si="84"/>
        <v>2.0000000000000001E-4</v>
      </c>
      <c r="DY56" s="40">
        <v>0.02</v>
      </c>
      <c r="DZ56" s="40">
        <f t="shared" si="85"/>
        <v>0</v>
      </c>
      <c r="EA56" s="40">
        <f t="shared" si="86"/>
        <v>0</v>
      </c>
      <c r="EB56" s="40">
        <v>0</v>
      </c>
      <c r="EC56" s="55" t="s">
        <v>28</v>
      </c>
      <c r="ED56" s="46">
        <v>3057</v>
      </c>
      <c r="EE56" s="46">
        <v>123</v>
      </c>
      <c r="EF56" s="46">
        <v>2416</v>
      </c>
      <c r="EG56" s="46">
        <v>308</v>
      </c>
      <c r="EH56" s="46">
        <v>55</v>
      </c>
      <c r="EI56" s="46">
        <v>144</v>
      </c>
      <c r="EJ56" s="46">
        <v>11</v>
      </c>
      <c r="EK56" s="55" t="s">
        <v>27</v>
      </c>
      <c r="EL56" s="42">
        <v>2614</v>
      </c>
      <c r="EM56" s="42">
        <f t="shared" si="88"/>
        <v>169.5582</v>
      </c>
      <c r="EN56" s="42">
        <f t="shared" si="89"/>
        <v>1.8E-3</v>
      </c>
      <c r="EO56" s="42">
        <v>0.18</v>
      </c>
      <c r="EP56" s="42">
        <f t="shared" si="90"/>
        <v>2185.4168</v>
      </c>
      <c r="EQ56" s="42">
        <f t="shared" si="91"/>
        <v>2.3199999999999998E-2</v>
      </c>
      <c r="ER56" s="42">
        <v>2.3199999999999998</v>
      </c>
      <c r="ES56" s="42">
        <f t="shared" si="92"/>
        <v>188.398</v>
      </c>
      <c r="ET56" s="42">
        <f t="shared" si="93"/>
        <v>2E-3</v>
      </c>
      <c r="EU56" s="42">
        <v>0.2</v>
      </c>
      <c r="EV56" s="42">
        <f t="shared" si="94"/>
        <v>56.519399999999997</v>
      </c>
      <c r="EW56" s="42">
        <f t="shared" si="95"/>
        <v>5.9999999999999995E-4</v>
      </c>
      <c r="EX56" s="42">
        <v>0.06</v>
      </c>
      <c r="EY56" s="42">
        <f t="shared" si="96"/>
        <v>18.8398</v>
      </c>
      <c r="EZ56" s="42">
        <f t="shared" si="97"/>
        <v>2.0000000000000001E-4</v>
      </c>
      <c r="FA56" s="42">
        <v>0.02</v>
      </c>
      <c r="FB56" s="42">
        <f t="shared" si="98"/>
        <v>9.4199000000000002</v>
      </c>
      <c r="FC56" s="42">
        <f t="shared" si="99"/>
        <v>1E-4</v>
      </c>
      <c r="FD56" s="42">
        <v>0.01</v>
      </c>
      <c r="FE56" s="55" t="s">
        <v>28</v>
      </c>
      <c r="FF56" s="46">
        <v>2511</v>
      </c>
      <c r="FG56" s="46">
        <v>148</v>
      </c>
      <c r="FH56" s="46">
        <v>2017</v>
      </c>
      <c r="FI56" s="46">
        <v>226</v>
      </c>
      <c r="FJ56" s="46">
        <v>70</v>
      </c>
      <c r="FK56" s="46">
        <v>47</v>
      </c>
      <c r="FL56" s="46">
        <v>3</v>
      </c>
    </row>
    <row r="57" spans="1:168" ht="12" customHeight="1" x14ac:dyDescent="0.2">
      <c r="A57" s="55" t="s">
        <v>55</v>
      </c>
      <c r="B57" s="42">
        <v>3995</v>
      </c>
      <c r="C57" s="46">
        <f t="shared" si="132"/>
        <v>368.23750000000001</v>
      </c>
      <c r="D57" s="46">
        <f t="shared" si="122"/>
        <v>2.5000000000000001E-3</v>
      </c>
      <c r="E57" s="46">
        <v>0.25</v>
      </c>
      <c r="F57" s="46">
        <f t="shared" si="133"/>
        <v>3152.1130000000003</v>
      </c>
      <c r="G57" s="42">
        <f t="shared" si="28"/>
        <v>2.1400000000000002E-2</v>
      </c>
      <c r="H57" s="46">
        <v>2.14</v>
      </c>
      <c r="I57" s="46">
        <f t="shared" si="134"/>
        <v>382.96699999999998</v>
      </c>
      <c r="J57" s="42">
        <f t="shared" si="30"/>
        <v>2.5999999999999999E-3</v>
      </c>
      <c r="K57" s="46">
        <v>0.26</v>
      </c>
      <c r="L57" s="42">
        <f t="shared" si="31"/>
        <v>58.918000000000006</v>
      </c>
      <c r="M57" s="42">
        <f t="shared" si="32"/>
        <v>4.0000000000000002E-4</v>
      </c>
      <c r="N57" s="46">
        <v>0.04</v>
      </c>
      <c r="O57" s="42">
        <f t="shared" si="33"/>
        <v>29.459000000000003</v>
      </c>
      <c r="P57" s="42">
        <f t="shared" si="34"/>
        <v>2.0000000000000001E-4</v>
      </c>
      <c r="Q57" s="46">
        <v>0.02</v>
      </c>
      <c r="R57" s="42">
        <f t="shared" si="35"/>
        <v>0</v>
      </c>
      <c r="S57" s="42">
        <f t="shared" si="36"/>
        <v>0</v>
      </c>
      <c r="T57" s="46">
        <v>0</v>
      </c>
      <c r="U57" s="68" t="s">
        <v>56</v>
      </c>
      <c r="V57" s="42">
        <v>3718</v>
      </c>
      <c r="W57" s="42">
        <v>322</v>
      </c>
      <c r="X57" s="42">
        <v>2765</v>
      </c>
      <c r="Y57" s="42">
        <v>486</v>
      </c>
      <c r="Z57" s="42">
        <v>69</v>
      </c>
      <c r="AA57" s="42">
        <v>68</v>
      </c>
      <c r="AB57" s="42">
        <v>8</v>
      </c>
      <c r="AC57" s="55" t="s">
        <v>55</v>
      </c>
      <c r="AD57" s="42">
        <v>1480</v>
      </c>
      <c r="AE57" s="42">
        <f t="shared" si="38"/>
        <v>54.612000000000002</v>
      </c>
      <c r="AF57" s="42">
        <f t="shared" si="39"/>
        <v>8.9999999999999998E-4</v>
      </c>
      <c r="AG57" s="46">
        <v>0.09</v>
      </c>
      <c r="AH57" s="42">
        <f t="shared" si="40"/>
        <v>1268.212</v>
      </c>
      <c r="AI57" s="42">
        <f t="shared" si="41"/>
        <v>2.0899999999999998E-2</v>
      </c>
      <c r="AJ57" s="46">
        <v>2.09</v>
      </c>
      <c r="AK57" s="42">
        <f t="shared" si="42"/>
        <v>145.63199999999998</v>
      </c>
      <c r="AL57" s="42">
        <f t="shared" si="43"/>
        <v>2.3999999999999998E-3</v>
      </c>
      <c r="AM57" s="46">
        <v>0.24</v>
      </c>
      <c r="AN57" s="79">
        <f t="shared" si="101"/>
        <v>6.0680000000000005</v>
      </c>
      <c r="AO57" s="42">
        <f t="shared" si="102"/>
        <v>1E-4</v>
      </c>
      <c r="AP57" s="46">
        <v>0.01</v>
      </c>
      <c r="AQ57" s="42">
        <f t="shared" si="44"/>
        <v>0</v>
      </c>
      <c r="AR57" s="42">
        <f t="shared" si="45"/>
        <v>0</v>
      </c>
      <c r="AS57" s="46">
        <v>0</v>
      </c>
      <c r="AT57" s="42">
        <f t="shared" si="46"/>
        <v>0</v>
      </c>
      <c r="AU57" s="42">
        <f t="shared" si="47"/>
        <v>0</v>
      </c>
      <c r="AV57" s="46">
        <v>0</v>
      </c>
      <c r="AW57" s="55" t="s">
        <v>56</v>
      </c>
      <c r="AX57" s="42">
        <v>1517</v>
      </c>
      <c r="AY57" s="42">
        <v>54</v>
      </c>
      <c r="AZ57" s="42">
        <v>1155</v>
      </c>
      <c r="BA57" s="42">
        <v>233</v>
      </c>
      <c r="BB57" s="42">
        <v>22</v>
      </c>
      <c r="BC57" s="42">
        <v>47</v>
      </c>
      <c r="BD57" s="42">
        <v>6</v>
      </c>
      <c r="BE57" s="55" t="s">
        <v>28</v>
      </c>
      <c r="BF57" s="40">
        <v>5286</v>
      </c>
      <c r="BG57" s="42">
        <f t="shared" si="49"/>
        <v>314.26080000000002</v>
      </c>
      <c r="BH57" s="42">
        <f t="shared" si="50"/>
        <v>1.4000000000000002E-3</v>
      </c>
      <c r="BI57" s="40">
        <v>0.14000000000000001</v>
      </c>
      <c r="BJ57" s="42">
        <f t="shared" si="51"/>
        <v>4399.6512000000002</v>
      </c>
      <c r="BK57" s="42">
        <f t="shared" si="52"/>
        <v>1.9599999999999999E-2</v>
      </c>
      <c r="BL57" s="40">
        <v>1.96</v>
      </c>
      <c r="BM57" s="42">
        <f t="shared" si="53"/>
        <v>426.49680000000001</v>
      </c>
      <c r="BN57" s="42">
        <f t="shared" si="54"/>
        <v>1.9E-3</v>
      </c>
      <c r="BO57" s="40">
        <v>0.19</v>
      </c>
      <c r="BP57" s="42">
        <f t="shared" si="55"/>
        <v>89.788800000000009</v>
      </c>
      <c r="BQ57" s="42">
        <f t="shared" si="56"/>
        <v>4.0000000000000002E-4</v>
      </c>
      <c r="BR57" s="40">
        <v>0.04</v>
      </c>
      <c r="BS57" s="42">
        <f t="shared" si="57"/>
        <v>44.894400000000005</v>
      </c>
      <c r="BT57" s="42">
        <f t="shared" si="58"/>
        <v>2.0000000000000001E-4</v>
      </c>
      <c r="BU57" s="40">
        <v>0.02</v>
      </c>
      <c r="BV57" s="40">
        <f t="shared" si="59"/>
        <v>0</v>
      </c>
      <c r="BW57" s="42">
        <f t="shared" si="60"/>
        <v>0</v>
      </c>
      <c r="BX57" s="40">
        <v>0</v>
      </c>
      <c r="BY57" s="55" t="s">
        <v>29</v>
      </c>
      <c r="BZ57" s="42">
        <v>4668</v>
      </c>
      <c r="CA57" s="42">
        <v>303</v>
      </c>
      <c r="CB57" s="42">
        <v>3558</v>
      </c>
      <c r="CC57" s="42">
        <v>607</v>
      </c>
      <c r="CD57" s="42">
        <v>106</v>
      </c>
      <c r="CE57" s="42">
        <v>81</v>
      </c>
      <c r="CF57" s="42">
        <v>13</v>
      </c>
      <c r="CG57" s="55" t="s">
        <v>28</v>
      </c>
      <c r="CH57" s="40">
        <v>2351</v>
      </c>
      <c r="CI57" s="42">
        <f t="shared" si="135"/>
        <v>84.485600000000005</v>
      </c>
      <c r="CJ57" s="42">
        <f t="shared" si="63"/>
        <v>8.0000000000000004E-4</v>
      </c>
      <c r="CK57" s="40">
        <v>0.08</v>
      </c>
      <c r="CL57" s="42">
        <f t="shared" si="64"/>
        <v>1900.9260000000002</v>
      </c>
      <c r="CM57" s="42">
        <f t="shared" si="65"/>
        <v>1.8000000000000002E-2</v>
      </c>
      <c r="CN57" s="40">
        <v>1.8</v>
      </c>
      <c r="CO57" s="42">
        <f t="shared" si="66"/>
        <v>264.01749999999998</v>
      </c>
      <c r="CP57" s="42">
        <f t="shared" si="67"/>
        <v>2.5000000000000001E-3</v>
      </c>
      <c r="CQ57" s="40">
        <v>0.25</v>
      </c>
      <c r="CR57" s="40">
        <f t="shared" si="68"/>
        <v>52.8035</v>
      </c>
      <c r="CS57" s="42">
        <f t="shared" si="69"/>
        <v>5.0000000000000001E-4</v>
      </c>
      <c r="CT57" s="40">
        <v>0.05</v>
      </c>
      <c r="CU57" s="42">
        <f t="shared" si="70"/>
        <v>31.682099999999998</v>
      </c>
      <c r="CV57" s="42">
        <f t="shared" si="71"/>
        <v>2.9999999999999997E-4</v>
      </c>
      <c r="CW57" s="40">
        <v>0.03</v>
      </c>
      <c r="CX57" s="40">
        <f t="shared" si="72"/>
        <v>10.560700000000001</v>
      </c>
      <c r="CY57" s="42">
        <f t="shared" si="73"/>
        <v>1E-4</v>
      </c>
      <c r="CZ57" s="40">
        <v>0.01</v>
      </c>
      <c r="DA57" s="55" t="s">
        <v>29</v>
      </c>
      <c r="DB57" s="46">
        <v>2064</v>
      </c>
      <c r="DC57" s="46">
        <v>69</v>
      </c>
      <c r="DD57" s="46">
        <v>1524</v>
      </c>
      <c r="DE57" s="46">
        <v>310</v>
      </c>
      <c r="DF57" s="46">
        <v>79</v>
      </c>
      <c r="DG57" s="46">
        <v>74</v>
      </c>
      <c r="DH57" s="46">
        <v>8</v>
      </c>
      <c r="DI57" s="55" t="s">
        <v>28</v>
      </c>
      <c r="DJ57" s="40">
        <v>2855</v>
      </c>
      <c r="DK57" s="40">
        <f t="shared" si="75"/>
        <v>98.318699999999993</v>
      </c>
      <c r="DL57" s="40">
        <f t="shared" si="76"/>
        <v>8.9999999999999998E-4</v>
      </c>
      <c r="DM57" s="40">
        <v>0.09</v>
      </c>
      <c r="DN57" s="40">
        <f t="shared" si="77"/>
        <v>2457.9674999999997</v>
      </c>
      <c r="DO57" s="40">
        <f t="shared" si="78"/>
        <v>2.2499999999999999E-2</v>
      </c>
      <c r="DP57" s="40">
        <v>2.25</v>
      </c>
      <c r="DQ57" s="40">
        <f t="shared" si="79"/>
        <v>251.25889999999998</v>
      </c>
      <c r="DR57" s="40">
        <f t="shared" si="80"/>
        <v>2.3E-3</v>
      </c>
      <c r="DS57" s="40">
        <v>0.23</v>
      </c>
      <c r="DT57" s="40">
        <f t="shared" si="81"/>
        <v>21.848600000000001</v>
      </c>
      <c r="DU57" s="40">
        <f t="shared" si="82"/>
        <v>2.0000000000000001E-4</v>
      </c>
      <c r="DV57" s="40">
        <v>0.02</v>
      </c>
      <c r="DW57" s="40">
        <f t="shared" si="83"/>
        <v>21.848600000000001</v>
      </c>
      <c r="DX57" s="40">
        <f t="shared" si="84"/>
        <v>2.0000000000000001E-4</v>
      </c>
      <c r="DY57" s="40">
        <v>0.02</v>
      </c>
      <c r="DZ57" s="40">
        <f t="shared" si="85"/>
        <v>0</v>
      </c>
      <c r="EA57" s="40">
        <f t="shared" si="86"/>
        <v>0</v>
      </c>
      <c r="EB57" s="40">
        <v>0</v>
      </c>
      <c r="EC57" s="55" t="s">
        <v>29</v>
      </c>
      <c r="ED57" s="46">
        <v>2617</v>
      </c>
      <c r="EE57" s="46">
        <v>88</v>
      </c>
      <c r="EF57" s="46">
        <v>1985</v>
      </c>
      <c r="EG57" s="46">
        <v>368</v>
      </c>
      <c r="EH57" s="46">
        <v>43</v>
      </c>
      <c r="EI57" s="46">
        <v>127</v>
      </c>
      <c r="EJ57" s="46">
        <v>6</v>
      </c>
      <c r="EK57" s="55" t="s">
        <v>28</v>
      </c>
      <c r="EL57" s="42">
        <v>2320</v>
      </c>
      <c r="EM57" s="42">
        <f t="shared" si="88"/>
        <v>113.03879999999999</v>
      </c>
      <c r="EN57" s="42">
        <f t="shared" si="89"/>
        <v>1.1999999999999999E-3</v>
      </c>
      <c r="EO57" s="42">
        <v>0.12</v>
      </c>
      <c r="EP57" s="42">
        <f t="shared" si="90"/>
        <v>1931.0794999999998</v>
      </c>
      <c r="EQ57" s="42">
        <f t="shared" si="91"/>
        <v>2.0499999999999997E-2</v>
      </c>
      <c r="ER57" s="42">
        <v>2.0499999999999998</v>
      </c>
      <c r="ES57" s="42">
        <f t="shared" si="92"/>
        <v>235.4975</v>
      </c>
      <c r="ET57" s="42">
        <f t="shared" si="93"/>
        <v>2.5000000000000001E-3</v>
      </c>
      <c r="EU57" s="42">
        <v>0.25</v>
      </c>
      <c r="EV57" s="42">
        <f t="shared" si="94"/>
        <v>37.679600000000001</v>
      </c>
      <c r="EW57" s="42">
        <f t="shared" si="95"/>
        <v>4.0000000000000002E-4</v>
      </c>
      <c r="EX57" s="42">
        <v>0.04</v>
      </c>
      <c r="EY57" s="42">
        <f t="shared" si="96"/>
        <v>9.4199000000000002</v>
      </c>
      <c r="EZ57" s="42">
        <f t="shared" si="97"/>
        <v>1E-4</v>
      </c>
      <c r="FA57" s="42">
        <v>0.01</v>
      </c>
      <c r="FB57" s="42">
        <f t="shared" si="98"/>
        <v>0</v>
      </c>
      <c r="FC57" s="42">
        <f t="shared" si="99"/>
        <v>0</v>
      </c>
      <c r="FD57" s="42">
        <v>0</v>
      </c>
      <c r="FE57" s="55" t="s">
        <v>29</v>
      </c>
      <c r="FF57" s="46">
        <v>2121</v>
      </c>
      <c r="FG57" s="46">
        <v>99</v>
      </c>
      <c r="FH57" s="46">
        <v>1661</v>
      </c>
      <c r="FI57" s="46">
        <v>266</v>
      </c>
      <c r="FJ57" s="46">
        <v>58</v>
      </c>
      <c r="FK57" s="46">
        <v>33</v>
      </c>
      <c r="FL57" s="46">
        <v>4</v>
      </c>
    </row>
    <row r="58" spans="1:168" ht="12" customHeight="1" x14ac:dyDescent="0.2">
      <c r="A58" s="55" t="s">
        <v>56</v>
      </c>
      <c r="B58" s="40">
        <v>3141</v>
      </c>
      <c r="C58" s="46">
        <f t="shared" si="132"/>
        <v>235.67200000000003</v>
      </c>
      <c r="D58" s="46">
        <f t="shared" si="122"/>
        <v>1.6000000000000001E-3</v>
      </c>
      <c r="E58" s="46">
        <v>0.16</v>
      </c>
      <c r="F58" s="46">
        <f t="shared" si="133"/>
        <v>2400.9085</v>
      </c>
      <c r="G58" s="42">
        <f t="shared" si="28"/>
        <v>1.6299999999999999E-2</v>
      </c>
      <c r="H58" s="46">
        <v>1.63</v>
      </c>
      <c r="I58" s="46">
        <f t="shared" si="134"/>
        <v>456.61449999999996</v>
      </c>
      <c r="J58" s="42">
        <f t="shared" si="30"/>
        <v>3.0999999999999999E-3</v>
      </c>
      <c r="K58" s="46">
        <v>0.31</v>
      </c>
      <c r="L58" s="42">
        <f t="shared" si="31"/>
        <v>29.459000000000003</v>
      </c>
      <c r="M58" s="42">
        <f t="shared" si="32"/>
        <v>2.0000000000000001E-4</v>
      </c>
      <c r="N58" s="46">
        <v>0.02</v>
      </c>
      <c r="O58" s="42">
        <f t="shared" si="33"/>
        <v>14.729500000000002</v>
      </c>
      <c r="P58" s="42">
        <f t="shared" si="34"/>
        <v>1E-4</v>
      </c>
      <c r="Q58" s="46">
        <v>0.01</v>
      </c>
      <c r="R58" s="42">
        <f t="shared" si="35"/>
        <v>0</v>
      </c>
      <c r="S58" s="42">
        <f t="shared" si="36"/>
        <v>0</v>
      </c>
      <c r="T58" s="46">
        <v>0</v>
      </c>
      <c r="U58" s="50" t="s">
        <v>78</v>
      </c>
      <c r="V58" s="42">
        <v>13502</v>
      </c>
      <c r="W58" s="42">
        <v>1062</v>
      </c>
      <c r="X58" s="42">
        <v>7348</v>
      </c>
      <c r="Y58" s="42">
        <v>4756</v>
      </c>
      <c r="Z58" s="42">
        <v>120</v>
      </c>
      <c r="AA58" s="42">
        <v>175</v>
      </c>
      <c r="AB58" s="42">
        <v>41</v>
      </c>
      <c r="AC58" s="55" t="s">
        <v>56</v>
      </c>
      <c r="AD58" s="40">
        <v>1177</v>
      </c>
      <c r="AE58" s="42">
        <f t="shared" si="38"/>
        <v>54.612000000000002</v>
      </c>
      <c r="AF58" s="42">
        <f t="shared" si="39"/>
        <v>8.9999999999999998E-4</v>
      </c>
      <c r="AG58" s="46">
        <v>0.09</v>
      </c>
      <c r="AH58" s="42">
        <f t="shared" si="40"/>
        <v>922.33600000000001</v>
      </c>
      <c r="AI58" s="42">
        <f t="shared" si="41"/>
        <v>1.52E-2</v>
      </c>
      <c r="AJ58" s="46">
        <v>1.52</v>
      </c>
      <c r="AK58" s="42">
        <f t="shared" si="42"/>
        <v>188.108</v>
      </c>
      <c r="AL58" s="42">
        <f t="shared" si="43"/>
        <v>3.0999999999999999E-3</v>
      </c>
      <c r="AM58" s="46">
        <v>0.31</v>
      </c>
      <c r="AN58" s="79">
        <f t="shared" si="101"/>
        <v>6.0680000000000005</v>
      </c>
      <c r="AO58" s="42">
        <f t="shared" si="102"/>
        <v>1E-4</v>
      </c>
      <c r="AP58" s="46">
        <v>0.01</v>
      </c>
      <c r="AQ58" s="42">
        <f t="shared" si="44"/>
        <v>6.0680000000000005</v>
      </c>
      <c r="AR58" s="42">
        <f t="shared" si="45"/>
        <v>1E-4</v>
      </c>
      <c r="AS58" s="46">
        <v>0.01</v>
      </c>
      <c r="AT58" s="42">
        <f t="shared" si="46"/>
        <v>0</v>
      </c>
      <c r="AU58" s="42">
        <f t="shared" si="47"/>
        <v>0</v>
      </c>
      <c r="AV58" s="46">
        <v>0</v>
      </c>
      <c r="AW58" s="56" t="s">
        <v>78</v>
      </c>
      <c r="AX58" s="42">
        <f>1137+1109+742+486+240+327</f>
        <v>4041</v>
      </c>
      <c r="AY58" s="42">
        <f>49+40+25+21+11+17</f>
        <v>163</v>
      </c>
      <c r="AZ58" s="42">
        <f>788+683+446+236+102+89</f>
        <v>2344</v>
      </c>
      <c r="BA58" s="42">
        <f>264+342+241+215+124+204</f>
        <v>1390</v>
      </c>
      <c r="BB58" s="42">
        <f>9+11+7+4+4</f>
        <v>35</v>
      </c>
      <c r="BC58" s="42">
        <f>25+30+20+6+2+7</f>
        <v>90</v>
      </c>
      <c r="BD58" s="42">
        <f>2+3+3+4+1+6</f>
        <v>19</v>
      </c>
      <c r="BE58" s="55" t="s">
        <v>29</v>
      </c>
      <c r="BF58" s="40">
        <v>4044</v>
      </c>
      <c r="BG58" s="42">
        <f t="shared" si="49"/>
        <v>224.47200000000001</v>
      </c>
      <c r="BH58" s="42">
        <f t="shared" si="50"/>
        <v>1E-3</v>
      </c>
      <c r="BI58" s="40">
        <v>0.1</v>
      </c>
      <c r="BJ58" s="42">
        <f t="shared" si="51"/>
        <v>3165.0551999999998</v>
      </c>
      <c r="BK58" s="42">
        <f t="shared" si="52"/>
        <v>1.41E-2</v>
      </c>
      <c r="BL58" s="40">
        <v>1.41</v>
      </c>
      <c r="BM58" s="42">
        <f t="shared" si="53"/>
        <v>538.7328</v>
      </c>
      <c r="BN58" s="42">
        <f t="shared" si="54"/>
        <v>2.3999999999999998E-3</v>
      </c>
      <c r="BO58" s="40">
        <v>0.24</v>
      </c>
      <c r="BP58" s="42">
        <f t="shared" si="55"/>
        <v>89.788800000000009</v>
      </c>
      <c r="BQ58" s="42">
        <f t="shared" si="56"/>
        <v>4.0000000000000002E-4</v>
      </c>
      <c r="BR58" s="40">
        <v>0.04</v>
      </c>
      <c r="BS58" s="42">
        <f t="shared" si="57"/>
        <v>22.447200000000002</v>
      </c>
      <c r="BT58" s="42">
        <f t="shared" si="58"/>
        <v>1E-4</v>
      </c>
      <c r="BU58" s="40">
        <v>0.01</v>
      </c>
      <c r="BV58" s="40">
        <f t="shared" si="59"/>
        <v>0</v>
      </c>
      <c r="BW58" s="42">
        <f t="shared" si="60"/>
        <v>0</v>
      </c>
      <c r="BX58" s="40">
        <v>0</v>
      </c>
      <c r="BY58" s="50" t="s">
        <v>78</v>
      </c>
      <c r="BZ58" s="42">
        <v>12848</v>
      </c>
      <c r="CA58" s="42">
        <v>740</v>
      </c>
      <c r="CB58" s="42">
        <v>6645</v>
      </c>
      <c r="CC58" s="42">
        <v>4949</v>
      </c>
      <c r="CD58" s="42">
        <v>232</v>
      </c>
      <c r="CE58" s="42">
        <v>221</v>
      </c>
      <c r="CF58" s="42">
        <v>61</v>
      </c>
      <c r="CG58" s="55" t="s">
        <v>29</v>
      </c>
      <c r="CH58" s="40">
        <v>1827</v>
      </c>
      <c r="CI58" s="42">
        <f t="shared" si="135"/>
        <v>42.242800000000003</v>
      </c>
      <c r="CJ58" s="42">
        <f t="shared" si="63"/>
        <v>4.0000000000000002E-4</v>
      </c>
      <c r="CK58" s="40">
        <v>0.04</v>
      </c>
      <c r="CL58" s="42">
        <f t="shared" si="64"/>
        <v>1415.1338000000001</v>
      </c>
      <c r="CM58" s="42">
        <f t="shared" si="65"/>
        <v>1.34E-2</v>
      </c>
      <c r="CN58" s="40">
        <v>1.34</v>
      </c>
      <c r="CO58" s="42">
        <f t="shared" si="66"/>
        <v>285.13890000000004</v>
      </c>
      <c r="CP58" s="42">
        <f t="shared" si="67"/>
        <v>2.7000000000000001E-3</v>
      </c>
      <c r="CQ58" s="40">
        <v>0.27</v>
      </c>
      <c r="CR58" s="40">
        <f t="shared" si="68"/>
        <v>42.242800000000003</v>
      </c>
      <c r="CS58" s="42">
        <f t="shared" si="69"/>
        <v>4.0000000000000002E-4</v>
      </c>
      <c r="CT58" s="40">
        <v>0.04</v>
      </c>
      <c r="CU58" s="42">
        <f t="shared" si="70"/>
        <v>31.682099999999998</v>
      </c>
      <c r="CV58" s="42">
        <f t="shared" si="71"/>
        <v>2.9999999999999997E-4</v>
      </c>
      <c r="CW58" s="40">
        <v>0.03</v>
      </c>
      <c r="CX58" s="40">
        <f t="shared" si="72"/>
        <v>0</v>
      </c>
      <c r="CY58" s="42">
        <f t="shared" si="73"/>
        <v>0</v>
      </c>
      <c r="CZ58" s="40">
        <v>0</v>
      </c>
      <c r="DA58" s="50" t="s">
        <v>78</v>
      </c>
      <c r="DB58" s="46">
        <v>7307</v>
      </c>
      <c r="DC58" s="46">
        <v>228</v>
      </c>
      <c r="DD58" s="46">
        <v>3465</v>
      </c>
      <c r="DE58" s="46">
        <v>3035</v>
      </c>
      <c r="DF58" s="46">
        <v>298</v>
      </c>
      <c r="DG58" s="46">
        <v>247</v>
      </c>
      <c r="DH58" s="46">
        <v>34</v>
      </c>
      <c r="DI58" s="55" t="s">
        <v>29</v>
      </c>
      <c r="DJ58" s="40">
        <v>2176</v>
      </c>
      <c r="DK58" s="40">
        <f t="shared" si="75"/>
        <v>43.697200000000002</v>
      </c>
      <c r="DL58" s="40">
        <f t="shared" si="76"/>
        <v>4.0000000000000002E-4</v>
      </c>
      <c r="DM58" s="40">
        <v>0.04</v>
      </c>
      <c r="DN58" s="40">
        <f t="shared" si="77"/>
        <v>1747.8880000000001</v>
      </c>
      <c r="DO58" s="40">
        <f t="shared" si="78"/>
        <v>1.6E-2</v>
      </c>
      <c r="DP58" s="40">
        <v>1.6</v>
      </c>
      <c r="DQ58" s="40">
        <f t="shared" si="79"/>
        <v>327.72899999999998</v>
      </c>
      <c r="DR58" s="40">
        <f t="shared" si="80"/>
        <v>3.0000000000000001E-3</v>
      </c>
      <c r="DS58" s="40">
        <v>0.3</v>
      </c>
      <c r="DT58" s="40">
        <f t="shared" si="81"/>
        <v>21.848600000000001</v>
      </c>
      <c r="DU58" s="40">
        <f t="shared" si="82"/>
        <v>2.0000000000000001E-4</v>
      </c>
      <c r="DV58" s="40">
        <v>0.02</v>
      </c>
      <c r="DW58" s="40">
        <f t="shared" si="83"/>
        <v>21.848600000000001</v>
      </c>
      <c r="DX58" s="40">
        <f t="shared" si="84"/>
        <v>2.0000000000000001E-4</v>
      </c>
      <c r="DY58" s="40">
        <v>0.02</v>
      </c>
      <c r="DZ58" s="40">
        <f t="shared" si="85"/>
        <v>0</v>
      </c>
      <c r="EA58" s="40">
        <f t="shared" si="86"/>
        <v>0</v>
      </c>
      <c r="EB58" s="40">
        <v>0</v>
      </c>
      <c r="EC58" s="50" t="s">
        <v>81</v>
      </c>
      <c r="ED58" s="46">
        <v>7107</v>
      </c>
      <c r="EE58" s="46">
        <v>200</v>
      </c>
      <c r="EF58" s="46">
        <v>3872</v>
      </c>
      <c r="EG58" s="46">
        <v>2590</v>
      </c>
      <c r="EH58" s="46">
        <v>112</v>
      </c>
      <c r="EI58" s="46">
        <v>283</v>
      </c>
      <c r="EJ58" s="46">
        <v>50</v>
      </c>
      <c r="EK58" s="55" t="s">
        <v>29</v>
      </c>
      <c r="EL58" s="42">
        <v>1954</v>
      </c>
      <c r="EM58" s="42">
        <f t="shared" si="88"/>
        <v>65.939300000000003</v>
      </c>
      <c r="EN58" s="42">
        <f t="shared" si="89"/>
        <v>7.000000000000001E-4</v>
      </c>
      <c r="EO58" s="42">
        <v>7.0000000000000007E-2</v>
      </c>
      <c r="EP58" s="42">
        <f t="shared" si="90"/>
        <v>1526.0238000000002</v>
      </c>
      <c r="EQ58" s="42">
        <f t="shared" si="91"/>
        <v>1.6200000000000003E-2</v>
      </c>
      <c r="ER58" s="42">
        <v>1.62</v>
      </c>
      <c r="ES58" s="42">
        <f t="shared" si="92"/>
        <v>320.27660000000003</v>
      </c>
      <c r="ET58" s="42">
        <f t="shared" si="93"/>
        <v>3.4000000000000002E-3</v>
      </c>
      <c r="EU58" s="42">
        <v>0.34</v>
      </c>
      <c r="EV58" s="42">
        <f t="shared" si="94"/>
        <v>37.679600000000001</v>
      </c>
      <c r="EW58" s="42">
        <f t="shared" si="95"/>
        <v>4.0000000000000002E-4</v>
      </c>
      <c r="EX58" s="42">
        <v>0.04</v>
      </c>
      <c r="EY58" s="42">
        <f t="shared" si="96"/>
        <v>9.4199000000000002</v>
      </c>
      <c r="EZ58" s="42">
        <f t="shared" si="97"/>
        <v>1E-4</v>
      </c>
      <c r="FA58" s="42">
        <v>0.01</v>
      </c>
      <c r="FB58" s="42">
        <f t="shared" si="98"/>
        <v>0</v>
      </c>
      <c r="FC58" s="42">
        <f t="shared" si="99"/>
        <v>0</v>
      </c>
      <c r="FD58" s="42">
        <v>0</v>
      </c>
      <c r="FE58" s="50" t="s">
        <v>78</v>
      </c>
      <c r="FF58" s="46">
        <v>8118</v>
      </c>
      <c r="FG58" s="46">
        <v>287</v>
      </c>
      <c r="FH58" s="46">
        <v>4161</v>
      </c>
      <c r="FI58" s="46">
        <v>3369</v>
      </c>
      <c r="FJ58" s="46">
        <v>140</v>
      </c>
      <c r="FK58" s="46">
        <v>144</v>
      </c>
      <c r="FL58" s="46">
        <v>17</v>
      </c>
    </row>
    <row r="59" spans="1:168" ht="12" customHeight="1" x14ac:dyDescent="0.2">
      <c r="A59" s="55" t="s">
        <v>57</v>
      </c>
      <c r="B59" s="42">
        <v>3150</v>
      </c>
      <c r="C59" s="46">
        <f t="shared" si="132"/>
        <v>191.48349999999999</v>
      </c>
      <c r="D59" s="46">
        <f t="shared" si="122"/>
        <v>1.2999999999999999E-3</v>
      </c>
      <c r="E59" s="46">
        <v>0.13</v>
      </c>
      <c r="F59" s="46">
        <f t="shared" si="133"/>
        <v>2327.2610000000004</v>
      </c>
      <c r="G59" s="42">
        <f t="shared" si="28"/>
        <v>1.5800000000000002E-2</v>
      </c>
      <c r="H59" s="46">
        <v>1.58</v>
      </c>
      <c r="I59" s="46">
        <f t="shared" si="134"/>
        <v>574.45050000000003</v>
      </c>
      <c r="J59" s="42">
        <f t="shared" si="30"/>
        <v>3.9000000000000003E-3</v>
      </c>
      <c r="K59" s="46">
        <v>0.39</v>
      </c>
      <c r="L59" s="42">
        <f t="shared" si="31"/>
        <v>29.459000000000003</v>
      </c>
      <c r="M59" s="42">
        <f t="shared" si="32"/>
        <v>2.0000000000000001E-4</v>
      </c>
      <c r="N59" s="46">
        <v>0.02</v>
      </c>
      <c r="O59" s="42">
        <f t="shared" si="33"/>
        <v>14.729500000000002</v>
      </c>
      <c r="P59" s="42">
        <f t="shared" si="34"/>
        <v>1E-4</v>
      </c>
      <c r="Q59" s="46">
        <v>0.01</v>
      </c>
      <c r="R59" s="42">
        <f t="shared" si="35"/>
        <v>0</v>
      </c>
      <c r="S59" s="42">
        <f t="shared" si="36"/>
        <v>0</v>
      </c>
      <c r="T59" s="46">
        <v>0</v>
      </c>
      <c r="U59" s="55"/>
      <c r="V59" s="42"/>
      <c r="W59" s="46"/>
      <c r="X59" s="46"/>
      <c r="Y59" s="46"/>
      <c r="Z59" s="46"/>
      <c r="AA59" s="46"/>
      <c r="AB59" s="46"/>
      <c r="AC59" s="55" t="s">
        <v>57</v>
      </c>
      <c r="AD59" s="42">
        <v>1019</v>
      </c>
      <c r="AE59" s="42">
        <f t="shared" si="38"/>
        <v>30.34</v>
      </c>
      <c r="AF59" s="42">
        <f t="shared" si="39"/>
        <v>5.0000000000000001E-4</v>
      </c>
      <c r="AG59" s="46">
        <v>0.05</v>
      </c>
      <c r="AH59" s="42">
        <f t="shared" si="40"/>
        <v>800.976</v>
      </c>
      <c r="AI59" s="42">
        <f t="shared" si="41"/>
        <v>1.32E-2</v>
      </c>
      <c r="AJ59" s="46">
        <v>1.32</v>
      </c>
      <c r="AK59" s="42">
        <f t="shared" si="42"/>
        <v>182.04</v>
      </c>
      <c r="AL59" s="42">
        <f t="shared" si="43"/>
        <v>3.0000000000000001E-3</v>
      </c>
      <c r="AM59" s="46">
        <v>0.3</v>
      </c>
      <c r="AN59" s="79">
        <f t="shared" si="101"/>
        <v>6.0680000000000005</v>
      </c>
      <c r="AO59" s="42">
        <f t="shared" si="102"/>
        <v>1E-4</v>
      </c>
      <c r="AP59" s="46">
        <v>0.01</v>
      </c>
      <c r="AQ59" s="42">
        <f t="shared" si="44"/>
        <v>0</v>
      </c>
      <c r="AR59" s="42">
        <f t="shared" si="45"/>
        <v>0</v>
      </c>
      <c r="AS59" s="46">
        <v>0</v>
      </c>
      <c r="AT59" s="42">
        <f t="shared" si="46"/>
        <v>0</v>
      </c>
      <c r="AU59" s="42">
        <f t="shared" si="47"/>
        <v>0</v>
      </c>
      <c r="AV59" s="46">
        <v>0</v>
      </c>
      <c r="AW59" s="55"/>
      <c r="AX59" s="42"/>
      <c r="AY59" s="42"/>
      <c r="AZ59" s="42"/>
      <c r="BA59" s="42"/>
      <c r="BB59" s="42"/>
      <c r="BC59" s="42"/>
      <c r="BD59" s="42" t="s">
        <v>79</v>
      </c>
      <c r="BE59" s="55" t="s">
        <v>30</v>
      </c>
      <c r="BF59" s="40">
        <v>3386</v>
      </c>
      <c r="BG59" s="42">
        <f t="shared" si="49"/>
        <v>202.0248</v>
      </c>
      <c r="BH59" s="42">
        <f t="shared" si="50"/>
        <v>8.9999999999999998E-4</v>
      </c>
      <c r="BI59" s="40">
        <v>0.09</v>
      </c>
      <c r="BJ59" s="42">
        <f t="shared" si="51"/>
        <v>2401.8504000000003</v>
      </c>
      <c r="BK59" s="42">
        <f t="shared" si="52"/>
        <v>1.0700000000000001E-2</v>
      </c>
      <c r="BL59" s="40">
        <v>1.07</v>
      </c>
      <c r="BM59" s="42">
        <f t="shared" si="53"/>
        <v>695.86320000000001</v>
      </c>
      <c r="BN59" s="42">
        <f t="shared" si="54"/>
        <v>3.0999999999999999E-3</v>
      </c>
      <c r="BO59" s="40">
        <v>0.31</v>
      </c>
      <c r="BP59" s="42">
        <f t="shared" si="55"/>
        <v>44.894400000000005</v>
      </c>
      <c r="BQ59" s="42">
        <f t="shared" si="56"/>
        <v>2.0000000000000001E-4</v>
      </c>
      <c r="BR59" s="40">
        <v>0.02</v>
      </c>
      <c r="BS59" s="42">
        <f t="shared" si="57"/>
        <v>22.447200000000002</v>
      </c>
      <c r="BT59" s="42">
        <f t="shared" si="58"/>
        <v>1E-4</v>
      </c>
      <c r="BU59" s="40">
        <v>0.01</v>
      </c>
      <c r="BV59" s="40">
        <f t="shared" si="59"/>
        <v>0</v>
      </c>
      <c r="BW59" s="42">
        <f t="shared" si="60"/>
        <v>0</v>
      </c>
      <c r="BX59" s="40">
        <v>0</v>
      </c>
      <c r="BY59" s="55"/>
      <c r="BZ59" s="42"/>
      <c r="CA59" s="42"/>
      <c r="CB59" s="42"/>
      <c r="CC59" s="42"/>
      <c r="CD59" s="42"/>
      <c r="CE59" s="42"/>
      <c r="CF59" s="42"/>
      <c r="CG59" s="55" t="s">
        <v>30</v>
      </c>
      <c r="CH59" s="40">
        <v>1723</v>
      </c>
      <c r="CI59" s="42">
        <f t="shared" si="135"/>
        <v>31.682099999999998</v>
      </c>
      <c r="CJ59" s="42">
        <f t="shared" si="63"/>
        <v>2.9999999999999997E-4</v>
      </c>
      <c r="CK59" s="40">
        <v>0.03</v>
      </c>
      <c r="CL59" s="42">
        <f t="shared" si="64"/>
        <v>1235.6018999999999</v>
      </c>
      <c r="CM59" s="42">
        <f t="shared" si="65"/>
        <v>1.1699999999999999E-2</v>
      </c>
      <c r="CN59" s="40">
        <v>1.17</v>
      </c>
      <c r="CO59" s="42">
        <f t="shared" si="66"/>
        <v>401.3066</v>
      </c>
      <c r="CP59" s="42">
        <f t="shared" si="67"/>
        <v>3.8E-3</v>
      </c>
      <c r="CQ59" s="40">
        <v>0.38</v>
      </c>
      <c r="CR59" s="40">
        <f t="shared" si="68"/>
        <v>52.8035</v>
      </c>
      <c r="CS59" s="42">
        <f t="shared" si="69"/>
        <v>5.0000000000000001E-4</v>
      </c>
      <c r="CT59" s="40">
        <v>0.05</v>
      </c>
      <c r="CU59" s="42">
        <f t="shared" si="70"/>
        <v>21.121400000000001</v>
      </c>
      <c r="CV59" s="42">
        <f t="shared" si="71"/>
        <v>2.0000000000000001E-4</v>
      </c>
      <c r="CW59" s="40">
        <v>0.02</v>
      </c>
      <c r="CX59" s="40">
        <f t="shared" si="72"/>
        <v>0</v>
      </c>
      <c r="CY59" s="42">
        <f t="shared" si="73"/>
        <v>0</v>
      </c>
      <c r="CZ59" s="40">
        <v>0</v>
      </c>
      <c r="DA59" s="55"/>
      <c r="DB59" s="46"/>
      <c r="DC59" s="46"/>
      <c r="DD59" s="46"/>
      <c r="DE59" s="46"/>
      <c r="DF59" s="46"/>
      <c r="DG59" s="46"/>
      <c r="DH59" s="46"/>
      <c r="DI59" s="55" t="s">
        <v>30</v>
      </c>
      <c r="DJ59" s="40">
        <v>1908</v>
      </c>
      <c r="DK59" s="40">
        <f t="shared" si="75"/>
        <v>43.697200000000002</v>
      </c>
      <c r="DL59" s="40">
        <f t="shared" si="76"/>
        <v>4.0000000000000002E-4</v>
      </c>
      <c r="DM59" s="40">
        <v>0.04</v>
      </c>
      <c r="DN59" s="40">
        <f t="shared" si="77"/>
        <v>1452.9319</v>
      </c>
      <c r="DO59" s="40">
        <f t="shared" si="78"/>
        <v>1.3300000000000001E-2</v>
      </c>
      <c r="DP59" s="40">
        <v>1.33</v>
      </c>
      <c r="DQ59" s="40">
        <f t="shared" si="79"/>
        <v>382.35049999999995</v>
      </c>
      <c r="DR59" s="40">
        <f t="shared" si="80"/>
        <v>3.4999999999999996E-3</v>
      </c>
      <c r="DS59" s="40">
        <v>0.35</v>
      </c>
      <c r="DT59" s="40">
        <f t="shared" si="81"/>
        <v>21.848600000000001</v>
      </c>
      <c r="DU59" s="40">
        <f t="shared" si="82"/>
        <v>2.0000000000000001E-4</v>
      </c>
      <c r="DV59" s="40">
        <v>0.02</v>
      </c>
      <c r="DW59" s="40">
        <f t="shared" si="83"/>
        <v>10.924300000000001</v>
      </c>
      <c r="DX59" s="40">
        <f t="shared" si="84"/>
        <v>1E-4</v>
      </c>
      <c r="DY59" s="40">
        <v>0.01</v>
      </c>
      <c r="DZ59" s="40">
        <f t="shared" si="85"/>
        <v>0</v>
      </c>
      <c r="EA59" s="40">
        <f t="shared" si="86"/>
        <v>0</v>
      </c>
      <c r="EB59" s="40">
        <v>0</v>
      </c>
      <c r="EC59" s="55"/>
      <c r="ED59" s="46"/>
      <c r="EE59" s="46"/>
      <c r="EF59" s="46"/>
      <c r="EG59" s="46"/>
      <c r="EH59" s="46"/>
      <c r="EI59" s="46"/>
      <c r="EJ59" s="46"/>
      <c r="EK59" s="55" t="s">
        <v>30</v>
      </c>
      <c r="EL59" s="42">
        <v>1825</v>
      </c>
      <c r="EM59" s="42">
        <f t="shared" si="88"/>
        <v>56.519399999999997</v>
      </c>
      <c r="EN59" s="42">
        <f t="shared" si="89"/>
        <v>5.9999999999999995E-4</v>
      </c>
      <c r="EO59" s="42">
        <v>0.06</v>
      </c>
      <c r="EP59" s="42">
        <f t="shared" si="90"/>
        <v>1328.2058999999999</v>
      </c>
      <c r="EQ59" s="42">
        <f t="shared" si="91"/>
        <v>1.41E-2</v>
      </c>
      <c r="ER59" s="42">
        <v>1.41</v>
      </c>
      <c r="ES59" s="42">
        <f t="shared" si="92"/>
        <v>395.63579999999996</v>
      </c>
      <c r="ET59" s="42">
        <f t="shared" si="93"/>
        <v>4.1999999999999997E-3</v>
      </c>
      <c r="EU59" s="42">
        <v>0.42</v>
      </c>
      <c r="EV59" s="42">
        <f t="shared" si="94"/>
        <v>28.259699999999999</v>
      </c>
      <c r="EW59" s="42">
        <f t="shared" si="95"/>
        <v>2.9999999999999997E-4</v>
      </c>
      <c r="EX59" s="42">
        <v>0.03</v>
      </c>
      <c r="EY59" s="42">
        <f t="shared" si="96"/>
        <v>9.4199000000000002</v>
      </c>
      <c r="EZ59" s="42">
        <f t="shared" si="97"/>
        <v>1E-4</v>
      </c>
      <c r="FA59" s="42">
        <v>0.01</v>
      </c>
      <c r="FB59" s="42">
        <f t="shared" si="98"/>
        <v>0</v>
      </c>
      <c r="FC59" s="42">
        <f t="shared" si="99"/>
        <v>0</v>
      </c>
      <c r="FD59" s="42">
        <v>0</v>
      </c>
      <c r="FE59" s="55"/>
      <c r="FF59" s="46"/>
      <c r="FG59" s="46"/>
      <c r="FH59" s="46"/>
      <c r="FI59" s="46"/>
      <c r="FJ59" s="46"/>
      <c r="FK59" s="46"/>
      <c r="FL59" s="46"/>
    </row>
    <row r="60" spans="1:168" ht="12" customHeight="1" x14ac:dyDescent="0.2">
      <c r="A60" s="55" t="s">
        <v>58</v>
      </c>
      <c r="B60" s="42">
        <v>2618</v>
      </c>
      <c r="C60" s="46">
        <f t="shared" si="132"/>
        <v>176.75399999999999</v>
      </c>
      <c r="D60" s="46">
        <f t="shared" si="122"/>
        <v>1.1999999999999999E-3</v>
      </c>
      <c r="E60" s="46">
        <v>0.12</v>
      </c>
      <c r="F60" s="46">
        <f t="shared" si="133"/>
        <v>1752.8104999999998</v>
      </c>
      <c r="G60" s="42">
        <f t="shared" si="28"/>
        <v>1.1899999999999999E-2</v>
      </c>
      <c r="H60" s="46">
        <v>1.19</v>
      </c>
      <c r="I60" s="46">
        <f t="shared" si="134"/>
        <v>662.8275000000001</v>
      </c>
      <c r="J60" s="42">
        <f t="shared" si="30"/>
        <v>4.5000000000000005E-3</v>
      </c>
      <c r="K60" s="46">
        <v>0.45</v>
      </c>
      <c r="L60" s="42">
        <f t="shared" si="31"/>
        <v>29.459000000000003</v>
      </c>
      <c r="M60" s="42">
        <f t="shared" si="32"/>
        <v>2.0000000000000001E-4</v>
      </c>
      <c r="N60" s="46">
        <v>0.02</v>
      </c>
      <c r="O60" s="42">
        <f t="shared" si="33"/>
        <v>14.729500000000002</v>
      </c>
      <c r="P60" s="42">
        <f t="shared" si="34"/>
        <v>1E-4</v>
      </c>
      <c r="Q60" s="46">
        <v>0.01</v>
      </c>
      <c r="R60" s="42">
        <f t="shared" si="35"/>
        <v>0</v>
      </c>
      <c r="S60" s="42">
        <f t="shared" si="36"/>
        <v>0</v>
      </c>
      <c r="T60" s="46">
        <v>0</v>
      </c>
      <c r="U60" s="55"/>
      <c r="V60" s="42"/>
      <c r="W60" s="46"/>
      <c r="X60" s="46"/>
      <c r="Y60" s="46"/>
      <c r="Z60" s="46"/>
      <c r="AA60" s="46"/>
      <c r="AB60" s="46"/>
      <c r="AC60" s="55" t="s">
        <v>58</v>
      </c>
      <c r="AD60" s="42">
        <v>862</v>
      </c>
      <c r="AE60" s="42">
        <f t="shared" si="38"/>
        <v>24.272000000000002</v>
      </c>
      <c r="AF60" s="42">
        <f t="shared" si="39"/>
        <v>4.0000000000000002E-4</v>
      </c>
      <c r="AG60" s="46">
        <v>0.04</v>
      </c>
      <c r="AH60" s="42">
        <f t="shared" si="40"/>
        <v>618.93600000000004</v>
      </c>
      <c r="AI60" s="42">
        <f t="shared" si="41"/>
        <v>1.0200000000000001E-2</v>
      </c>
      <c r="AJ60" s="46">
        <v>1.02</v>
      </c>
      <c r="AK60" s="42">
        <f t="shared" si="42"/>
        <v>212.37999999999997</v>
      </c>
      <c r="AL60" s="42">
        <f t="shared" si="43"/>
        <v>3.4999999999999996E-3</v>
      </c>
      <c r="AM60" s="46">
        <v>0.35</v>
      </c>
      <c r="AN60" s="79">
        <f t="shared" si="101"/>
        <v>6.0680000000000005</v>
      </c>
      <c r="AO60" s="42">
        <f t="shared" si="102"/>
        <v>1E-4</v>
      </c>
      <c r="AP60" s="46">
        <v>0.01</v>
      </c>
      <c r="AQ60" s="42">
        <f t="shared" si="44"/>
        <v>6.0680000000000005</v>
      </c>
      <c r="AR60" s="42">
        <f t="shared" si="45"/>
        <v>1E-4</v>
      </c>
      <c r="AS60" s="46">
        <v>0.01</v>
      </c>
      <c r="AT60" s="42">
        <f t="shared" si="46"/>
        <v>0</v>
      </c>
      <c r="AU60" s="42">
        <f t="shared" si="47"/>
        <v>0</v>
      </c>
      <c r="AV60" s="46">
        <v>0</v>
      </c>
      <c r="AW60" s="55"/>
      <c r="AX60" s="42"/>
      <c r="AY60" s="42"/>
      <c r="AZ60" s="42"/>
      <c r="BA60" s="42"/>
      <c r="BB60" s="42"/>
      <c r="BC60" s="42"/>
      <c r="BD60" s="42"/>
      <c r="BE60" s="55" t="s">
        <v>31</v>
      </c>
      <c r="BF60" s="40">
        <v>2772</v>
      </c>
      <c r="BG60" s="42">
        <f t="shared" si="49"/>
        <v>134.6832</v>
      </c>
      <c r="BH60" s="42">
        <f t="shared" si="50"/>
        <v>5.9999999999999995E-4</v>
      </c>
      <c r="BI60" s="40">
        <v>0.06</v>
      </c>
      <c r="BJ60" s="42">
        <f t="shared" si="51"/>
        <v>1638.6456000000001</v>
      </c>
      <c r="BK60" s="42">
        <f t="shared" si="52"/>
        <v>7.3000000000000001E-3</v>
      </c>
      <c r="BL60" s="40">
        <v>0.73</v>
      </c>
      <c r="BM60" s="42">
        <f t="shared" si="53"/>
        <v>920.33519999999987</v>
      </c>
      <c r="BN60" s="42">
        <f t="shared" si="54"/>
        <v>4.0999999999999995E-3</v>
      </c>
      <c r="BO60" s="40">
        <v>0.41</v>
      </c>
      <c r="BP60" s="42">
        <f t="shared" si="55"/>
        <v>22.447200000000002</v>
      </c>
      <c r="BQ60" s="42">
        <f t="shared" si="56"/>
        <v>1E-4</v>
      </c>
      <c r="BR60" s="40">
        <v>0.01</v>
      </c>
      <c r="BS60" s="42">
        <f t="shared" si="57"/>
        <v>22.447200000000002</v>
      </c>
      <c r="BT60" s="42">
        <f t="shared" si="58"/>
        <v>1E-4</v>
      </c>
      <c r="BU60" s="40">
        <v>0.01</v>
      </c>
      <c r="BV60" s="40">
        <f t="shared" si="59"/>
        <v>0</v>
      </c>
      <c r="BW60" s="42">
        <f t="shared" si="60"/>
        <v>0</v>
      </c>
      <c r="BX60" s="40">
        <v>0</v>
      </c>
      <c r="BY60" s="55"/>
      <c r="BZ60" s="42"/>
      <c r="CA60" s="42"/>
      <c r="CB60" s="42"/>
      <c r="CC60" s="42"/>
      <c r="CD60" s="42"/>
      <c r="CE60" s="42"/>
      <c r="CF60" s="42"/>
      <c r="CG60" s="55" t="s">
        <v>31</v>
      </c>
      <c r="CH60" s="40">
        <v>1677</v>
      </c>
      <c r="CI60" s="42">
        <f t="shared" si="135"/>
        <v>52.8035</v>
      </c>
      <c r="CJ60" s="42">
        <f t="shared" si="63"/>
        <v>5.0000000000000001E-4</v>
      </c>
      <c r="CK60" s="40">
        <v>0.05</v>
      </c>
      <c r="CL60" s="42">
        <f t="shared" si="64"/>
        <v>939.90229999999997</v>
      </c>
      <c r="CM60" s="42">
        <f t="shared" si="65"/>
        <v>8.8999999999999999E-3</v>
      </c>
      <c r="CN60" s="40">
        <v>0.89</v>
      </c>
      <c r="CO60" s="42">
        <f t="shared" si="66"/>
        <v>612.52059999999994</v>
      </c>
      <c r="CP60" s="42">
        <f t="shared" si="67"/>
        <v>5.7999999999999996E-3</v>
      </c>
      <c r="CQ60" s="40">
        <v>0.57999999999999996</v>
      </c>
      <c r="CR60" s="40">
        <f t="shared" si="68"/>
        <v>42.242800000000003</v>
      </c>
      <c r="CS60" s="42">
        <f t="shared" si="69"/>
        <v>4.0000000000000002E-4</v>
      </c>
      <c r="CT60" s="40">
        <v>0.04</v>
      </c>
      <c r="CU60" s="42">
        <f t="shared" si="70"/>
        <v>21.121400000000001</v>
      </c>
      <c r="CV60" s="42">
        <f t="shared" si="71"/>
        <v>2.0000000000000001E-4</v>
      </c>
      <c r="CW60" s="40">
        <v>0.02</v>
      </c>
      <c r="CX60" s="40">
        <f t="shared" si="72"/>
        <v>0</v>
      </c>
      <c r="CY60" s="42">
        <f t="shared" si="73"/>
        <v>0</v>
      </c>
      <c r="CZ60" s="40">
        <v>0</v>
      </c>
      <c r="DA60" s="55"/>
      <c r="DB60" s="46"/>
      <c r="DC60" s="46"/>
      <c r="DD60" s="46"/>
      <c r="DE60" s="46"/>
      <c r="DF60" s="46"/>
      <c r="DG60" s="46"/>
      <c r="DH60" s="46"/>
      <c r="DI60" s="55" t="s">
        <v>31</v>
      </c>
      <c r="DJ60" s="40">
        <v>1443</v>
      </c>
      <c r="DK60" s="40">
        <f t="shared" si="75"/>
        <v>32.7729</v>
      </c>
      <c r="DL60" s="40">
        <f t="shared" si="76"/>
        <v>2.9999999999999997E-4</v>
      </c>
      <c r="DM60" s="40">
        <v>0.03</v>
      </c>
      <c r="DN60" s="40">
        <f t="shared" si="77"/>
        <v>939.48979999999995</v>
      </c>
      <c r="DO60" s="40">
        <f t="shared" si="78"/>
        <v>8.6E-3</v>
      </c>
      <c r="DP60" s="40">
        <v>0.86</v>
      </c>
      <c r="DQ60" s="40">
        <f t="shared" si="79"/>
        <v>447.89629999999994</v>
      </c>
      <c r="DR60" s="40">
        <f t="shared" si="80"/>
        <v>4.0999999999999995E-3</v>
      </c>
      <c r="DS60" s="40">
        <v>0.41</v>
      </c>
      <c r="DT60" s="40">
        <f t="shared" si="81"/>
        <v>10.924300000000001</v>
      </c>
      <c r="DU60" s="40">
        <f t="shared" si="82"/>
        <v>1E-4</v>
      </c>
      <c r="DV60" s="40">
        <v>0.01</v>
      </c>
      <c r="DW60" s="40">
        <f t="shared" si="83"/>
        <v>10.924300000000001</v>
      </c>
      <c r="DX60" s="40">
        <f t="shared" si="84"/>
        <v>1E-4</v>
      </c>
      <c r="DY60" s="40">
        <v>0.01</v>
      </c>
      <c r="DZ60" s="40">
        <f t="shared" si="85"/>
        <v>0</v>
      </c>
      <c r="EA60" s="40">
        <f t="shared" si="86"/>
        <v>0</v>
      </c>
      <c r="EB60" s="40">
        <v>0</v>
      </c>
      <c r="EC60" s="55"/>
      <c r="ED60" s="46"/>
      <c r="EE60" s="46"/>
      <c r="EF60" s="46"/>
      <c r="EG60" s="46"/>
      <c r="EH60" s="46"/>
      <c r="EI60" s="46"/>
      <c r="EJ60" s="46"/>
      <c r="EK60" s="55" t="s">
        <v>31</v>
      </c>
      <c r="EL60" s="42">
        <v>1669</v>
      </c>
      <c r="EM60" s="42">
        <f t="shared" si="88"/>
        <v>37.679600000000001</v>
      </c>
      <c r="EN60" s="42">
        <f t="shared" si="89"/>
        <v>4.0000000000000002E-4</v>
      </c>
      <c r="EO60" s="42">
        <v>0.04</v>
      </c>
      <c r="EP60" s="42">
        <f t="shared" si="90"/>
        <v>1111.5482</v>
      </c>
      <c r="EQ60" s="42">
        <f t="shared" si="91"/>
        <v>1.18E-2</v>
      </c>
      <c r="ER60" s="42">
        <v>1.18</v>
      </c>
      <c r="ES60" s="42">
        <f t="shared" si="92"/>
        <v>489.83479999999997</v>
      </c>
      <c r="ET60" s="42">
        <f t="shared" si="93"/>
        <v>5.1999999999999998E-3</v>
      </c>
      <c r="EU60" s="42">
        <v>0.52</v>
      </c>
      <c r="EV60" s="42">
        <f t="shared" si="94"/>
        <v>18.8398</v>
      </c>
      <c r="EW60" s="42">
        <f t="shared" si="95"/>
        <v>2.0000000000000001E-4</v>
      </c>
      <c r="EX60" s="42">
        <v>0.02</v>
      </c>
      <c r="EY60" s="42">
        <f t="shared" si="96"/>
        <v>0</v>
      </c>
      <c r="EZ60" s="42">
        <f t="shared" si="97"/>
        <v>0</v>
      </c>
      <c r="FA60" s="42">
        <v>0</v>
      </c>
      <c r="FB60" s="42">
        <f t="shared" si="98"/>
        <v>9.4199000000000002</v>
      </c>
      <c r="FC60" s="42">
        <f t="shared" si="99"/>
        <v>1E-4</v>
      </c>
      <c r="FD60" s="42">
        <v>0.01</v>
      </c>
      <c r="FE60" s="55"/>
      <c r="FF60" s="46"/>
      <c r="FG60" s="46"/>
      <c r="FH60" s="46"/>
      <c r="FI60" s="46"/>
      <c r="FJ60" s="46"/>
      <c r="FK60" s="46"/>
      <c r="FL60" s="46"/>
    </row>
    <row r="61" spans="1:168" ht="12" customHeight="1" x14ac:dyDescent="0.2">
      <c r="A61" s="55" t="s">
        <v>59</v>
      </c>
      <c r="B61" s="42">
        <v>2169</v>
      </c>
      <c r="C61" s="46">
        <f t="shared" si="132"/>
        <v>206.21300000000002</v>
      </c>
      <c r="D61" s="46">
        <f t="shared" si="122"/>
        <v>1.4000000000000002E-3</v>
      </c>
      <c r="E61" s="46">
        <v>0.14000000000000001</v>
      </c>
      <c r="F61" s="46">
        <f t="shared" si="133"/>
        <v>1281.4665</v>
      </c>
      <c r="G61" s="42">
        <f t="shared" si="28"/>
        <v>8.6999999999999994E-3</v>
      </c>
      <c r="H61" s="46">
        <v>0.87</v>
      </c>
      <c r="I61" s="46">
        <f t="shared" si="134"/>
        <v>648.09800000000007</v>
      </c>
      <c r="J61" s="42">
        <f t="shared" si="30"/>
        <v>4.4000000000000003E-3</v>
      </c>
      <c r="K61" s="46">
        <v>0.44</v>
      </c>
      <c r="L61" s="42">
        <f t="shared" si="31"/>
        <v>14.729500000000002</v>
      </c>
      <c r="M61" s="42">
        <f t="shared" si="32"/>
        <v>1E-4</v>
      </c>
      <c r="N61" s="46">
        <v>0.01</v>
      </c>
      <c r="O61" s="42">
        <f t="shared" si="33"/>
        <v>0</v>
      </c>
      <c r="P61" s="42">
        <f t="shared" si="34"/>
        <v>0</v>
      </c>
      <c r="Q61" s="46">
        <v>0</v>
      </c>
      <c r="R61" s="42">
        <f t="shared" si="35"/>
        <v>0</v>
      </c>
      <c r="S61" s="42">
        <f t="shared" si="36"/>
        <v>0</v>
      </c>
      <c r="T61" s="46">
        <v>0</v>
      </c>
      <c r="U61" s="55"/>
      <c r="V61" s="42"/>
      <c r="W61" s="46"/>
      <c r="X61" s="46"/>
      <c r="Y61" s="46"/>
      <c r="Z61" s="46"/>
      <c r="AA61" s="46"/>
      <c r="AB61" s="46"/>
      <c r="AC61" s="55" t="s">
        <v>59</v>
      </c>
      <c r="AD61" s="42">
        <v>575</v>
      </c>
      <c r="AE61" s="42">
        <f t="shared" si="38"/>
        <v>30.34</v>
      </c>
      <c r="AF61" s="42">
        <f t="shared" si="39"/>
        <v>5.0000000000000001E-4</v>
      </c>
      <c r="AG61" s="46">
        <v>0.05</v>
      </c>
      <c r="AH61" s="42">
        <f t="shared" si="40"/>
        <v>351.94399999999996</v>
      </c>
      <c r="AI61" s="42">
        <f t="shared" si="41"/>
        <v>5.7999999999999996E-3</v>
      </c>
      <c r="AJ61" s="46">
        <v>0.57999999999999996</v>
      </c>
      <c r="AK61" s="42">
        <f t="shared" si="42"/>
        <v>194.17600000000002</v>
      </c>
      <c r="AL61" s="42">
        <f t="shared" si="43"/>
        <v>3.2000000000000002E-3</v>
      </c>
      <c r="AM61" s="46">
        <v>0.32</v>
      </c>
      <c r="AN61" s="42">
        <f t="shared" ref="AN61:AO63" si="136">AP61/100</f>
        <v>0</v>
      </c>
      <c r="AO61" s="42">
        <f t="shared" si="136"/>
        <v>0</v>
      </c>
      <c r="AP61" s="46">
        <v>0</v>
      </c>
      <c r="AQ61" s="42">
        <f t="shared" si="44"/>
        <v>0</v>
      </c>
      <c r="AR61" s="42">
        <f t="shared" si="45"/>
        <v>0</v>
      </c>
      <c r="AS61" s="46">
        <v>0</v>
      </c>
      <c r="AT61" s="42">
        <f t="shared" si="46"/>
        <v>0</v>
      </c>
      <c r="AU61" s="42">
        <f t="shared" si="47"/>
        <v>0</v>
      </c>
      <c r="AV61" s="46">
        <v>0</v>
      </c>
      <c r="AW61" s="55"/>
      <c r="AX61" s="42"/>
      <c r="AY61" s="42"/>
      <c r="AZ61" s="42"/>
      <c r="BA61" s="42"/>
      <c r="BB61" s="42"/>
      <c r="BC61" s="42"/>
      <c r="BD61" s="42"/>
      <c r="BE61" s="55" t="s">
        <v>32</v>
      </c>
      <c r="BF61" s="40">
        <v>1907</v>
      </c>
      <c r="BG61" s="42">
        <f t="shared" si="49"/>
        <v>89.788800000000009</v>
      </c>
      <c r="BH61" s="42">
        <f t="shared" si="50"/>
        <v>4.0000000000000002E-4</v>
      </c>
      <c r="BI61" s="40">
        <v>0.04</v>
      </c>
      <c r="BJ61" s="42">
        <f t="shared" si="51"/>
        <v>965.2296</v>
      </c>
      <c r="BK61" s="42">
        <f t="shared" si="52"/>
        <v>4.3E-3</v>
      </c>
      <c r="BL61" s="40">
        <v>0.43</v>
      </c>
      <c r="BM61" s="42">
        <f t="shared" si="53"/>
        <v>808.0992</v>
      </c>
      <c r="BN61" s="42">
        <f t="shared" si="54"/>
        <v>3.5999999999999999E-3</v>
      </c>
      <c r="BO61" s="40">
        <v>0.36</v>
      </c>
      <c r="BP61" s="42">
        <f t="shared" si="55"/>
        <v>22.447200000000002</v>
      </c>
      <c r="BQ61" s="42">
        <f t="shared" si="56"/>
        <v>1E-4</v>
      </c>
      <c r="BR61" s="40">
        <v>0.01</v>
      </c>
      <c r="BS61" s="42">
        <f t="shared" si="57"/>
        <v>22.447200000000002</v>
      </c>
      <c r="BT61" s="42">
        <f t="shared" si="58"/>
        <v>1E-4</v>
      </c>
      <c r="BU61" s="40">
        <v>0.01</v>
      </c>
      <c r="BV61" s="40">
        <f t="shared" si="59"/>
        <v>0</v>
      </c>
      <c r="BW61" s="42">
        <f t="shared" si="60"/>
        <v>0</v>
      </c>
      <c r="BX61" s="40">
        <v>0</v>
      </c>
      <c r="BY61" s="55"/>
      <c r="BZ61" s="42"/>
      <c r="CA61" s="42"/>
      <c r="CB61" s="42"/>
      <c r="CC61" s="42"/>
      <c r="CD61" s="42"/>
      <c r="CE61" s="42"/>
      <c r="CF61" s="42"/>
      <c r="CG61" s="55" t="s">
        <v>32</v>
      </c>
      <c r="CH61" s="40">
        <v>1420</v>
      </c>
      <c r="CI61" s="42">
        <f t="shared" si="135"/>
        <v>42.242800000000003</v>
      </c>
      <c r="CJ61" s="42">
        <f t="shared" si="63"/>
        <v>4.0000000000000002E-4</v>
      </c>
      <c r="CK61" s="40">
        <v>0.04</v>
      </c>
      <c r="CL61" s="42">
        <f t="shared" si="64"/>
        <v>707.56690000000003</v>
      </c>
      <c r="CM61" s="42">
        <f t="shared" si="65"/>
        <v>6.7000000000000002E-3</v>
      </c>
      <c r="CN61" s="40">
        <v>0.67</v>
      </c>
      <c r="CO61" s="42">
        <f t="shared" si="66"/>
        <v>612.52059999999994</v>
      </c>
      <c r="CP61" s="42">
        <f t="shared" si="67"/>
        <v>5.7999999999999996E-3</v>
      </c>
      <c r="CQ61" s="40">
        <v>0.57999999999999996</v>
      </c>
      <c r="CR61" s="40">
        <f t="shared" si="68"/>
        <v>21.121400000000001</v>
      </c>
      <c r="CS61" s="42">
        <f t="shared" si="69"/>
        <v>2.0000000000000001E-4</v>
      </c>
      <c r="CT61" s="40">
        <v>0.02</v>
      </c>
      <c r="CU61" s="42">
        <f t="shared" si="70"/>
        <v>21.121400000000001</v>
      </c>
      <c r="CV61" s="42">
        <f t="shared" si="71"/>
        <v>2.0000000000000001E-4</v>
      </c>
      <c r="CW61" s="40">
        <v>0.02</v>
      </c>
      <c r="CX61" s="40">
        <f t="shared" si="72"/>
        <v>0</v>
      </c>
      <c r="CY61" s="42">
        <f t="shared" si="73"/>
        <v>0</v>
      </c>
      <c r="CZ61" s="40">
        <v>0</v>
      </c>
      <c r="DA61" s="55"/>
      <c r="DB61" s="46"/>
      <c r="DC61" s="46"/>
      <c r="DD61" s="46"/>
      <c r="DE61" s="46"/>
      <c r="DF61" s="46"/>
      <c r="DG61" s="46"/>
      <c r="DH61" s="46"/>
      <c r="DI61" s="55" t="s">
        <v>32</v>
      </c>
      <c r="DJ61" s="40">
        <v>1140</v>
      </c>
      <c r="DK61" s="40">
        <f t="shared" si="75"/>
        <v>32.7729</v>
      </c>
      <c r="DL61" s="40">
        <f t="shared" si="76"/>
        <v>2.9999999999999997E-4</v>
      </c>
      <c r="DM61" s="40">
        <v>0.03</v>
      </c>
      <c r="DN61" s="40">
        <f t="shared" si="77"/>
        <v>655.45799999999997</v>
      </c>
      <c r="DO61" s="40">
        <f t="shared" si="78"/>
        <v>6.0000000000000001E-3</v>
      </c>
      <c r="DP61" s="40">
        <v>0.6</v>
      </c>
      <c r="DQ61" s="40">
        <f t="shared" si="79"/>
        <v>436.97200000000004</v>
      </c>
      <c r="DR61" s="40">
        <f t="shared" si="80"/>
        <v>4.0000000000000001E-3</v>
      </c>
      <c r="DS61" s="40">
        <v>0.4</v>
      </c>
      <c r="DT61" s="40">
        <f t="shared" si="81"/>
        <v>10.924300000000001</v>
      </c>
      <c r="DU61" s="40">
        <f t="shared" si="82"/>
        <v>1E-4</v>
      </c>
      <c r="DV61" s="40">
        <v>0.01</v>
      </c>
      <c r="DW61" s="40">
        <f t="shared" si="83"/>
        <v>0</v>
      </c>
      <c r="DX61" s="40">
        <f t="shared" si="84"/>
        <v>0</v>
      </c>
      <c r="DY61" s="40">
        <v>0</v>
      </c>
      <c r="DZ61" s="40">
        <f t="shared" si="85"/>
        <v>0</v>
      </c>
      <c r="EA61" s="40">
        <f t="shared" si="86"/>
        <v>0</v>
      </c>
      <c r="EB61" s="40">
        <v>0</v>
      </c>
      <c r="EC61" s="55"/>
      <c r="ED61" s="46"/>
      <c r="EE61" s="46"/>
      <c r="EF61" s="46"/>
      <c r="EG61" s="46"/>
      <c r="EH61" s="46"/>
      <c r="EI61" s="46"/>
      <c r="EJ61" s="46"/>
      <c r="EK61" s="55" t="s">
        <v>32</v>
      </c>
      <c r="EL61" s="42">
        <v>1418</v>
      </c>
      <c r="EM61" s="42">
        <f t="shared" si="88"/>
        <v>28.259699999999999</v>
      </c>
      <c r="EN61" s="42">
        <f t="shared" si="89"/>
        <v>2.9999999999999997E-4</v>
      </c>
      <c r="EO61" s="42">
        <v>0.03</v>
      </c>
      <c r="EP61" s="42">
        <f t="shared" si="90"/>
        <v>800.69150000000002</v>
      </c>
      <c r="EQ61" s="42">
        <f t="shared" si="91"/>
        <v>8.5000000000000006E-3</v>
      </c>
      <c r="ER61" s="42">
        <v>0.85</v>
      </c>
      <c r="ES61" s="42">
        <f t="shared" si="92"/>
        <v>555.77409999999998</v>
      </c>
      <c r="ET61" s="42">
        <f t="shared" si="93"/>
        <v>5.8999999999999999E-3</v>
      </c>
      <c r="EU61" s="42">
        <v>0.59</v>
      </c>
      <c r="EV61" s="42">
        <f t="shared" si="94"/>
        <v>18.8398</v>
      </c>
      <c r="EW61" s="42">
        <f t="shared" si="95"/>
        <v>2.0000000000000001E-4</v>
      </c>
      <c r="EX61" s="42">
        <v>0.02</v>
      </c>
      <c r="EY61" s="42">
        <f t="shared" si="96"/>
        <v>9.4199000000000002</v>
      </c>
      <c r="EZ61" s="42">
        <f t="shared" si="97"/>
        <v>1E-4</v>
      </c>
      <c r="FA61" s="42">
        <v>0.01</v>
      </c>
      <c r="FB61" s="42">
        <f t="shared" si="98"/>
        <v>9.4199000000000002</v>
      </c>
      <c r="FC61" s="42">
        <f t="shared" si="99"/>
        <v>1E-4</v>
      </c>
      <c r="FD61" s="42">
        <v>0.01</v>
      </c>
      <c r="FE61" s="55"/>
      <c r="FF61" s="46"/>
      <c r="FG61" s="46"/>
      <c r="FH61" s="46"/>
      <c r="FI61" s="46"/>
      <c r="FJ61" s="46"/>
      <c r="FK61" s="46"/>
      <c r="FL61" s="46"/>
    </row>
    <row r="62" spans="1:168" ht="12" customHeight="1" x14ac:dyDescent="0.2">
      <c r="A62" s="55" t="s">
        <v>60</v>
      </c>
      <c r="B62" s="42">
        <v>1779</v>
      </c>
      <c r="C62" s="46">
        <f t="shared" si="132"/>
        <v>176.75399999999999</v>
      </c>
      <c r="D62" s="46">
        <f t="shared" si="122"/>
        <v>1.1999999999999999E-3</v>
      </c>
      <c r="E62" s="46">
        <v>0.12</v>
      </c>
      <c r="F62" s="46">
        <f t="shared" si="133"/>
        <v>898.4994999999999</v>
      </c>
      <c r="G62" s="42">
        <f t="shared" si="28"/>
        <v>6.0999999999999995E-3</v>
      </c>
      <c r="H62" s="46">
        <v>0.61</v>
      </c>
      <c r="I62" s="46">
        <f t="shared" si="134"/>
        <v>677.55700000000002</v>
      </c>
      <c r="J62" s="42">
        <f t="shared" si="30"/>
        <v>4.5999999999999999E-3</v>
      </c>
      <c r="K62" s="46">
        <v>0.46</v>
      </c>
      <c r="L62" s="42">
        <f t="shared" si="31"/>
        <v>14.729500000000002</v>
      </c>
      <c r="M62" s="42">
        <f t="shared" si="32"/>
        <v>1E-4</v>
      </c>
      <c r="N62" s="46">
        <v>0.01</v>
      </c>
      <c r="O62" s="42">
        <f t="shared" si="33"/>
        <v>0</v>
      </c>
      <c r="P62" s="42">
        <f t="shared" si="34"/>
        <v>0</v>
      </c>
      <c r="Q62" s="46">
        <v>0</v>
      </c>
      <c r="R62" s="42">
        <f t="shared" si="35"/>
        <v>0</v>
      </c>
      <c r="S62" s="42">
        <f t="shared" si="36"/>
        <v>0</v>
      </c>
      <c r="T62" s="46">
        <v>0</v>
      </c>
      <c r="U62" s="55"/>
      <c r="V62" s="42"/>
      <c r="W62" s="46"/>
      <c r="X62" s="46"/>
      <c r="Y62" s="46"/>
      <c r="Z62" s="46"/>
      <c r="AA62" s="46"/>
      <c r="AB62" s="46"/>
      <c r="AC62" s="55" t="s">
        <v>60</v>
      </c>
      <c r="AD62" s="42">
        <v>346</v>
      </c>
      <c r="AE62" s="42">
        <f t="shared" si="38"/>
        <v>6.0680000000000005</v>
      </c>
      <c r="AF62" s="42">
        <f t="shared" si="39"/>
        <v>1E-4</v>
      </c>
      <c r="AG62" s="46">
        <v>0.01</v>
      </c>
      <c r="AH62" s="42">
        <f t="shared" si="40"/>
        <v>212.37999999999997</v>
      </c>
      <c r="AI62" s="42">
        <f t="shared" si="41"/>
        <v>3.4999999999999996E-3</v>
      </c>
      <c r="AJ62" s="46">
        <v>0.35</v>
      </c>
      <c r="AK62" s="42">
        <f t="shared" si="42"/>
        <v>121.36</v>
      </c>
      <c r="AL62" s="42">
        <f t="shared" si="43"/>
        <v>2E-3</v>
      </c>
      <c r="AM62" s="46">
        <v>0.2</v>
      </c>
      <c r="AN62" s="42">
        <f t="shared" si="136"/>
        <v>0</v>
      </c>
      <c r="AO62" s="42">
        <f t="shared" si="136"/>
        <v>0</v>
      </c>
      <c r="AP62" s="46">
        <v>0</v>
      </c>
      <c r="AQ62" s="42">
        <f t="shared" si="44"/>
        <v>0</v>
      </c>
      <c r="AR62" s="42">
        <f t="shared" si="45"/>
        <v>0</v>
      </c>
      <c r="AS62" s="46">
        <v>0</v>
      </c>
      <c r="AT62" s="42">
        <f t="shared" si="46"/>
        <v>0</v>
      </c>
      <c r="AU62" s="42">
        <f t="shared" si="47"/>
        <v>0</v>
      </c>
      <c r="AV62" s="46">
        <v>0</v>
      </c>
      <c r="AW62" s="55"/>
      <c r="AX62" s="42"/>
      <c r="AY62" s="42"/>
      <c r="AZ62" s="42"/>
      <c r="BA62" s="42"/>
      <c r="BB62" s="42"/>
      <c r="BC62" s="42"/>
      <c r="BD62" s="42"/>
      <c r="BE62" s="55" t="s">
        <v>33</v>
      </c>
      <c r="BF62" s="40">
        <v>1253</v>
      </c>
      <c r="BG62" s="42">
        <f t="shared" si="49"/>
        <v>44.894400000000005</v>
      </c>
      <c r="BH62" s="42">
        <f t="shared" si="50"/>
        <v>2.0000000000000001E-4</v>
      </c>
      <c r="BI62" s="40">
        <v>0.02</v>
      </c>
      <c r="BJ62" s="42">
        <f t="shared" si="51"/>
        <v>471.39119999999997</v>
      </c>
      <c r="BK62" s="42">
        <f t="shared" si="52"/>
        <v>2.0999999999999999E-3</v>
      </c>
      <c r="BL62" s="40">
        <v>0.21</v>
      </c>
      <c r="BM62" s="42">
        <f t="shared" si="53"/>
        <v>695.86320000000001</v>
      </c>
      <c r="BN62" s="42">
        <f t="shared" si="54"/>
        <v>3.0999999999999999E-3</v>
      </c>
      <c r="BO62" s="40">
        <v>0.31</v>
      </c>
      <c r="BP62" s="42">
        <f t="shared" si="55"/>
        <v>22.447200000000002</v>
      </c>
      <c r="BQ62" s="42">
        <f t="shared" si="56"/>
        <v>1E-4</v>
      </c>
      <c r="BR62" s="40">
        <v>0.01</v>
      </c>
      <c r="BS62" s="42">
        <f t="shared" si="57"/>
        <v>0</v>
      </c>
      <c r="BT62" s="42">
        <f t="shared" si="58"/>
        <v>0</v>
      </c>
      <c r="BU62" s="40">
        <v>0</v>
      </c>
      <c r="BV62" s="40">
        <f t="shared" si="59"/>
        <v>0</v>
      </c>
      <c r="BW62" s="42">
        <f t="shared" si="60"/>
        <v>0</v>
      </c>
      <c r="BX62" s="40">
        <v>0</v>
      </c>
      <c r="BY62" s="41"/>
      <c r="BZ62" s="42"/>
      <c r="CA62" s="42"/>
      <c r="CB62" s="42"/>
      <c r="CC62" s="42"/>
      <c r="CD62" s="42"/>
      <c r="CE62" s="42"/>
      <c r="CF62" s="42"/>
      <c r="CG62" s="55" t="s">
        <v>33</v>
      </c>
      <c r="CH62" s="40">
        <v>853</v>
      </c>
      <c r="CI62" s="42">
        <f t="shared" si="135"/>
        <v>31.682099999999998</v>
      </c>
      <c r="CJ62" s="42">
        <f t="shared" si="63"/>
        <v>2.9999999999999997E-4</v>
      </c>
      <c r="CK62" s="40">
        <v>0.03</v>
      </c>
      <c r="CL62" s="42">
        <f t="shared" si="64"/>
        <v>285.13890000000004</v>
      </c>
      <c r="CM62" s="42">
        <f t="shared" si="65"/>
        <v>2.7000000000000001E-3</v>
      </c>
      <c r="CN62" s="40">
        <v>0.27</v>
      </c>
      <c r="CO62" s="42">
        <f t="shared" si="66"/>
        <v>517.47429999999997</v>
      </c>
      <c r="CP62" s="42">
        <f t="shared" si="67"/>
        <v>4.8999999999999998E-3</v>
      </c>
      <c r="CQ62" s="40">
        <v>0.49</v>
      </c>
      <c r="CR62" s="40">
        <f t="shared" si="68"/>
        <v>10.560700000000001</v>
      </c>
      <c r="CS62" s="42">
        <f t="shared" si="69"/>
        <v>1E-4</v>
      </c>
      <c r="CT62" s="40">
        <v>0.01</v>
      </c>
      <c r="CU62" s="42">
        <f t="shared" si="70"/>
        <v>10.560700000000001</v>
      </c>
      <c r="CV62" s="42">
        <f t="shared" si="71"/>
        <v>1E-4</v>
      </c>
      <c r="CW62" s="40">
        <v>0.01</v>
      </c>
      <c r="CX62" s="40">
        <f t="shared" si="72"/>
        <v>0</v>
      </c>
      <c r="CY62" s="42">
        <f t="shared" si="73"/>
        <v>0</v>
      </c>
      <c r="CZ62" s="40">
        <v>0</v>
      </c>
      <c r="DA62" s="55"/>
      <c r="DI62" s="55" t="s">
        <v>33</v>
      </c>
      <c r="DJ62" s="40">
        <v>668</v>
      </c>
      <c r="DK62" s="40">
        <f t="shared" si="75"/>
        <v>10.924300000000001</v>
      </c>
      <c r="DL62" s="40">
        <f t="shared" si="76"/>
        <v>1E-4</v>
      </c>
      <c r="DM62" s="40">
        <v>0.01</v>
      </c>
      <c r="DN62" s="40">
        <f t="shared" si="77"/>
        <v>338.6533</v>
      </c>
      <c r="DO62" s="40">
        <f t="shared" si="78"/>
        <v>3.0999999999999999E-3</v>
      </c>
      <c r="DP62" s="40">
        <v>0.31</v>
      </c>
      <c r="DQ62" s="40">
        <f t="shared" si="79"/>
        <v>305.88040000000007</v>
      </c>
      <c r="DR62" s="40">
        <f t="shared" si="80"/>
        <v>2.8000000000000004E-3</v>
      </c>
      <c r="DS62" s="40">
        <v>0.28000000000000003</v>
      </c>
      <c r="DT62" s="40">
        <f t="shared" si="81"/>
        <v>0</v>
      </c>
      <c r="DU62" s="40">
        <f t="shared" si="82"/>
        <v>0</v>
      </c>
      <c r="DV62" s="40">
        <v>0</v>
      </c>
      <c r="DW62" s="40">
        <f t="shared" si="83"/>
        <v>0</v>
      </c>
      <c r="DX62" s="40">
        <f t="shared" si="84"/>
        <v>0</v>
      </c>
      <c r="DY62" s="40">
        <v>0</v>
      </c>
      <c r="DZ62" s="40">
        <f t="shared" si="85"/>
        <v>0</v>
      </c>
      <c r="EA62" s="40">
        <f t="shared" si="86"/>
        <v>0</v>
      </c>
      <c r="EB62" s="40">
        <v>0</v>
      </c>
      <c r="EC62" s="55"/>
      <c r="ED62" s="46"/>
      <c r="EE62" s="46"/>
      <c r="EF62" s="46"/>
      <c r="EG62" s="46"/>
      <c r="EH62" s="46"/>
      <c r="EI62" s="46"/>
      <c r="EJ62" s="46"/>
      <c r="EK62" s="55" t="s">
        <v>33</v>
      </c>
      <c r="EL62" s="42">
        <v>983</v>
      </c>
      <c r="EM62" s="42">
        <f t="shared" si="88"/>
        <v>28.259699999999999</v>
      </c>
      <c r="EN62" s="42">
        <f t="shared" si="89"/>
        <v>2.9999999999999997E-4</v>
      </c>
      <c r="EO62" s="42">
        <v>0.03</v>
      </c>
      <c r="EP62" s="42">
        <f t="shared" si="90"/>
        <v>452.15519999999998</v>
      </c>
      <c r="EQ62" s="42">
        <f t="shared" si="91"/>
        <v>4.7999999999999996E-3</v>
      </c>
      <c r="ER62" s="42">
        <v>0.48</v>
      </c>
      <c r="ES62" s="42">
        <f t="shared" si="92"/>
        <v>489.83479999999997</v>
      </c>
      <c r="ET62" s="42">
        <f t="shared" si="93"/>
        <v>5.1999999999999998E-3</v>
      </c>
      <c r="EU62" s="42">
        <v>0.52</v>
      </c>
      <c r="EV62" s="42">
        <f t="shared" si="94"/>
        <v>18.8398</v>
      </c>
      <c r="EW62" s="42">
        <f t="shared" si="95"/>
        <v>2.0000000000000001E-4</v>
      </c>
      <c r="EX62" s="42">
        <v>0.02</v>
      </c>
      <c r="EY62" s="42">
        <f t="shared" si="96"/>
        <v>0</v>
      </c>
      <c r="EZ62" s="42">
        <f t="shared" si="97"/>
        <v>0</v>
      </c>
      <c r="FA62" s="46">
        <v>0</v>
      </c>
      <c r="FB62" s="42">
        <f t="shared" si="98"/>
        <v>0</v>
      </c>
      <c r="FC62" s="42">
        <f t="shared" si="99"/>
        <v>0</v>
      </c>
      <c r="FD62" s="46">
        <v>0</v>
      </c>
      <c r="FE62" s="55"/>
      <c r="FF62" s="46"/>
      <c r="FG62" s="46"/>
      <c r="FH62" s="46"/>
      <c r="FI62" s="46"/>
      <c r="FJ62" s="46"/>
      <c r="FK62" s="46"/>
      <c r="FL62" s="46"/>
    </row>
    <row r="63" spans="1:168" s="48" customFormat="1" ht="12" customHeight="1" x14ac:dyDescent="0.2">
      <c r="A63" s="57" t="s">
        <v>61</v>
      </c>
      <c r="B63" s="47">
        <v>2427</v>
      </c>
      <c r="C63" s="47">
        <f t="shared" si="132"/>
        <v>265.13099999999997</v>
      </c>
      <c r="D63" s="47">
        <f t="shared" si="122"/>
        <v>1.8E-3</v>
      </c>
      <c r="E63" s="47">
        <v>0.18</v>
      </c>
      <c r="F63" s="47">
        <f t="shared" si="133"/>
        <v>839.58149999999989</v>
      </c>
      <c r="G63" s="47">
        <f t="shared" si="28"/>
        <v>5.6999999999999993E-3</v>
      </c>
      <c r="H63" s="47">
        <v>0.56999999999999995</v>
      </c>
      <c r="I63" s="47">
        <f t="shared" si="134"/>
        <v>1310.9255000000001</v>
      </c>
      <c r="J63" s="47">
        <f t="shared" si="30"/>
        <v>8.8999999999999999E-3</v>
      </c>
      <c r="K63" s="47">
        <v>0.89</v>
      </c>
      <c r="L63" s="47">
        <f t="shared" si="31"/>
        <v>0</v>
      </c>
      <c r="M63" s="47">
        <f t="shared" si="32"/>
        <v>0</v>
      </c>
      <c r="N63" s="47">
        <v>0</v>
      </c>
      <c r="O63" s="47">
        <f t="shared" si="33"/>
        <v>0</v>
      </c>
      <c r="P63" s="47">
        <f t="shared" si="34"/>
        <v>0</v>
      </c>
      <c r="Q63" s="47">
        <v>0</v>
      </c>
      <c r="R63" s="47">
        <f t="shared" si="35"/>
        <v>0</v>
      </c>
      <c r="S63" s="47">
        <f t="shared" si="36"/>
        <v>0</v>
      </c>
      <c r="T63" s="47">
        <v>0</v>
      </c>
      <c r="U63" s="57"/>
      <c r="V63" s="47"/>
      <c r="W63" s="47"/>
      <c r="X63" s="47"/>
      <c r="Y63" s="47"/>
      <c r="Z63" s="47"/>
      <c r="AA63" s="47"/>
      <c r="AB63" s="47"/>
      <c r="AC63" s="57" t="s">
        <v>61</v>
      </c>
      <c r="AD63" s="47">
        <v>375</v>
      </c>
      <c r="AE63" s="47">
        <f t="shared" si="38"/>
        <v>12.136000000000001</v>
      </c>
      <c r="AF63" s="47">
        <f t="shared" si="39"/>
        <v>2.0000000000000001E-4</v>
      </c>
      <c r="AG63" s="47">
        <v>0.02</v>
      </c>
      <c r="AH63" s="47">
        <f t="shared" si="40"/>
        <v>151.70000000000002</v>
      </c>
      <c r="AI63" s="47">
        <f t="shared" si="41"/>
        <v>2.5000000000000001E-3</v>
      </c>
      <c r="AJ63" s="47">
        <v>0.25</v>
      </c>
      <c r="AK63" s="47">
        <f t="shared" si="42"/>
        <v>206.31200000000001</v>
      </c>
      <c r="AL63" s="47">
        <f t="shared" si="43"/>
        <v>3.4000000000000002E-3</v>
      </c>
      <c r="AM63" s="47">
        <v>0.34</v>
      </c>
      <c r="AN63" s="47">
        <f t="shared" si="136"/>
        <v>0</v>
      </c>
      <c r="AO63" s="47">
        <f t="shared" si="136"/>
        <v>0</v>
      </c>
      <c r="AP63" s="47">
        <v>0</v>
      </c>
      <c r="AQ63" s="47">
        <f t="shared" si="44"/>
        <v>0</v>
      </c>
      <c r="AR63" s="47">
        <f t="shared" si="45"/>
        <v>0</v>
      </c>
      <c r="AS63" s="47">
        <v>0</v>
      </c>
      <c r="AT63" s="47">
        <f t="shared" si="46"/>
        <v>0</v>
      </c>
      <c r="AU63" s="47">
        <f t="shared" si="47"/>
        <v>0</v>
      </c>
      <c r="AV63" s="47">
        <v>0</v>
      </c>
      <c r="AW63" s="71"/>
      <c r="AX63" s="47"/>
      <c r="AY63" s="47"/>
      <c r="AZ63" s="47"/>
      <c r="BA63" s="47"/>
      <c r="BB63" s="47"/>
      <c r="BC63" s="47"/>
      <c r="BD63" s="47"/>
      <c r="BE63" s="57" t="s">
        <v>34</v>
      </c>
      <c r="BF63" s="48">
        <v>1525</v>
      </c>
      <c r="BG63" s="47">
        <f t="shared" si="49"/>
        <v>67.3416</v>
      </c>
      <c r="BH63" s="47">
        <f t="shared" si="50"/>
        <v>2.9999999999999997E-4</v>
      </c>
      <c r="BI63" s="48">
        <v>0.03</v>
      </c>
      <c r="BJ63" s="47">
        <f t="shared" si="51"/>
        <v>404.0496</v>
      </c>
      <c r="BK63" s="47">
        <f t="shared" si="52"/>
        <v>1.8E-3</v>
      </c>
      <c r="BL63" s="48">
        <v>0.18</v>
      </c>
      <c r="BM63" s="47">
        <f t="shared" si="53"/>
        <v>1010.1240000000001</v>
      </c>
      <c r="BN63" s="47">
        <f t="shared" si="54"/>
        <v>4.5000000000000005E-3</v>
      </c>
      <c r="BO63" s="48">
        <v>0.45</v>
      </c>
      <c r="BP63" s="48">
        <f t="shared" si="55"/>
        <v>0</v>
      </c>
      <c r="BQ63" s="47">
        <f t="shared" si="56"/>
        <v>0</v>
      </c>
      <c r="BR63" s="48">
        <v>0</v>
      </c>
      <c r="BS63" s="47">
        <f t="shared" si="57"/>
        <v>0</v>
      </c>
      <c r="BT63" s="47">
        <f t="shared" si="58"/>
        <v>0</v>
      </c>
      <c r="BU63" s="48">
        <v>0</v>
      </c>
      <c r="BV63" s="48">
        <f t="shared" si="59"/>
        <v>0</v>
      </c>
      <c r="BW63" s="47">
        <f t="shared" si="60"/>
        <v>0</v>
      </c>
      <c r="BX63" s="48">
        <v>0</v>
      </c>
      <c r="BY63" s="57"/>
      <c r="BZ63" s="47"/>
      <c r="CA63" s="47"/>
      <c r="CB63" s="47"/>
      <c r="CC63" s="47"/>
      <c r="CD63" s="47"/>
      <c r="CE63" s="47"/>
      <c r="CF63" s="47"/>
      <c r="CG63" s="57" t="s">
        <v>34</v>
      </c>
      <c r="CH63" s="48">
        <f>461+212+121</f>
        <v>794</v>
      </c>
      <c r="CI63" s="47">
        <f t="shared" si="135"/>
        <v>31.682099999999998</v>
      </c>
      <c r="CJ63" s="47">
        <f t="shared" si="63"/>
        <v>2.9999999999999997E-4</v>
      </c>
      <c r="CK63" s="48">
        <v>0.03</v>
      </c>
      <c r="CL63" s="47">
        <f t="shared" si="64"/>
        <v>211.214</v>
      </c>
      <c r="CM63" s="47">
        <f t="shared" si="65"/>
        <v>2E-3</v>
      </c>
      <c r="CN63" s="48">
        <v>0.2</v>
      </c>
      <c r="CO63" s="47">
        <f t="shared" si="66"/>
        <v>528.03499999999997</v>
      </c>
      <c r="CP63" s="47">
        <f t="shared" si="67"/>
        <v>5.0000000000000001E-3</v>
      </c>
      <c r="CQ63" s="48">
        <v>0.5</v>
      </c>
      <c r="CR63" s="48">
        <f t="shared" si="68"/>
        <v>10.560700000000001</v>
      </c>
      <c r="CS63" s="47">
        <f t="shared" si="69"/>
        <v>1E-4</v>
      </c>
      <c r="CT63" s="48">
        <v>0.01</v>
      </c>
      <c r="CU63" s="47">
        <f t="shared" si="70"/>
        <v>0</v>
      </c>
      <c r="CV63" s="47">
        <f t="shared" si="71"/>
        <v>0</v>
      </c>
      <c r="CW63" s="48">
        <v>0</v>
      </c>
      <c r="CX63" s="48">
        <f t="shared" si="72"/>
        <v>0</v>
      </c>
      <c r="CY63" s="47">
        <f t="shared" si="73"/>
        <v>0</v>
      </c>
      <c r="CZ63" s="48">
        <v>0</v>
      </c>
      <c r="DA63" s="57"/>
      <c r="DB63" s="47"/>
      <c r="DC63" s="47"/>
      <c r="DD63" s="47"/>
      <c r="DE63" s="47"/>
      <c r="DF63" s="47"/>
      <c r="DG63" s="47"/>
      <c r="DH63" s="47"/>
      <c r="DI63" s="57" t="s">
        <v>34</v>
      </c>
      <c r="DJ63" s="48">
        <v>667</v>
      </c>
      <c r="DK63" s="48">
        <f t="shared" si="75"/>
        <v>10.924300000000001</v>
      </c>
      <c r="DL63" s="48">
        <f t="shared" si="76"/>
        <v>1E-4</v>
      </c>
      <c r="DM63" s="48">
        <v>0.01</v>
      </c>
      <c r="DN63" s="48">
        <f t="shared" si="77"/>
        <v>196.63739999999999</v>
      </c>
      <c r="DO63" s="48">
        <f t="shared" si="78"/>
        <v>1.8E-3</v>
      </c>
      <c r="DP63" s="48">
        <v>0.18</v>
      </c>
      <c r="DQ63" s="48">
        <f t="shared" si="79"/>
        <v>436.97200000000004</v>
      </c>
      <c r="DR63" s="48">
        <f t="shared" si="80"/>
        <v>4.0000000000000001E-3</v>
      </c>
      <c r="DS63" s="48">
        <v>0.4</v>
      </c>
      <c r="DT63" s="48">
        <f t="shared" si="81"/>
        <v>0</v>
      </c>
      <c r="DU63" s="48">
        <f t="shared" si="82"/>
        <v>0</v>
      </c>
      <c r="DV63" s="48">
        <v>0</v>
      </c>
      <c r="DW63" s="48">
        <f t="shared" si="83"/>
        <v>0</v>
      </c>
      <c r="DX63" s="48">
        <f t="shared" si="84"/>
        <v>0</v>
      </c>
      <c r="DY63" s="48">
        <v>0</v>
      </c>
      <c r="DZ63" s="48">
        <f t="shared" si="85"/>
        <v>0</v>
      </c>
      <c r="EA63" s="48">
        <f t="shared" si="86"/>
        <v>0</v>
      </c>
      <c r="EB63" s="48">
        <v>0</v>
      </c>
      <c r="EC63" s="57"/>
      <c r="ED63" s="47"/>
      <c r="EE63" s="47"/>
      <c r="EF63" s="47"/>
      <c r="EG63" s="47"/>
      <c r="EH63" s="47"/>
      <c r="EI63" s="47"/>
      <c r="EJ63" s="47"/>
      <c r="EK63" s="57" t="s">
        <v>34</v>
      </c>
      <c r="EL63" s="47">
        <f>687+402+322</f>
        <v>1411</v>
      </c>
      <c r="EM63" s="47">
        <f t="shared" si="88"/>
        <v>47.099499999999999</v>
      </c>
      <c r="EN63" s="47">
        <f t="shared" si="89"/>
        <v>5.0000000000000001E-4</v>
      </c>
      <c r="EO63" s="47">
        <v>0.05</v>
      </c>
      <c r="EP63" s="47">
        <f t="shared" si="90"/>
        <v>442.73529999999994</v>
      </c>
      <c r="EQ63" s="47">
        <f t="shared" si="91"/>
        <v>4.6999999999999993E-3</v>
      </c>
      <c r="ER63" s="47">
        <v>0.47</v>
      </c>
      <c r="ES63" s="47">
        <f t="shared" si="92"/>
        <v>904.31039999999996</v>
      </c>
      <c r="ET63" s="47">
        <f t="shared" si="93"/>
        <v>9.5999999999999992E-3</v>
      </c>
      <c r="EU63" s="47">
        <v>0.96</v>
      </c>
      <c r="EV63" s="47">
        <f t="shared" si="94"/>
        <v>9.4199000000000002</v>
      </c>
      <c r="EW63" s="47">
        <f t="shared" si="95"/>
        <v>1E-4</v>
      </c>
      <c r="EX63" s="47">
        <v>0.01</v>
      </c>
      <c r="EY63" s="47">
        <f t="shared" si="96"/>
        <v>0</v>
      </c>
      <c r="EZ63" s="47">
        <f t="shared" si="97"/>
        <v>0</v>
      </c>
      <c r="FA63" s="47">
        <v>0</v>
      </c>
      <c r="FB63" s="47">
        <f t="shared" si="98"/>
        <v>0</v>
      </c>
      <c r="FC63" s="47">
        <f t="shared" si="99"/>
        <v>0</v>
      </c>
      <c r="FD63" s="47">
        <v>0</v>
      </c>
      <c r="FE63" s="57"/>
      <c r="FF63" s="47"/>
      <c r="FG63" s="47"/>
      <c r="FH63" s="47"/>
      <c r="FI63" s="47"/>
      <c r="FJ63" s="47"/>
      <c r="FK63" s="47"/>
      <c r="FL63" s="47"/>
    </row>
    <row r="64" spans="1:168" ht="12" customHeight="1" x14ac:dyDescent="0.2">
      <c r="A64" s="12" t="s">
        <v>82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 t="s">
        <v>82</v>
      </c>
      <c r="BE64" s="12" t="s">
        <v>77</v>
      </c>
      <c r="BY64" s="45"/>
      <c r="CG64" s="12" t="s">
        <v>77</v>
      </c>
      <c r="CU64" s="42"/>
      <c r="DI64" s="12" t="s">
        <v>77</v>
      </c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45"/>
      <c r="ED64" s="12"/>
      <c r="EE64" s="12"/>
      <c r="EF64" s="12"/>
      <c r="EG64" s="12"/>
      <c r="EH64" s="12"/>
      <c r="EI64" s="12"/>
      <c r="EJ64" s="12"/>
      <c r="EK64" s="12" t="s">
        <v>77</v>
      </c>
      <c r="FB64" s="42"/>
    </row>
    <row r="65" spans="1:99" ht="12" customHeight="1" x14ac:dyDescent="0.2">
      <c r="A65" s="84" t="s">
        <v>83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CU65" s="42"/>
    </row>
    <row r="66" spans="1:99" ht="12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99" ht="12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99" ht="12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99" ht="12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99" ht="12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99" ht="12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99" ht="12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99" ht="12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99" ht="12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99" ht="12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99" ht="12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99" ht="12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1:99" ht="12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1:99" ht="12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99" ht="12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168" ht="12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1:168" s="12" customFormat="1" ht="12" customHeight="1" x14ac:dyDescent="0.2"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</row>
    <row r="83" spans="1:168" s="12" customFormat="1" ht="12" customHeight="1" x14ac:dyDescent="0.2"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</row>
    <row r="84" spans="1:168" s="12" customFormat="1" ht="12" customHeight="1" x14ac:dyDescent="0.2"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</row>
    <row r="85" spans="1:168" s="12" customFormat="1" ht="12" customHeight="1" x14ac:dyDescent="0.2"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</row>
    <row r="86" spans="1:168" s="12" customFormat="1" ht="12" customHeight="1" x14ac:dyDescent="0.2"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</row>
    <row r="87" spans="1:168" s="12" customFormat="1" ht="12" customHeight="1" x14ac:dyDescent="0.2"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</row>
    <row r="88" spans="1:168" s="12" customFormat="1" ht="12" customHeight="1" x14ac:dyDescent="0.2"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</row>
    <row r="89" spans="1:168" s="12" customFormat="1" ht="12" customHeight="1" x14ac:dyDescent="0.2"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</row>
    <row r="90" spans="1:168" s="12" customFormat="1" ht="12" customHeight="1" x14ac:dyDescent="0.2"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</row>
    <row r="91" spans="1:168" s="12" customFormat="1" ht="12" customHeight="1" x14ac:dyDescent="0.2"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</row>
    <row r="92" spans="1:168" s="12" customFormat="1" ht="12" customHeight="1" x14ac:dyDescent="0.2"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</row>
    <row r="93" spans="1:168" s="12" customFormat="1" ht="12" customHeight="1" x14ac:dyDescent="0.2"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</row>
    <row r="94" spans="1:168" s="12" customFormat="1" ht="12" customHeight="1" x14ac:dyDescent="0.2"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</row>
    <row r="95" spans="1:168" s="12" customFormat="1" ht="12" customHeight="1" x14ac:dyDescent="0.2"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</row>
    <row r="96" spans="1:168" s="12" customFormat="1" ht="12" customHeight="1" x14ac:dyDescent="0.2"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</row>
    <row r="97" s="12" customFormat="1" ht="12" customHeight="1" x14ac:dyDescent="0.2"/>
    <row r="98" s="12" customFormat="1" ht="12" customHeight="1" x14ac:dyDescent="0.2"/>
    <row r="99" s="12" customFormat="1" ht="12" customHeight="1" x14ac:dyDescent="0.2"/>
    <row r="100" s="12" customFormat="1" ht="12" customHeight="1" x14ac:dyDescent="0.2"/>
    <row r="101" s="12" customFormat="1" ht="12" customHeight="1" x14ac:dyDescent="0.2"/>
    <row r="102" s="12" customFormat="1" ht="12" customHeight="1" x14ac:dyDescent="0.2"/>
    <row r="103" s="12" customFormat="1" ht="12" customHeight="1" x14ac:dyDescent="0.2"/>
    <row r="104" s="12" customFormat="1" ht="12" customHeight="1" x14ac:dyDescent="0.2"/>
    <row r="105" s="12" customFormat="1" ht="12" customHeight="1" x14ac:dyDescent="0.2"/>
    <row r="106" s="12" customFormat="1" ht="12" customHeight="1" x14ac:dyDescent="0.2"/>
    <row r="107" s="12" customFormat="1" ht="12" customHeight="1" x14ac:dyDescent="0.2"/>
    <row r="108" s="12" customFormat="1" ht="12" customHeight="1" x14ac:dyDescent="0.2"/>
    <row r="109" s="12" customFormat="1" ht="12" customHeight="1" x14ac:dyDescent="0.2"/>
    <row r="110" s="12" customFormat="1" ht="12" customHeight="1" x14ac:dyDescent="0.2"/>
    <row r="111" s="12" customFormat="1" ht="12" customHeight="1" x14ac:dyDescent="0.2"/>
    <row r="112" s="12" customFormat="1" ht="12" customHeight="1" x14ac:dyDescent="0.2"/>
    <row r="113" s="12" customFormat="1" ht="12" customHeight="1" x14ac:dyDescent="0.2"/>
    <row r="114" s="12" customFormat="1" ht="12" customHeight="1" x14ac:dyDescent="0.2"/>
    <row r="115" s="12" customFormat="1" ht="12" customHeight="1" x14ac:dyDescent="0.2"/>
    <row r="116" s="12" customFormat="1" ht="12" customHeight="1" x14ac:dyDescent="0.2"/>
    <row r="117" s="12" customFormat="1" ht="12" customHeight="1" x14ac:dyDescent="0.2"/>
    <row r="118" s="12" customFormat="1" ht="12" customHeight="1" x14ac:dyDescent="0.2"/>
    <row r="119" s="12" customFormat="1" ht="12" customHeight="1" x14ac:dyDescent="0.2"/>
    <row r="120" s="12" customFormat="1" ht="12" customHeight="1" x14ac:dyDescent="0.2"/>
    <row r="121" s="12" customFormat="1" ht="12" customHeight="1" x14ac:dyDescent="0.2"/>
    <row r="122" s="12" customFormat="1" ht="12" customHeight="1" x14ac:dyDescent="0.2"/>
    <row r="123" s="12" customFormat="1" ht="12" customHeight="1" x14ac:dyDescent="0.2"/>
    <row r="124" s="12" customFormat="1" ht="12" customHeight="1" x14ac:dyDescent="0.2"/>
    <row r="125" s="12" customFormat="1" ht="12" customHeight="1" x14ac:dyDescent="0.2"/>
    <row r="126" s="12" customFormat="1" ht="12" customHeight="1" x14ac:dyDescent="0.2"/>
    <row r="127" s="12" customFormat="1" ht="12" customHeight="1" x14ac:dyDescent="0.2"/>
    <row r="128" s="12" customFormat="1" ht="12" customHeight="1" x14ac:dyDescent="0.2"/>
    <row r="129" s="12" customFormat="1" ht="12" customHeight="1" x14ac:dyDescent="0.2"/>
    <row r="130" s="12" customFormat="1" ht="12" customHeight="1" x14ac:dyDescent="0.2"/>
    <row r="131" s="12" customFormat="1" ht="12" customHeight="1" x14ac:dyDescent="0.2"/>
    <row r="132" s="12" customFormat="1" ht="12" customHeight="1" x14ac:dyDescent="0.2"/>
    <row r="133" s="12" customFormat="1" ht="12" customHeight="1" x14ac:dyDescent="0.2"/>
    <row r="134" s="12" customFormat="1" ht="12" customHeight="1" x14ac:dyDescent="0.2"/>
    <row r="135" s="12" customFormat="1" ht="12" customHeight="1" x14ac:dyDescent="0.2"/>
    <row r="136" s="12" customFormat="1" ht="12" customHeight="1" x14ac:dyDescent="0.2"/>
    <row r="137" s="12" customFormat="1" ht="12" customHeight="1" x14ac:dyDescent="0.2"/>
    <row r="138" s="12" customFormat="1" ht="12" customHeight="1" x14ac:dyDescent="0.2"/>
    <row r="139" s="12" customFormat="1" ht="12" customHeight="1" x14ac:dyDescent="0.2"/>
    <row r="140" s="12" customFormat="1" ht="12" customHeight="1" x14ac:dyDescent="0.2"/>
    <row r="141" s="12" customFormat="1" ht="12" customHeight="1" x14ac:dyDescent="0.2"/>
    <row r="142" s="12" customFormat="1" ht="12" customHeight="1" x14ac:dyDescent="0.2"/>
    <row r="143" s="12" customFormat="1" ht="12" customHeight="1" x14ac:dyDescent="0.2"/>
    <row r="144" s="12" customFormat="1" ht="12" customHeight="1" x14ac:dyDescent="0.2"/>
    <row r="145" s="12" customFormat="1" ht="12" customHeight="1" x14ac:dyDescent="0.2"/>
    <row r="146" s="12" customFormat="1" ht="12" customHeight="1" x14ac:dyDescent="0.2"/>
    <row r="147" s="12" customFormat="1" ht="12" customHeight="1" x14ac:dyDescent="0.2"/>
    <row r="148" s="12" customFormat="1" ht="12" customHeight="1" x14ac:dyDescent="0.2"/>
    <row r="149" s="12" customFormat="1" ht="12" customHeight="1" x14ac:dyDescent="0.2"/>
    <row r="150" s="12" customFormat="1" ht="12" customHeight="1" x14ac:dyDescent="0.2"/>
    <row r="151" s="12" customFormat="1" ht="12" customHeight="1" x14ac:dyDescent="0.2"/>
    <row r="152" s="12" customFormat="1" ht="12" customHeight="1" x14ac:dyDescent="0.2"/>
    <row r="153" s="12" customFormat="1" ht="12" customHeight="1" x14ac:dyDescent="0.2"/>
    <row r="154" s="12" customFormat="1" ht="12" customHeight="1" x14ac:dyDescent="0.2"/>
    <row r="155" s="12" customFormat="1" ht="12" customHeight="1" x14ac:dyDescent="0.2"/>
  </sheetData>
  <mergeCells count="12">
    <mergeCell ref="ED6:EJ6"/>
    <mergeCell ref="EL6:FB6"/>
    <mergeCell ref="FF6:FL6"/>
    <mergeCell ref="BF6:BV6"/>
    <mergeCell ref="BZ6:CF6"/>
    <mergeCell ref="CH6:CX6"/>
    <mergeCell ref="DB6:DH6"/>
    <mergeCell ref="B6:R6"/>
    <mergeCell ref="V6:AB6"/>
    <mergeCell ref="AD6:AT6"/>
    <mergeCell ref="AX6:BD6"/>
    <mergeCell ref="DJ6:DZ6"/>
  </mergeCells>
  <phoneticPr fontId="0" type="noConversion"/>
  <printOptions horizontalCentered="1"/>
  <pageMargins left="0.75" right="0.75" top="0.75" bottom="0.5" header="0" footer="0"/>
  <pageSetup paperSize="9" pageOrder="overThenDown" orientation="portrait" r:id="rId1"/>
  <headerFooter alignWithMargins="0">
    <oddFooter xml:space="preserve">&amp;C1-&amp;P+22
</oddFooter>
  </headerFooter>
  <colBreaks count="1" manualBreakCount="1">
    <brk id="160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T1.4Bpp1-25 Apayao</vt:lpstr>
      <vt:lpstr>Table1.4Bpage1-26to28</vt:lpstr>
      <vt:lpstr>Table1.4Bpage1-29to31</vt:lpstr>
      <vt:lpstr>Table1.4Bpage1-32to34</vt:lpstr>
      <vt:lpstr>Table1.4Bpage1-35to37</vt:lpstr>
      <vt:lpstr>Table1.4Bpage1-22to37</vt:lpstr>
      <vt:lpstr>Table1.4Bpage1-22to37final</vt:lpstr>
      <vt:lpstr>'T1.4Bpp1-25 Apayao'!Print_Area</vt:lpstr>
      <vt:lpstr>'Table1.4Bpage1-22to37'!Print_Area</vt:lpstr>
      <vt:lpstr>'Table1.4Bpage1-22to37final'!Print_Area</vt:lpstr>
      <vt:lpstr>'Table1.4Bpage1-26to28'!Print_Area</vt:lpstr>
      <vt:lpstr>'Table1.4Bpage1-29to31'!Print_Area</vt:lpstr>
      <vt:lpstr>'Table1.4Bpage1-32to34'!Print_Area</vt:lpstr>
      <vt:lpstr>'Table1.4Bpage1-35to37'!Print_Area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1998-12-31T19:27:59Z</cp:lastPrinted>
  <dcterms:created xsi:type="dcterms:W3CDTF">1999-07-09T10:03:33Z</dcterms:created>
  <dcterms:modified xsi:type="dcterms:W3CDTF">2015-01-29T02:34:06Z</dcterms:modified>
</cp:coreProperties>
</file>