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9690" windowHeight="6195" tabRatio="629"/>
  </bookViews>
  <sheets>
    <sheet name="Table1.17B" sheetId="1" r:id="rId1"/>
  </sheets>
  <definedNames>
    <definedName name="_xlnm.Print_Area" localSheetId="0">Table1.17B!$A$1:$L$65</definedName>
  </definedNames>
  <calcPr calcId="144525" iterate="1" iterateCount="5"/>
</workbook>
</file>

<file path=xl/calcChain.xml><?xml version="1.0" encoding="utf-8"?>
<calcChain xmlns="http://schemas.openxmlformats.org/spreadsheetml/2006/main">
  <c r="C11" i="1" l="1"/>
  <c r="K14" i="1"/>
  <c r="K15" i="1"/>
  <c r="L15" i="1"/>
  <c r="J16" i="1"/>
  <c r="F17" i="1"/>
  <c r="J17" i="1"/>
  <c r="K17" i="1"/>
  <c r="L17" i="1"/>
  <c r="J18" i="1"/>
  <c r="K18" i="1"/>
  <c r="D20" i="1"/>
  <c r="E20" i="1"/>
  <c r="F20" i="1"/>
  <c r="I20" i="1"/>
  <c r="J20" i="1"/>
  <c r="K20" i="1"/>
  <c r="L20" i="1"/>
  <c r="C21" i="1"/>
  <c r="C22" i="1"/>
  <c r="C23" i="1"/>
  <c r="C24" i="1"/>
  <c r="C25" i="1"/>
  <c r="D27" i="1"/>
  <c r="E27" i="1"/>
  <c r="F27" i="1"/>
  <c r="I27" i="1"/>
  <c r="J27" i="1"/>
  <c r="K27" i="1"/>
  <c r="L27" i="1"/>
  <c r="C28" i="1"/>
  <c r="C29" i="1"/>
  <c r="C30" i="1"/>
  <c r="C31" i="1"/>
  <c r="C32" i="1"/>
  <c r="D34" i="1"/>
  <c r="E34" i="1"/>
  <c r="F34" i="1"/>
  <c r="I34" i="1"/>
  <c r="J34" i="1"/>
  <c r="K34" i="1"/>
  <c r="L34" i="1"/>
  <c r="C35" i="1"/>
  <c r="C36" i="1"/>
  <c r="C37" i="1"/>
  <c r="C38" i="1"/>
  <c r="C39" i="1"/>
  <c r="D41" i="1"/>
  <c r="E41" i="1"/>
  <c r="F41" i="1"/>
  <c r="I41" i="1"/>
  <c r="J41" i="1"/>
  <c r="K41" i="1"/>
  <c r="L41" i="1"/>
  <c r="C42" i="1"/>
  <c r="C43" i="1"/>
  <c r="C44" i="1"/>
  <c r="C45" i="1"/>
  <c r="C46" i="1"/>
  <c r="D49" i="1"/>
  <c r="E49" i="1"/>
  <c r="E14" i="1" s="1"/>
  <c r="F49" i="1"/>
  <c r="I49" i="1"/>
  <c r="I14" i="1" s="1"/>
  <c r="J49" i="1"/>
  <c r="J14" i="1" s="1"/>
  <c r="L49" i="1"/>
  <c r="L14" i="1" s="1"/>
  <c r="D50" i="1"/>
  <c r="D15" i="1" s="1"/>
  <c r="E50" i="1"/>
  <c r="E15" i="1" s="1"/>
  <c r="F50" i="1"/>
  <c r="F15" i="1" s="1"/>
  <c r="I50" i="1"/>
  <c r="I15" i="1" s="1"/>
  <c r="J50" i="1"/>
  <c r="J15" i="1" s="1"/>
  <c r="D51" i="1"/>
  <c r="D16" i="1" s="1"/>
  <c r="E51" i="1"/>
  <c r="E16" i="1" s="1"/>
  <c r="F51" i="1"/>
  <c r="F16" i="1" s="1"/>
  <c r="I51" i="1"/>
  <c r="I16" i="1" s="1"/>
  <c r="K51" i="1"/>
  <c r="K16" i="1" s="1"/>
  <c r="L51" i="1"/>
  <c r="D52" i="1"/>
  <c r="E52" i="1"/>
  <c r="E17" i="1" s="1"/>
  <c r="I52" i="1"/>
  <c r="I17" i="1" s="1"/>
  <c r="D53" i="1"/>
  <c r="C53" i="1" s="1"/>
  <c r="E53" i="1"/>
  <c r="E18" i="1" s="1"/>
  <c r="F53" i="1"/>
  <c r="F18" i="1" s="1"/>
  <c r="I53" i="1"/>
  <c r="I18" i="1" s="1"/>
  <c r="L53" i="1"/>
  <c r="L18" i="1" s="1"/>
  <c r="D55" i="1"/>
  <c r="E55" i="1"/>
  <c r="F55" i="1"/>
  <c r="I55" i="1"/>
  <c r="J55" i="1"/>
  <c r="K55" i="1"/>
  <c r="L55" i="1"/>
  <c r="C56" i="1"/>
  <c r="C57" i="1"/>
  <c r="C58" i="1"/>
  <c r="C59" i="1"/>
  <c r="C60" i="1"/>
  <c r="C41" i="1" l="1"/>
  <c r="C27" i="1"/>
  <c r="C49" i="1"/>
  <c r="C34" i="1"/>
  <c r="C20" i="1"/>
  <c r="L48" i="1"/>
  <c r="C55" i="1"/>
  <c r="C52" i="1"/>
  <c r="C50" i="1"/>
  <c r="F48" i="1"/>
  <c r="C15" i="1"/>
  <c r="I13" i="1"/>
  <c r="E13" i="1"/>
  <c r="J13" i="1"/>
  <c r="K13" i="1"/>
  <c r="J48" i="1"/>
  <c r="D18" i="1"/>
  <c r="C18" i="1" s="1"/>
  <c r="D17" i="1"/>
  <c r="C17" i="1" s="1"/>
  <c r="L16" i="1"/>
  <c r="L13" i="1" s="1"/>
  <c r="F14" i="1"/>
  <c r="F13" i="1" s="1"/>
  <c r="D14" i="1"/>
  <c r="C51" i="1"/>
  <c r="D48" i="1"/>
  <c r="K48" i="1"/>
  <c r="I48" i="1"/>
  <c r="E48" i="1"/>
  <c r="C14" i="1" l="1"/>
  <c r="D13" i="1"/>
  <c r="C13" i="1" s="1"/>
  <c r="C48" i="1"/>
  <c r="C16" i="1"/>
</calcChain>
</file>

<file path=xl/sharedStrings.xml><?xml version="1.0" encoding="utf-8"?>
<sst xmlns="http://schemas.openxmlformats.org/spreadsheetml/2006/main" count="124" uniqueCount="46">
  <si>
    <t>Table 1.17B</t>
  </si>
  <si>
    <t>Table 1.17B Continued</t>
  </si>
  <si>
    <t xml:space="preserve">NO. OF HOUSEHOLDS IN OCCUPIED HOUSING UNITS BY TYPE OF </t>
  </si>
  <si>
    <t>OCCUPANCY, BUILDING TYPE AND PROVINCE/CITY</t>
  </si>
  <si>
    <t>Multi-Unit</t>
  </si>
  <si>
    <t>Commercial/</t>
  </si>
  <si>
    <t>Institutional</t>
  </si>
  <si>
    <t>Area</t>
  </si>
  <si>
    <t>Total No. of</t>
  </si>
  <si>
    <t>Single House</t>
  </si>
  <si>
    <t>Duplex</t>
  </si>
  <si>
    <t>Residential</t>
  </si>
  <si>
    <t>Industrial/</t>
  </si>
  <si>
    <t>(Hospital,</t>
  </si>
  <si>
    <t>Natural</t>
  </si>
  <si>
    <t xml:space="preserve">Not </t>
  </si>
  <si>
    <t>Type of Occupancy</t>
  </si>
  <si>
    <t>Households</t>
  </si>
  <si>
    <t>(3 Units</t>
  </si>
  <si>
    <t>Agricultural</t>
  </si>
  <si>
    <t>Shelter/</t>
  </si>
  <si>
    <t>Reported</t>
  </si>
  <si>
    <t>Houses</t>
  </si>
  <si>
    <t>Boat</t>
  </si>
  <si>
    <t>PHILIPPINES</t>
  </si>
  <si>
    <t>CAR</t>
  </si>
  <si>
    <t>Owned/Being Amortized</t>
  </si>
  <si>
    <t>Rented</t>
  </si>
  <si>
    <t>Being Occupied for Free 1/</t>
  </si>
  <si>
    <t>Being Occupied for Free 2/</t>
  </si>
  <si>
    <t>Abra</t>
  </si>
  <si>
    <t>Baguio City</t>
  </si>
  <si>
    <t>Ifugao</t>
  </si>
  <si>
    <t>Kalinga-Apayao</t>
  </si>
  <si>
    <t>Mountain Province</t>
  </si>
  <si>
    <t>Note:  Figures are estimates based on 20% sample</t>
  </si>
  <si>
    <t>or more)</t>
  </si>
  <si>
    <t>Other H.U.</t>
  </si>
  <si>
    <t>Convent, etc.)</t>
  </si>
  <si>
    <t>1/ - With consent of owner.</t>
  </si>
  <si>
    <t>2/ - Without consent of owner.</t>
  </si>
  <si>
    <t>Benguet 3/</t>
  </si>
  <si>
    <t>Not Reported</t>
  </si>
  <si>
    <t>3/ - Excluding Baguio City.</t>
  </si>
  <si>
    <t>Census Year 2000</t>
  </si>
  <si>
    <t>Source:  Philippine Statistics Authority - National Statistics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</si>
</sst>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0.00_)"/>
    <numFmt numFmtId="165" formatCode="#,##0\ \ "/>
  </numFmts>
  <fonts count="7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45">
    <xf numFmtId="164" fontId="0" fillId="0" borderId="0" xfId="0"/>
    <xf numFmtId="164" fontId="1" fillId="0" borderId="0" xfId="0" applyFont="1"/>
    <xf numFmtId="164" fontId="2" fillId="0" borderId="0" xfId="0" applyFont="1"/>
    <xf numFmtId="165" fontId="1" fillId="0" borderId="0" xfId="0" applyNumberFormat="1" applyFont="1"/>
    <xf numFmtId="165" fontId="2" fillId="0" borderId="0" xfId="0" applyNumberFormat="1" applyFont="1"/>
    <xf numFmtId="164" fontId="3" fillId="0" borderId="0" xfId="0" applyFont="1"/>
    <xf numFmtId="165" fontId="3" fillId="0" borderId="0" xfId="0" applyNumberFormat="1" applyFont="1"/>
    <xf numFmtId="164" fontId="1" fillId="0" borderId="0" xfId="0" applyFont="1" applyAlignment="1"/>
    <xf numFmtId="165" fontId="1" fillId="0" borderId="0" xfId="0" applyNumberFormat="1" applyFont="1" applyAlignment="1"/>
    <xf numFmtId="164" fontId="2" fillId="0" borderId="0" xfId="0" applyFont="1" applyBorder="1"/>
    <xf numFmtId="165" fontId="2" fillId="0" borderId="1" xfId="0" applyNumberFormat="1" applyFont="1" applyBorder="1"/>
    <xf numFmtId="164" fontId="4" fillId="0" borderId="2" xfId="0" applyFont="1" applyFill="1" applyBorder="1" applyAlignment="1">
      <alignment horizontal="centerContinuous"/>
    </xf>
    <xf numFmtId="164" fontId="4" fillId="0" borderId="3" xfId="0" applyFont="1" applyFill="1" applyBorder="1" applyAlignment="1">
      <alignment horizontal="centerContinuous"/>
    </xf>
    <xf numFmtId="165" fontId="2" fillId="0" borderId="4" xfId="0" applyNumberFormat="1" applyFont="1" applyBorder="1"/>
    <xf numFmtId="165" fontId="4" fillId="0" borderId="4" xfId="0" applyNumberFormat="1" applyFont="1" applyFill="1" applyBorder="1"/>
    <xf numFmtId="165" fontId="4" fillId="0" borderId="4" xfId="0" applyNumberFormat="1" applyFont="1" applyFill="1" applyBorder="1" applyAlignment="1">
      <alignment horizontal="center"/>
    </xf>
    <xf numFmtId="165" fontId="4" fillId="0" borderId="3" xfId="0" applyNumberFormat="1" applyFont="1" applyFill="1" applyBorder="1" applyAlignment="1">
      <alignment horizontal="center"/>
    </xf>
    <xf numFmtId="164" fontId="4" fillId="0" borderId="5" xfId="0" applyFont="1" applyFill="1" applyBorder="1" applyAlignment="1">
      <alignment horizontal="centerContinuous"/>
    </xf>
    <xf numFmtId="164" fontId="4" fillId="0" borderId="0" xfId="0" applyFont="1" applyFill="1" applyBorder="1" applyAlignment="1">
      <alignment horizontal="centerContinuous"/>
    </xf>
    <xf numFmtId="165" fontId="4" fillId="0" borderId="6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4" fontId="4" fillId="0" borderId="7" xfId="0" applyFont="1" applyFill="1" applyBorder="1" applyAlignment="1">
      <alignment horizontal="centerContinuous"/>
    </xf>
    <xf numFmtId="164" fontId="4" fillId="0" borderId="1" xfId="0" applyFont="1" applyFill="1" applyBorder="1" applyAlignment="1">
      <alignment horizontal="centerContinuous"/>
    </xf>
    <xf numFmtId="165" fontId="4" fillId="0" borderId="8" xfId="0" applyNumberFormat="1" applyFont="1" applyFill="1" applyBorder="1"/>
    <xf numFmtId="165" fontId="4" fillId="0" borderId="1" xfId="0" applyNumberFormat="1" applyFont="1" applyFill="1" applyBorder="1"/>
    <xf numFmtId="165" fontId="4" fillId="0" borderId="8" xfId="0" applyNumberFormat="1" applyFont="1" applyFill="1" applyBorder="1" applyAlignment="1">
      <alignment horizontal="center"/>
    </xf>
    <xf numFmtId="165" fontId="2" fillId="0" borderId="0" xfId="0" applyNumberFormat="1" applyFont="1" applyBorder="1"/>
    <xf numFmtId="164" fontId="4" fillId="0" borderId="9" xfId="0" applyFont="1" applyBorder="1"/>
    <xf numFmtId="164" fontId="4" fillId="0" borderId="10" xfId="0" applyFont="1" applyBorder="1"/>
    <xf numFmtId="41" fontId="4" fillId="0" borderId="10" xfId="0" applyNumberFormat="1" applyFont="1" applyBorder="1" applyAlignment="1">
      <alignment horizontal="right"/>
    </xf>
    <xf numFmtId="41" fontId="4" fillId="0" borderId="11" xfId="0" applyNumberFormat="1" applyFont="1" applyBorder="1" applyAlignment="1">
      <alignment horizontal="right"/>
    </xf>
    <xf numFmtId="164" fontId="4" fillId="0" borderId="0" xfId="0" applyFont="1" applyBorder="1"/>
    <xf numFmtId="41" fontId="2" fillId="0" borderId="0" xfId="0" applyNumberFormat="1" applyFont="1" applyBorder="1" applyAlignment="1">
      <alignment horizontal="right"/>
    </xf>
    <xf numFmtId="41" fontId="4" fillId="0" borderId="0" xfId="0" applyNumberFormat="1" applyFont="1" applyFill="1" applyBorder="1" applyAlignment="1">
      <alignment horizontal="right"/>
    </xf>
    <xf numFmtId="164" fontId="5" fillId="0" borderId="0" xfId="0" applyFont="1"/>
    <xf numFmtId="41" fontId="2" fillId="0" borderId="0" xfId="0" applyNumberFormat="1" applyFont="1"/>
    <xf numFmtId="164" fontId="2" fillId="0" borderId="1" xfId="0" applyFont="1" applyBorder="1"/>
    <xf numFmtId="41" fontId="4" fillId="0" borderId="0" xfId="0" applyNumberFormat="1" applyFont="1" applyBorder="1" applyAlignment="1">
      <alignment horizontal="right"/>
    </xf>
    <xf numFmtId="41" fontId="2" fillId="0" borderId="1" xfId="0" applyNumberFormat="1" applyFont="1" applyBorder="1" applyAlignment="1">
      <alignment horizontal="right"/>
    </xf>
    <xf numFmtId="41" fontId="4" fillId="0" borderId="1" xfId="0" applyNumberFormat="1" applyFont="1" applyFill="1" applyBorder="1" applyAlignment="1">
      <alignment horizontal="right"/>
    </xf>
    <xf numFmtId="164" fontId="6" fillId="0" borderId="0" xfId="0" applyFont="1"/>
    <xf numFmtId="164" fontId="6" fillId="0" borderId="0" xfId="0" applyFont="1" applyBorder="1"/>
    <xf numFmtId="165" fontId="4" fillId="0" borderId="4" xfId="0" applyNumberFormat="1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horizontal="center" vertical="center"/>
    </xf>
    <xf numFmtId="165" fontId="4" fillId="0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view="pageBreakPreview" zoomScaleSheetLayoutView="100" workbookViewId="0">
      <selection activeCell="A65" sqref="A65"/>
    </sheetView>
  </sheetViews>
  <sheetFormatPr defaultRowHeight="12.6" customHeight="1" x14ac:dyDescent="0.2"/>
  <cols>
    <col min="1" max="1" width="4.7109375" style="2" customWidth="1"/>
    <col min="2" max="2" width="26.5703125" style="2" customWidth="1"/>
    <col min="3" max="6" width="13.7109375" style="4" customWidth="1"/>
    <col min="7" max="7" width="4.7109375" style="4" customWidth="1"/>
    <col min="8" max="8" width="26.5703125" style="4" customWidth="1"/>
    <col min="9" max="12" width="13.7109375" style="4" customWidth="1"/>
    <col min="13" max="13" width="11.140625" style="2" customWidth="1"/>
    <col min="14" max="16384" width="9.140625" style="2"/>
  </cols>
  <sheetData>
    <row r="1" spans="1:14" s="5" customFormat="1" ht="12.6" customHeight="1" x14ac:dyDescent="0.2">
      <c r="A1" s="5" t="s">
        <v>0</v>
      </c>
      <c r="C1" s="6"/>
      <c r="D1" s="6"/>
      <c r="E1" s="6"/>
      <c r="F1" s="6"/>
      <c r="G1" s="6" t="s">
        <v>1</v>
      </c>
      <c r="H1" s="6"/>
      <c r="I1" s="6"/>
      <c r="J1" s="6"/>
      <c r="K1" s="6"/>
      <c r="L1" s="6"/>
    </row>
    <row r="2" spans="1:14" s="5" customFormat="1" ht="12.6" customHeight="1" x14ac:dyDescent="0.2">
      <c r="A2" s="1" t="s">
        <v>2</v>
      </c>
      <c r="B2" s="1"/>
      <c r="C2" s="6"/>
      <c r="D2" s="6"/>
      <c r="E2" s="6"/>
      <c r="F2" s="6"/>
      <c r="G2" s="3" t="s">
        <v>2</v>
      </c>
      <c r="H2" s="6"/>
      <c r="I2" s="3"/>
      <c r="J2" s="6"/>
      <c r="K2" s="6"/>
      <c r="L2" s="6"/>
    </row>
    <row r="3" spans="1:14" s="5" customFormat="1" ht="12.6" customHeight="1" x14ac:dyDescent="0.2">
      <c r="A3" s="7" t="s">
        <v>3</v>
      </c>
      <c r="B3" s="7"/>
      <c r="C3" s="6"/>
      <c r="D3" s="6"/>
      <c r="E3" s="6"/>
      <c r="F3" s="6"/>
      <c r="G3" s="8" t="s">
        <v>3</v>
      </c>
      <c r="H3" s="6"/>
      <c r="I3" s="8"/>
      <c r="J3" s="6"/>
      <c r="K3" s="6"/>
      <c r="L3" s="6"/>
    </row>
    <row r="4" spans="1:14" s="5" customFormat="1" ht="12.6" customHeight="1" x14ac:dyDescent="0.2">
      <c r="A4" s="1" t="s">
        <v>44</v>
      </c>
      <c r="C4" s="6"/>
      <c r="D4" s="6"/>
      <c r="E4" s="6"/>
      <c r="F4" s="6"/>
      <c r="G4" s="3" t="s">
        <v>44</v>
      </c>
      <c r="H4" s="6"/>
      <c r="I4" s="6"/>
      <c r="J4" s="6"/>
      <c r="K4" s="6"/>
      <c r="L4" s="6"/>
    </row>
    <row r="5" spans="1:14" ht="6" customHeight="1" x14ac:dyDescent="0.2">
      <c r="C5" s="10"/>
    </row>
    <row r="6" spans="1:14" ht="12.6" customHeight="1" x14ac:dyDescent="0.2">
      <c r="A6" s="11"/>
      <c r="B6" s="12"/>
      <c r="C6" s="13"/>
      <c r="D6" s="42" t="s">
        <v>9</v>
      </c>
      <c r="E6" s="42" t="s">
        <v>10</v>
      </c>
      <c r="F6" s="15" t="s">
        <v>4</v>
      </c>
      <c r="G6" s="11"/>
      <c r="H6" s="12"/>
      <c r="I6" s="15" t="s">
        <v>5</v>
      </c>
      <c r="J6" s="16" t="s">
        <v>6</v>
      </c>
      <c r="K6" s="15" t="s">
        <v>37</v>
      </c>
      <c r="L6" s="14"/>
    </row>
    <row r="7" spans="1:14" ht="12.6" customHeight="1" x14ac:dyDescent="0.2">
      <c r="A7" s="17" t="s">
        <v>7</v>
      </c>
      <c r="B7" s="18"/>
      <c r="C7" s="19" t="s">
        <v>8</v>
      </c>
      <c r="D7" s="43"/>
      <c r="E7" s="43"/>
      <c r="F7" s="19" t="s">
        <v>11</v>
      </c>
      <c r="G7" s="17" t="s">
        <v>7</v>
      </c>
      <c r="H7" s="18"/>
      <c r="I7" s="19" t="s">
        <v>12</v>
      </c>
      <c r="J7" s="20" t="s">
        <v>13</v>
      </c>
      <c r="K7" s="19" t="s">
        <v>14</v>
      </c>
      <c r="L7" s="19" t="s">
        <v>15</v>
      </c>
    </row>
    <row r="8" spans="1:14" ht="12.6" customHeight="1" x14ac:dyDescent="0.2">
      <c r="A8" s="17" t="s">
        <v>16</v>
      </c>
      <c r="B8" s="18"/>
      <c r="C8" s="19" t="s">
        <v>17</v>
      </c>
      <c r="D8" s="43"/>
      <c r="E8" s="43"/>
      <c r="F8" s="19" t="s">
        <v>18</v>
      </c>
      <c r="G8" s="17" t="s">
        <v>16</v>
      </c>
      <c r="H8" s="18"/>
      <c r="I8" s="19" t="s">
        <v>19</v>
      </c>
      <c r="J8" s="20" t="s">
        <v>38</v>
      </c>
      <c r="K8" s="19" t="s">
        <v>20</v>
      </c>
      <c r="L8" s="19" t="s">
        <v>21</v>
      </c>
    </row>
    <row r="9" spans="1:14" ht="12.6" customHeight="1" x14ac:dyDescent="0.2">
      <c r="A9" s="21"/>
      <c r="B9" s="22"/>
      <c r="C9" s="23"/>
      <c r="D9" s="44"/>
      <c r="E9" s="44"/>
      <c r="F9" s="25" t="s">
        <v>36</v>
      </c>
      <c r="G9" s="21"/>
      <c r="H9" s="22"/>
      <c r="I9" s="25" t="s">
        <v>22</v>
      </c>
      <c r="J9" s="24"/>
      <c r="K9" s="25" t="s">
        <v>23</v>
      </c>
      <c r="L9" s="23"/>
    </row>
    <row r="10" spans="1:14" ht="6" customHeight="1" x14ac:dyDescent="0.2">
      <c r="A10" s="9"/>
      <c r="B10" s="9"/>
      <c r="C10" s="26"/>
      <c r="D10" s="26"/>
      <c r="E10" s="26"/>
      <c r="F10" s="26"/>
      <c r="G10" s="9"/>
      <c r="H10" s="9"/>
      <c r="I10" s="26"/>
      <c r="J10" s="26"/>
      <c r="K10" s="26"/>
      <c r="L10" s="26"/>
    </row>
    <row r="11" spans="1:14" ht="12.6" customHeight="1" x14ac:dyDescent="0.2">
      <c r="A11" s="31" t="s">
        <v>24</v>
      </c>
      <c r="B11" s="31"/>
      <c r="C11" s="37">
        <f>SUM(D11:L11)</f>
        <v>11407262</v>
      </c>
      <c r="D11" s="37">
        <v>10271768</v>
      </c>
      <c r="E11" s="37">
        <v>363116</v>
      </c>
      <c r="F11" s="37">
        <v>717910</v>
      </c>
      <c r="G11" s="28" t="s">
        <v>24</v>
      </c>
      <c r="H11" s="31"/>
      <c r="I11" s="37">
        <v>39148</v>
      </c>
      <c r="J11" s="37">
        <v>2750</v>
      </c>
      <c r="K11" s="37">
        <v>9599</v>
      </c>
      <c r="L11" s="37">
        <v>2971</v>
      </c>
    </row>
    <row r="12" spans="1:14" ht="6" customHeight="1" x14ac:dyDescent="0.2">
      <c r="A12" s="31"/>
      <c r="B12" s="31"/>
      <c r="C12" s="37"/>
      <c r="D12" s="32"/>
      <c r="E12" s="32"/>
      <c r="F12" s="32"/>
      <c r="G12" s="31"/>
      <c r="H12" s="31"/>
      <c r="I12" s="32"/>
      <c r="J12" s="32"/>
      <c r="K12" s="32"/>
      <c r="L12" s="32"/>
    </row>
    <row r="13" spans="1:14" ht="12.6" customHeight="1" x14ac:dyDescent="0.2">
      <c r="A13" s="27" t="s">
        <v>25</v>
      </c>
      <c r="B13" s="28"/>
      <c r="C13" s="29">
        <f t="shared" ref="C13:C18" si="0">SUM(D13:L13)</f>
        <v>263851</v>
      </c>
      <c r="D13" s="29">
        <f>SUM(D14:D18)</f>
        <v>227255</v>
      </c>
      <c r="E13" s="29">
        <f>SUM(E14:E18)</f>
        <v>10753</v>
      </c>
      <c r="F13" s="30">
        <f>SUM(F14:F18)</f>
        <v>21204</v>
      </c>
      <c r="G13" s="27" t="s">
        <v>25</v>
      </c>
      <c r="H13" s="28"/>
      <c r="I13" s="29">
        <f>SUM(I14:I18)</f>
        <v>843</v>
      </c>
      <c r="J13" s="29">
        <f>SUM(J14:J18)</f>
        <v>128</v>
      </c>
      <c r="K13" s="29">
        <f>SUM(K14:K18)</f>
        <v>84</v>
      </c>
      <c r="L13" s="30">
        <f>SUM(L14:L18)</f>
        <v>3584</v>
      </c>
      <c r="N13" s="33"/>
    </row>
    <row r="14" spans="1:14" ht="12.6" customHeight="1" x14ac:dyDescent="0.2">
      <c r="A14" s="9"/>
      <c r="B14" s="9" t="s">
        <v>26</v>
      </c>
      <c r="C14" s="32">
        <f t="shared" si="0"/>
        <v>193115</v>
      </c>
      <c r="D14" s="32">
        <f t="shared" ref="D14:F18" si="1">SUM(D21,D28,D35,D42,D49,D56)</f>
        <v>179763</v>
      </c>
      <c r="E14" s="32">
        <f t="shared" si="1"/>
        <v>7316</v>
      </c>
      <c r="F14" s="32">
        <f t="shared" si="1"/>
        <v>5580</v>
      </c>
      <c r="G14" s="9"/>
      <c r="H14" s="9" t="s">
        <v>26</v>
      </c>
      <c r="I14" s="32">
        <f t="shared" ref="I14:L17" si="2">SUM(I21,I28,I35,I42,I49,I56)</f>
        <v>215</v>
      </c>
      <c r="J14" s="32">
        <f t="shared" si="2"/>
        <v>41</v>
      </c>
      <c r="K14" s="32">
        <f t="shared" si="2"/>
        <v>50</v>
      </c>
      <c r="L14" s="32">
        <f t="shared" si="2"/>
        <v>150</v>
      </c>
      <c r="N14" s="33"/>
    </row>
    <row r="15" spans="1:14" ht="12.6" customHeight="1" x14ac:dyDescent="0.2">
      <c r="B15" s="9" t="s">
        <v>27</v>
      </c>
      <c r="C15" s="32">
        <f t="shared" si="0"/>
        <v>22574</v>
      </c>
      <c r="D15" s="32">
        <f t="shared" si="1"/>
        <v>12165</v>
      </c>
      <c r="E15" s="32">
        <f t="shared" si="1"/>
        <v>1423</v>
      </c>
      <c r="F15" s="32">
        <f t="shared" si="1"/>
        <v>8501</v>
      </c>
      <c r="G15" s="2"/>
      <c r="H15" s="9" t="s">
        <v>27</v>
      </c>
      <c r="I15" s="32">
        <f t="shared" si="2"/>
        <v>413</v>
      </c>
      <c r="J15" s="32">
        <f t="shared" si="2"/>
        <v>21</v>
      </c>
      <c r="K15" s="32">
        <f t="shared" si="2"/>
        <v>3</v>
      </c>
      <c r="L15" s="32">
        <f t="shared" si="2"/>
        <v>48</v>
      </c>
      <c r="N15" s="33"/>
    </row>
    <row r="16" spans="1:14" ht="12.6" customHeight="1" x14ac:dyDescent="0.2">
      <c r="B16" s="9" t="s">
        <v>28</v>
      </c>
      <c r="C16" s="32">
        <f t="shared" si="0"/>
        <v>31731</v>
      </c>
      <c r="D16" s="32">
        <f t="shared" si="1"/>
        <v>25060</v>
      </c>
      <c r="E16" s="32">
        <f t="shared" si="1"/>
        <v>1364</v>
      </c>
      <c r="F16" s="32">
        <f t="shared" si="1"/>
        <v>5082</v>
      </c>
      <c r="G16" s="2"/>
      <c r="H16" s="9" t="s">
        <v>28</v>
      </c>
      <c r="I16" s="32">
        <f t="shared" si="2"/>
        <v>111</v>
      </c>
      <c r="J16" s="32">
        <f t="shared" si="2"/>
        <v>56</v>
      </c>
      <c r="K16" s="32">
        <f t="shared" si="2"/>
        <v>22</v>
      </c>
      <c r="L16" s="32">
        <f t="shared" si="2"/>
        <v>36</v>
      </c>
      <c r="N16" s="33"/>
    </row>
    <row r="17" spans="1:14" ht="12.6" customHeight="1" x14ac:dyDescent="0.2">
      <c r="B17" s="9" t="s">
        <v>29</v>
      </c>
      <c r="C17" s="32">
        <f t="shared" si="0"/>
        <v>2145</v>
      </c>
      <c r="D17" s="32">
        <f t="shared" si="1"/>
        <v>1981</v>
      </c>
      <c r="E17" s="32">
        <f t="shared" si="1"/>
        <v>42</v>
      </c>
      <c r="F17" s="32">
        <f t="shared" si="1"/>
        <v>92</v>
      </c>
      <c r="G17" s="2"/>
      <c r="H17" s="9" t="s">
        <v>29</v>
      </c>
      <c r="I17" s="32">
        <f t="shared" si="2"/>
        <v>19</v>
      </c>
      <c r="J17" s="32">
        <f t="shared" si="2"/>
        <v>1</v>
      </c>
      <c r="K17" s="32">
        <f t="shared" si="2"/>
        <v>0</v>
      </c>
      <c r="L17" s="32">
        <f t="shared" si="2"/>
        <v>10</v>
      </c>
      <c r="N17" s="33"/>
    </row>
    <row r="18" spans="1:14" ht="12.6" customHeight="1" x14ac:dyDescent="0.2">
      <c r="B18" s="9" t="s">
        <v>42</v>
      </c>
      <c r="C18" s="32">
        <f t="shared" si="0"/>
        <v>14286</v>
      </c>
      <c r="D18" s="32">
        <f t="shared" si="1"/>
        <v>8286</v>
      </c>
      <c r="E18" s="32">
        <f t="shared" si="1"/>
        <v>608</v>
      </c>
      <c r="F18" s="32">
        <f t="shared" si="1"/>
        <v>1949</v>
      </c>
      <c r="G18" s="2"/>
      <c r="H18" s="9" t="s">
        <v>42</v>
      </c>
      <c r="I18" s="32">
        <f>SUM(I25,I32,I39,I46,I53,I60)</f>
        <v>85</v>
      </c>
      <c r="J18" s="32">
        <f>SUM(J25,J32,J39,J46,J53,J60,)</f>
        <v>9</v>
      </c>
      <c r="K18" s="32">
        <f>SUM(K25,K32,K39,K46,K53,K60)</f>
        <v>9</v>
      </c>
      <c r="L18" s="32">
        <f>SUM(L25,L32,L39,L46,L53,L60,)</f>
        <v>3340</v>
      </c>
      <c r="N18" s="33"/>
    </row>
    <row r="19" spans="1:14" ht="6" customHeight="1" x14ac:dyDescent="0.2">
      <c r="A19" s="9"/>
      <c r="B19" s="9"/>
      <c r="C19" s="32"/>
      <c r="D19" s="32"/>
      <c r="E19" s="32"/>
      <c r="F19" s="32"/>
      <c r="G19" s="9"/>
      <c r="H19" s="9"/>
      <c r="I19" s="32"/>
      <c r="J19" s="32"/>
      <c r="K19" s="32"/>
      <c r="L19" s="32"/>
      <c r="N19" s="33"/>
    </row>
    <row r="20" spans="1:14" ht="12.6" customHeight="1" x14ac:dyDescent="0.2">
      <c r="A20" s="9" t="s">
        <v>30</v>
      </c>
      <c r="B20" s="9"/>
      <c r="C20" s="32">
        <f t="shared" ref="C20:C25" si="3">SUM(D20:L20)</f>
        <v>40709</v>
      </c>
      <c r="D20" s="32">
        <f>SUM(D21:D25)</f>
        <v>39353</v>
      </c>
      <c r="E20" s="32">
        <f>SUM(E21:E25)</f>
        <v>907</v>
      </c>
      <c r="F20" s="32">
        <f>SUM(F21:F25)</f>
        <v>162</v>
      </c>
      <c r="G20" s="9" t="s">
        <v>30</v>
      </c>
      <c r="H20" s="9"/>
      <c r="I20" s="32">
        <f>SUM(I21:I25)</f>
        <v>17</v>
      </c>
      <c r="J20" s="32">
        <f>SUM(J21:J25)</f>
        <v>4</v>
      </c>
      <c r="K20" s="32">
        <f>SUM(K21:K25)</f>
        <v>4</v>
      </c>
      <c r="L20" s="32">
        <f>SUM(L21:L25)</f>
        <v>262</v>
      </c>
      <c r="N20" s="33"/>
    </row>
    <row r="21" spans="1:14" ht="12.6" customHeight="1" x14ac:dyDescent="0.2">
      <c r="B21" s="9" t="s">
        <v>26</v>
      </c>
      <c r="C21" s="32">
        <f t="shared" si="3"/>
        <v>33446</v>
      </c>
      <c r="D21" s="32">
        <v>32512</v>
      </c>
      <c r="E21" s="32">
        <v>792</v>
      </c>
      <c r="F21" s="32">
        <v>91</v>
      </c>
      <c r="G21" s="2"/>
      <c r="H21" s="9" t="s">
        <v>26</v>
      </c>
      <c r="I21" s="32">
        <v>13</v>
      </c>
      <c r="J21" s="32">
        <v>2</v>
      </c>
      <c r="K21" s="32">
        <v>2</v>
      </c>
      <c r="L21" s="32">
        <v>34</v>
      </c>
      <c r="N21" s="33"/>
    </row>
    <row r="22" spans="1:14" ht="12.6" customHeight="1" x14ac:dyDescent="0.2">
      <c r="B22" s="9" t="s">
        <v>27</v>
      </c>
      <c r="C22" s="32">
        <f t="shared" si="3"/>
        <v>709</v>
      </c>
      <c r="D22" s="32">
        <v>666</v>
      </c>
      <c r="E22" s="32">
        <v>14</v>
      </c>
      <c r="F22" s="32">
        <v>23</v>
      </c>
      <c r="G22" s="2"/>
      <c r="H22" s="9" t="s">
        <v>27</v>
      </c>
      <c r="I22" s="32">
        <v>2</v>
      </c>
      <c r="J22" s="32">
        <v>0</v>
      </c>
      <c r="K22" s="32">
        <v>0</v>
      </c>
      <c r="L22" s="32">
        <v>4</v>
      </c>
      <c r="N22" s="33"/>
    </row>
    <row r="23" spans="1:14" ht="12.6" customHeight="1" x14ac:dyDescent="0.2">
      <c r="B23" s="9" t="s">
        <v>28</v>
      </c>
      <c r="C23" s="32">
        <f t="shared" si="3"/>
        <v>4743</v>
      </c>
      <c r="D23" s="32">
        <v>4631</v>
      </c>
      <c r="E23" s="32">
        <v>59</v>
      </c>
      <c r="F23" s="32">
        <v>42</v>
      </c>
      <c r="G23" s="2"/>
      <c r="H23" s="9" t="s">
        <v>28</v>
      </c>
      <c r="I23" s="32">
        <v>1</v>
      </c>
      <c r="J23" s="32">
        <v>2</v>
      </c>
      <c r="K23" s="32">
        <v>2</v>
      </c>
      <c r="L23" s="32">
        <v>6</v>
      </c>
      <c r="N23" s="33"/>
    </row>
    <row r="24" spans="1:14" ht="12.6" customHeight="1" x14ac:dyDescent="0.2">
      <c r="B24" s="9" t="s">
        <v>29</v>
      </c>
      <c r="C24" s="32">
        <f t="shared" si="3"/>
        <v>141</v>
      </c>
      <c r="D24" s="32">
        <v>139</v>
      </c>
      <c r="E24" s="32">
        <v>2</v>
      </c>
      <c r="F24" s="32">
        <v>0</v>
      </c>
      <c r="G24" s="2"/>
      <c r="H24" s="9" t="s">
        <v>29</v>
      </c>
      <c r="I24" s="32">
        <v>0</v>
      </c>
      <c r="J24" s="32">
        <v>0</v>
      </c>
      <c r="K24" s="32">
        <v>0</v>
      </c>
      <c r="L24" s="32">
        <v>0</v>
      </c>
      <c r="N24" s="33"/>
    </row>
    <row r="25" spans="1:14" ht="12.6" customHeight="1" x14ac:dyDescent="0.2">
      <c r="B25" s="9" t="s">
        <v>42</v>
      </c>
      <c r="C25" s="32">
        <f t="shared" si="3"/>
        <v>1670</v>
      </c>
      <c r="D25" s="32">
        <v>1405</v>
      </c>
      <c r="E25" s="32">
        <v>40</v>
      </c>
      <c r="F25" s="32">
        <v>6</v>
      </c>
      <c r="G25" s="2"/>
      <c r="H25" s="9" t="s">
        <v>42</v>
      </c>
      <c r="I25" s="32">
        <v>1</v>
      </c>
      <c r="J25" s="32">
        <v>0</v>
      </c>
      <c r="K25" s="32">
        <v>0</v>
      </c>
      <c r="L25" s="32">
        <v>218</v>
      </c>
      <c r="N25" s="33"/>
    </row>
    <row r="26" spans="1:14" ht="6" customHeight="1" x14ac:dyDescent="0.2">
      <c r="A26" s="9"/>
      <c r="B26" s="9"/>
      <c r="C26" s="32"/>
      <c r="D26" s="32"/>
      <c r="E26" s="32"/>
      <c r="F26" s="32"/>
      <c r="G26" s="9"/>
      <c r="H26" s="9"/>
      <c r="I26" s="32"/>
      <c r="J26" s="32"/>
      <c r="K26" s="32"/>
      <c r="L26" s="32"/>
      <c r="N26" s="33"/>
    </row>
    <row r="27" spans="1:14" ht="12.6" customHeight="1" x14ac:dyDescent="0.2">
      <c r="A27" s="9" t="s">
        <v>41</v>
      </c>
      <c r="B27" s="9"/>
      <c r="C27" s="32">
        <f t="shared" ref="C27:C32" si="4">SUM(D27:L27)</f>
        <v>63123</v>
      </c>
      <c r="D27" s="32">
        <f>SUM(D28:D32)</f>
        <v>51584</v>
      </c>
      <c r="E27" s="32">
        <f>SUM(E28:E32)</f>
        <v>4463</v>
      </c>
      <c r="F27" s="32">
        <f>SUM(F28:F32)</f>
        <v>6431</v>
      </c>
      <c r="G27" s="9" t="s">
        <v>41</v>
      </c>
      <c r="H27" s="9"/>
      <c r="I27" s="32">
        <f>SUM(I28:I32)</f>
        <v>171</v>
      </c>
      <c r="J27" s="32">
        <f>SUM(J28:J32)</f>
        <v>25</v>
      </c>
      <c r="K27" s="32">
        <f>SUM(K28:K32)</f>
        <v>11</v>
      </c>
      <c r="L27" s="32">
        <f>SUM(L28:L32)</f>
        <v>438</v>
      </c>
      <c r="N27" s="33"/>
    </row>
    <row r="28" spans="1:14" ht="12.6" customHeight="1" x14ac:dyDescent="0.2">
      <c r="B28" s="9" t="s">
        <v>26</v>
      </c>
      <c r="C28" s="32">
        <f t="shared" si="4"/>
        <v>46248</v>
      </c>
      <c r="D28" s="32">
        <v>42118</v>
      </c>
      <c r="E28" s="32">
        <v>3115</v>
      </c>
      <c r="F28" s="32">
        <v>888</v>
      </c>
      <c r="G28" s="2"/>
      <c r="H28" s="9" t="s">
        <v>26</v>
      </c>
      <c r="I28" s="32">
        <v>69</v>
      </c>
      <c r="J28" s="32">
        <v>15</v>
      </c>
      <c r="K28" s="32">
        <v>5</v>
      </c>
      <c r="L28" s="32">
        <v>38</v>
      </c>
      <c r="N28" s="33"/>
    </row>
    <row r="29" spans="1:14" ht="12.6" customHeight="1" x14ac:dyDescent="0.2">
      <c r="B29" s="9" t="s">
        <v>27</v>
      </c>
      <c r="C29" s="32">
        <f t="shared" si="4"/>
        <v>4909</v>
      </c>
      <c r="D29" s="32">
        <v>2563</v>
      </c>
      <c r="E29" s="32">
        <v>431</v>
      </c>
      <c r="F29" s="32">
        <v>1826</v>
      </c>
      <c r="G29" s="2"/>
      <c r="H29" s="9" t="s">
        <v>27</v>
      </c>
      <c r="I29" s="32">
        <v>66</v>
      </c>
      <c r="J29" s="32">
        <v>2</v>
      </c>
      <c r="K29" s="32">
        <v>0</v>
      </c>
      <c r="L29" s="32">
        <v>21</v>
      </c>
      <c r="N29" s="33"/>
    </row>
    <row r="30" spans="1:14" ht="12.6" customHeight="1" x14ac:dyDescent="0.2">
      <c r="B30" s="9" t="s">
        <v>28</v>
      </c>
      <c r="C30" s="32">
        <f t="shared" si="4"/>
        <v>8924</v>
      </c>
      <c r="D30" s="32">
        <v>5221</v>
      </c>
      <c r="E30" s="32">
        <v>628</v>
      </c>
      <c r="F30" s="32">
        <v>3029</v>
      </c>
      <c r="G30" s="2"/>
      <c r="H30" s="9" t="s">
        <v>28</v>
      </c>
      <c r="I30" s="32">
        <v>23</v>
      </c>
      <c r="J30" s="32">
        <v>7</v>
      </c>
      <c r="K30" s="32">
        <v>4</v>
      </c>
      <c r="L30" s="32">
        <v>12</v>
      </c>
      <c r="N30" s="33"/>
    </row>
    <row r="31" spans="1:14" ht="12.6" customHeight="1" x14ac:dyDescent="0.2">
      <c r="B31" s="9" t="s">
        <v>29</v>
      </c>
      <c r="C31" s="32">
        <f t="shared" si="4"/>
        <v>213</v>
      </c>
      <c r="D31" s="32">
        <v>197</v>
      </c>
      <c r="E31" s="32">
        <v>9</v>
      </c>
      <c r="F31" s="32">
        <v>4</v>
      </c>
      <c r="G31" s="2"/>
      <c r="H31" s="9" t="s">
        <v>29</v>
      </c>
      <c r="I31" s="32">
        <v>0</v>
      </c>
      <c r="J31" s="32">
        <v>0</v>
      </c>
      <c r="K31" s="32">
        <v>0</v>
      </c>
      <c r="L31" s="32">
        <v>3</v>
      </c>
      <c r="N31" s="33"/>
    </row>
    <row r="32" spans="1:14" ht="12.6" customHeight="1" x14ac:dyDescent="0.2">
      <c r="B32" s="9" t="s">
        <v>42</v>
      </c>
      <c r="C32" s="32">
        <f t="shared" si="4"/>
        <v>2829</v>
      </c>
      <c r="D32" s="32">
        <v>1485</v>
      </c>
      <c r="E32" s="32">
        <v>280</v>
      </c>
      <c r="F32" s="32">
        <v>684</v>
      </c>
      <c r="G32" s="2"/>
      <c r="H32" s="9" t="s">
        <v>42</v>
      </c>
      <c r="I32" s="32">
        <v>13</v>
      </c>
      <c r="J32" s="32">
        <v>1</v>
      </c>
      <c r="K32" s="32">
        <v>2</v>
      </c>
      <c r="L32" s="32">
        <v>364</v>
      </c>
      <c r="N32" s="33"/>
    </row>
    <row r="33" spans="1:14" ht="6" customHeight="1" x14ac:dyDescent="0.2">
      <c r="A33" s="9"/>
      <c r="B33" s="9"/>
      <c r="C33" s="32"/>
      <c r="D33" s="32"/>
      <c r="E33" s="32"/>
      <c r="F33" s="32"/>
      <c r="G33" s="9"/>
      <c r="H33" s="9"/>
      <c r="I33" s="32"/>
      <c r="J33" s="32"/>
      <c r="K33" s="32"/>
      <c r="L33" s="32"/>
      <c r="N33" s="33"/>
    </row>
    <row r="34" spans="1:14" ht="12.6" customHeight="1" x14ac:dyDescent="0.2">
      <c r="A34" s="9" t="s">
        <v>31</v>
      </c>
      <c r="B34" s="9"/>
      <c r="C34" s="32">
        <f t="shared" ref="C34:C39" si="5">SUM(D34:L34)</f>
        <v>52302</v>
      </c>
      <c r="D34" s="32">
        <f>SUM(D35:D39)</f>
        <v>34203</v>
      </c>
      <c r="E34" s="32">
        <f>SUM(E35:E39)</f>
        <v>3155</v>
      </c>
      <c r="F34" s="32">
        <f>SUM(F35:F39)</f>
        <v>14174</v>
      </c>
      <c r="G34" s="9" t="s">
        <v>31</v>
      </c>
      <c r="H34" s="9"/>
      <c r="I34" s="32">
        <f>SUM(I35:I39)</f>
        <v>421</v>
      </c>
      <c r="J34" s="32">
        <f>SUM(J35:J39)</f>
        <v>72</v>
      </c>
      <c r="K34" s="32">
        <f>SUM(K35:K39)</f>
        <v>20</v>
      </c>
      <c r="L34" s="32">
        <f>SUM(L35:L39)</f>
        <v>257</v>
      </c>
      <c r="N34" s="33"/>
    </row>
    <row r="35" spans="1:14" ht="12.6" customHeight="1" x14ac:dyDescent="0.2">
      <c r="B35" s="9" t="s">
        <v>26</v>
      </c>
      <c r="C35" s="32">
        <f t="shared" si="5"/>
        <v>27023</v>
      </c>
      <c r="D35" s="32">
        <v>20843</v>
      </c>
      <c r="E35" s="32">
        <v>1667</v>
      </c>
      <c r="F35" s="32">
        <v>4400</v>
      </c>
      <c r="G35" s="2"/>
      <c r="H35" s="9" t="s">
        <v>26</v>
      </c>
      <c r="I35" s="32">
        <v>74</v>
      </c>
      <c r="J35" s="32">
        <v>13</v>
      </c>
      <c r="K35" s="32">
        <v>3</v>
      </c>
      <c r="L35" s="32">
        <v>23</v>
      </c>
      <c r="N35" s="33"/>
    </row>
    <row r="36" spans="1:14" ht="12.6" customHeight="1" x14ac:dyDescent="0.2">
      <c r="B36" s="9" t="s">
        <v>27</v>
      </c>
      <c r="C36" s="32">
        <f t="shared" si="5"/>
        <v>13749</v>
      </c>
      <c r="D36" s="32">
        <v>6180</v>
      </c>
      <c r="E36" s="32">
        <v>816</v>
      </c>
      <c r="F36" s="32">
        <v>6504</v>
      </c>
      <c r="G36" s="2"/>
      <c r="H36" s="9" t="s">
        <v>27</v>
      </c>
      <c r="I36" s="32">
        <v>213</v>
      </c>
      <c r="J36" s="32">
        <v>12</v>
      </c>
      <c r="K36" s="32">
        <v>3</v>
      </c>
      <c r="L36" s="32">
        <v>21</v>
      </c>
      <c r="N36" s="33"/>
    </row>
    <row r="37" spans="1:14" ht="12.6" customHeight="1" x14ac:dyDescent="0.2">
      <c r="B37" s="9" t="s">
        <v>28</v>
      </c>
      <c r="C37" s="32">
        <f t="shared" si="5"/>
        <v>6775</v>
      </c>
      <c r="D37" s="32">
        <v>4240</v>
      </c>
      <c r="E37" s="32">
        <v>453</v>
      </c>
      <c r="F37" s="32">
        <v>1953</v>
      </c>
      <c r="G37" s="2"/>
      <c r="H37" s="9" t="s">
        <v>28</v>
      </c>
      <c r="I37" s="32">
        <v>72</v>
      </c>
      <c r="J37" s="32">
        <v>42</v>
      </c>
      <c r="K37" s="32">
        <v>12</v>
      </c>
      <c r="L37" s="32">
        <v>3</v>
      </c>
      <c r="N37" s="33"/>
    </row>
    <row r="38" spans="1:14" ht="12.6" customHeight="1" x14ac:dyDescent="0.2">
      <c r="B38" s="9" t="s">
        <v>29</v>
      </c>
      <c r="C38" s="32">
        <f t="shared" si="5"/>
        <v>1331</v>
      </c>
      <c r="D38" s="32">
        <v>1196</v>
      </c>
      <c r="E38" s="32">
        <v>24</v>
      </c>
      <c r="F38" s="32">
        <v>88</v>
      </c>
      <c r="G38" s="2"/>
      <c r="H38" s="9" t="s">
        <v>29</v>
      </c>
      <c r="I38" s="32">
        <v>18</v>
      </c>
      <c r="J38" s="32">
        <v>0</v>
      </c>
      <c r="K38" s="32">
        <v>0</v>
      </c>
      <c r="L38" s="32">
        <v>5</v>
      </c>
      <c r="N38" s="33"/>
    </row>
    <row r="39" spans="1:14" ht="12" customHeight="1" x14ac:dyDescent="0.2">
      <c r="B39" s="9" t="s">
        <v>42</v>
      </c>
      <c r="C39" s="32">
        <f t="shared" si="5"/>
        <v>3424</v>
      </c>
      <c r="D39" s="32">
        <v>1744</v>
      </c>
      <c r="E39" s="32">
        <v>195</v>
      </c>
      <c r="F39" s="32">
        <v>1229</v>
      </c>
      <c r="G39" s="2"/>
      <c r="H39" s="9" t="s">
        <v>42</v>
      </c>
      <c r="I39" s="32">
        <v>44</v>
      </c>
      <c r="J39" s="32">
        <v>5</v>
      </c>
      <c r="K39" s="32">
        <v>2</v>
      </c>
      <c r="L39" s="32">
        <v>205</v>
      </c>
      <c r="N39" s="33"/>
    </row>
    <row r="40" spans="1:14" ht="6" customHeight="1" x14ac:dyDescent="0.2">
      <c r="A40" s="34"/>
      <c r="C40" s="32"/>
      <c r="D40" s="35"/>
      <c r="E40" s="35"/>
      <c r="F40" s="35"/>
      <c r="G40" s="34"/>
      <c r="H40" s="2"/>
      <c r="I40" s="35"/>
      <c r="J40" s="35"/>
      <c r="K40" s="35"/>
      <c r="L40" s="35"/>
      <c r="N40" s="33"/>
    </row>
    <row r="41" spans="1:14" ht="12.6" customHeight="1" x14ac:dyDescent="0.2">
      <c r="A41" s="9" t="s">
        <v>32</v>
      </c>
      <c r="B41" s="9"/>
      <c r="C41" s="32">
        <f t="shared" ref="C41:C46" si="6">SUM(D41:L41)</f>
        <v>31346</v>
      </c>
      <c r="D41" s="32">
        <f>SUM(D42:D46)</f>
        <v>30364</v>
      </c>
      <c r="E41" s="32">
        <f>SUM(E42:E46)</f>
        <v>652</v>
      </c>
      <c r="F41" s="32">
        <f>SUM(F42:F46)</f>
        <v>61</v>
      </c>
      <c r="G41" s="9" t="s">
        <v>32</v>
      </c>
      <c r="H41" s="9"/>
      <c r="I41" s="32">
        <f>SUM(I42:I46)</f>
        <v>9</v>
      </c>
      <c r="J41" s="32">
        <f>SUM(J42:J46)</f>
        <v>7</v>
      </c>
      <c r="K41" s="32">
        <f>SUM(K42:K46)</f>
        <v>42</v>
      </c>
      <c r="L41" s="32">
        <f>SUM(L42:L46)</f>
        <v>211</v>
      </c>
      <c r="N41" s="33"/>
    </row>
    <row r="42" spans="1:14" ht="12.6" customHeight="1" x14ac:dyDescent="0.2">
      <c r="B42" s="9" t="s">
        <v>26</v>
      </c>
      <c r="C42" s="32">
        <f t="shared" si="6"/>
        <v>26788</v>
      </c>
      <c r="D42" s="32">
        <v>26156</v>
      </c>
      <c r="E42" s="32">
        <v>546</v>
      </c>
      <c r="F42" s="32">
        <v>26</v>
      </c>
      <c r="G42" s="2"/>
      <c r="H42" s="9" t="s">
        <v>26</v>
      </c>
      <c r="I42" s="32">
        <v>4</v>
      </c>
      <c r="J42" s="32">
        <v>3</v>
      </c>
      <c r="K42" s="32">
        <v>36</v>
      </c>
      <c r="L42" s="32">
        <v>17</v>
      </c>
      <c r="N42" s="33"/>
    </row>
    <row r="43" spans="1:14" ht="12.6" customHeight="1" x14ac:dyDescent="0.2">
      <c r="B43" s="9" t="s">
        <v>27</v>
      </c>
      <c r="C43" s="32">
        <f t="shared" si="6"/>
        <v>664</v>
      </c>
      <c r="D43" s="32">
        <v>599</v>
      </c>
      <c r="E43" s="32">
        <v>44</v>
      </c>
      <c r="F43" s="32">
        <v>18</v>
      </c>
      <c r="G43" s="2"/>
      <c r="H43" s="9" t="s">
        <v>27</v>
      </c>
      <c r="I43" s="32">
        <v>1</v>
      </c>
      <c r="J43" s="32">
        <v>1</v>
      </c>
      <c r="K43" s="32">
        <v>0</v>
      </c>
      <c r="L43" s="32">
        <v>1</v>
      </c>
      <c r="N43" s="33"/>
    </row>
    <row r="44" spans="1:14" ht="12.6" customHeight="1" x14ac:dyDescent="0.2">
      <c r="B44" s="9" t="s">
        <v>28</v>
      </c>
      <c r="C44" s="32">
        <f t="shared" si="6"/>
        <v>2677</v>
      </c>
      <c r="D44" s="32">
        <v>2620</v>
      </c>
      <c r="E44" s="32">
        <v>39</v>
      </c>
      <c r="F44" s="32">
        <v>11</v>
      </c>
      <c r="G44" s="2"/>
      <c r="H44" s="9" t="s">
        <v>28</v>
      </c>
      <c r="I44" s="32">
        <v>2</v>
      </c>
      <c r="J44" s="32">
        <v>1</v>
      </c>
      <c r="K44" s="32">
        <v>2</v>
      </c>
      <c r="L44" s="32">
        <v>2</v>
      </c>
      <c r="N44" s="33"/>
    </row>
    <row r="45" spans="1:14" ht="12.6" customHeight="1" x14ac:dyDescent="0.2">
      <c r="B45" s="9" t="s">
        <v>29</v>
      </c>
      <c r="C45" s="32">
        <f t="shared" si="6"/>
        <v>55</v>
      </c>
      <c r="D45" s="32">
        <v>54</v>
      </c>
      <c r="E45" s="32">
        <v>0</v>
      </c>
      <c r="F45" s="32">
        <v>0</v>
      </c>
      <c r="G45" s="2"/>
      <c r="H45" s="9" t="s">
        <v>29</v>
      </c>
      <c r="I45" s="32">
        <v>0</v>
      </c>
      <c r="J45" s="32">
        <v>1</v>
      </c>
      <c r="K45" s="32">
        <v>0</v>
      </c>
      <c r="L45" s="32">
        <v>0</v>
      </c>
      <c r="N45" s="33"/>
    </row>
    <row r="46" spans="1:14" ht="12.6" customHeight="1" x14ac:dyDescent="0.2">
      <c r="B46" s="9" t="s">
        <v>42</v>
      </c>
      <c r="C46" s="32">
        <f t="shared" si="6"/>
        <v>1162</v>
      </c>
      <c r="D46" s="32">
        <v>935</v>
      </c>
      <c r="E46" s="32">
        <v>23</v>
      </c>
      <c r="F46" s="32">
        <v>6</v>
      </c>
      <c r="G46" s="2"/>
      <c r="H46" s="9" t="s">
        <v>42</v>
      </c>
      <c r="I46" s="32">
        <v>2</v>
      </c>
      <c r="J46" s="32">
        <v>1</v>
      </c>
      <c r="K46" s="32">
        <v>4</v>
      </c>
      <c r="L46" s="32">
        <v>191</v>
      </c>
      <c r="N46" s="33"/>
    </row>
    <row r="47" spans="1:14" ht="6" customHeight="1" x14ac:dyDescent="0.2">
      <c r="A47" s="9"/>
      <c r="B47" s="9"/>
      <c r="C47" s="32"/>
      <c r="D47" s="32"/>
      <c r="E47" s="32"/>
      <c r="F47" s="32"/>
      <c r="G47" s="9"/>
      <c r="H47" s="9"/>
      <c r="I47" s="32"/>
      <c r="J47" s="32"/>
      <c r="K47" s="32"/>
      <c r="L47" s="32"/>
      <c r="N47" s="33"/>
    </row>
    <row r="48" spans="1:14" ht="12.6" customHeight="1" x14ac:dyDescent="0.2">
      <c r="A48" s="9" t="s">
        <v>33</v>
      </c>
      <c r="B48" s="9"/>
      <c r="C48" s="32">
        <f t="shared" ref="C48:C53" si="7">SUM(D48:L48)</f>
        <v>48615</v>
      </c>
      <c r="D48" s="32">
        <f>SUM(D49:D53)</f>
        <v>46392</v>
      </c>
      <c r="E48" s="32">
        <f>SUM(E49:E53)</f>
        <v>1177</v>
      </c>
      <c r="F48" s="32">
        <f>SUM(F49:F53)</f>
        <v>205</v>
      </c>
      <c r="G48" s="9" t="s">
        <v>33</v>
      </c>
      <c r="H48" s="9"/>
      <c r="I48" s="32">
        <f>SUM(I49:I53)</f>
        <v>203</v>
      </c>
      <c r="J48" s="32">
        <f>SUM(J49:J53)</f>
        <v>15</v>
      </c>
      <c r="K48" s="32">
        <f>SUM(K49:K53)</f>
        <v>3</v>
      </c>
      <c r="L48" s="32">
        <f>SUM(L49:L53)</f>
        <v>620</v>
      </c>
      <c r="N48" s="33"/>
    </row>
    <row r="49" spans="1:14" ht="12.6" customHeight="1" x14ac:dyDescent="0.2">
      <c r="B49" s="9" t="s">
        <v>26</v>
      </c>
      <c r="C49" s="32">
        <f t="shared" si="7"/>
        <v>37225</v>
      </c>
      <c r="D49" s="32">
        <f>22789+13318</f>
        <v>36107</v>
      </c>
      <c r="E49" s="32">
        <f>827+93</f>
        <v>920</v>
      </c>
      <c r="F49" s="32">
        <f>105+17</f>
        <v>122</v>
      </c>
      <c r="G49" s="2"/>
      <c r="H49" s="9" t="s">
        <v>26</v>
      </c>
      <c r="I49" s="32">
        <f>20+21</f>
        <v>41</v>
      </c>
      <c r="J49" s="32">
        <f>6+1</f>
        <v>7</v>
      </c>
      <c r="K49" s="32">
        <v>0</v>
      </c>
      <c r="L49" s="32">
        <f>14+14</f>
        <v>28</v>
      </c>
      <c r="N49" s="33"/>
    </row>
    <row r="50" spans="1:14" ht="12.6" customHeight="1" x14ac:dyDescent="0.2">
      <c r="B50" s="9" t="s">
        <v>27</v>
      </c>
      <c r="C50" s="32">
        <f t="shared" si="7"/>
        <v>1485</v>
      </c>
      <c r="D50" s="32">
        <f>952+299</f>
        <v>1251</v>
      </c>
      <c r="E50" s="32">
        <f>50+2</f>
        <v>52</v>
      </c>
      <c r="F50" s="32">
        <f>54+1</f>
        <v>55</v>
      </c>
      <c r="G50" s="2"/>
      <c r="H50" s="9" t="s">
        <v>27</v>
      </c>
      <c r="I50" s="32">
        <f>124+0</f>
        <v>124</v>
      </c>
      <c r="J50" s="32">
        <f>2+1</f>
        <v>3</v>
      </c>
      <c r="K50" s="32">
        <v>0</v>
      </c>
      <c r="L50" s="32">
        <v>0</v>
      </c>
      <c r="N50" s="33"/>
    </row>
    <row r="51" spans="1:14" ht="12.6" customHeight="1" x14ac:dyDescent="0.2">
      <c r="B51" s="9" t="s">
        <v>28</v>
      </c>
      <c r="C51" s="32">
        <f t="shared" si="7"/>
        <v>6896</v>
      </c>
      <c r="D51" s="32">
        <f>3669+3032</f>
        <v>6701</v>
      </c>
      <c r="E51" s="32">
        <f>86+61</f>
        <v>147</v>
      </c>
      <c r="F51" s="32">
        <f>11+6</f>
        <v>17</v>
      </c>
      <c r="G51" s="2"/>
      <c r="H51" s="9" t="s">
        <v>28</v>
      </c>
      <c r="I51" s="32">
        <f>11+2</f>
        <v>13</v>
      </c>
      <c r="J51" s="32">
        <v>3</v>
      </c>
      <c r="K51" s="32">
        <f>1+1</f>
        <v>2</v>
      </c>
      <c r="L51" s="32">
        <f>4+9</f>
        <v>13</v>
      </c>
      <c r="N51" s="33"/>
    </row>
    <row r="52" spans="1:14" ht="12.6" customHeight="1" x14ac:dyDescent="0.2">
      <c r="B52" s="9" t="s">
        <v>29</v>
      </c>
      <c r="C52" s="32">
        <f t="shared" si="7"/>
        <v>344</v>
      </c>
      <c r="D52" s="32">
        <f>288+49</f>
        <v>337</v>
      </c>
      <c r="E52" s="32">
        <f>4+1</f>
        <v>5</v>
      </c>
      <c r="F52" s="32">
        <v>0</v>
      </c>
      <c r="G52" s="2"/>
      <c r="H52" s="9" t="s">
        <v>29</v>
      </c>
      <c r="I52" s="32">
        <f>1+0</f>
        <v>1</v>
      </c>
      <c r="J52" s="32">
        <v>0</v>
      </c>
      <c r="K52" s="32">
        <v>0</v>
      </c>
      <c r="L52" s="32">
        <v>1</v>
      </c>
      <c r="N52" s="33"/>
    </row>
    <row r="53" spans="1:14" ht="12.6" customHeight="1" x14ac:dyDescent="0.2">
      <c r="B53" s="9" t="s">
        <v>42</v>
      </c>
      <c r="C53" s="32">
        <f t="shared" si="7"/>
        <v>2665</v>
      </c>
      <c r="D53" s="32">
        <f>1021+975</f>
        <v>1996</v>
      </c>
      <c r="E53" s="32">
        <f>33+20</f>
        <v>53</v>
      </c>
      <c r="F53" s="32">
        <f>10+1</f>
        <v>11</v>
      </c>
      <c r="G53" s="2"/>
      <c r="H53" s="9" t="s">
        <v>42</v>
      </c>
      <c r="I53" s="32">
        <f>22+2</f>
        <v>24</v>
      </c>
      <c r="J53" s="32">
        <v>2</v>
      </c>
      <c r="K53" s="32">
        <v>1</v>
      </c>
      <c r="L53" s="32">
        <f>339+239</f>
        <v>578</v>
      </c>
      <c r="N53" s="33"/>
    </row>
    <row r="54" spans="1:14" ht="6" customHeight="1" x14ac:dyDescent="0.2">
      <c r="A54" s="9"/>
      <c r="B54" s="9"/>
      <c r="C54" s="32"/>
      <c r="D54" s="32"/>
      <c r="E54" s="32"/>
      <c r="F54" s="32"/>
      <c r="G54" s="9"/>
      <c r="H54" s="9"/>
      <c r="I54" s="32"/>
      <c r="J54" s="32"/>
      <c r="K54" s="32"/>
      <c r="L54" s="32"/>
      <c r="N54" s="33"/>
    </row>
    <row r="55" spans="1:14" ht="12.6" customHeight="1" x14ac:dyDescent="0.2">
      <c r="A55" s="9" t="s">
        <v>34</v>
      </c>
      <c r="B55" s="31"/>
      <c r="C55" s="32">
        <f t="shared" ref="C55:C60" si="8">SUM(D55:L55)</f>
        <v>27756</v>
      </c>
      <c r="D55" s="32">
        <f>SUM(D56:D60)</f>
        <v>25359</v>
      </c>
      <c r="E55" s="32">
        <f>SUM(E56:E60)</f>
        <v>399</v>
      </c>
      <c r="F55" s="32">
        <f>SUM(F56:F60)</f>
        <v>171</v>
      </c>
      <c r="G55" s="9" t="s">
        <v>34</v>
      </c>
      <c r="H55" s="31"/>
      <c r="I55" s="32">
        <f>SUM(I56:I60)</f>
        <v>22</v>
      </c>
      <c r="J55" s="32">
        <f>SUM(J56:J60)</f>
        <v>5</v>
      </c>
      <c r="K55" s="32">
        <f>SUM(K56:K60)</f>
        <v>4</v>
      </c>
      <c r="L55" s="32">
        <f>SUM(L56:L60)</f>
        <v>1796</v>
      </c>
      <c r="N55" s="33"/>
    </row>
    <row r="56" spans="1:14" ht="12.6" customHeight="1" x14ac:dyDescent="0.2">
      <c r="B56" s="9" t="s">
        <v>26</v>
      </c>
      <c r="C56" s="32">
        <f t="shared" si="8"/>
        <v>22385</v>
      </c>
      <c r="D56" s="32">
        <v>22027</v>
      </c>
      <c r="E56" s="32">
        <v>276</v>
      </c>
      <c r="F56" s="32">
        <v>53</v>
      </c>
      <c r="G56" s="2"/>
      <c r="H56" s="9" t="s">
        <v>26</v>
      </c>
      <c r="I56" s="32">
        <v>14</v>
      </c>
      <c r="J56" s="32">
        <v>1</v>
      </c>
      <c r="K56" s="32">
        <v>4</v>
      </c>
      <c r="L56" s="32">
        <v>10</v>
      </c>
      <c r="N56" s="33"/>
    </row>
    <row r="57" spans="1:14" ht="12.6" customHeight="1" x14ac:dyDescent="0.2">
      <c r="B57" s="9" t="s">
        <v>27</v>
      </c>
      <c r="C57" s="32">
        <f t="shared" si="8"/>
        <v>1058</v>
      </c>
      <c r="D57" s="32">
        <v>906</v>
      </c>
      <c r="E57" s="32">
        <v>66</v>
      </c>
      <c r="F57" s="32">
        <v>75</v>
      </c>
      <c r="G57" s="2"/>
      <c r="H57" s="9" t="s">
        <v>27</v>
      </c>
      <c r="I57" s="32">
        <v>7</v>
      </c>
      <c r="J57" s="32">
        <v>3</v>
      </c>
      <c r="K57" s="32">
        <v>0</v>
      </c>
      <c r="L57" s="32">
        <v>1</v>
      </c>
      <c r="N57" s="33"/>
    </row>
    <row r="58" spans="1:14" ht="12.6" customHeight="1" x14ac:dyDescent="0.2">
      <c r="B58" s="9" t="s">
        <v>28</v>
      </c>
      <c r="C58" s="32">
        <f t="shared" si="8"/>
        <v>1716</v>
      </c>
      <c r="D58" s="32">
        <v>1647</v>
      </c>
      <c r="E58" s="32">
        <v>38</v>
      </c>
      <c r="F58" s="32">
        <v>30</v>
      </c>
      <c r="G58" s="2"/>
      <c r="H58" s="9" t="s">
        <v>28</v>
      </c>
      <c r="I58" s="32">
        <v>0</v>
      </c>
      <c r="J58" s="32">
        <v>1</v>
      </c>
      <c r="K58" s="32">
        <v>0</v>
      </c>
      <c r="L58" s="32">
        <v>0</v>
      </c>
      <c r="N58" s="33"/>
    </row>
    <row r="59" spans="1:14" ht="12.6" customHeight="1" x14ac:dyDescent="0.2">
      <c r="A59" s="9"/>
      <c r="B59" s="9" t="s">
        <v>29</v>
      </c>
      <c r="C59" s="32">
        <f t="shared" si="8"/>
        <v>61</v>
      </c>
      <c r="D59" s="32">
        <v>58</v>
      </c>
      <c r="E59" s="32">
        <v>2</v>
      </c>
      <c r="F59" s="32">
        <v>0</v>
      </c>
      <c r="G59" s="9"/>
      <c r="H59" s="9" t="s">
        <v>29</v>
      </c>
      <c r="I59" s="32">
        <v>0</v>
      </c>
      <c r="J59" s="32">
        <v>0</v>
      </c>
      <c r="K59" s="32">
        <v>0</v>
      </c>
      <c r="L59" s="32">
        <v>1</v>
      </c>
      <c r="N59" s="33"/>
    </row>
    <row r="60" spans="1:14" s="36" customFormat="1" ht="12.6" customHeight="1" x14ac:dyDescent="0.2">
      <c r="B60" s="36" t="s">
        <v>42</v>
      </c>
      <c r="C60" s="38">
        <f t="shared" si="8"/>
        <v>2536</v>
      </c>
      <c r="D60" s="38">
        <v>721</v>
      </c>
      <c r="E60" s="38">
        <v>17</v>
      </c>
      <c r="F60" s="38">
        <v>13</v>
      </c>
      <c r="H60" s="36" t="s">
        <v>42</v>
      </c>
      <c r="I60" s="38">
        <v>1</v>
      </c>
      <c r="J60" s="38">
        <v>0</v>
      </c>
      <c r="K60" s="38">
        <v>0</v>
      </c>
      <c r="L60" s="38">
        <v>1784</v>
      </c>
      <c r="N60" s="39"/>
    </row>
    <row r="61" spans="1:14" ht="11.25" customHeight="1" x14ac:dyDescent="0.2">
      <c r="A61" s="40" t="s">
        <v>39</v>
      </c>
      <c r="C61" s="2"/>
    </row>
    <row r="62" spans="1:14" ht="11.25" customHeight="1" x14ac:dyDescent="0.2">
      <c r="A62" s="40" t="s">
        <v>40</v>
      </c>
      <c r="C62" s="2"/>
    </row>
    <row r="63" spans="1:14" ht="11.25" customHeight="1" x14ac:dyDescent="0.2">
      <c r="A63" s="41" t="s">
        <v>43</v>
      </c>
      <c r="C63" s="2"/>
    </row>
    <row r="64" spans="1:14" ht="11.25" customHeight="1" x14ac:dyDescent="0.2">
      <c r="A64" s="40" t="s">
        <v>35</v>
      </c>
    </row>
    <row r="65" spans="1:1" ht="11.25" customHeight="1" x14ac:dyDescent="0.2">
      <c r="A65" s="41" t="s">
        <v>45</v>
      </c>
    </row>
  </sheetData>
  <mergeCells count="2">
    <mergeCell ref="D6:D9"/>
    <mergeCell ref="E6:E9"/>
  </mergeCells>
  <phoneticPr fontId="0" type="noConversion"/>
  <printOptions horizontalCentered="1"/>
  <pageMargins left="0.75" right="0.75" top="0.75" bottom="0.75" header="0" footer="0"/>
  <pageSetup paperSize="9" pageOrder="overThenDown" orientation="portrait" r:id="rId1"/>
  <headerFooter alignWithMargins="0">
    <oddFooter xml:space="preserve">&amp;C1-&amp;P+68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Table1.17B</vt:lpstr>
      <vt:lpstr>Table1.17B!Print_Area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ALVIN</cp:lastModifiedBy>
  <cp:lastPrinted>2008-10-12T09:27:37Z</cp:lastPrinted>
  <dcterms:created xsi:type="dcterms:W3CDTF">1999-07-09T10:03:33Z</dcterms:created>
  <dcterms:modified xsi:type="dcterms:W3CDTF">2015-01-29T02:43:15Z</dcterms:modified>
</cp:coreProperties>
</file>