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460" yWindow="-30" windowWidth="8415" windowHeight="9495"/>
  </bookViews>
  <sheets>
    <sheet name="Table 8.1" sheetId="1" r:id="rId1"/>
  </sheets>
  <definedNames>
    <definedName name="_xlnm.Print_Area" localSheetId="0">'Table 8.1'!$A$1:$X$122</definedName>
  </definedNames>
  <calcPr calcId="145621"/>
</workbook>
</file>

<file path=xl/calcChain.xml><?xml version="1.0" encoding="utf-8"?>
<calcChain xmlns="http://schemas.openxmlformats.org/spreadsheetml/2006/main">
  <c r="AB70" i="1" l="1"/>
  <c r="AB71" i="1"/>
  <c r="AB72" i="1"/>
  <c r="AB73" i="1"/>
  <c r="AB74" i="1"/>
  <c r="AB75" i="1"/>
  <c r="AB77" i="1"/>
  <c r="AB79" i="1"/>
  <c r="AB80" i="1"/>
  <c r="AB81" i="1"/>
  <c r="AB82" i="1"/>
  <c r="AB83" i="1"/>
  <c r="AB84" i="1"/>
  <c r="AB85" i="1"/>
  <c r="AB86" i="1"/>
  <c r="AB88" i="1"/>
  <c r="AB89" i="1"/>
  <c r="AB90" i="1"/>
  <c r="AB91" i="1"/>
  <c r="AB92" i="1"/>
  <c r="AB93" i="1"/>
  <c r="AB94" i="1"/>
  <c r="AB96" i="1"/>
  <c r="AB97" i="1"/>
  <c r="AB98" i="1"/>
  <c r="AB99" i="1"/>
  <c r="AB100" i="1"/>
  <c r="AB101" i="1"/>
  <c r="AB103" i="1"/>
  <c r="AB104" i="1"/>
  <c r="AB105" i="1"/>
  <c r="AB106" i="1"/>
  <c r="AB108" i="1"/>
  <c r="AB110" i="1"/>
  <c r="AB111" i="1"/>
  <c r="AB112" i="1"/>
  <c r="AB113" i="1"/>
  <c r="AB114" i="1"/>
  <c r="AB116" i="1"/>
  <c r="AB118" i="1"/>
  <c r="AB119" i="1"/>
  <c r="AB121" i="1"/>
  <c r="AB37" i="1"/>
  <c r="AB36" i="1"/>
  <c r="AB35" i="1"/>
  <c r="AB38" i="1"/>
  <c r="AB39" i="1"/>
  <c r="AB40" i="1"/>
  <c r="AB41" i="1"/>
  <c r="AB43" i="1"/>
  <c r="AB44" i="1"/>
  <c r="AB45" i="1"/>
  <c r="AB46" i="1"/>
  <c r="AB47" i="1"/>
  <c r="AB48" i="1"/>
  <c r="AB49" i="1"/>
  <c r="AB50" i="1"/>
  <c r="AB52" i="1"/>
  <c r="AB54" i="1"/>
  <c r="AB55" i="1"/>
  <c r="AB56" i="1"/>
  <c r="AB57" i="1"/>
  <c r="AA30" i="1"/>
  <c r="AA31" i="1"/>
  <c r="AA32" i="1"/>
  <c r="AA33" i="1"/>
  <c r="AA29" i="1"/>
  <c r="AA28" i="1"/>
  <c r="AA26" i="1"/>
  <c r="AA19" i="1"/>
  <c r="AA20" i="1"/>
  <c r="AA21" i="1"/>
  <c r="AA22" i="1"/>
  <c r="AA23" i="1"/>
  <c r="AA24" i="1"/>
  <c r="AA25" i="1"/>
  <c r="AA18" i="1"/>
  <c r="AA17" i="1"/>
  <c r="AA15" i="1"/>
  <c r="Y116" i="1"/>
  <c r="Y108" i="1"/>
  <c r="Y103" i="1"/>
  <c r="Y96" i="1"/>
  <c r="Y88" i="1"/>
  <c r="Y79" i="1"/>
  <c r="Y77" i="1"/>
  <c r="Y70" i="1"/>
  <c r="Y54" i="1"/>
  <c r="Y52" i="1"/>
  <c r="Y43" i="1"/>
  <c r="Y35" i="1"/>
  <c r="Y28" i="1"/>
  <c r="Y17" i="1"/>
  <c r="Y15" i="1"/>
  <c r="Y13" i="1" s="1"/>
  <c r="Y7" i="1" s="1"/>
  <c r="AA35" i="1" l="1"/>
  <c r="AA36" i="1"/>
  <c r="AA37" i="1"/>
  <c r="AA38" i="1"/>
  <c r="AA39" i="1"/>
  <c r="AA40" i="1"/>
  <c r="AA41" i="1"/>
  <c r="AA43" i="1"/>
  <c r="AA44" i="1"/>
  <c r="AA45" i="1"/>
  <c r="AA46" i="1"/>
  <c r="AA47" i="1"/>
  <c r="AA48" i="1"/>
  <c r="AA49" i="1"/>
  <c r="AA50" i="1"/>
  <c r="AA52" i="1"/>
  <c r="AA54" i="1"/>
  <c r="AA55" i="1"/>
  <c r="AA56" i="1"/>
  <c r="AA57" i="1"/>
  <c r="AA70" i="1"/>
  <c r="AA71" i="1"/>
  <c r="AA72" i="1"/>
  <c r="AA73" i="1"/>
  <c r="AA74" i="1"/>
  <c r="AA75" i="1"/>
  <c r="AA77" i="1"/>
  <c r="AA79" i="1"/>
  <c r="AA80" i="1"/>
  <c r="AA81" i="1"/>
  <c r="AA82" i="1"/>
  <c r="AA83" i="1"/>
  <c r="AA84" i="1"/>
  <c r="AA85" i="1"/>
  <c r="AA86" i="1"/>
  <c r="AA88" i="1"/>
  <c r="AA89" i="1"/>
  <c r="AA90" i="1"/>
  <c r="AA91" i="1"/>
  <c r="AA92" i="1"/>
  <c r="AA93" i="1"/>
  <c r="AA94" i="1"/>
  <c r="AA96" i="1"/>
  <c r="AA97" i="1"/>
  <c r="AA98" i="1"/>
  <c r="AA99" i="1"/>
  <c r="AA100" i="1"/>
  <c r="AA101" i="1"/>
  <c r="AA103" i="1"/>
  <c r="AA104" i="1"/>
  <c r="AA105" i="1"/>
  <c r="AA106" i="1"/>
  <c r="AA108" i="1"/>
  <c r="AA110" i="1"/>
  <c r="AA111" i="1"/>
  <c r="AA112" i="1"/>
  <c r="AA113" i="1"/>
  <c r="AA114" i="1"/>
  <c r="AA116" i="1"/>
  <c r="AA118" i="1"/>
  <c r="AA119" i="1"/>
  <c r="AA121" i="1"/>
  <c r="X54" i="1"/>
  <c r="X17" i="1"/>
  <c r="W116" i="1"/>
  <c r="W108" i="1"/>
  <c r="W103" i="1"/>
  <c r="W96" i="1"/>
  <c r="W88" i="1"/>
  <c r="W77" i="1" s="1"/>
  <c r="W79" i="1"/>
  <c r="W70" i="1"/>
  <c r="W54" i="1"/>
  <c r="W52" i="1" s="1"/>
  <c r="W43" i="1"/>
  <c r="W35" i="1"/>
  <c r="W28" i="1"/>
  <c r="W17" i="1"/>
  <c r="W15" i="1" s="1"/>
  <c r="N54" i="1"/>
  <c r="X43" i="1"/>
  <c r="S43" i="1"/>
  <c r="T43" i="1"/>
  <c r="U43" i="1"/>
  <c r="V43" i="1"/>
  <c r="N43" i="1"/>
  <c r="V35" i="1"/>
  <c r="U35" i="1"/>
  <c r="T35" i="1"/>
  <c r="S35" i="1"/>
  <c r="N35" i="1"/>
  <c r="N28" i="1"/>
  <c r="N17" i="1"/>
  <c r="N15" i="1"/>
  <c r="J108" i="1"/>
  <c r="K108" i="1"/>
  <c r="L108" i="1"/>
  <c r="M108" i="1"/>
  <c r="I108" i="1"/>
  <c r="J88" i="1"/>
  <c r="K88" i="1"/>
  <c r="L88" i="1"/>
  <c r="L77" i="1" s="1"/>
  <c r="M88" i="1"/>
  <c r="I88" i="1"/>
  <c r="J79" i="1"/>
  <c r="M79" i="1"/>
  <c r="M77" i="1" s="1"/>
  <c r="I79" i="1"/>
  <c r="J96" i="1"/>
  <c r="J77" i="1"/>
  <c r="K96" i="1"/>
  <c r="L96" i="1"/>
  <c r="M96" i="1"/>
  <c r="I96" i="1"/>
  <c r="I77" i="1" s="1"/>
  <c r="S108" i="1"/>
  <c r="T108" i="1"/>
  <c r="U108" i="1"/>
  <c r="V108" i="1"/>
  <c r="X108" i="1"/>
  <c r="N108" i="1"/>
  <c r="X116" i="1"/>
  <c r="S103" i="1"/>
  <c r="T103" i="1"/>
  <c r="U103" i="1"/>
  <c r="V103" i="1"/>
  <c r="X103" i="1"/>
  <c r="X77" i="1" s="1"/>
  <c r="S96" i="1"/>
  <c r="T96" i="1"/>
  <c r="U96" i="1"/>
  <c r="V96" i="1"/>
  <c r="X96" i="1"/>
  <c r="N96" i="1"/>
  <c r="S88" i="1"/>
  <c r="T88" i="1"/>
  <c r="U88" i="1"/>
  <c r="V88" i="1"/>
  <c r="X88" i="1"/>
  <c r="N88" i="1"/>
  <c r="S79" i="1"/>
  <c r="S77" i="1" s="1"/>
  <c r="T79" i="1"/>
  <c r="T77" i="1" s="1"/>
  <c r="U79" i="1"/>
  <c r="V79" i="1"/>
  <c r="V77" i="1" s="1"/>
  <c r="X79" i="1"/>
  <c r="N79" i="1"/>
  <c r="N77" i="1" s="1"/>
  <c r="S70" i="1"/>
  <c r="T70" i="1"/>
  <c r="U70" i="1"/>
  <c r="V70" i="1"/>
  <c r="V52" i="1"/>
  <c r="X70" i="1"/>
  <c r="X52" i="1"/>
  <c r="N70" i="1"/>
  <c r="N52" i="1" s="1"/>
  <c r="N13" i="1" s="1"/>
  <c r="N7" i="1" s="1"/>
  <c r="S54" i="1"/>
  <c r="S52" i="1" s="1"/>
  <c r="T54" i="1"/>
  <c r="U54" i="1"/>
  <c r="U52" i="1"/>
  <c r="V54" i="1"/>
  <c r="T52" i="1"/>
  <c r="U77" i="1"/>
  <c r="X35" i="1"/>
  <c r="K85" i="1"/>
  <c r="K79" i="1"/>
  <c r="K77" i="1"/>
  <c r="L85" i="1"/>
  <c r="L79" i="1"/>
  <c r="J52" i="1"/>
  <c r="K52" i="1"/>
  <c r="L52" i="1"/>
  <c r="M52" i="1"/>
  <c r="I52" i="1"/>
  <c r="I13" i="1" s="1"/>
  <c r="I7" i="1" s="1"/>
  <c r="X28" i="1"/>
  <c r="V28" i="1"/>
  <c r="V17" i="1"/>
  <c r="V15" i="1"/>
  <c r="V13" i="1" s="1"/>
  <c r="V7" i="1" s="1"/>
  <c r="T28" i="1"/>
  <c r="T17" i="1"/>
  <c r="T15" i="1"/>
  <c r="T13" i="1" s="1"/>
  <c r="T7" i="1" s="1"/>
  <c r="U28" i="1"/>
  <c r="U17" i="1"/>
  <c r="U15" i="1" s="1"/>
  <c r="U13" i="1" s="1"/>
  <c r="U7" i="1" s="1"/>
  <c r="S28" i="1"/>
  <c r="S15" i="1" s="1"/>
  <c r="S17" i="1"/>
  <c r="E17" i="1"/>
  <c r="E15" i="1"/>
  <c r="E13" i="1"/>
  <c r="E7" i="1" s="1"/>
  <c r="F17" i="1"/>
  <c r="G17" i="1"/>
  <c r="G15" i="1" s="1"/>
  <c r="G13" i="1" s="1"/>
  <c r="G7" i="1" s="1"/>
  <c r="H17" i="1"/>
  <c r="H15" i="1" s="1"/>
  <c r="H13" i="1" s="1"/>
  <c r="H7" i="1" s="1"/>
  <c r="I17" i="1"/>
  <c r="I15" i="1"/>
  <c r="J17" i="1"/>
  <c r="K17" i="1"/>
  <c r="L17" i="1"/>
  <c r="M17" i="1"/>
  <c r="E28" i="1"/>
  <c r="F28" i="1"/>
  <c r="F15" i="1"/>
  <c r="F13" i="1" s="1"/>
  <c r="F7" i="1" s="1"/>
  <c r="G28" i="1"/>
  <c r="H28" i="1"/>
  <c r="I28" i="1"/>
  <c r="J28" i="1"/>
  <c r="J15" i="1"/>
  <c r="J13" i="1"/>
  <c r="J7" i="1" s="1"/>
  <c r="K28" i="1"/>
  <c r="L28" i="1"/>
  <c r="M28" i="1"/>
  <c r="M15" i="1" s="1"/>
  <c r="M13" i="1" s="1"/>
  <c r="M7" i="1" s="1"/>
  <c r="E43" i="1"/>
  <c r="F43" i="1"/>
  <c r="G43" i="1"/>
  <c r="H43" i="1"/>
  <c r="I43" i="1"/>
  <c r="J43" i="1"/>
  <c r="K43" i="1"/>
  <c r="L43" i="1"/>
  <c r="L15" i="1" s="1"/>
  <c r="L13" i="1" s="1"/>
  <c r="L7" i="1" s="1"/>
  <c r="M43" i="1"/>
  <c r="E52" i="1"/>
  <c r="G52" i="1"/>
  <c r="H52" i="1"/>
  <c r="E77" i="1"/>
  <c r="F77" i="1"/>
  <c r="G77" i="1"/>
  <c r="H77" i="1"/>
  <c r="E108" i="1"/>
  <c r="F108" i="1"/>
  <c r="G108" i="1"/>
  <c r="H108" i="1"/>
  <c r="K15" i="1"/>
  <c r="K13" i="1" s="1"/>
  <c r="K7" i="1" s="1"/>
  <c r="X15" i="1"/>
  <c r="X13" i="1" s="1"/>
  <c r="X7" i="1" s="1"/>
  <c r="S13" i="1" l="1"/>
  <c r="S7" i="1" s="1"/>
  <c r="W13" i="1"/>
  <c r="W7" i="1" s="1"/>
</calcChain>
</file>

<file path=xl/sharedStrings.xml><?xml version="1.0" encoding="utf-8"?>
<sst xmlns="http://schemas.openxmlformats.org/spreadsheetml/2006/main" count="397" uniqueCount="97">
  <si>
    <t>Table 8.1</t>
  </si>
  <si>
    <t>Table 8.1 Continued</t>
  </si>
  <si>
    <t>VISITOR ARRIVALS BY COUNTRY OF ORIGIN</t>
  </si>
  <si>
    <t>Country of Origin</t>
  </si>
  <si>
    <t>CAR</t>
  </si>
  <si>
    <t>Domestic</t>
  </si>
  <si>
    <t>Overseas Filipinos/ Balikbayan</t>
  </si>
  <si>
    <t>…</t>
  </si>
  <si>
    <t>Foreign</t>
  </si>
  <si>
    <t xml:space="preserve"> </t>
  </si>
  <si>
    <t>ASIA</t>
  </si>
  <si>
    <t>Asean</t>
  </si>
  <si>
    <t>Brunei</t>
  </si>
  <si>
    <t>Cambodia</t>
  </si>
  <si>
    <t>Indonesia</t>
  </si>
  <si>
    <t>Malaysia</t>
  </si>
  <si>
    <t>Singapore</t>
  </si>
  <si>
    <t>Thailand</t>
  </si>
  <si>
    <t>Vietnam</t>
  </si>
  <si>
    <t>East Asia</t>
  </si>
  <si>
    <t>China</t>
  </si>
  <si>
    <t>Hongkong</t>
  </si>
  <si>
    <t>Japan</t>
  </si>
  <si>
    <t>Korea</t>
  </si>
  <si>
    <t>Taiwan</t>
  </si>
  <si>
    <t>South Asia</t>
  </si>
  <si>
    <t>India</t>
  </si>
  <si>
    <t>Middle East</t>
  </si>
  <si>
    <t>Israel</t>
  </si>
  <si>
    <t>Saudi Arabia</t>
  </si>
  <si>
    <t>AMERICA</t>
  </si>
  <si>
    <t>USA</t>
  </si>
  <si>
    <t>Canada</t>
  </si>
  <si>
    <t>EUROPE</t>
  </si>
  <si>
    <t>Austria</t>
  </si>
  <si>
    <t>Belgium</t>
  </si>
  <si>
    <t>Denmark</t>
  </si>
  <si>
    <t>Finland</t>
  </si>
  <si>
    <t>France</t>
  </si>
  <si>
    <t>Germany</t>
  </si>
  <si>
    <t>Italy</t>
  </si>
  <si>
    <t>Netherlands</t>
  </si>
  <si>
    <t>Norway</t>
  </si>
  <si>
    <t>Spain</t>
  </si>
  <si>
    <t>Sweden</t>
  </si>
  <si>
    <t>Switzerland</t>
  </si>
  <si>
    <t>United Kingdom</t>
  </si>
  <si>
    <t>Australia</t>
  </si>
  <si>
    <t>New Zealand</t>
  </si>
  <si>
    <t>Others/Not Specified</t>
  </si>
  <si>
    <t>Notes:  1.  Based on hotel accommodations data.</t>
  </si>
  <si>
    <t>Source:  Department of Tourism</t>
  </si>
  <si>
    <t>Myanmar</t>
  </si>
  <si>
    <t>Laos</t>
  </si>
  <si>
    <t>Mexico</t>
  </si>
  <si>
    <t>Ireland</t>
  </si>
  <si>
    <t>Luxembourg</t>
  </si>
  <si>
    <t xml:space="preserve"> 2.  Overseas Filipinos are those with Philippine passport holders who are living permanently abroad.</t>
  </si>
  <si>
    <t xml:space="preserve"> 3.  From 1997 to 2002, Overseas Filipinos or Balikbayans are added to the domestic travelers.</t>
  </si>
  <si>
    <t>AUSTRALASIA/PACIFIC</t>
  </si>
  <si>
    <t>AFRICA</t>
  </si>
  <si>
    <t>Bangladesh</t>
  </si>
  <si>
    <t>Iran</t>
  </si>
  <si>
    <t>Nepal</t>
  </si>
  <si>
    <t>Pakistan</t>
  </si>
  <si>
    <t>Sri Lanka</t>
  </si>
  <si>
    <t>Bahrain</t>
  </si>
  <si>
    <t>Egypt</t>
  </si>
  <si>
    <t xml:space="preserve">Jordan </t>
  </si>
  <si>
    <t>Kuwait</t>
  </si>
  <si>
    <t>United Arab Emirates</t>
  </si>
  <si>
    <t>North America</t>
  </si>
  <si>
    <t>South America</t>
  </si>
  <si>
    <t>Argentina</t>
  </si>
  <si>
    <t>Brazil</t>
  </si>
  <si>
    <t>Colombia</t>
  </si>
  <si>
    <t>Peru</t>
  </si>
  <si>
    <t>Venezuela</t>
  </si>
  <si>
    <t>Western Europe</t>
  </si>
  <si>
    <t>Northern Europe</t>
  </si>
  <si>
    <t>Southern Europe</t>
  </si>
  <si>
    <t>Greece</t>
  </si>
  <si>
    <t>Portugal</t>
  </si>
  <si>
    <t>Union of Serbia &amp; Montenegro</t>
  </si>
  <si>
    <t>Eastern Europe</t>
  </si>
  <si>
    <t>Commonwealth of Independent States</t>
  </si>
  <si>
    <t>Poland</t>
  </si>
  <si>
    <t>Russia</t>
  </si>
  <si>
    <t>Guam</t>
  </si>
  <si>
    <t>Nauru</t>
  </si>
  <si>
    <t>Papua New Guinea</t>
  </si>
  <si>
    <t>Nigeria</t>
  </si>
  <si>
    <t>South Africa</t>
  </si>
  <si>
    <t>-</t>
  </si>
  <si>
    <t>2002 - 2012</t>
  </si>
  <si>
    <t>FOREIGN % DIST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</si>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</sst>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#,##0\ \ "/>
    <numFmt numFmtId="166" formatCode="#,##0;[Red]#,##0"/>
  </numFmts>
  <fonts count="15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9"/>
      <color rgb="FFFF0000"/>
      <name val="Arial"/>
      <family val="2"/>
    </font>
    <font>
      <sz val="9"/>
      <color rgb="FF0070C0"/>
      <name val="Arial"/>
      <family val="2"/>
    </font>
    <font>
      <sz val="10"/>
      <color theme="5"/>
      <name val="Arial"/>
      <family val="2"/>
    </font>
    <font>
      <sz val="9"/>
      <color theme="5"/>
      <name val="Arial"/>
      <family val="2"/>
    </font>
    <font>
      <b/>
      <sz val="9"/>
      <color theme="5"/>
      <name val="Arial"/>
      <family val="2"/>
    </font>
    <font>
      <sz val="10"/>
      <color rgb="FFFF0000"/>
      <name val="Arial"/>
      <family val="2"/>
    </font>
    <font>
      <b/>
      <sz val="9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/>
      <bottom style="thin">
        <color indexed="64"/>
      </bottom>
      <diagonal/>
    </border>
    <border>
      <left style="thin">
        <color indexed="9"/>
      </left>
      <right/>
      <top/>
      <bottom style="thin">
        <color indexed="64"/>
      </bottom>
      <diagonal/>
    </border>
    <border>
      <left/>
      <right style="thin">
        <color indexed="9"/>
      </right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7">
    <xf numFmtId="0" fontId="0" fillId="0" borderId="0" xfId="0"/>
    <xf numFmtId="164" fontId="2" fillId="0" borderId="0" xfId="1" applyNumberFormat="1" applyFont="1" applyFill="1"/>
    <xf numFmtId="164" fontId="4" fillId="0" borderId="0" xfId="1" applyNumberFormat="1" applyFont="1" applyFill="1"/>
    <xf numFmtId="0" fontId="5" fillId="0" borderId="1" xfId="0" applyFont="1" applyFill="1" applyBorder="1" applyAlignment="1">
      <alignment horizontal="centerContinuous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1" applyNumberFormat="1" applyFont="1" applyFill="1" applyBorder="1" applyAlignment="1">
      <alignment horizontal="center" vertical="center"/>
    </xf>
    <xf numFmtId="0" fontId="5" fillId="0" borderId="1" xfId="1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64" fontId="5" fillId="0" borderId="0" xfId="1" applyNumberFormat="1" applyFont="1" applyFill="1" applyBorder="1" applyAlignment="1">
      <alignment horizontal="center" vertical="center"/>
    </xf>
    <xf numFmtId="164" fontId="5" fillId="0" borderId="0" xfId="1" applyNumberFormat="1" applyFont="1" applyFill="1" applyBorder="1"/>
    <xf numFmtId="164" fontId="4" fillId="0" borderId="0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4" fontId="4" fillId="0" borderId="0" xfId="1" applyNumberFormat="1" applyFont="1" applyFill="1" applyAlignment="1">
      <alignment horizontal="right"/>
    </xf>
    <xf numFmtId="164" fontId="4" fillId="0" borderId="0" xfId="1" applyNumberFormat="1" applyFont="1" applyFill="1" applyBorder="1" applyAlignment="1"/>
    <xf numFmtId="164" fontId="4" fillId="0" borderId="0" xfId="1" applyNumberFormat="1" applyFont="1" applyFill="1" applyAlignment="1"/>
    <xf numFmtId="164" fontId="4" fillId="0" borderId="3" xfId="1" applyNumberFormat="1" applyFont="1" applyFill="1" applyBorder="1"/>
    <xf numFmtId="164" fontId="5" fillId="0" borderId="0" xfId="1" applyNumberFormat="1" applyFont="1" applyFill="1" applyBorder="1" applyAlignment="1"/>
    <xf numFmtId="164" fontId="5" fillId="0" borderId="0" xfId="1" applyNumberFormat="1" applyFont="1" applyFill="1" applyAlignment="1"/>
    <xf numFmtId="164" fontId="4" fillId="0" borderId="4" xfId="1" applyNumberFormat="1" applyFont="1" applyFill="1" applyBorder="1" applyAlignment="1">
      <alignment horizontal="right"/>
    </xf>
    <xf numFmtId="164" fontId="4" fillId="0" borderId="5" xfId="1" applyNumberFormat="1" applyFont="1" applyFill="1" applyBorder="1" applyAlignment="1">
      <alignment horizontal="right"/>
    </xf>
    <xf numFmtId="0" fontId="2" fillId="0" borderId="0" xfId="0" applyFont="1" applyFill="1"/>
    <xf numFmtId="0" fontId="4" fillId="0" borderId="0" xfId="0" applyFont="1" applyFill="1"/>
    <xf numFmtId="0" fontId="5" fillId="0" borderId="1" xfId="0" applyFont="1" applyFill="1" applyBorder="1" applyAlignment="1">
      <alignment horizontal="center"/>
    </xf>
    <xf numFmtId="0" fontId="5" fillId="0" borderId="0" xfId="0" applyFont="1" applyFill="1" applyAlignment="1"/>
    <xf numFmtId="41" fontId="4" fillId="0" borderId="0" xfId="0" applyNumberFormat="1" applyFont="1" applyFill="1"/>
    <xf numFmtId="0" fontId="5" fillId="0" borderId="0" xfId="0" applyFont="1" applyFill="1" applyBorder="1"/>
    <xf numFmtId="0" fontId="4" fillId="0" borderId="0" xfId="0" applyFont="1" applyFill="1" applyBorder="1"/>
    <xf numFmtId="164" fontId="4" fillId="0" borderId="0" xfId="1" applyNumberFormat="1" applyFont="1" applyFill="1" applyAlignment="1">
      <alignment horizontal="right" vertical="top"/>
    </xf>
    <xf numFmtId="0" fontId="2" fillId="0" borderId="0" xfId="0" applyFont="1" applyFill="1" applyBorder="1"/>
    <xf numFmtId="164" fontId="2" fillId="0" borderId="0" xfId="1" applyNumberFormat="1" applyFont="1" applyFill="1" applyBorder="1"/>
    <xf numFmtId="0" fontId="3" fillId="0" borderId="0" xfId="0" applyFont="1" applyFill="1" applyBorder="1"/>
    <xf numFmtId="0" fontId="5" fillId="0" borderId="0" xfId="0" applyFont="1" applyFill="1" applyBorder="1" applyAlignment="1"/>
    <xf numFmtId="165" fontId="5" fillId="0" borderId="0" xfId="0" applyNumberFormat="1" applyFont="1" applyFill="1" applyBorder="1" applyAlignment="1"/>
    <xf numFmtId="165" fontId="4" fillId="0" borderId="0" xfId="0" applyNumberFormat="1" applyFont="1" applyFill="1" applyBorder="1" applyAlignment="1"/>
    <xf numFmtId="0" fontId="4" fillId="0" borderId="0" xfId="0" applyFont="1" applyFill="1" applyBorder="1" applyAlignment="1">
      <alignment horizontal="left" vertical="top"/>
    </xf>
    <xf numFmtId="0" fontId="4" fillId="0" borderId="0" xfId="0" applyFont="1" applyFill="1" applyAlignment="1"/>
    <xf numFmtId="0" fontId="4" fillId="0" borderId="0" xfId="0" applyFont="1" applyFill="1" applyBorder="1" applyAlignment="1"/>
    <xf numFmtId="3" fontId="4" fillId="0" borderId="0" xfId="0" applyNumberFormat="1" applyFont="1" applyFill="1" applyBorder="1"/>
    <xf numFmtId="166" fontId="4" fillId="0" borderId="0" xfId="0" applyNumberFormat="1" applyFont="1" applyFill="1" applyBorder="1"/>
    <xf numFmtId="165" fontId="4" fillId="0" borderId="0" xfId="0" applyNumberFormat="1" applyFont="1" applyFill="1" applyBorder="1"/>
    <xf numFmtId="41" fontId="4" fillId="0" borderId="0" xfId="1" applyNumberFormat="1" applyFont="1" applyFill="1" applyBorder="1"/>
    <xf numFmtId="43" fontId="4" fillId="0" borderId="0" xfId="1" applyFont="1" applyFill="1" applyBorder="1"/>
    <xf numFmtId="0" fontId="8" fillId="0" borderId="0" xfId="0" applyFont="1" applyFill="1"/>
    <xf numFmtId="166" fontId="4" fillId="0" borderId="0" xfId="0" applyNumberFormat="1" applyFont="1" applyFill="1" applyBorder="1" applyAlignment="1"/>
    <xf numFmtId="43" fontId="4" fillId="0" borderId="0" xfId="1" applyFont="1" applyFill="1"/>
    <xf numFmtId="0" fontId="6" fillId="0" borderId="0" xfId="0" applyFont="1" applyFill="1"/>
    <xf numFmtId="0" fontId="5" fillId="0" borderId="0" xfId="0" applyFont="1" applyFill="1"/>
    <xf numFmtId="0" fontId="4" fillId="0" borderId="0" xfId="0" applyFont="1" applyFill="1" applyBorder="1" applyAlignment="1">
      <alignment vertical="top"/>
    </xf>
    <xf numFmtId="164" fontId="4" fillId="0" borderId="0" xfId="1" applyNumberFormat="1" applyFont="1" applyFill="1" applyAlignment="1">
      <alignment horizontal="right" vertical="justify"/>
    </xf>
    <xf numFmtId="0" fontId="5" fillId="0" borderId="3" xfId="0" applyFont="1" applyFill="1" applyBorder="1"/>
    <xf numFmtId="0" fontId="4" fillId="0" borderId="3" xfId="0" applyFont="1" applyFill="1" applyBorder="1"/>
    <xf numFmtId="165" fontId="4" fillId="0" borderId="3" xfId="0" applyNumberFormat="1" applyFont="1" applyFill="1" applyBorder="1"/>
    <xf numFmtId="164" fontId="4" fillId="0" borderId="4" xfId="1" applyNumberFormat="1" applyFont="1" applyFill="1" applyBorder="1"/>
    <xf numFmtId="0" fontId="5" fillId="0" borderId="6" xfId="0" applyFont="1" applyFill="1" applyBorder="1"/>
    <xf numFmtId="0" fontId="4" fillId="0" borderId="4" xfId="0" applyFont="1" applyFill="1" applyBorder="1"/>
    <xf numFmtId="0" fontId="6" fillId="0" borderId="0" xfId="0" applyFont="1" applyFill="1" applyBorder="1"/>
    <xf numFmtId="0" fontId="7" fillId="0" borderId="0" xfId="0" applyFont="1" applyFill="1" applyBorder="1"/>
    <xf numFmtId="164" fontId="5" fillId="0" borderId="0" xfId="1" applyNumberFormat="1" applyFont="1" applyFill="1"/>
    <xf numFmtId="166" fontId="5" fillId="0" borderId="0" xfId="0" applyNumberFormat="1" applyFont="1" applyFill="1" applyBorder="1"/>
    <xf numFmtId="164" fontId="4" fillId="0" borderId="7" xfId="1" applyNumberFormat="1" applyFont="1" applyFill="1" applyBorder="1"/>
    <xf numFmtId="0" fontId="5" fillId="0" borderId="8" xfId="0" applyFont="1" applyFill="1" applyBorder="1"/>
    <xf numFmtId="0" fontId="4" fillId="0" borderId="7" xfId="0" applyFont="1" applyFill="1" applyBorder="1"/>
    <xf numFmtId="164" fontId="4" fillId="0" borderId="7" xfId="1" applyNumberFormat="1" applyFont="1" applyFill="1" applyBorder="1" applyAlignment="1">
      <alignment horizontal="right"/>
    </xf>
    <xf numFmtId="164" fontId="4" fillId="0" borderId="9" xfId="1" applyNumberFormat="1" applyFont="1" applyFill="1" applyBorder="1" applyAlignment="1">
      <alignment horizontal="right"/>
    </xf>
    <xf numFmtId="43" fontId="4" fillId="0" borderId="0" xfId="1" applyFont="1" applyFill="1" applyAlignment="1">
      <alignment horizontal="right"/>
    </xf>
    <xf numFmtId="0" fontId="4" fillId="0" borderId="0" xfId="0" applyFont="1" applyFill="1" applyBorder="1" applyAlignment="1">
      <alignment wrapText="1"/>
    </xf>
    <xf numFmtId="164" fontId="4" fillId="0" borderId="3" xfId="1" applyNumberFormat="1" applyFont="1" applyFill="1" applyBorder="1" applyAlignment="1"/>
    <xf numFmtId="164" fontId="4" fillId="0" borderId="3" xfId="1" applyNumberFormat="1" applyFont="1" applyFill="1" applyBorder="1" applyAlignment="1">
      <alignment horizontal="right"/>
    </xf>
    <xf numFmtId="164" fontId="4" fillId="0" borderId="0" xfId="1" applyNumberFormat="1" applyFont="1" applyFill="1" applyBorder="1" applyAlignment="1">
      <alignment horizontal="right" vertical="top"/>
    </xf>
    <xf numFmtId="0" fontId="9" fillId="0" borderId="0" xfId="0" applyFont="1" applyFill="1"/>
    <xf numFmtId="43" fontId="10" fillId="0" borderId="0" xfId="1" applyFont="1" applyFill="1"/>
    <xf numFmtId="43" fontId="11" fillId="0" borderId="0" xfId="1" applyFont="1" applyFill="1"/>
    <xf numFmtId="43" fontId="11" fillId="0" borderId="0" xfId="1" applyFont="1" applyFill="1" applyBorder="1"/>
    <xf numFmtId="43" fontId="12" fillId="0" borderId="0" xfId="1" applyFont="1" applyFill="1" applyAlignment="1"/>
    <xf numFmtId="43" fontId="12" fillId="0" borderId="0" xfId="1" applyFont="1" applyFill="1" applyBorder="1"/>
    <xf numFmtId="0" fontId="13" fillId="0" borderId="0" xfId="0" applyFont="1" applyFill="1"/>
    <xf numFmtId="0" fontId="8" fillId="0" borderId="0" xfId="0" applyFont="1" applyFill="1" applyAlignment="1">
      <alignment horizontal="right"/>
    </xf>
    <xf numFmtId="0" fontId="8" fillId="0" borderId="0" xfId="0" applyFont="1" applyFill="1" applyBorder="1"/>
    <xf numFmtId="0" fontId="14" fillId="0" borderId="0" xfId="0" applyFont="1" applyFill="1" applyAlignment="1"/>
    <xf numFmtId="0" fontId="14" fillId="0" borderId="0" xfId="0" applyFont="1" applyFill="1"/>
    <xf numFmtId="0" fontId="14" fillId="0" borderId="0" xfId="0" applyFont="1" applyFill="1" applyBorder="1"/>
    <xf numFmtId="43" fontId="12" fillId="2" borderId="0" xfId="1" applyFont="1" applyFill="1"/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top" wrapText="1"/>
    </xf>
    <xf numFmtId="43" fontId="11" fillId="0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8"/>
  <sheetViews>
    <sheetView tabSelected="1" topLeftCell="A14" zoomScaleNormal="100" zoomScaleSheetLayoutView="100" workbookViewId="0">
      <pane xSplit="9" topLeftCell="AA1" activePane="topRight" state="frozen"/>
      <selection pane="topRight" activeCell="AC83" sqref="AC83"/>
    </sheetView>
  </sheetViews>
  <sheetFormatPr defaultRowHeight="12" x14ac:dyDescent="0.2"/>
  <cols>
    <col min="1" max="1" width="1.28515625" style="21" customWidth="1"/>
    <col min="2" max="2" width="1.42578125" style="21" customWidth="1"/>
    <col min="3" max="3" width="2" style="21" customWidth="1"/>
    <col min="4" max="4" width="19.7109375" style="21" customWidth="1"/>
    <col min="5" max="5" width="12.85546875" style="21" hidden="1" customWidth="1"/>
    <col min="6" max="6" width="12.85546875" style="26" hidden="1" customWidth="1"/>
    <col min="7" max="7" width="12.85546875" style="10" hidden="1" customWidth="1"/>
    <col min="8" max="8" width="0.5703125" style="2" hidden="1" customWidth="1"/>
    <col min="9" max="9" width="12.85546875" style="2" hidden="1" customWidth="1"/>
    <col min="10" max="12" width="12.85546875" style="2" customWidth="1"/>
    <col min="13" max="13" width="12.85546875" style="21" customWidth="1"/>
    <col min="14" max="14" width="12.42578125" style="21" customWidth="1"/>
    <col min="15" max="15" width="1.28515625" style="21" customWidth="1"/>
    <col min="16" max="16" width="1.42578125" style="21" customWidth="1"/>
    <col min="17" max="17" width="2" style="21" customWidth="1"/>
    <col min="18" max="18" width="19.85546875" style="21" customWidth="1"/>
    <col min="19" max="25" width="12.42578125" style="21" customWidth="1"/>
    <col min="26" max="26" width="9.140625" style="21"/>
    <col min="27" max="27" width="15.28515625" style="71" customWidth="1"/>
    <col min="28" max="28" width="9.140625" style="42"/>
    <col min="29" max="16384" width="9.140625" style="21"/>
  </cols>
  <sheetData>
    <row r="1" spans="1:28" s="20" customFormat="1" ht="12.75" x14ac:dyDescent="0.2">
      <c r="A1" s="28" t="s">
        <v>0</v>
      </c>
      <c r="B1" s="28"/>
      <c r="C1" s="28"/>
      <c r="D1" s="28"/>
      <c r="E1" s="28"/>
      <c r="F1" s="28"/>
      <c r="G1" s="29"/>
      <c r="H1" s="29"/>
      <c r="I1" s="1"/>
      <c r="J1" s="1"/>
      <c r="K1" s="1"/>
      <c r="L1" s="1"/>
      <c r="O1" s="28" t="s">
        <v>1</v>
      </c>
      <c r="P1" s="28"/>
      <c r="Q1" s="28"/>
      <c r="R1" s="28"/>
      <c r="AA1" s="70"/>
      <c r="AB1" s="75"/>
    </row>
    <row r="2" spans="1:28" s="20" customFormat="1" ht="12.75" x14ac:dyDescent="0.2">
      <c r="A2" s="30" t="s">
        <v>2</v>
      </c>
      <c r="B2" s="28"/>
      <c r="C2" s="28"/>
      <c r="D2" s="28"/>
      <c r="E2" s="28"/>
      <c r="F2" s="28"/>
      <c r="G2" s="29"/>
      <c r="H2" s="29"/>
      <c r="I2" s="1"/>
      <c r="J2" s="1"/>
      <c r="K2" s="1"/>
      <c r="L2" s="1"/>
      <c r="O2" s="30" t="s">
        <v>2</v>
      </c>
      <c r="P2" s="28"/>
      <c r="Q2" s="28"/>
      <c r="R2" s="28"/>
      <c r="AA2" s="70"/>
      <c r="AB2" s="75"/>
    </row>
    <row r="3" spans="1:28" s="20" customFormat="1" ht="12.75" x14ac:dyDescent="0.2">
      <c r="A3" s="30" t="s">
        <v>94</v>
      </c>
      <c r="B3" s="28"/>
      <c r="C3" s="28"/>
      <c r="D3" s="28"/>
      <c r="E3" s="28"/>
      <c r="F3" s="28"/>
      <c r="G3" s="29"/>
      <c r="H3" s="29"/>
      <c r="I3" s="1"/>
      <c r="J3" s="1"/>
      <c r="K3" s="1"/>
      <c r="L3" s="1"/>
      <c r="O3" s="30" t="s">
        <v>94</v>
      </c>
      <c r="P3" s="28"/>
      <c r="Q3" s="28"/>
      <c r="R3" s="28"/>
      <c r="AA3" s="70"/>
      <c r="AB3" s="75"/>
    </row>
    <row r="4" spans="1:28" ht="12" customHeight="1" x14ac:dyDescent="0.2">
      <c r="A4" s="26"/>
      <c r="B4" s="26"/>
      <c r="C4" s="26"/>
      <c r="D4" s="26"/>
      <c r="E4" s="26"/>
      <c r="H4" s="10"/>
      <c r="O4" s="26"/>
      <c r="P4" s="26"/>
      <c r="Q4" s="26"/>
      <c r="R4" s="26"/>
      <c r="AA4" s="71" t="s">
        <v>95</v>
      </c>
      <c r="AB4" s="76" t="s">
        <v>96</v>
      </c>
    </row>
    <row r="5" spans="1:28" s="26" customFormat="1" ht="12.75" customHeight="1" x14ac:dyDescent="0.2">
      <c r="A5" s="82" t="s">
        <v>3</v>
      </c>
      <c r="B5" s="83"/>
      <c r="C5" s="83"/>
      <c r="D5" s="84"/>
      <c r="E5" s="3">
        <v>1997</v>
      </c>
      <c r="F5" s="4">
        <v>1998</v>
      </c>
      <c r="G5" s="5">
        <v>1999</v>
      </c>
      <c r="H5" s="6">
        <v>2000</v>
      </c>
      <c r="I5" s="6">
        <v>2001</v>
      </c>
      <c r="J5" s="6">
        <v>2002</v>
      </c>
      <c r="K5" s="6">
        <v>2003</v>
      </c>
      <c r="L5" s="6">
        <v>2004</v>
      </c>
      <c r="M5" s="6">
        <v>2005</v>
      </c>
      <c r="N5" s="22">
        <v>2006</v>
      </c>
      <c r="O5" s="82" t="s">
        <v>3</v>
      </c>
      <c r="P5" s="83"/>
      <c r="Q5" s="83"/>
      <c r="R5" s="84"/>
      <c r="S5" s="22">
        <v>2007</v>
      </c>
      <c r="T5" s="22">
        <v>2008</v>
      </c>
      <c r="U5" s="22">
        <v>2009</v>
      </c>
      <c r="V5" s="22">
        <v>2010</v>
      </c>
      <c r="W5" s="22">
        <v>2011</v>
      </c>
      <c r="X5" s="22">
        <v>2012</v>
      </c>
      <c r="Y5" s="22">
        <v>2013</v>
      </c>
      <c r="AA5" s="72"/>
      <c r="AB5" s="77"/>
    </row>
    <row r="6" spans="1:28" ht="12" customHeight="1" x14ac:dyDescent="0.2">
      <c r="A6" s="7"/>
      <c r="B6" s="7"/>
      <c r="C6" s="7"/>
      <c r="D6" s="7"/>
      <c r="E6" s="7"/>
      <c r="F6" s="7"/>
      <c r="G6" s="8"/>
      <c r="M6" s="2"/>
      <c r="O6" s="7"/>
      <c r="P6" s="7"/>
      <c r="Q6" s="7"/>
      <c r="R6" s="7"/>
    </row>
    <row r="7" spans="1:28" s="23" customFormat="1" x14ac:dyDescent="0.2">
      <c r="A7" s="31" t="s">
        <v>4</v>
      </c>
      <c r="B7" s="31"/>
      <c r="C7" s="31"/>
      <c r="D7" s="31"/>
      <c r="E7" s="32">
        <f>SUM(E9:E13)</f>
        <v>825060</v>
      </c>
      <c r="F7" s="32">
        <f t="shared" ref="F7:L7" si="0">SUM(F9:F13)</f>
        <v>950763</v>
      </c>
      <c r="G7" s="16">
        <f t="shared" si="0"/>
        <v>1041525</v>
      </c>
      <c r="H7" s="16">
        <f t="shared" si="0"/>
        <v>1137953</v>
      </c>
      <c r="I7" s="16">
        <f t="shared" si="0"/>
        <v>1231048</v>
      </c>
      <c r="J7" s="17">
        <f>SUM(J9:J13)</f>
        <v>1181682</v>
      </c>
      <c r="K7" s="17">
        <f>SUM(K9:K13)</f>
        <v>960945</v>
      </c>
      <c r="L7" s="17">
        <f t="shared" si="0"/>
        <v>844746</v>
      </c>
      <c r="M7" s="17">
        <f>SUM(M9:M13)</f>
        <v>866242</v>
      </c>
      <c r="N7" s="17">
        <f>SUM(N9:N13)</f>
        <v>992005</v>
      </c>
      <c r="O7" s="31" t="s">
        <v>4</v>
      </c>
      <c r="P7" s="31"/>
      <c r="Q7" s="31"/>
      <c r="R7" s="31"/>
      <c r="S7" s="17">
        <f t="shared" ref="S7:Y7" si="1">SUM(S9:S13)</f>
        <v>1116151</v>
      </c>
      <c r="T7" s="17">
        <f t="shared" si="1"/>
        <v>1192192</v>
      </c>
      <c r="U7" s="17">
        <f t="shared" si="1"/>
        <v>1172230</v>
      </c>
      <c r="V7" s="17">
        <f t="shared" si="1"/>
        <v>1169480</v>
      </c>
      <c r="W7" s="17">
        <f t="shared" si="1"/>
        <v>955133</v>
      </c>
      <c r="X7" s="17">
        <f t="shared" si="1"/>
        <v>912508</v>
      </c>
      <c r="Y7" s="17">
        <f t="shared" si="1"/>
        <v>1114440</v>
      </c>
      <c r="AA7" s="73"/>
      <c r="AB7" s="78"/>
    </row>
    <row r="8" spans="1:28" s="23" customFormat="1" x14ac:dyDescent="0.2">
      <c r="A8" s="31"/>
      <c r="B8" s="31"/>
      <c r="C8" s="31"/>
      <c r="D8" s="31"/>
      <c r="E8" s="32"/>
      <c r="F8" s="32"/>
      <c r="G8" s="16"/>
      <c r="H8" s="16"/>
      <c r="I8" s="16"/>
      <c r="J8" s="17"/>
      <c r="K8" s="17"/>
      <c r="L8" s="17"/>
      <c r="M8" s="17"/>
      <c r="N8" s="17"/>
      <c r="O8" s="31"/>
      <c r="P8" s="31"/>
      <c r="Q8" s="31"/>
      <c r="R8" s="31"/>
      <c r="S8" s="17"/>
      <c r="T8" s="17"/>
      <c r="U8" s="17"/>
      <c r="V8" s="17"/>
      <c r="W8" s="17"/>
      <c r="X8" s="17"/>
      <c r="Y8" s="17"/>
      <c r="AA8" s="73"/>
      <c r="AB8" s="78"/>
    </row>
    <row r="9" spans="1:28" s="23" customFormat="1" ht="12" customHeight="1" x14ac:dyDescent="0.2">
      <c r="A9" s="34" t="s">
        <v>5</v>
      </c>
      <c r="B9" s="34"/>
      <c r="C9" s="34"/>
      <c r="D9" s="34"/>
      <c r="E9" s="33">
        <v>765092</v>
      </c>
      <c r="F9" s="33">
        <v>890514</v>
      </c>
      <c r="G9" s="13">
        <v>984917</v>
      </c>
      <c r="H9" s="14">
        <v>1085493</v>
      </c>
      <c r="I9" s="14">
        <v>1184247</v>
      </c>
      <c r="J9" s="14">
        <v>1140593</v>
      </c>
      <c r="K9" s="14">
        <v>904094</v>
      </c>
      <c r="L9" s="14">
        <v>785093</v>
      </c>
      <c r="M9" s="14">
        <v>789268</v>
      </c>
      <c r="N9" s="14">
        <v>902917</v>
      </c>
      <c r="O9" s="34" t="s">
        <v>5</v>
      </c>
      <c r="P9" s="34"/>
      <c r="Q9" s="34"/>
      <c r="R9" s="34"/>
      <c r="S9" s="14">
        <v>1010607</v>
      </c>
      <c r="T9" s="14">
        <v>1072038</v>
      </c>
      <c r="U9" s="14">
        <v>1070364</v>
      </c>
      <c r="V9" s="14">
        <v>1066072</v>
      </c>
      <c r="W9" s="14">
        <v>862908</v>
      </c>
      <c r="X9" s="14">
        <v>830883</v>
      </c>
      <c r="Y9" s="14">
        <v>1008505</v>
      </c>
      <c r="AA9" s="73"/>
      <c r="AB9" s="78"/>
    </row>
    <row r="10" spans="1:28" s="23" customFormat="1" ht="12" customHeight="1" x14ac:dyDescent="0.2">
      <c r="A10" s="34"/>
      <c r="B10" s="34"/>
      <c r="C10" s="34"/>
      <c r="D10" s="34"/>
      <c r="E10" s="33"/>
      <c r="F10" s="33"/>
      <c r="G10" s="13"/>
      <c r="H10" s="14"/>
      <c r="I10" s="14"/>
      <c r="J10" s="14"/>
      <c r="K10" s="14"/>
      <c r="L10" s="14"/>
      <c r="M10" s="14"/>
      <c r="N10" s="17"/>
      <c r="O10" s="34"/>
      <c r="P10" s="34"/>
      <c r="Q10" s="34"/>
      <c r="R10" s="34"/>
      <c r="S10" s="17"/>
      <c r="T10" s="17"/>
      <c r="U10" s="17"/>
      <c r="V10" s="17"/>
      <c r="W10" s="17"/>
      <c r="X10" s="17"/>
      <c r="Y10" s="17"/>
      <c r="AA10" s="73"/>
      <c r="AB10" s="78"/>
    </row>
    <row r="11" spans="1:28" s="23" customFormat="1" ht="12.75" customHeight="1" x14ac:dyDescent="0.2">
      <c r="A11" s="85" t="s">
        <v>6</v>
      </c>
      <c r="B11" s="85"/>
      <c r="C11" s="85"/>
      <c r="D11" s="85"/>
      <c r="E11" s="11" t="s">
        <v>7</v>
      </c>
      <c r="F11" s="11" t="s">
        <v>7</v>
      </c>
      <c r="G11" s="11" t="s">
        <v>7</v>
      </c>
      <c r="H11" s="12" t="s">
        <v>7</v>
      </c>
      <c r="I11" s="12" t="s">
        <v>7</v>
      </c>
      <c r="J11" s="12" t="s">
        <v>7</v>
      </c>
      <c r="K11" s="14">
        <v>3137</v>
      </c>
      <c r="L11" s="14">
        <v>2291</v>
      </c>
      <c r="M11" s="14">
        <v>6348</v>
      </c>
      <c r="N11" s="14">
        <v>13191</v>
      </c>
      <c r="O11" s="85" t="s">
        <v>6</v>
      </c>
      <c r="P11" s="85"/>
      <c r="Q11" s="85"/>
      <c r="R11" s="85"/>
      <c r="S11" s="14">
        <v>14069</v>
      </c>
      <c r="T11" s="14">
        <v>8839</v>
      </c>
      <c r="U11" s="14">
        <v>12883</v>
      </c>
      <c r="V11" s="14">
        <v>7827</v>
      </c>
      <c r="W11" s="14">
        <v>7140</v>
      </c>
      <c r="X11" s="14">
        <v>3712</v>
      </c>
      <c r="Y11" s="14">
        <v>3033</v>
      </c>
      <c r="AA11" s="73"/>
      <c r="AB11" s="78"/>
    </row>
    <row r="12" spans="1:28" s="23" customFormat="1" ht="12" customHeight="1" x14ac:dyDescent="0.2">
      <c r="A12" s="31"/>
      <c r="B12" s="31"/>
      <c r="C12" s="31"/>
      <c r="D12" s="31"/>
      <c r="E12" s="33"/>
      <c r="F12" s="33"/>
      <c r="G12" s="16"/>
      <c r="H12" s="17"/>
      <c r="I12" s="17"/>
      <c r="J12" s="17"/>
      <c r="K12" s="17"/>
      <c r="L12" s="17"/>
      <c r="M12" s="35"/>
      <c r="N12" s="14"/>
      <c r="O12" s="31"/>
      <c r="P12" s="31"/>
      <c r="Q12" s="31"/>
      <c r="R12" s="31"/>
      <c r="S12" s="14"/>
      <c r="T12" s="14"/>
      <c r="U12" s="14"/>
      <c r="V12" s="14"/>
      <c r="W12" s="14"/>
      <c r="X12" s="14"/>
      <c r="Y12" s="14"/>
      <c r="AA12" s="73"/>
      <c r="AB12" s="78"/>
    </row>
    <row r="13" spans="1:28" s="23" customFormat="1" x14ac:dyDescent="0.2">
      <c r="A13" s="36" t="s">
        <v>8</v>
      </c>
      <c r="B13" s="31"/>
      <c r="C13" s="31"/>
      <c r="D13" s="31"/>
      <c r="E13" s="33">
        <f>SUM(E15,E52,E77,E108,E121)</f>
        <v>59968</v>
      </c>
      <c r="F13" s="33">
        <f>SUM(F15,F52,F77,F108,F121)</f>
        <v>60249</v>
      </c>
      <c r="G13" s="13">
        <f>SUM(G15,G52,G77,G108,G121)</f>
        <v>56608</v>
      </c>
      <c r="H13" s="13">
        <f>SUM(H15,H52,H77,H108,H121)</f>
        <v>52460</v>
      </c>
      <c r="I13" s="14">
        <f t="shared" ref="I13:N13" si="2">SUM(I15,I52,I77,I108,I121,I116)</f>
        <v>46801</v>
      </c>
      <c r="J13" s="14">
        <f t="shared" si="2"/>
        <v>41089</v>
      </c>
      <c r="K13" s="14">
        <f t="shared" si="2"/>
        <v>53714</v>
      </c>
      <c r="L13" s="14">
        <f t="shared" si="2"/>
        <v>57362</v>
      </c>
      <c r="M13" s="14">
        <f t="shared" si="2"/>
        <v>70626</v>
      </c>
      <c r="N13" s="14">
        <f t="shared" si="2"/>
        <v>75897</v>
      </c>
      <c r="O13" s="36" t="s">
        <v>8</v>
      </c>
      <c r="P13" s="31"/>
      <c r="Q13" s="31"/>
      <c r="R13" s="31"/>
      <c r="S13" s="14">
        <f t="shared" ref="S13:V13" si="3">SUM(S15,S52,S77,S108,S121,S116)</f>
        <v>91475</v>
      </c>
      <c r="T13" s="14">
        <f t="shared" si="3"/>
        <v>111315</v>
      </c>
      <c r="U13" s="14">
        <f t="shared" si="3"/>
        <v>88983</v>
      </c>
      <c r="V13" s="14">
        <f t="shared" si="3"/>
        <v>95581</v>
      </c>
      <c r="W13" s="14">
        <f>SUM(W15,W52,W77,W108,W121,W116)</f>
        <v>85085</v>
      </c>
      <c r="X13" s="14">
        <f>SUM(X15,X52,X77,X108,X121,X116)</f>
        <v>77913</v>
      </c>
      <c r="Y13" s="14">
        <f t="shared" ref="Y13" si="4">SUM(Y15,Y52,Y77,Y108,Y121,Y116)</f>
        <v>102902</v>
      </c>
      <c r="AA13" s="73"/>
      <c r="AB13" s="78"/>
    </row>
    <row r="14" spans="1:28" ht="12" customHeight="1" x14ac:dyDescent="0.2">
      <c r="A14" s="26"/>
      <c r="B14" s="26"/>
      <c r="C14" s="37" t="s">
        <v>9</v>
      </c>
      <c r="D14" s="37" t="s">
        <v>9</v>
      </c>
      <c r="E14" s="38"/>
      <c r="F14" s="38"/>
      <c r="N14" s="24"/>
      <c r="O14" s="26"/>
      <c r="P14" s="26"/>
      <c r="Q14" s="37" t="s">
        <v>9</v>
      </c>
      <c r="R14" s="37" t="s">
        <v>9</v>
      </c>
      <c r="S14" s="24"/>
      <c r="T14" s="24"/>
      <c r="U14" s="24"/>
      <c r="V14" s="24"/>
      <c r="W14" s="24"/>
      <c r="X14" s="24"/>
      <c r="Y14" s="24"/>
    </row>
    <row r="15" spans="1:28" x14ac:dyDescent="0.2">
      <c r="A15" s="26"/>
      <c r="B15" s="26" t="s">
        <v>10</v>
      </c>
      <c r="C15" s="26"/>
      <c r="D15" s="26"/>
      <c r="E15" s="39">
        <f>SUM(E17,E28,E43,E35)</f>
        <v>25077</v>
      </c>
      <c r="F15" s="39">
        <f>SUM(F17,F28,F43,F35)</f>
        <v>22239</v>
      </c>
      <c r="G15" s="10">
        <f>SUM(G17,G28,G43,G35)</f>
        <v>21356</v>
      </c>
      <c r="H15" s="10">
        <f>SUM(H17,H28,H43,H35)</f>
        <v>18471</v>
      </c>
      <c r="I15" s="10">
        <f>SUM(I17,I28,I43,I35)</f>
        <v>17420</v>
      </c>
      <c r="J15" s="2">
        <f>SUM(J17+J28+J35+J43)</f>
        <v>16756</v>
      </c>
      <c r="K15" s="2">
        <f>SUM(K17+K28+K35+K43)</f>
        <v>23854</v>
      </c>
      <c r="L15" s="2">
        <f>SUM(L17+L28+L35+L43)</f>
        <v>18678</v>
      </c>
      <c r="M15" s="2">
        <f>SUM(M17+M28+M35+M43)</f>
        <v>23628</v>
      </c>
      <c r="N15" s="2">
        <f>SUM(N17+N28+N35+N43)</f>
        <v>29767</v>
      </c>
      <c r="O15" s="26"/>
      <c r="P15" s="26" t="s">
        <v>10</v>
      </c>
      <c r="Q15" s="26"/>
      <c r="R15" s="26"/>
      <c r="S15" s="2">
        <f t="shared" ref="S15:Y15" si="5">SUM(S17+S28+S35+S43)</f>
        <v>30422</v>
      </c>
      <c r="T15" s="2">
        <f t="shared" si="5"/>
        <v>33963</v>
      </c>
      <c r="U15" s="2">
        <f t="shared" si="5"/>
        <v>26950</v>
      </c>
      <c r="V15" s="2">
        <f t="shared" si="5"/>
        <v>26062</v>
      </c>
      <c r="W15" s="2">
        <f>SUM(W17+W28+W35+W43)</f>
        <v>31383</v>
      </c>
      <c r="X15" s="2">
        <f t="shared" si="5"/>
        <v>30280</v>
      </c>
      <c r="Y15" s="2">
        <f t="shared" si="5"/>
        <v>34116</v>
      </c>
      <c r="AA15" s="81">
        <f>Y15/Y$13*100</f>
        <v>33.153874560261222</v>
      </c>
    </row>
    <row r="16" spans="1:28" x14ac:dyDescent="0.2">
      <c r="A16" s="26"/>
      <c r="B16" s="26"/>
      <c r="C16" s="26"/>
      <c r="D16" s="26"/>
      <c r="E16" s="39"/>
      <c r="F16" s="39"/>
      <c r="H16" s="10"/>
      <c r="I16" s="10"/>
      <c r="M16" s="2"/>
      <c r="N16" s="2"/>
      <c r="O16" s="26"/>
      <c r="P16" s="26"/>
      <c r="Q16" s="26"/>
      <c r="R16" s="26"/>
      <c r="S16" s="2"/>
      <c r="T16" s="2"/>
      <c r="U16" s="2"/>
      <c r="V16" s="2"/>
      <c r="W16" s="2"/>
      <c r="X16" s="2"/>
      <c r="Y16" s="2"/>
    </row>
    <row r="17" spans="1:29" x14ac:dyDescent="0.2">
      <c r="A17" s="26"/>
      <c r="B17" s="26"/>
      <c r="C17" s="26" t="s">
        <v>11</v>
      </c>
      <c r="D17" s="26"/>
      <c r="E17" s="39">
        <f>SUM(E18:E25)</f>
        <v>5037</v>
      </c>
      <c r="F17" s="39">
        <f t="shared" ref="F17:L17" si="6">SUM(F18:F25)</f>
        <v>4944</v>
      </c>
      <c r="G17" s="10">
        <f t="shared" si="6"/>
        <v>4359</v>
      </c>
      <c r="H17" s="10">
        <f t="shared" si="6"/>
        <v>2467</v>
      </c>
      <c r="I17" s="10">
        <f t="shared" si="6"/>
        <v>2341</v>
      </c>
      <c r="J17" s="2">
        <f>SUM(J18:J25)</f>
        <v>1793</v>
      </c>
      <c r="K17" s="2">
        <f>SUM(K18:K25)</f>
        <v>1633</v>
      </c>
      <c r="L17" s="2">
        <f t="shared" si="6"/>
        <v>2489</v>
      </c>
      <c r="M17" s="2">
        <f t="shared" ref="M17:V17" si="7">SUM(M18:M26)</f>
        <v>3425</v>
      </c>
      <c r="N17" s="2">
        <f>SUM(N18:N26)</f>
        <v>3332</v>
      </c>
      <c r="O17" s="26"/>
      <c r="P17" s="26"/>
      <c r="Q17" s="26" t="s">
        <v>11</v>
      </c>
      <c r="R17" s="26"/>
      <c r="S17" s="2">
        <f t="shared" si="7"/>
        <v>3914</v>
      </c>
      <c r="T17" s="2">
        <f t="shared" si="7"/>
        <v>4863</v>
      </c>
      <c r="U17" s="2">
        <f t="shared" si="7"/>
        <v>3301</v>
      </c>
      <c r="V17" s="2">
        <f t="shared" si="7"/>
        <v>3149</v>
      </c>
      <c r="W17" s="2">
        <f>SUM(W18:W26)</f>
        <v>3655</v>
      </c>
      <c r="X17" s="2">
        <f>SUM(X18:X26)</f>
        <v>3580</v>
      </c>
      <c r="Y17" s="2">
        <f>SUM(Y18:Y26)</f>
        <v>3650</v>
      </c>
      <c r="AA17" s="81">
        <f>Y17/Y$13*100</f>
        <v>3.5470641970029733</v>
      </c>
    </row>
    <row r="18" spans="1:29" x14ac:dyDescent="0.2">
      <c r="A18" s="26"/>
      <c r="B18" s="26"/>
      <c r="C18" s="26"/>
      <c r="D18" s="26" t="s">
        <v>12</v>
      </c>
      <c r="E18" s="40">
        <v>0</v>
      </c>
      <c r="F18" s="40">
        <v>0</v>
      </c>
      <c r="G18" s="10">
        <v>0</v>
      </c>
      <c r="H18" s="10">
        <v>0</v>
      </c>
      <c r="I18" s="11" t="s">
        <v>93</v>
      </c>
      <c r="J18" s="11" t="s">
        <v>93</v>
      </c>
      <c r="K18" s="11" t="s">
        <v>93</v>
      </c>
      <c r="L18" s="10">
        <v>7</v>
      </c>
      <c r="M18" s="2">
        <v>55</v>
      </c>
      <c r="N18" s="12">
        <v>51</v>
      </c>
      <c r="O18" s="26"/>
      <c r="P18" s="26"/>
      <c r="Q18" s="26"/>
      <c r="R18" s="26" t="s">
        <v>12</v>
      </c>
      <c r="S18" s="12">
        <v>19</v>
      </c>
      <c r="T18" s="12">
        <v>77</v>
      </c>
      <c r="U18" s="12">
        <v>71</v>
      </c>
      <c r="V18" s="12">
        <v>67</v>
      </c>
      <c r="W18" s="12">
        <v>95</v>
      </c>
      <c r="X18" s="12">
        <v>93</v>
      </c>
      <c r="Y18" s="12">
        <v>56</v>
      </c>
      <c r="AA18" s="71">
        <f>Y18/Y$13*100</f>
        <v>5.4420710967716862E-2</v>
      </c>
    </row>
    <row r="19" spans="1:29" x14ac:dyDescent="0.2">
      <c r="A19" s="26"/>
      <c r="B19" s="26"/>
      <c r="C19" s="26"/>
      <c r="D19" s="26" t="s">
        <v>13</v>
      </c>
      <c r="E19" s="40">
        <v>0</v>
      </c>
      <c r="F19" s="40">
        <v>0</v>
      </c>
      <c r="G19" s="10">
        <v>0</v>
      </c>
      <c r="H19" s="10">
        <v>0</v>
      </c>
      <c r="I19" s="11" t="s">
        <v>93</v>
      </c>
      <c r="J19" s="11" t="s">
        <v>93</v>
      </c>
      <c r="K19" s="11" t="s">
        <v>93</v>
      </c>
      <c r="L19" s="11" t="s">
        <v>93</v>
      </c>
      <c r="M19" s="2">
        <v>111</v>
      </c>
      <c r="N19" s="12">
        <v>108</v>
      </c>
      <c r="O19" s="26"/>
      <c r="P19" s="26"/>
      <c r="Q19" s="26"/>
      <c r="R19" s="26" t="s">
        <v>13</v>
      </c>
      <c r="S19" s="12">
        <v>242</v>
      </c>
      <c r="T19" s="12">
        <v>171</v>
      </c>
      <c r="U19" s="12">
        <v>134</v>
      </c>
      <c r="V19" s="12">
        <v>144</v>
      </c>
      <c r="W19" s="12">
        <v>187</v>
      </c>
      <c r="X19" s="12">
        <v>16</v>
      </c>
      <c r="Y19" s="12">
        <v>45</v>
      </c>
      <c r="AA19" s="71">
        <f t="shared" ref="AA19:AA26" si="8">Y19/Y$13*100</f>
        <v>4.3730928456201044E-2</v>
      </c>
    </row>
    <row r="20" spans="1:29" x14ac:dyDescent="0.2">
      <c r="A20" s="26"/>
      <c r="B20" s="26"/>
      <c r="C20" s="26"/>
      <c r="D20" s="26" t="s">
        <v>14</v>
      </c>
      <c r="E20" s="39">
        <v>658</v>
      </c>
      <c r="F20" s="39">
        <v>476</v>
      </c>
      <c r="G20" s="10">
        <v>588</v>
      </c>
      <c r="H20" s="2">
        <v>332</v>
      </c>
      <c r="I20" s="2">
        <v>352</v>
      </c>
      <c r="J20" s="2">
        <v>282</v>
      </c>
      <c r="K20" s="2">
        <v>187</v>
      </c>
      <c r="L20" s="2">
        <v>381</v>
      </c>
      <c r="M20" s="2">
        <v>476</v>
      </c>
      <c r="N20" s="12">
        <v>418</v>
      </c>
      <c r="O20" s="26"/>
      <c r="P20" s="26"/>
      <c r="Q20" s="26"/>
      <c r="R20" s="26" t="s">
        <v>14</v>
      </c>
      <c r="S20" s="12">
        <v>403</v>
      </c>
      <c r="T20" s="12">
        <v>628</v>
      </c>
      <c r="U20" s="12">
        <v>350</v>
      </c>
      <c r="V20" s="12">
        <v>235</v>
      </c>
      <c r="W20" s="12">
        <v>299</v>
      </c>
      <c r="X20" s="12">
        <v>242</v>
      </c>
      <c r="Y20" s="12">
        <v>260</v>
      </c>
      <c r="Z20" s="69"/>
      <c r="AA20" s="71">
        <f t="shared" si="8"/>
        <v>0.25266758663582828</v>
      </c>
    </row>
    <row r="21" spans="1:29" x14ac:dyDescent="0.2">
      <c r="A21" s="26"/>
      <c r="B21" s="26"/>
      <c r="C21" s="26"/>
      <c r="D21" s="26" t="s">
        <v>53</v>
      </c>
      <c r="E21" s="39"/>
      <c r="F21" s="39"/>
      <c r="I21" s="11" t="s">
        <v>93</v>
      </c>
      <c r="J21" s="11" t="s">
        <v>93</v>
      </c>
      <c r="K21" s="11" t="s">
        <v>93</v>
      </c>
      <c r="L21" s="11" t="s">
        <v>93</v>
      </c>
      <c r="M21" s="11" t="s">
        <v>93</v>
      </c>
      <c r="N21" s="10">
        <v>0</v>
      </c>
      <c r="O21" s="26"/>
      <c r="P21" s="26"/>
      <c r="Q21" s="26"/>
      <c r="R21" s="26" t="s">
        <v>53</v>
      </c>
      <c r="S21" s="10">
        <v>0</v>
      </c>
      <c r="T21" s="10">
        <v>0</v>
      </c>
      <c r="U21" s="10">
        <v>0</v>
      </c>
      <c r="V21" s="10">
        <v>0</v>
      </c>
      <c r="W21" s="12">
        <v>1</v>
      </c>
      <c r="X21" s="12">
        <v>17</v>
      </c>
      <c r="Y21" s="12">
        <v>19</v>
      </c>
      <c r="Z21" s="69"/>
      <c r="AA21" s="71">
        <f t="shared" si="8"/>
        <v>1.846416979261822E-2</v>
      </c>
    </row>
    <row r="22" spans="1:29" x14ac:dyDescent="0.2">
      <c r="A22" s="26"/>
      <c r="B22" s="26"/>
      <c r="C22" s="26"/>
      <c r="D22" s="26" t="s">
        <v>15</v>
      </c>
      <c r="E22" s="39">
        <v>1673</v>
      </c>
      <c r="F22" s="39">
        <v>2263</v>
      </c>
      <c r="G22" s="10">
        <v>1671</v>
      </c>
      <c r="H22" s="2">
        <v>893</v>
      </c>
      <c r="I22" s="2">
        <v>686</v>
      </c>
      <c r="J22" s="2">
        <v>316</v>
      </c>
      <c r="K22" s="2">
        <v>352</v>
      </c>
      <c r="L22" s="2">
        <v>587</v>
      </c>
      <c r="M22" s="2">
        <v>706</v>
      </c>
      <c r="N22" s="12">
        <v>706</v>
      </c>
      <c r="O22" s="26"/>
      <c r="P22" s="26"/>
      <c r="Q22" s="26"/>
      <c r="R22" s="26" t="s">
        <v>15</v>
      </c>
      <c r="S22" s="12">
        <v>917</v>
      </c>
      <c r="T22" s="12">
        <v>1414</v>
      </c>
      <c r="U22" s="12">
        <v>889</v>
      </c>
      <c r="V22" s="12">
        <v>775</v>
      </c>
      <c r="W22" s="12">
        <v>1140</v>
      </c>
      <c r="X22" s="12">
        <v>1256</v>
      </c>
      <c r="Y22" s="12">
        <v>929</v>
      </c>
      <c r="Z22" s="69"/>
      <c r="AA22" s="71">
        <f t="shared" si="8"/>
        <v>0.90280072301801706</v>
      </c>
    </row>
    <row r="23" spans="1:29" x14ac:dyDescent="0.2">
      <c r="A23" s="26"/>
      <c r="B23" s="26"/>
      <c r="C23" s="26"/>
      <c r="D23" s="26" t="s">
        <v>52</v>
      </c>
      <c r="E23" s="39"/>
      <c r="F23" s="39"/>
      <c r="I23" s="11" t="s">
        <v>93</v>
      </c>
      <c r="J23" s="11" t="s">
        <v>93</v>
      </c>
      <c r="K23" s="11" t="s">
        <v>93</v>
      </c>
      <c r="L23" s="11" t="s">
        <v>93</v>
      </c>
      <c r="M23" s="11" t="s">
        <v>93</v>
      </c>
      <c r="N23" s="10">
        <v>0</v>
      </c>
      <c r="O23" s="26"/>
      <c r="P23" s="26"/>
      <c r="Q23" s="26"/>
      <c r="R23" s="26" t="s">
        <v>52</v>
      </c>
      <c r="S23" s="10">
        <v>0</v>
      </c>
      <c r="T23" s="10">
        <v>0</v>
      </c>
      <c r="U23" s="10">
        <v>0</v>
      </c>
      <c r="V23" s="10">
        <v>0</v>
      </c>
      <c r="W23" s="12">
        <v>23</v>
      </c>
      <c r="X23" s="12">
        <v>35</v>
      </c>
      <c r="Y23" s="12">
        <v>43</v>
      </c>
      <c r="Z23" s="69"/>
      <c r="AA23" s="71">
        <f t="shared" si="8"/>
        <v>4.1787331635925441E-2</v>
      </c>
    </row>
    <row r="24" spans="1:29" x14ac:dyDescent="0.2">
      <c r="A24" s="26"/>
      <c r="B24" s="26"/>
      <c r="C24" s="26"/>
      <c r="D24" s="26" t="s">
        <v>16</v>
      </c>
      <c r="E24" s="39">
        <v>1742</v>
      </c>
      <c r="F24" s="39">
        <v>1345</v>
      </c>
      <c r="G24" s="10">
        <v>1408</v>
      </c>
      <c r="H24" s="2">
        <v>767</v>
      </c>
      <c r="I24" s="2">
        <v>715</v>
      </c>
      <c r="J24" s="2">
        <v>961</v>
      </c>
      <c r="K24" s="2">
        <v>751</v>
      </c>
      <c r="L24" s="2">
        <v>945</v>
      </c>
      <c r="M24" s="2">
        <v>1191</v>
      </c>
      <c r="N24" s="12">
        <v>1154</v>
      </c>
      <c r="O24" s="26"/>
      <c r="P24" s="26"/>
      <c r="Q24" s="26"/>
      <c r="R24" s="26" t="s">
        <v>16</v>
      </c>
      <c r="S24" s="12">
        <v>1578</v>
      </c>
      <c r="T24" s="12">
        <v>1480</v>
      </c>
      <c r="U24" s="12">
        <v>1205</v>
      </c>
      <c r="V24" s="12">
        <v>1337</v>
      </c>
      <c r="W24" s="12">
        <v>1300</v>
      </c>
      <c r="X24" s="12">
        <v>1277</v>
      </c>
      <c r="Y24" s="12">
        <v>1334</v>
      </c>
      <c r="Z24" s="69"/>
      <c r="AA24" s="71">
        <f t="shared" si="8"/>
        <v>1.2963790791238265</v>
      </c>
    </row>
    <row r="25" spans="1:29" x14ac:dyDescent="0.2">
      <c r="A25" s="26"/>
      <c r="B25" s="26"/>
      <c r="C25" s="26"/>
      <c r="D25" s="26" t="s">
        <v>17</v>
      </c>
      <c r="E25" s="39">
        <v>964</v>
      </c>
      <c r="F25" s="39">
        <v>860</v>
      </c>
      <c r="G25" s="10">
        <v>692</v>
      </c>
      <c r="H25" s="2">
        <v>475</v>
      </c>
      <c r="I25" s="2">
        <v>588</v>
      </c>
      <c r="J25" s="2">
        <v>234</v>
      </c>
      <c r="K25" s="2">
        <v>343</v>
      </c>
      <c r="L25" s="2">
        <v>569</v>
      </c>
      <c r="M25" s="2">
        <v>752</v>
      </c>
      <c r="N25" s="12">
        <v>654</v>
      </c>
      <c r="O25" s="26"/>
      <c r="P25" s="26"/>
      <c r="Q25" s="26"/>
      <c r="R25" s="26" t="s">
        <v>17</v>
      </c>
      <c r="S25" s="12">
        <v>545</v>
      </c>
      <c r="T25" s="12">
        <v>741</v>
      </c>
      <c r="U25" s="12">
        <v>453</v>
      </c>
      <c r="V25" s="12">
        <v>424</v>
      </c>
      <c r="W25" s="12">
        <v>381</v>
      </c>
      <c r="X25" s="12">
        <v>294</v>
      </c>
      <c r="Y25" s="12">
        <v>656</v>
      </c>
      <c r="Z25" s="69"/>
      <c r="AA25" s="71">
        <f t="shared" si="8"/>
        <v>0.63749975705039741</v>
      </c>
    </row>
    <row r="26" spans="1:29" x14ac:dyDescent="0.2">
      <c r="A26" s="26"/>
      <c r="B26" s="26"/>
      <c r="C26" s="26"/>
      <c r="D26" s="26" t="s">
        <v>18</v>
      </c>
      <c r="E26" s="41">
        <v>0</v>
      </c>
      <c r="F26" s="41">
        <v>0</v>
      </c>
      <c r="G26" s="10">
        <v>0</v>
      </c>
      <c r="H26" s="2">
        <v>0</v>
      </c>
      <c r="I26" s="11" t="s">
        <v>93</v>
      </c>
      <c r="J26" s="11" t="s">
        <v>93</v>
      </c>
      <c r="K26" s="11" t="s">
        <v>93</v>
      </c>
      <c r="L26" s="11" t="s">
        <v>93</v>
      </c>
      <c r="M26" s="2">
        <v>134</v>
      </c>
      <c r="N26" s="12">
        <v>241</v>
      </c>
      <c r="O26" s="26"/>
      <c r="P26" s="26"/>
      <c r="Q26" s="26"/>
      <c r="R26" s="26" t="s">
        <v>18</v>
      </c>
      <c r="S26" s="12">
        <v>210</v>
      </c>
      <c r="T26" s="12">
        <v>352</v>
      </c>
      <c r="U26" s="12">
        <v>199</v>
      </c>
      <c r="V26" s="12">
        <v>167</v>
      </c>
      <c r="W26" s="12">
        <v>229</v>
      </c>
      <c r="X26" s="12">
        <v>350</v>
      </c>
      <c r="Y26" s="12">
        <v>308</v>
      </c>
      <c r="Z26" s="69"/>
      <c r="AA26" s="71">
        <f>Y26/Y$13*100</f>
        <v>0.2993139103224427</v>
      </c>
    </row>
    <row r="27" spans="1:29" ht="12" customHeight="1" x14ac:dyDescent="0.2">
      <c r="A27" s="26"/>
      <c r="B27" s="26"/>
      <c r="C27" s="26"/>
      <c r="D27" s="26"/>
      <c r="E27" s="38"/>
      <c r="F27" s="38"/>
      <c r="O27" s="26"/>
      <c r="P27" s="26"/>
      <c r="Q27" s="26"/>
      <c r="R27" s="26"/>
      <c r="S27" s="12"/>
      <c r="T27" s="12"/>
      <c r="U27" s="12"/>
      <c r="V27" s="12"/>
      <c r="W27" s="12"/>
      <c r="X27" s="12"/>
      <c r="Y27" s="12"/>
    </row>
    <row r="28" spans="1:29" x14ac:dyDescent="0.2">
      <c r="A28" s="26"/>
      <c r="B28" s="26"/>
      <c r="C28" s="26" t="s">
        <v>19</v>
      </c>
      <c r="D28" s="26"/>
      <c r="E28" s="39">
        <f>SUM(E29:E33)</f>
        <v>18984</v>
      </c>
      <c r="F28" s="39">
        <f t="shared" ref="F28:U28" si="9">SUM(F29:F33)</f>
        <v>16327</v>
      </c>
      <c r="G28" s="10">
        <f t="shared" si="9"/>
        <v>16245</v>
      </c>
      <c r="H28" s="10">
        <f t="shared" si="9"/>
        <v>15587</v>
      </c>
      <c r="I28" s="10">
        <f t="shared" si="9"/>
        <v>14589</v>
      </c>
      <c r="J28" s="2">
        <f>SUM(J29:J33)</f>
        <v>14374</v>
      </c>
      <c r="K28" s="2">
        <f>SUM(K29:K33)</f>
        <v>20846</v>
      </c>
      <c r="L28" s="2">
        <f t="shared" si="9"/>
        <v>14719</v>
      </c>
      <c r="M28" s="2">
        <f t="shared" si="9"/>
        <v>18638</v>
      </c>
      <c r="N28" s="2">
        <f>SUM(N29:N33)</f>
        <v>25053</v>
      </c>
      <c r="O28" s="26"/>
      <c r="P28" s="26"/>
      <c r="Q28" s="26" t="s">
        <v>19</v>
      </c>
      <c r="R28" s="26"/>
      <c r="S28" s="2">
        <f t="shared" si="9"/>
        <v>24208</v>
      </c>
      <c r="T28" s="2">
        <f>SUM(T29:T33)</f>
        <v>25893</v>
      </c>
      <c r="U28" s="2">
        <f t="shared" si="9"/>
        <v>21833</v>
      </c>
      <c r="V28" s="2">
        <f>SUM(V29:V33)</f>
        <v>20707</v>
      </c>
      <c r="W28" s="2">
        <f>SUM(W29:W33)</f>
        <v>25268</v>
      </c>
      <c r="X28" s="2">
        <f>SUM(X29:X33)</f>
        <v>23343</v>
      </c>
      <c r="Y28" s="2">
        <f>SUM(Y29:Y33)</f>
        <v>25889</v>
      </c>
      <c r="AA28" s="81">
        <f>Y28/Y$13*100</f>
        <v>25.158889040057531</v>
      </c>
      <c r="AB28" s="81"/>
    </row>
    <row r="29" spans="1:29" x14ac:dyDescent="0.2">
      <c r="A29" s="26"/>
      <c r="B29" s="26"/>
      <c r="C29" s="26"/>
      <c r="D29" s="26" t="s">
        <v>20</v>
      </c>
      <c r="E29" s="40">
        <v>0</v>
      </c>
      <c r="F29" s="40">
        <v>0</v>
      </c>
      <c r="G29" s="10">
        <v>0</v>
      </c>
      <c r="H29" s="10">
        <v>0</v>
      </c>
      <c r="I29" s="10">
        <v>38</v>
      </c>
      <c r="J29" s="2">
        <v>2257</v>
      </c>
      <c r="K29" s="2">
        <v>4377</v>
      </c>
      <c r="L29" s="2">
        <v>2535</v>
      </c>
      <c r="M29" s="2">
        <v>2445</v>
      </c>
      <c r="N29" s="12">
        <v>3035</v>
      </c>
      <c r="O29" s="26"/>
      <c r="P29" s="26"/>
      <c r="Q29" s="26"/>
      <c r="R29" s="26" t="s">
        <v>20</v>
      </c>
      <c r="S29" s="12">
        <v>3195</v>
      </c>
      <c r="T29" s="12">
        <v>3177</v>
      </c>
      <c r="U29" s="12">
        <v>2272</v>
      </c>
      <c r="V29" s="12">
        <v>1771</v>
      </c>
      <c r="W29" s="12">
        <v>4122</v>
      </c>
      <c r="X29" s="12">
        <v>3040</v>
      </c>
      <c r="Y29" s="12">
        <v>2684</v>
      </c>
      <c r="AA29" s="71">
        <f>Y29/Y$13*100</f>
        <v>2.608306932809858</v>
      </c>
      <c r="AB29" s="71"/>
    </row>
    <row r="30" spans="1:29" x14ac:dyDescent="0.2">
      <c r="A30" s="26"/>
      <c r="B30" s="26"/>
      <c r="C30" s="26"/>
      <c r="D30" s="26" t="s">
        <v>21</v>
      </c>
      <c r="E30" s="39">
        <v>1370</v>
      </c>
      <c r="F30" s="39">
        <v>1444</v>
      </c>
      <c r="G30" s="10">
        <v>1503</v>
      </c>
      <c r="H30" s="2">
        <v>932</v>
      </c>
      <c r="I30" s="2">
        <v>1209</v>
      </c>
      <c r="J30" s="10">
        <v>1186</v>
      </c>
      <c r="K30" s="10">
        <v>821</v>
      </c>
      <c r="L30" s="10">
        <v>957</v>
      </c>
      <c r="M30" s="2">
        <v>1199</v>
      </c>
      <c r="N30" s="12">
        <v>1016</v>
      </c>
      <c r="O30" s="26"/>
      <c r="P30" s="26"/>
      <c r="Q30" s="26"/>
      <c r="R30" s="26" t="s">
        <v>21</v>
      </c>
      <c r="S30" s="12">
        <v>1115</v>
      </c>
      <c r="T30" s="12">
        <v>1552</v>
      </c>
      <c r="U30" s="12">
        <v>1091</v>
      </c>
      <c r="V30" s="12">
        <v>1606</v>
      </c>
      <c r="W30" s="12">
        <v>893</v>
      </c>
      <c r="X30" s="12">
        <v>922</v>
      </c>
      <c r="Y30" s="12">
        <v>1998</v>
      </c>
      <c r="AA30" s="71">
        <f t="shared" ref="AA30:AB33" si="10">Y30/Y$13*100</f>
        <v>1.9416532234553265</v>
      </c>
      <c r="AB30" s="71"/>
    </row>
    <row r="31" spans="1:29" x14ac:dyDescent="0.2">
      <c r="A31" s="26"/>
      <c r="B31" s="26"/>
      <c r="C31" s="26"/>
      <c r="D31" s="26" t="s">
        <v>22</v>
      </c>
      <c r="E31" s="39">
        <v>12525</v>
      </c>
      <c r="F31" s="39">
        <v>10082</v>
      </c>
      <c r="G31" s="10">
        <v>11421</v>
      </c>
      <c r="H31" s="2">
        <v>12174</v>
      </c>
      <c r="I31" s="2">
        <v>10564</v>
      </c>
      <c r="J31" s="2">
        <v>6887</v>
      </c>
      <c r="K31" s="2">
        <v>10944</v>
      </c>
      <c r="L31" s="2">
        <v>4628</v>
      </c>
      <c r="M31" s="2">
        <v>4699</v>
      </c>
      <c r="N31" s="12">
        <v>5351</v>
      </c>
      <c r="O31" s="26"/>
      <c r="P31" s="26"/>
      <c r="Q31" s="26"/>
      <c r="R31" s="26" t="s">
        <v>22</v>
      </c>
      <c r="S31" s="12">
        <v>5600</v>
      </c>
      <c r="T31" s="12">
        <v>6206</v>
      </c>
      <c r="U31" s="12">
        <v>5169</v>
      </c>
      <c r="V31" s="12">
        <v>4422</v>
      </c>
      <c r="W31" s="12">
        <v>3570</v>
      </c>
      <c r="X31" s="12">
        <v>4164</v>
      </c>
      <c r="Y31" s="12">
        <v>5398</v>
      </c>
      <c r="AA31" s="86">
        <f t="shared" si="10"/>
        <v>5.2457678179238503</v>
      </c>
      <c r="AB31" s="71"/>
    </row>
    <row r="32" spans="1:29" x14ac:dyDescent="0.2">
      <c r="A32" s="26"/>
      <c r="B32" s="26"/>
      <c r="C32" s="26"/>
      <c r="D32" s="26" t="s">
        <v>23</v>
      </c>
      <c r="E32" s="39">
        <v>3504</v>
      </c>
      <c r="F32" s="39">
        <v>2370</v>
      </c>
      <c r="G32" s="10">
        <v>1476</v>
      </c>
      <c r="H32" s="2">
        <v>1096</v>
      </c>
      <c r="I32" s="2">
        <v>1600</v>
      </c>
      <c r="J32" s="2">
        <v>3211</v>
      </c>
      <c r="K32" s="2">
        <v>4112</v>
      </c>
      <c r="L32" s="2">
        <v>5328</v>
      </c>
      <c r="M32" s="2">
        <v>9186</v>
      </c>
      <c r="N32" s="12">
        <v>14716</v>
      </c>
      <c r="O32" s="26"/>
      <c r="P32" s="26"/>
      <c r="Q32" s="26"/>
      <c r="R32" s="26" t="s">
        <v>23</v>
      </c>
      <c r="S32" s="12">
        <v>13324</v>
      </c>
      <c r="T32" s="12">
        <v>14059</v>
      </c>
      <c r="U32" s="12">
        <v>12518</v>
      </c>
      <c r="V32" s="12">
        <v>11965</v>
      </c>
      <c r="W32" s="12">
        <v>16132</v>
      </c>
      <c r="X32" s="12">
        <v>14550</v>
      </c>
      <c r="Y32" s="12">
        <v>14958</v>
      </c>
      <c r="AA32" s="71">
        <f t="shared" si="10"/>
        <v>14.536160618841226</v>
      </c>
      <c r="AB32" s="71"/>
      <c r="AC32" s="21">
        <v>1</v>
      </c>
    </row>
    <row r="33" spans="1:28" x14ac:dyDescent="0.2">
      <c r="A33" s="26"/>
      <c r="B33" s="26"/>
      <c r="C33" s="26"/>
      <c r="D33" s="26" t="s">
        <v>24</v>
      </c>
      <c r="E33" s="39">
        <v>1585</v>
      </c>
      <c r="F33" s="39">
        <v>2431</v>
      </c>
      <c r="G33" s="10">
        <v>1845</v>
      </c>
      <c r="H33" s="2">
        <v>1385</v>
      </c>
      <c r="I33" s="2">
        <v>1178</v>
      </c>
      <c r="J33" s="2">
        <v>833</v>
      </c>
      <c r="K33" s="2">
        <v>592</v>
      </c>
      <c r="L33" s="2">
        <v>1271</v>
      </c>
      <c r="M33" s="2">
        <v>1109</v>
      </c>
      <c r="N33" s="12">
        <v>935</v>
      </c>
      <c r="O33" s="26"/>
      <c r="P33" s="26"/>
      <c r="Q33" s="26"/>
      <c r="R33" s="26" t="s">
        <v>24</v>
      </c>
      <c r="S33" s="12">
        <v>974</v>
      </c>
      <c r="T33" s="12">
        <v>899</v>
      </c>
      <c r="U33" s="12">
        <v>783</v>
      </c>
      <c r="V33" s="12">
        <v>943</v>
      </c>
      <c r="W33" s="12">
        <v>551</v>
      </c>
      <c r="X33" s="12">
        <v>667</v>
      </c>
      <c r="Y33" s="12">
        <v>851</v>
      </c>
      <c r="AA33" s="71">
        <f t="shared" si="10"/>
        <v>0.8270004470272686</v>
      </c>
      <c r="AB33" s="71"/>
    </row>
    <row r="34" spans="1:28" ht="12" customHeight="1" x14ac:dyDescent="0.2">
      <c r="A34" s="26"/>
      <c r="B34" s="26"/>
      <c r="C34" s="26"/>
      <c r="D34" s="26"/>
      <c r="E34" s="38"/>
      <c r="F34" s="38"/>
      <c r="O34" s="26"/>
      <c r="P34" s="26"/>
      <c r="Q34" s="26"/>
      <c r="R34" s="26"/>
      <c r="S34" s="12"/>
      <c r="T34" s="12"/>
      <c r="U34" s="12"/>
      <c r="V34" s="12"/>
      <c r="W34" s="12"/>
      <c r="X34" s="12"/>
      <c r="Y34" s="12"/>
      <c r="AB34" s="71"/>
    </row>
    <row r="35" spans="1:28" x14ac:dyDescent="0.2">
      <c r="A35" s="26"/>
      <c r="B35" s="26"/>
      <c r="C35" s="26" t="s">
        <v>25</v>
      </c>
      <c r="D35" s="26"/>
      <c r="E35" s="40">
        <v>0</v>
      </c>
      <c r="F35" s="40">
        <v>0</v>
      </c>
      <c r="G35" s="10">
        <v>0</v>
      </c>
      <c r="H35" s="10">
        <v>0</v>
      </c>
      <c r="I35" s="2">
        <v>21</v>
      </c>
      <c r="J35" s="2">
        <v>195</v>
      </c>
      <c r="K35" s="2">
        <v>808</v>
      </c>
      <c r="L35" s="2">
        <v>610</v>
      </c>
      <c r="M35" s="2">
        <v>779</v>
      </c>
      <c r="N35" s="12">
        <f>SUM(N36:N41)</f>
        <v>586</v>
      </c>
      <c r="O35" s="26"/>
      <c r="P35" s="26"/>
      <c r="Q35" s="26" t="s">
        <v>25</v>
      </c>
      <c r="R35" s="26"/>
      <c r="S35" s="12">
        <f t="shared" ref="S35:Y35" si="11">SUM(S36:S41)</f>
        <v>995</v>
      </c>
      <c r="T35" s="12">
        <f t="shared" si="11"/>
        <v>1564</v>
      </c>
      <c r="U35" s="12">
        <f t="shared" si="11"/>
        <v>805</v>
      </c>
      <c r="V35" s="12">
        <f t="shared" si="11"/>
        <v>1031</v>
      </c>
      <c r="W35" s="12">
        <f t="shared" si="11"/>
        <v>806</v>
      </c>
      <c r="X35" s="12">
        <f t="shared" si="11"/>
        <v>904</v>
      </c>
      <c r="Y35" s="12">
        <f t="shared" si="11"/>
        <v>1082</v>
      </c>
      <c r="AA35" s="81">
        <f t="shared" ref="AA18:AB79" si="12">X35/X$13*100</f>
        <v>1.1602685046141208</v>
      </c>
      <c r="AB35" s="81">
        <f>Y35/Y$13*100</f>
        <v>1.0514858797691007</v>
      </c>
    </row>
    <row r="36" spans="1:28" x14ac:dyDescent="0.2">
      <c r="A36" s="26"/>
      <c r="B36" s="26"/>
      <c r="C36" s="26"/>
      <c r="D36" s="26" t="s">
        <v>61</v>
      </c>
      <c r="E36" s="40"/>
      <c r="F36" s="40"/>
      <c r="H36" s="10"/>
      <c r="I36" s="11" t="s">
        <v>93</v>
      </c>
      <c r="J36" s="11" t="s">
        <v>93</v>
      </c>
      <c r="K36" s="11" t="s">
        <v>93</v>
      </c>
      <c r="L36" s="11" t="s">
        <v>93</v>
      </c>
      <c r="M36" s="11" t="s">
        <v>93</v>
      </c>
      <c r="N36" s="12">
        <v>0</v>
      </c>
      <c r="O36" s="26"/>
      <c r="P36" s="26"/>
      <c r="Q36" s="26"/>
      <c r="R36" s="26" t="s">
        <v>61</v>
      </c>
      <c r="S36" s="12">
        <v>0</v>
      </c>
      <c r="T36" s="12">
        <v>0</v>
      </c>
      <c r="U36" s="12">
        <v>0</v>
      </c>
      <c r="V36" s="12">
        <v>0</v>
      </c>
      <c r="W36" s="12">
        <v>8</v>
      </c>
      <c r="X36" s="12">
        <v>39</v>
      </c>
      <c r="Y36" s="12">
        <v>37</v>
      </c>
      <c r="AA36" s="71">
        <f t="shared" si="12"/>
        <v>5.0055831504370263E-2</v>
      </c>
      <c r="AB36" s="71">
        <f>Y36/Y$13*100</f>
        <v>3.5956541175098639E-2</v>
      </c>
    </row>
    <row r="37" spans="1:28" x14ac:dyDescent="0.2">
      <c r="A37" s="26"/>
      <c r="B37" s="26"/>
      <c r="C37" s="26"/>
      <c r="D37" s="26" t="s">
        <v>26</v>
      </c>
      <c r="E37" s="40">
        <v>0</v>
      </c>
      <c r="F37" s="40">
        <v>0</v>
      </c>
      <c r="G37" s="10">
        <v>0</v>
      </c>
      <c r="H37" s="10">
        <v>0</v>
      </c>
      <c r="I37" s="2">
        <v>21</v>
      </c>
      <c r="J37" s="10">
        <v>195</v>
      </c>
      <c r="K37" s="10">
        <v>808</v>
      </c>
      <c r="L37" s="10">
        <v>610</v>
      </c>
      <c r="M37" s="2">
        <v>779</v>
      </c>
      <c r="N37" s="12">
        <v>586</v>
      </c>
      <c r="O37" s="26"/>
      <c r="P37" s="26"/>
      <c r="Q37" s="26"/>
      <c r="R37" s="26" t="s">
        <v>26</v>
      </c>
      <c r="S37" s="12">
        <v>995</v>
      </c>
      <c r="T37" s="12">
        <v>1564</v>
      </c>
      <c r="U37" s="12">
        <v>805</v>
      </c>
      <c r="V37" s="12">
        <v>1031</v>
      </c>
      <c r="W37" s="12">
        <v>717</v>
      </c>
      <c r="X37" s="12">
        <v>506</v>
      </c>
      <c r="Y37" s="12">
        <v>735</v>
      </c>
      <c r="AA37" s="71">
        <f t="shared" si="12"/>
        <v>0.64944232669772695</v>
      </c>
      <c r="AB37" s="71">
        <f>Y37/Y$13*100</f>
        <v>0.71427183145128381</v>
      </c>
    </row>
    <row r="38" spans="1:28" x14ac:dyDescent="0.2">
      <c r="A38" s="26"/>
      <c r="B38" s="26"/>
      <c r="C38" s="26"/>
      <c r="D38" s="26" t="s">
        <v>62</v>
      </c>
      <c r="E38" s="40"/>
      <c r="F38" s="40"/>
      <c r="H38" s="10"/>
      <c r="I38" s="11" t="s">
        <v>93</v>
      </c>
      <c r="J38" s="11" t="s">
        <v>93</v>
      </c>
      <c r="K38" s="11" t="s">
        <v>93</v>
      </c>
      <c r="L38" s="11" t="s">
        <v>93</v>
      </c>
      <c r="M38" s="11" t="s">
        <v>93</v>
      </c>
      <c r="N38" s="12">
        <v>0</v>
      </c>
      <c r="O38" s="26"/>
      <c r="P38" s="26"/>
      <c r="Q38" s="26"/>
      <c r="R38" s="26" t="s">
        <v>62</v>
      </c>
      <c r="S38" s="12">
        <v>0</v>
      </c>
      <c r="T38" s="12">
        <v>0</v>
      </c>
      <c r="U38" s="12">
        <v>0</v>
      </c>
      <c r="V38" s="12">
        <v>0</v>
      </c>
      <c r="W38" s="12">
        <v>69</v>
      </c>
      <c r="X38" s="12">
        <v>93</v>
      </c>
      <c r="Y38" s="12">
        <v>146</v>
      </c>
      <c r="AA38" s="71">
        <f t="shared" si="12"/>
        <v>0.11936390589503676</v>
      </c>
      <c r="AB38" s="71">
        <f t="shared" si="12"/>
        <v>0.14188256788011894</v>
      </c>
    </row>
    <row r="39" spans="1:28" x14ac:dyDescent="0.2">
      <c r="A39" s="26"/>
      <c r="B39" s="26"/>
      <c r="C39" s="26"/>
      <c r="D39" s="26" t="s">
        <v>63</v>
      </c>
      <c r="E39" s="40"/>
      <c r="F39" s="40"/>
      <c r="H39" s="10"/>
      <c r="I39" s="11" t="s">
        <v>93</v>
      </c>
      <c r="J39" s="11" t="s">
        <v>93</v>
      </c>
      <c r="K39" s="11" t="s">
        <v>93</v>
      </c>
      <c r="L39" s="11" t="s">
        <v>93</v>
      </c>
      <c r="M39" s="11" t="s">
        <v>93</v>
      </c>
      <c r="N39" s="12">
        <v>0</v>
      </c>
      <c r="O39" s="26"/>
      <c r="P39" s="26"/>
      <c r="Q39" s="26"/>
      <c r="R39" s="26" t="s">
        <v>63</v>
      </c>
      <c r="S39" s="12">
        <v>0</v>
      </c>
      <c r="T39" s="12">
        <v>0</v>
      </c>
      <c r="U39" s="12">
        <v>0</v>
      </c>
      <c r="V39" s="12">
        <v>0</v>
      </c>
      <c r="W39" s="12">
        <v>2</v>
      </c>
      <c r="X39" s="12">
        <v>94</v>
      </c>
      <c r="Y39" s="12">
        <v>36</v>
      </c>
      <c r="AA39" s="71">
        <f t="shared" si="12"/>
        <v>0.12064738875412319</v>
      </c>
      <c r="AB39" s="71">
        <f t="shared" si="12"/>
        <v>3.4984742764960837E-2</v>
      </c>
    </row>
    <row r="40" spans="1:28" x14ac:dyDescent="0.2">
      <c r="A40" s="26"/>
      <c r="B40" s="26"/>
      <c r="C40" s="26"/>
      <c r="D40" s="26" t="s">
        <v>64</v>
      </c>
      <c r="E40" s="40"/>
      <c r="F40" s="40"/>
      <c r="H40" s="10"/>
      <c r="I40" s="11" t="s">
        <v>93</v>
      </c>
      <c r="J40" s="11" t="s">
        <v>93</v>
      </c>
      <c r="K40" s="11" t="s">
        <v>93</v>
      </c>
      <c r="L40" s="11" t="s">
        <v>93</v>
      </c>
      <c r="M40" s="11" t="s">
        <v>93</v>
      </c>
      <c r="N40" s="12">
        <v>0</v>
      </c>
      <c r="O40" s="26"/>
      <c r="P40" s="26"/>
      <c r="Q40" s="26"/>
      <c r="R40" s="26" t="s">
        <v>64</v>
      </c>
      <c r="S40" s="12">
        <v>0</v>
      </c>
      <c r="T40" s="12">
        <v>0</v>
      </c>
      <c r="U40" s="12">
        <v>0</v>
      </c>
      <c r="V40" s="12">
        <v>0</v>
      </c>
      <c r="W40" s="12">
        <v>6</v>
      </c>
      <c r="X40" s="12">
        <v>121</v>
      </c>
      <c r="Y40" s="12">
        <v>107</v>
      </c>
      <c r="AA40" s="71">
        <f t="shared" si="12"/>
        <v>0.15530142594945645</v>
      </c>
      <c r="AB40" s="71">
        <f t="shared" si="12"/>
        <v>0.10398242988474472</v>
      </c>
    </row>
    <row r="41" spans="1:28" x14ac:dyDescent="0.2">
      <c r="A41" s="26"/>
      <c r="B41" s="26"/>
      <c r="C41" s="26"/>
      <c r="D41" s="26" t="s">
        <v>65</v>
      </c>
      <c r="E41" s="40"/>
      <c r="F41" s="40"/>
      <c r="H41" s="10"/>
      <c r="I41" s="11" t="s">
        <v>93</v>
      </c>
      <c r="J41" s="11" t="s">
        <v>93</v>
      </c>
      <c r="K41" s="11" t="s">
        <v>93</v>
      </c>
      <c r="L41" s="11" t="s">
        <v>93</v>
      </c>
      <c r="M41" s="11" t="s">
        <v>93</v>
      </c>
      <c r="N41" s="12">
        <v>0</v>
      </c>
      <c r="O41" s="26"/>
      <c r="P41" s="26"/>
      <c r="Q41" s="26"/>
      <c r="R41" s="26" t="s">
        <v>65</v>
      </c>
      <c r="S41" s="12">
        <v>0</v>
      </c>
      <c r="T41" s="12">
        <v>0</v>
      </c>
      <c r="U41" s="12">
        <v>0</v>
      </c>
      <c r="V41" s="12">
        <v>0</v>
      </c>
      <c r="W41" s="12">
        <v>4</v>
      </c>
      <c r="X41" s="12">
        <v>51</v>
      </c>
      <c r="Y41" s="12">
        <v>21</v>
      </c>
      <c r="AA41" s="71">
        <f t="shared" si="12"/>
        <v>6.5457625813407264E-2</v>
      </c>
      <c r="AB41" s="71">
        <f t="shared" si="12"/>
        <v>2.040776661289382E-2</v>
      </c>
    </row>
    <row r="42" spans="1:28" ht="12" customHeight="1" x14ac:dyDescent="0.2">
      <c r="A42" s="26"/>
      <c r="B42" s="26"/>
      <c r="C42" s="26"/>
      <c r="D42" s="36"/>
      <c r="E42" s="43"/>
      <c r="F42" s="43"/>
      <c r="O42" s="26"/>
      <c r="P42" s="26"/>
      <c r="Q42" s="26"/>
      <c r="R42" s="36"/>
      <c r="S42" s="12"/>
      <c r="T42" s="12"/>
      <c r="U42" s="12"/>
      <c r="V42" s="12"/>
      <c r="W42" s="12"/>
      <c r="X42" s="12"/>
      <c r="Y42" s="12"/>
      <c r="AB42" s="71"/>
    </row>
    <row r="43" spans="1:28" x14ac:dyDescent="0.2">
      <c r="A43" s="26"/>
      <c r="B43" s="26"/>
      <c r="C43" s="26" t="s">
        <v>27</v>
      </c>
      <c r="D43" s="26"/>
      <c r="E43" s="39">
        <f>SUM(E46:E49)</f>
        <v>1056</v>
      </c>
      <c r="F43" s="39">
        <f t="shared" ref="F43:M43" si="13">SUM(F46:F49)</f>
        <v>968</v>
      </c>
      <c r="G43" s="10">
        <f t="shared" si="13"/>
        <v>752</v>
      </c>
      <c r="H43" s="10">
        <f t="shared" si="13"/>
        <v>417</v>
      </c>
      <c r="I43" s="10">
        <f t="shared" si="13"/>
        <v>469</v>
      </c>
      <c r="J43" s="10">
        <f>SUM(J46:J49)</f>
        <v>394</v>
      </c>
      <c r="K43" s="10">
        <f>SUM(K46:K49)</f>
        <v>567</v>
      </c>
      <c r="L43" s="10">
        <f t="shared" si="13"/>
        <v>860</v>
      </c>
      <c r="M43" s="10">
        <f t="shared" si="13"/>
        <v>786</v>
      </c>
      <c r="N43" s="10">
        <f>SUM(N44:N50)</f>
        <v>796</v>
      </c>
      <c r="O43" s="26"/>
      <c r="P43" s="26"/>
      <c r="Q43" s="26" t="s">
        <v>27</v>
      </c>
      <c r="R43" s="26"/>
      <c r="S43" s="10">
        <f t="shared" ref="S43:Y43" si="14">SUM(S44:S50)</f>
        <v>1305</v>
      </c>
      <c r="T43" s="10">
        <f t="shared" si="14"/>
        <v>1643</v>
      </c>
      <c r="U43" s="10">
        <f t="shared" si="14"/>
        <v>1011</v>
      </c>
      <c r="V43" s="10">
        <f t="shared" si="14"/>
        <v>1175</v>
      </c>
      <c r="W43" s="10">
        <f t="shared" si="14"/>
        <v>1654</v>
      </c>
      <c r="X43" s="10">
        <f t="shared" si="14"/>
        <v>2453</v>
      </c>
      <c r="Y43" s="10">
        <f t="shared" si="14"/>
        <v>3495</v>
      </c>
      <c r="AA43" s="81">
        <f t="shared" si="12"/>
        <v>3.1483834533389805</v>
      </c>
      <c r="AB43" s="81">
        <f t="shared" si="12"/>
        <v>3.3964354434316149</v>
      </c>
    </row>
    <row r="44" spans="1:28" x14ac:dyDescent="0.2">
      <c r="A44" s="26"/>
      <c r="B44" s="26"/>
      <c r="C44" s="26"/>
      <c r="D44" s="26" t="s">
        <v>66</v>
      </c>
      <c r="E44" s="39"/>
      <c r="F44" s="39"/>
      <c r="H44" s="10"/>
      <c r="I44" s="11" t="s">
        <v>93</v>
      </c>
      <c r="J44" s="11" t="s">
        <v>93</v>
      </c>
      <c r="K44" s="11" t="s">
        <v>93</v>
      </c>
      <c r="L44" s="11" t="s">
        <v>93</v>
      </c>
      <c r="M44" s="11" t="s">
        <v>93</v>
      </c>
      <c r="N44" s="12">
        <v>0</v>
      </c>
      <c r="O44" s="26"/>
      <c r="P44" s="26"/>
      <c r="Q44" s="26"/>
      <c r="R44" s="26" t="s">
        <v>66</v>
      </c>
      <c r="S44" s="12">
        <v>0</v>
      </c>
      <c r="T44" s="12">
        <v>0</v>
      </c>
      <c r="U44" s="12">
        <v>0</v>
      </c>
      <c r="V44" s="12">
        <v>0</v>
      </c>
      <c r="W44" s="12">
        <v>30</v>
      </c>
      <c r="X44" s="12">
        <v>52</v>
      </c>
      <c r="Y44" s="12">
        <v>37</v>
      </c>
      <c r="AA44" s="71">
        <f t="shared" si="12"/>
        <v>6.6741108672493679E-2</v>
      </c>
      <c r="AB44" s="71">
        <f t="shared" si="12"/>
        <v>3.5956541175098639E-2</v>
      </c>
    </row>
    <row r="45" spans="1:28" x14ac:dyDescent="0.2">
      <c r="A45" s="26"/>
      <c r="B45" s="26"/>
      <c r="C45" s="26"/>
      <c r="D45" s="26" t="s">
        <v>67</v>
      </c>
      <c r="E45" s="39"/>
      <c r="F45" s="39"/>
      <c r="H45" s="10"/>
      <c r="I45" s="11" t="s">
        <v>93</v>
      </c>
      <c r="J45" s="11" t="s">
        <v>93</v>
      </c>
      <c r="K45" s="11" t="s">
        <v>93</v>
      </c>
      <c r="L45" s="11" t="s">
        <v>93</v>
      </c>
      <c r="M45" s="11" t="s">
        <v>93</v>
      </c>
      <c r="N45" s="12">
        <v>0</v>
      </c>
      <c r="O45" s="26"/>
      <c r="P45" s="26"/>
      <c r="Q45" s="26"/>
      <c r="R45" s="26" t="s">
        <v>67</v>
      </c>
      <c r="S45" s="12">
        <v>0</v>
      </c>
      <c r="T45" s="12">
        <v>0</v>
      </c>
      <c r="U45" s="12">
        <v>0</v>
      </c>
      <c r="V45" s="12">
        <v>0</v>
      </c>
      <c r="W45" s="12">
        <v>7</v>
      </c>
      <c r="X45" s="12">
        <v>41</v>
      </c>
      <c r="Y45" s="12">
        <v>43</v>
      </c>
      <c r="AA45" s="71">
        <f t="shared" si="12"/>
        <v>5.2622797222543087E-2</v>
      </c>
      <c r="AB45" s="71">
        <f t="shared" si="12"/>
        <v>4.1787331635925441E-2</v>
      </c>
    </row>
    <row r="46" spans="1:28" x14ac:dyDescent="0.2">
      <c r="A46" s="26"/>
      <c r="B46" s="26"/>
      <c r="C46" s="26"/>
      <c r="D46" s="26" t="s">
        <v>28</v>
      </c>
      <c r="E46" s="40">
        <v>0</v>
      </c>
      <c r="F46" s="40">
        <v>0</v>
      </c>
      <c r="G46" s="10">
        <v>0</v>
      </c>
      <c r="H46" s="10">
        <v>0</v>
      </c>
      <c r="I46" s="11" t="s">
        <v>93</v>
      </c>
      <c r="J46" s="11" t="s">
        <v>93</v>
      </c>
      <c r="K46" s="11" t="s">
        <v>93</v>
      </c>
      <c r="L46" s="11" t="s">
        <v>93</v>
      </c>
      <c r="M46" s="11" t="s">
        <v>93</v>
      </c>
      <c r="N46" s="12">
        <v>0</v>
      </c>
      <c r="O46" s="26"/>
      <c r="P46" s="26"/>
      <c r="Q46" s="26"/>
      <c r="R46" s="26" t="s">
        <v>28</v>
      </c>
      <c r="S46" s="12">
        <v>0</v>
      </c>
      <c r="T46" s="12">
        <v>0</v>
      </c>
      <c r="U46" s="12">
        <v>0</v>
      </c>
      <c r="V46" s="12">
        <v>0</v>
      </c>
      <c r="W46" s="12">
        <v>157</v>
      </c>
      <c r="X46" s="12">
        <v>1401</v>
      </c>
      <c r="Y46" s="12">
        <v>2144</v>
      </c>
      <c r="AA46" s="71">
        <f t="shared" si="12"/>
        <v>1.7981594855800702</v>
      </c>
      <c r="AB46" s="71">
        <f t="shared" si="12"/>
        <v>2.0835357913354455</v>
      </c>
    </row>
    <row r="47" spans="1:28" x14ac:dyDescent="0.2">
      <c r="A47" s="26"/>
      <c r="B47" s="26"/>
      <c r="C47" s="26"/>
      <c r="D47" s="26" t="s">
        <v>68</v>
      </c>
      <c r="E47" s="40"/>
      <c r="F47" s="40"/>
      <c r="H47" s="10"/>
      <c r="I47" s="11" t="s">
        <v>93</v>
      </c>
      <c r="J47" s="11" t="s">
        <v>93</v>
      </c>
      <c r="K47" s="11" t="s">
        <v>93</v>
      </c>
      <c r="L47" s="11" t="s">
        <v>93</v>
      </c>
      <c r="M47" s="11" t="s">
        <v>93</v>
      </c>
      <c r="N47" s="12">
        <v>0</v>
      </c>
      <c r="O47" s="26"/>
      <c r="P47" s="26"/>
      <c r="Q47" s="26"/>
      <c r="R47" s="26" t="s">
        <v>68</v>
      </c>
      <c r="S47" s="12">
        <v>0</v>
      </c>
      <c r="T47" s="12">
        <v>0</v>
      </c>
      <c r="U47" s="12">
        <v>0</v>
      </c>
      <c r="V47" s="12">
        <v>0</v>
      </c>
      <c r="W47" s="12">
        <v>10</v>
      </c>
      <c r="X47" s="12">
        <v>56</v>
      </c>
      <c r="Y47" s="12">
        <v>109</v>
      </c>
      <c r="AA47" s="71">
        <f t="shared" si="12"/>
        <v>7.1875040108839355E-2</v>
      </c>
      <c r="AB47" s="71">
        <f t="shared" si="12"/>
        <v>0.10592602670502031</v>
      </c>
    </row>
    <row r="48" spans="1:28" x14ac:dyDescent="0.2">
      <c r="A48" s="26"/>
      <c r="B48" s="26"/>
      <c r="C48" s="26"/>
      <c r="D48" s="26" t="s">
        <v>69</v>
      </c>
      <c r="E48" s="40"/>
      <c r="F48" s="40"/>
      <c r="H48" s="10"/>
      <c r="I48" s="11" t="s">
        <v>93</v>
      </c>
      <c r="J48" s="11" t="s">
        <v>93</v>
      </c>
      <c r="K48" s="11" t="s">
        <v>93</v>
      </c>
      <c r="L48" s="11" t="s">
        <v>93</v>
      </c>
      <c r="M48" s="11" t="s">
        <v>93</v>
      </c>
      <c r="N48" s="12">
        <v>0</v>
      </c>
      <c r="O48" s="26"/>
      <c r="P48" s="26"/>
      <c r="Q48" s="26"/>
      <c r="R48" s="26" t="s">
        <v>69</v>
      </c>
      <c r="S48" s="12">
        <v>0</v>
      </c>
      <c r="T48" s="12">
        <v>0</v>
      </c>
      <c r="U48" s="12">
        <v>0</v>
      </c>
      <c r="V48" s="12">
        <v>0</v>
      </c>
      <c r="W48" s="12">
        <v>45</v>
      </c>
      <c r="X48" s="12">
        <v>64</v>
      </c>
      <c r="Y48" s="12">
        <v>61</v>
      </c>
      <c r="AA48" s="71">
        <f t="shared" si="12"/>
        <v>8.214290298153068E-2</v>
      </c>
      <c r="AB48" s="71">
        <f t="shared" si="12"/>
        <v>5.9279703018405863E-2</v>
      </c>
    </row>
    <row r="49" spans="1:29" x14ac:dyDescent="0.2">
      <c r="A49" s="26"/>
      <c r="B49" s="26"/>
      <c r="C49" s="26"/>
      <c r="D49" s="26" t="s">
        <v>29</v>
      </c>
      <c r="E49" s="39">
        <v>1056</v>
      </c>
      <c r="F49" s="39">
        <v>968</v>
      </c>
      <c r="G49" s="10">
        <v>752</v>
      </c>
      <c r="H49" s="2">
        <v>417</v>
      </c>
      <c r="I49" s="2">
        <v>469</v>
      </c>
      <c r="J49" s="10">
        <v>394</v>
      </c>
      <c r="K49" s="10">
        <v>567</v>
      </c>
      <c r="L49" s="10">
        <v>860</v>
      </c>
      <c r="M49" s="2">
        <v>786</v>
      </c>
      <c r="N49" s="12">
        <v>796</v>
      </c>
      <c r="O49" s="26"/>
      <c r="P49" s="26"/>
      <c r="Q49" s="26"/>
      <c r="R49" s="26" t="s">
        <v>29</v>
      </c>
      <c r="S49" s="12">
        <v>1305</v>
      </c>
      <c r="T49" s="12">
        <v>1643</v>
      </c>
      <c r="U49" s="12">
        <v>1011</v>
      </c>
      <c r="V49" s="12">
        <v>1175</v>
      </c>
      <c r="W49" s="12">
        <v>1294</v>
      </c>
      <c r="X49" s="12">
        <v>672</v>
      </c>
      <c r="Y49" s="12">
        <v>734</v>
      </c>
      <c r="AA49" s="71">
        <f t="shared" si="12"/>
        <v>0.86250048130607215</v>
      </c>
      <c r="AB49" s="71">
        <f t="shared" si="12"/>
        <v>0.71330003304114586</v>
      </c>
    </row>
    <row r="50" spans="1:29" x14ac:dyDescent="0.2">
      <c r="A50" s="26"/>
      <c r="B50" s="26"/>
      <c r="C50" s="26"/>
      <c r="D50" s="26" t="s">
        <v>70</v>
      </c>
      <c r="E50" s="39"/>
      <c r="F50" s="39"/>
      <c r="I50" s="11" t="s">
        <v>93</v>
      </c>
      <c r="J50" s="11" t="s">
        <v>93</v>
      </c>
      <c r="K50" s="11" t="s">
        <v>93</v>
      </c>
      <c r="L50" s="11" t="s">
        <v>93</v>
      </c>
      <c r="M50" s="11" t="s">
        <v>93</v>
      </c>
      <c r="N50" s="12">
        <v>0</v>
      </c>
      <c r="O50" s="26"/>
      <c r="P50" s="26"/>
      <c r="Q50" s="26"/>
      <c r="R50" s="26" t="s">
        <v>70</v>
      </c>
      <c r="S50" s="12">
        <v>0</v>
      </c>
      <c r="T50" s="12">
        <v>0</v>
      </c>
      <c r="U50" s="12">
        <v>0</v>
      </c>
      <c r="V50" s="12">
        <v>0</v>
      </c>
      <c r="W50" s="12">
        <v>111</v>
      </c>
      <c r="X50" s="12">
        <v>167</v>
      </c>
      <c r="Y50" s="12">
        <v>367</v>
      </c>
      <c r="AA50" s="71">
        <f t="shared" si="12"/>
        <v>0.21434163746743162</v>
      </c>
      <c r="AB50" s="71">
        <f t="shared" si="12"/>
        <v>0.35665001652057293</v>
      </c>
    </row>
    <row r="51" spans="1:29" ht="12" customHeight="1" x14ac:dyDescent="0.2">
      <c r="A51" s="26"/>
      <c r="B51" s="26"/>
      <c r="C51" s="26"/>
      <c r="D51" s="26"/>
      <c r="E51" s="39"/>
      <c r="F51" s="39"/>
      <c r="O51" s="26"/>
      <c r="P51" s="26"/>
      <c r="Q51" s="26"/>
      <c r="R51" s="26"/>
      <c r="S51" s="12"/>
      <c r="T51" s="12"/>
      <c r="U51" s="12"/>
      <c r="V51" s="12"/>
      <c r="W51" s="12"/>
      <c r="X51" s="12"/>
      <c r="Y51" s="12"/>
      <c r="AB51" s="71"/>
    </row>
    <row r="52" spans="1:29" s="46" customFormat="1" ht="12" customHeight="1" x14ac:dyDescent="0.2">
      <c r="A52" s="25"/>
      <c r="B52" s="26" t="s">
        <v>30</v>
      </c>
      <c r="C52" s="26"/>
      <c r="D52" s="26"/>
      <c r="E52" s="39">
        <f>SUM(E57:E57)</f>
        <v>15884</v>
      </c>
      <c r="F52" s="39">
        <v>19486</v>
      </c>
      <c r="G52" s="13">
        <f>SUM(G57:G57)</f>
        <v>20979</v>
      </c>
      <c r="H52" s="14">
        <f>SUM(H57:H57)</f>
        <v>23465</v>
      </c>
      <c r="I52" s="14">
        <f>SUM(I55:I57)</f>
        <v>20970</v>
      </c>
      <c r="J52" s="14">
        <f>SUM(J55:J57)</f>
        <v>14523</v>
      </c>
      <c r="K52" s="14">
        <f>SUM(K55:K57)</f>
        <v>10404</v>
      </c>
      <c r="L52" s="14">
        <f>SUM(L55:L57)</f>
        <v>12310</v>
      </c>
      <c r="M52" s="14">
        <f>SUM(M55:M57)</f>
        <v>12045</v>
      </c>
      <c r="N52" s="14">
        <f>SUM(N54,N70)</f>
        <v>13234</v>
      </c>
      <c r="O52" s="25"/>
      <c r="P52" s="26" t="s">
        <v>30</v>
      </c>
      <c r="Q52" s="26"/>
      <c r="R52" s="26"/>
      <c r="S52" s="14">
        <f t="shared" ref="S52:Y52" si="15">SUM(S54,S70)</f>
        <v>14062</v>
      </c>
      <c r="T52" s="14">
        <f t="shared" si="15"/>
        <v>22370</v>
      </c>
      <c r="U52" s="14">
        <f t="shared" si="15"/>
        <v>14291</v>
      </c>
      <c r="V52" s="14">
        <f t="shared" si="15"/>
        <v>14344</v>
      </c>
      <c r="W52" s="14">
        <f>SUM(W54,W70)</f>
        <v>10447</v>
      </c>
      <c r="X52" s="14">
        <f t="shared" si="15"/>
        <v>12324</v>
      </c>
      <c r="Y52" s="14">
        <f t="shared" si="15"/>
        <v>16352</v>
      </c>
      <c r="AA52" s="81">
        <f t="shared" si="12"/>
        <v>15.817642755381002</v>
      </c>
      <c r="AB52" s="81">
        <f t="shared" si="12"/>
        <v>15.890847602573322</v>
      </c>
    </row>
    <row r="53" spans="1:29" s="46" customFormat="1" ht="12" customHeight="1" x14ac:dyDescent="0.2">
      <c r="A53" s="25"/>
      <c r="B53" s="26"/>
      <c r="C53" s="26"/>
      <c r="D53" s="26"/>
      <c r="E53" s="39"/>
      <c r="F53" s="39"/>
      <c r="G53" s="13"/>
      <c r="H53" s="14"/>
      <c r="I53" s="14"/>
      <c r="J53" s="14"/>
      <c r="K53" s="14"/>
      <c r="L53" s="14"/>
      <c r="M53" s="14"/>
      <c r="N53" s="14"/>
      <c r="O53" s="25"/>
      <c r="P53" s="26"/>
      <c r="Q53" s="26"/>
      <c r="R53" s="26"/>
      <c r="S53" s="14"/>
      <c r="T53" s="14"/>
      <c r="U53" s="14"/>
      <c r="V53" s="14"/>
      <c r="W53" s="14"/>
      <c r="X53" s="14"/>
      <c r="Y53" s="14"/>
      <c r="AA53" s="71"/>
      <c r="AB53" s="71"/>
    </row>
    <row r="54" spans="1:29" s="46" customFormat="1" ht="12" customHeight="1" x14ac:dyDescent="0.2">
      <c r="A54" s="25"/>
      <c r="B54" s="26"/>
      <c r="C54" s="26" t="s">
        <v>71</v>
      </c>
      <c r="D54" s="26"/>
      <c r="E54" s="39"/>
      <c r="F54" s="39"/>
      <c r="G54" s="13"/>
      <c r="H54" s="14"/>
      <c r="I54" s="14"/>
      <c r="J54" s="14"/>
      <c r="K54" s="14"/>
      <c r="L54" s="14"/>
      <c r="M54" s="14"/>
      <c r="N54" s="14">
        <f>SUM(N55:N57)</f>
        <v>13234</v>
      </c>
      <c r="O54" s="25"/>
      <c r="P54" s="26"/>
      <c r="Q54" s="26" t="s">
        <v>71</v>
      </c>
      <c r="R54" s="26"/>
      <c r="S54" s="14">
        <f t="shared" ref="S54:Y54" si="16">SUM(S55:S57)</f>
        <v>14062</v>
      </c>
      <c r="T54" s="14">
        <f t="shared" si="16"/>
        <v>22370</v>
      </c>
      <c r="U54" s="14">
        <f t="shared" si="16"/>
        <v>14291</v>
      </c>
      <c r="V54" s="14">
        <f t="shared" si="16"/>
        <v>14344</v>
      </c>
      <c r="W54" s="14">
        <f t="shared" si="16"/>
        <v>10355</v>
      </c>
      <c r="X54" s="14">
        <f t="shared" si="16"/>
        <v>11916</v>
      </c>
      <c r="Y54" s="14">
        <f t="shared" si="16"/>
        <v>15930</v>
      </c>
      <c r="AA54" s="81">
        <f t="shared" si="12"/>
        <v>15.293981748873744</v>
      </c>
      <c r="AB54" s="81">
        <f t="shared" si="12"/>
        <v>15.480748673495171</v>
      </c>
    </row>
    <row r="55" spans="1:29" x14ac:dyDescent="0.2">
      <c r="A55" s="26"/>
      <c r="B55" s="26"/>
      <c r="C55" s="26"/>
      <c r="D55" s="26" t="s">
        <v>32</v>
      </c>
      <c r="E55" s="39">
        <v>2492</v>
      </c>
      <c r="F55" s="39">
        <v>2061</v>
      </c>
      <c r="G55" s="13">
        <v>1906</v>
      </c>
      <c r="H55" s="14">
        <v>1419</v>
      </c>
      <c r="I55" s="2">
        <v>1493</v>
      </c>
      <c r="J55" s="2">
        <v>1624</v>
      </c>
      <c r="K55" s="2">
        <v>1822</v>
      </c>
      <c r="L55" s="2">
        <v>2704</v>
      </c>
      <c r="M55" s="2">
        <v>2908</v>
      </c>
      <c r="N55" s="12">
        <v>2843</v>
      </c>
      <c r="O55" s="26"/>
      <c r="P55" s="26"/>
      <c r="Q55" s="26"/>
      <c r="R55" s="26" t="s">
        <v>32</v>
      </c>
      <c r="S55" s="12">
        <v>3233</v>
      </c>
      <c r="T55" s="12">
        <v>6858</v>
      </c>
      <c r="U55" s="12">
        <v>4263</v>
      </c>
      <c r="V55" s="12">
        <v>3284</v>
      </c>
      <c r="W55" s="12">
        <v>2928</v>
      </c>
      <c r="X55" s="12">
        <v>3202</v>
      </c>
      <c r="Y55" s="12">
        <v>4405</v>
      </c>
      <c r="AA55" s="71">
        <f t="shared" si="12"/>
        <v>4.1097121147947071</v>
      </c>
      <c r="AB55" s="71">
        <f t="shared" si="12"/>
        <v>4.2807719966570135</v>
      </c>
    </row>
    <row r="56" spans="1:29" ht="12.75" customHeight="1" x14ac:dyDescent="0.2">
      <c r="A56" s="26"/>
      <c r="B56" s="26"/>
      <c r="C56" s="26"/>
      <c r="D56" s="26" t="s">
        <v>54</v>
      </c>
      <c r="E56" s="38"/>
      <c r="F56" s="38"/>
      <c r="I56" s="11" t="s">
        <v>93</v>
      </c>
      <c r="J56" s="11" t="s">
        <v>93</v>
      </c>
      <c r="K56" s="11" t="s">
        <v>93</v>
      </c>
      <c r="L56" s="11" t="s">
        <v>93</v>
      </c>
      <c r="M56" s="11" t="s">
        <v>93</v>
      </c>
      <c r="N56" s="12"/>
      <c r="O56" s="26"/>
      <c r="P56" s="26"/>
      <c r="Q56" s="26"/>
      <c r="R56" s="26" t="s">
        <v>54</v>
      </c>
      <c r="S56" s="12"/>
      <c r="T56" s="12"/>
      <c r="U56" s="12"/>
      <c r="W56" s="2">
        <v>207</v>
      </c>
      <c r="X56" s="2">
        <v>285</v>
      </c>
      <c r="Y56" s="2">
        <v>419</v>
      </c>
      <c r="AA56" s="71">
        <f t="shared" si="12"/>
        <v>0.36579261483962883</v>
      </c>
      <c r="AB56" s="71">
        <f t="shared" si="12"/>
        <v>0.40718353384773859</v>
      </c>
    </row>
    <row r="57" spans="1:29" x14ac:dyDescent="0.2">
      <c r="A57" s="26"/>
      <c r="B57" s="26"/>
      <c r="C57" s="26"/>
      <c r="D57" s="26" t="s">
        <v>31</v>
      </c>
      <c r="E57" s="39">
        <v>15884</v>
      </c>
      <c r="F57" s="39">
        <v>17425</v>
      </c>
      <c r="G57" s="13">
        <v>20979</v>
      </c>
      <c r="H57" s="14">
        <v>23465</v>
      </c>
      <c r="I57" s="2">
        <v>19477</v>
      </c>
      <c r="J57" s="2">
        <v>12899</v>
      </c>
      <c r="K57" s="2">
        <v>8582</v>
      </c>
      <c r="L57" s="2">
        <v>9606</v>
      </c>
      <c r="M57" s="2">
        <v>9137</v>
      </c>
      <c r="N57" s="12">
        <v>10391</v>
      </c>
      <c r="O57" s="26"/>
      <c r="P57" s="26"/>
      <c r="Q57" s="26"/>
      <c r="R57" s="26" t="s">
        <v>31</v>
      </c>
      <c r="S57" s="12">
        <v>10829</v>
      </c>
      <c r="T57" s="12">
        <v>15512</v>
      </c>
      <c r="U57" s="12">
        <v>10028</v>
      </c>
      <c r="V57" s="12">
        <v>11060</v>
      </c>
      <c r="W57" s="12">
        <v>7220</v>
      </c>
      <c r="X57" s="12">
        <v>8429</v>
      </c>
      <c r="Y57" s="12">
        <v>11106</v>
      </c>
      <c r="AA57" s="71">
        <f t="shared" si="12"/>
        <v>10.818477019239408</v>
      </c>
      <c r="AB57" s="71">
        <f t="shared" si="12"/>
        <v>10.792793142990419</v>
      </c>
      <c r="AC57" s="21">
        <v>2</v>
      </c>
    </row>
    <row r="58" spans="1:29" ht="5.25" customHeight="1" x14ac:dyDescent="0.2">
      <c r="A58" s="50"/>
      <c r="B58" s="50"/>
      <c r="C58" s="50"/>
      <c r="D58" s="50"/>
      <c r="E58" s="51"/>
      <c r="F58" s="51"/>
      <c r="G58" s="66"/>
      <c r="H58" s="66"/>
      <c r="I58" s="15"/>
      <c r="J58" s="15"/>
      <c r="K58" s="15"/>
      <c r="L58" s="15"/>
      <c r="M58" s="15"/>
      <c r="N58" s="67"/>
      <c r="O58" s="50"/>
      <c r="P58" s="50"/>
      <c r="Q58" s="50"/>
      <c r="R58" s="50"/>
      <c r="S58" s="67"/>
      <c r="T58" s="67"/>
      <c r="U58" s="67"/>
      <c r="V58" s="67"/>
      <c r="W58" s="67"/>
      <c r="X58" s="67"/>
      <c r="Y58" s="67"/>
    </row>
    <row r="59" spans="1:29" s="46" customFormat="1" ht="9.75" customHeight="1" x14ac:dyDescent="0.2">
      <c r="A59" s="55" t="s">
        <v>50</v>
      </c>
      <c r="B59" s="56"/>
      <c r="C59" s="56"/>
      <c r="D59" s="56"/>
      <c r="E59" s="25"/>
      <c r="F59" s="25"/>
      <c r="G59" s="9"/>
      <c r="H59" s="9"/>
      <c r="I59" s="9"/>
      <c r="J59" s="57"/>
      <c r="K59" s="9"/>
      <c r="L59" s="9"/>
      <c r="M59" s="25"/>
      <c r="N59" s="25"/>
      <c r="O59" s="26"/>
      <c r="P59" s="25"/>
      <c r="Q59" s="25"/>
      <c r="R59" s="25"/>
      <c r="S59" s="25"/>
      <c r="T59" s="25"/>
      <c r="U59" s="25"/>
      <c r="V59" s="25"/>
      <c r="W59" s="25"/>
      <c r="X59" s="25"/>
      <c r="Y59" s="25"/>
      <c r="AA59" s="71"/>
      <c r="AB59" s="79"/>
    </row>
    <row r="60" spans="1:29" ht="9.75" customHeight="1" x14ac:dyDescent="0.2">
      <c r="A60" s="45"/>
      <c r="B60" s="56"/>
      <c r="C60" s="56"/>
      <c r="D60" s="55" t="s">
        <v>57</v>
      </c>
      <c r="E60" s="26"/>
      <c r="H60" s="10"/>
      <c r="K60" s="10"/>
      <c r="L60" s="10"/>
      <c r="M60" s="26"/>
      <c r="N60" s="26"/>
      <c r="O60" s="26"/>
      <c r="P60" s="25"/>
      <c r="Q60" s="25"/>
      <c r="R60" s="25"/>
      <c r="S60" s="26"/>
      <c r="T60" s="26"/>
      <c r="U60" s="26"/>
      <c r="V60" s="26"/>
      <c r="W60" s="26"/>
      <c r="X60" s="26"/>
      <c r="Y60" s="26"/>
    </row>
    <row r="61" spans="1:29" ht="9.75" customHeight="1" x14ac:dyDescent="0.2">
      <c r="A61" s="45"/>
      <c r="B61" s="56"/>
      <c r="C61" s="56"/>
      <c r="D61" s="55" t="s">
        <v>58</v>
      </c>
      <c r="E61" s="26"/>
      <c r="H61" s="10"/>
      <c r="P61" s="25"/>
      <c r="Q61" s="25"/>
      <c r="R61" s="26"/>
    </row>
    <row r="62" spans="1:29" x14ac:dyDescent="0.2">
      <c r="A62" s="26" t="s">
        <v>51</v>
      </c>
      <c r="B62" s="26"/>
      <c r="C62" s="26"/>
      <c r="F62" s="58"/>
      <c r="G62" s="9"/>
      <c r="H62" s="9"/>
      <c r="O62" s="26"/>
      <c r="P62" s="26"/>
      <c r="Q62" s="26"/>
    </row>
    <row r="63" spans="1:29" x14ac:dyDescent="0.2">
      <c r="A63" s="26"/>
      <c r="B63" s="26"/>
      <c r="C63" s="26"/>
      <c r="F63" s="58"/>
      <c r="G63" s="9"/>
      <c r="H63" s="9"/>
      <c r="O63" s="26"/>
      <c r="P63" s="26"/>
      <c r="Q63" s="26"/>
    </row>
    <row r="64" spans="1:29" s="20" customFormat="1" ht="12.75" x14ac:dyDescent="0.2">
      <c r="A64" s="28" t="s">
        <v>1</v>
      </c>
      <c r="B64" s="28"/>
      <c r="C64" s="28"/>
      <c r="D64" s="28"/>
      <c r="E64" s="28"/>
      <c r="F64" s="28"/>
      <c r="G64" s="29"/>
      <c r="H64" s="29"/>
      <c r="I64" s="1"/>
      <c r="J64" s="1"/>
      <c r="K64" s="1"/>
      <c r="L64" s="1"/>
      <c r="O64" s="28" t="s">
        <v>1</v>
      </c>
      <c r="P64" s="28"/>
      <c r="Q64" s="28"/>
      <c r="R64" s="28"/>
      <c r="AA64" s="71"/>
      <c r="AB64" s="75"/>
    </row>
    <row r="65" spans="1:28" s="20" customFormat="1" ht="12.75" x14ac:dyDescent="0.2">
      <c r="A65" s="30" t="s">
        <v>2</v>
      </c>
      <c r="B65" s="28"/>
      <c r="C65" s="28"/>
      <c r="D65" s="28"/>
      <c r="E65" s="28"/>
      <c r="F65" s="28"/>
      <c r="G65" s="29"/>
      <c r="H65" s="29"/>
      <c r="I65" s="1"/>
      <c r="J65" s="1"/>
      <c r="K65" s="1"/>
      <c r="L65" s="1"/>
      <c r="O65" s="30" t="s">
        <v>2</v>
      </c>
      <c r="P65" s="28"/>
      <c r="Q65" s="28"/>
      <c r="R65" s="28"/>
      <c r="AA65" s="71"/>
      <c r="AB65" s="75"/>
    </row>
    <row r="66" spans="1:28" s="20" customFormat="1" ht="12.75" x14ac:dyDescent="0.2">
      <c r="A66" s="30" t="s">
        <v>94</v>
      </c>
      <c r="B66" s="28"/>
      <c r="C66" s="28"/>
      <c r="D66" s="28"/>
      <c r="E66" s="28"/>
      <c r="F66" s="28"/>
      <c r="G66" s="29"/>
      <c r="H66" s="29"/>
      <c r="I66" s="1"/>
      <c r="J66" s="1"/>
      <c r="K66" s="1"/>
      <c r="L66" s="1"/>
      <c r="O66" s="30" t="s">
        <v>94</v>
      </c>
      <c r="P66" s="28"/>
      <c r="Q66" s="28"/>
      <c r="R66" s="28"/>
      <c r="AA66" s="71"/>
      <c r="AB66" s="75"/>
    </row>
    <row r="67" spans="1:28" ht="12" customHeight="1" x14ac:dyDescent="0.2">
      <c r="A67" s="26"/>
      <c r="B67" s="26"/>
      <c r="C67" s="26"/>
      <c r="D67" s="26"/>
      <c r="E67" s="26"/>
      <c r="H67" s="10"/>
      <c r="O67" s="26"/>
      <c r="P67" s="26"/>
      <c r="Q67" s="26"/>
      <c r="R67" s="26"/>
    </row>
    <row r="68" spans="1:28" s="26" customFormat="1" ht="12.75" customHeight="1" x14ac:dyDescent="0.2">
      <c r="A68" s="82" t="s">
        <v>3</v>
      </c>
      <c r="B68" s="83"/>
      <c r="C68" s="83"/>
      <c r="D68" s="84"/>
      <c r="E68" s="3">
        <v>1997</v>
      </c>
      <c r="F68" s="4">
        <v>1998</v>
      </c>
      <c r="G68" s="5">
        <v>1999</v>
      </c>
      <c r="H68" s="6">
        <v>2000</v>
      </c>
      <c r="I68" s="6">
        <v>2001</v>
      </c>
      <c r="J68" s="6">
        <v>2002</v>
      </c>
      <c r="K68" s="6">
        <v>2003</v>
      </c>
      <c r="L68" s="6">
        <v>2004</v>
      </c>
      <c r="M68" s="6">
        <v>2005</v>
      </c>
      <c r="N68" s="22">
        <v>2006</v>
      </c>
      <c r="O68" s="82" t="s">
        <v>3</v>
      </c>
      <c r="P68" s="83"/>
      <c r="Q68" s="83"/>
      <c r="R68" s="84"/>
      <c r="S68" s="22">
        <v>2007</v>
      </c>
      <c r="T68" s="22">
        <v>2008</v>
      </c>
      <c r="U68" s="22">
        <v>2009</v>
      </c>
      <c r="V68" s="22">
        <v>2010</v>
      </c>
      <c r="W68" s="22">
        <v>2011</v>
      </c>
      <c r="X68" s="22">
        <v>2012</v>
      </c>
      <c r="Y68" s="22">
        <v>2013</v>
      </c>
      <c r="AA68" s="71"/>
      <c r="AB68" s="77"/>
    </row>
    <row r="69" spans="1:28" ht="12" customHeight="1" x14ac:dyDescent="0.2">
      <c r="A69" s="7"/>
      <c r="B69" s="7"/>
      <c r="C69" s="7"/>
      <c r="D69" s="7"/>
      <c r="E69" s="7"/>
      <c r="F69" s="7"/>
      <c r="G69" s="8"/>
      <c r="M69" s="2"/>
      <c r="O69" s="7"/>
      <c r="P69" s="7"/>
      <c r="Q69" s="7"/>
      <c r="R69" s="7"/>
    </row>
    <row r="70" spans="1:28" ht="12.75" customHeight="1" x14ac:dyDescent="0.2">
      <c r="A70" s="26"/>
      <c r="B70" s="47"/>
      <c r="C70" s="26" t="s">
        <v>72</v>
      </c>
      <c r="E70" s="39"/>
      <c r="F70" s="39"/>
      <c r="G70" s="13"/>
      <c r="H70" s="14"/>
      <c r="I70" s="11" t="s">
        <v>93</v>
      </c>
      <c r="J70" s="11" t="s">
        <v>93</v>
      </c>
      <c r="K70" s="11" t="s">
        <v>93</v>
      </c>
      <c r="L70" s="11" t="s">
        <v>93</v>
      </c>
      <c r="M70" s="11" t="s">
        <v>93</v>
      </c>
      <c r="N70" s="12">
        <f>SUM(N71:N75)</f>
        <v>0</v>
      </c>
      <c r="O70" s="26"/>
      <c r="P70" s="47"/>
      <c r="Q70" s="26" t="s">
        <v>72</v>
      </c>
      <c r="S70" s="12">
        <f t="shared" ref="S70:X70" si="17">SUM(S71:S75)</f>
        <v>0</v>
      </c>
      <c r="T70" s="12">
        <f t="shared" si="17"/>
        <v>0</v>
      </c>
      <c r="U70" s="12">
        <f t="shared" si="17"/>
        <v>0</v>
      </c>
      <c r="V70" s="12">
        <f t="shared" si="17"/>
        <v>0</v>
      </c>
      <c r="W70" s="12">
        <f t="shared" si="17"/>
        <v>92</v>
      </c>
      <c r="X70" s="12">
        <f t="shared" si="17"/>
        <v>408</v>
      </c>
      <c r="Y70" s="12">
        <f t="shared" ref="Y70" si="18">SUM(Y71:Y75)</f>
        <v>422</v>
      </c>
      <c r="AA70" s="81">
        <f t="shared" si="12"/>
        <v>0.52366100650725811</v>
      </c>
      <c r="AB70" s="81">
        <f t="shared" si="12"/>
        <v>0.41009892907815204</v>
      </c>
    </row>
    <row r="71" spans="1:28" ht="12.75" customHeight="1" x14ac:dyDescent="0.2">
      <c r="A71" s="26"/>
      <c r="B71" s="47"/>
      <c r="C71" s="26"/>
      <c r="D71" s="21" t="s">
        <v>73</v>
      </c>
      <c r="E71" s="39"/>
      <c r="F71" s="39"/>
      <c r="G71" s="13"/>
      <c r="H71" s="14"/>
      <c r="I71" s="11" t="s">
        <v>93</v>
      </c>
      <c r="J71" s="11" t="s">
        <v>93</v>
      </c>
      <c r="K71" s="11" t="s">
        <v>93</v>
      </c>
      <c r="L71" s="11" t="s">
        <v>93</v>
      </c>
      <c r="M71" s="11" t="s">
        <v>93</v>
      </c>
      <c r="N71" s="12">
        <v>0</v>
      </c>
      <c r="O71" s="26"/>
      <c r="P71" s="47"/>
      <c r="Q71" s="26"/>
      <c r="R71" s="21" t="s">
        <v>73</v>
      </c>
      <c r="S71" s="12">
        <v>0</v>
      </c>
      <c r="T71" s="12">
        <v>0</v>
      </c>
      <c r="U71" s="12">
        <v>0</v>
      </c>
      <c r="V71" s="12">
        <v>0</v>
      </c>
      <c r="W71" s="27">
        <v>22</v>
      </c>
      <c r="X71" s="27">
        <v>191</v>
      </c>
      <c r="Y71" s="27">
        <v>105</v>
      </c>
      <c r="AA71" s="71">
        <f t="shared" si="12"/>
        <v>0.2451452260855056</v>
      </c>
      <c r="AB71" s="71">
        <f t="shared" si="12"/>
        <v>0.10203883306446909</v>
      </c>
    </row>
    <row r="72" spans="1:28" ht="12.75" customHeight="1" x14ac:dyDescent="0.2">
      <c r="A72" s="26"/>
      <c r="B72" s="47"/>
      <c r="C72" s="26"/>
      <c r="D72" s="21" t="s">
        <v>74</v>
      </c>
      <c r="E72" s="39"/>
      <c r="F72" s="39"/>
      <c r="G72" s="13"/>
      <c r="H72" s="14"/>
      <c r="I72" s="11" t="s">
        <v>93</v>
      </c>
      <c r="J72" s="11" t="s">
        <v>93</v>
      </c>
      <c r="K72" s="11" t="s">
        <v>93</v>
      </c>
      <c r="L72" s="11" t="s">
        <v>93</v>
      </c>
      <c r="M72" s="11" t="s">
        <v>93</v>
      </c>
      <c r="N72" s="12">
        <v>0</v>
      </c>
      <c r="O72" s="26"/>
      <c r="P72" s="47"/>
      <c r="Q72" s="26"/>
      <c r="R72" s="21" t="s">
        <v>74</v>
      </c>
      <c r="S72" s="12">
        <v>0</v>
      </c>
      <c r="T72" s="12">
        <v>0</v>
      </c>
      <c r="U72" s="12">
        <v>0</v>
      </c>
      <c r="V72" s="12">
        <v>0</v>
      </c>
      <c r="W72" s="27">
        <v>46</v>
      </c>
      <c r="X72" s="27">
        <v>161</v>
      </c>
      <c r="Y72" s="27">
        <v>179</v>
      </c>
      <c r="AA72" s="71">
        <f t="shared" si="12"/>
        <v>0.20664074031291313</v>
      </c>
      <c r="AB72" s="71">
        <f t="shared" si="12"/>
        <v>0.1739519154146664</v>
      </c>
    </row>
    <row r="73" spans="1:28" ht="12.75" customHeight="1" x14ac:dyDescent="0.2">
      <c r="A73" s="26"/>
      <c r="B73" s="47"/>
      <c r="C73" s="26"/>
      <c r="D73" s="21" t="s">
        <v>75</v>
      </c>
      <c r="E73" s="39"/>
      <c r="F73" s="39"/>
      <c r="G73" s="13"/>
      <c r="H73" s="14"/>
      <c r="I73" s="11" t="s">
        <v>93</v>
      </c>
      <c r="J73" s="11" t="s">
        <v>93</v>
      </c>
      <c r="K73" s="11" t="s">
        <v>93</v>
      </c>
      <c r="L73" s="11" t="s">
        <v>93</v>
      </c>
      <c r="M73" s="11" t="s">
        <v>93</v>
      </c>
      <c r="N73" s="12">
        <v>0</v>
      </c>
      <c r="O73" s="26"/>
      <c r="P73" s="47"/>
      <c r="Q73" s="26"/>
      <c r="R73" s="21" t="s">
        <v>75</v>
      </c>
      <c r="S73" s="12">
        <v>0</v>
      </c>
      <c r="T73" s="12">
        <v>0</v>
      </c>
      <c r="U73" s="12">
        <v>0</v>
      </c>
      <c r="V73" s="12">
        <v>0</v>
      </c>
      <c r="W73" s="27">
        <v>7</v>
      </c>
      <c r="X73" s="27">
        <v>18</v>
      </c>
      <c r="Y73" s="27">
        <v>104</v>
      </c>
      <c r="AA73" s="71">
        <f t="shared" si="12"/>
        <v>2.3102691463555505E-2</v>
      </c>
      <c r="AB73" s="71">
        <f t="shared" si="12"/>
        <v>0.10106703465433131</v>
      </c>
    </row>
    <row r="74" spans="1:28" ht="12.75" customHeight="1" x14ac:dyDescent="0.2">
      <c r="A74" s="26"/>
      <c r="B74" s="47"/>
      <c r="C74" s="26"/>
      <c r="D74" s="21" t="s">
        <v>76</v>
      </c>
      <c r="E74" s="39"/>
      <c r="F74" s="39"/>
      <c r="G74" s="13"/>
      <c r="H74" s="14"/>
      <c r="I74" s="11" t="s">
        <v>93</v>
      </c>
      <c r="J74" s="11" t="s">
        <v>93</v>
      </c>
      <c r="K74" s="11" t="s">
        <v>93</v>
      </c>
      <c r="L74" s="11" t="s">
        <v>93</v>
      </c>
      <c r="M74" s="11" t="s">
        <v>93</v>
      </c>
      <c r="N74" s="12">
        <v>0</v>
      </c>
      <c r="O74" s="26"/>
      <c r="P74" s="47"/>
      <c r="Q74" s="26"/>
      <c r="R74" s="21" t="s">
        <v>76</v>
      </c>
      <c r="S74" s="12">
        <v>0</v>
      </c>
      <c r="T74" s="12">
        <v>0</v>
      </c>
      <c r="U74" s="12">
        <v>0</v>
      </c>
      <c r="V74" s="12">
        <v>0</v>
      </c>
      <c r="W74" s="27">
        <v>9</v>
      </c>
      <c r="X74" s="27">
        <v>13</v>
      </c>
      <c r="Y74" s="27">
        <v>13</v>
      </c>
      <c r="AA74" s="71">
        <f t="shared" si="12"/>
        <v>1.668527716812342E-2</v>
      </c>
      <c r="AB74" s="71">
        <f t="shared" si="12"/>
        <v>1.2633379331791414E-2</v>
      </c>
    </row>
    <row r="75" spans="1:28" ht="12.75" customHeight="1" x14ac:dyDescent="0.2">
      <c r="A75" s="26"/>
      <c r="B75" s="47"/>
      <c r="C75" s="26"/>
      <c r="D75" s="21" t="s">
        <v>77</v>
      </c>
      <c r="E75" s="39"/>
      <c r="F75" s="39"/>
      <c r="G75" s="13"/>
      <c r="H75" s="14"/>
      <c r="I75" s="11" t="s">
        <v>93</v>
      </c>
      <c r="J75" s="11" t="s">
        <v>93</v>
      </c>
      <c r="K75" s="11" t="s">
        <v>93</v>
      </c>
      <c r="L75" s="11" t="s">
        <v>93</v>
      </c>
      <c r="M75" s="11" t="s">
        <v>93</v>
      </c>
      <c r="N75" s="12">
        <v>0</v>
      </c>
      <c r="O75" s="26"/>
      <c r="P75" s="47"/>
      <c r="Q75" s="26"/>
      <c r="R75" s="21" t="s">
        <v>77</v>
      </c>
      <c r="S75" s="12">
        <v>0</v>
      </c>
      <c r="T75" s="12">
        <v>0</v>
      </c>
      <c r="U75" s="12">
        <v>0</v>
      </c>
      <c r="V75" s="12">
        <v>0</v>
      </c>
      <c r="W75" s="27">
        <v>8</v>
      </c>
      <c r="X75" s="27">
        <v>25</v>
      </c>
      <c r="Y75" s="27">
        <v>21</v>
      </c>
      <c r="AA75" s="71">
        <f t="shared" si="12"/>
        <v>3.2087071477160424E-2</v>
      </c>
      <c r="AB75" s="71">
        <f t="shared" si="12"/>
        <v>2.040776661289382E-2</v>
      </c>
    </row>
    <row r="76" spans="1:28" ht="12.75" customHeight="1" x14ac:dyDescent="0.2">
      <c r="A76" s="26"/>
      <c r="B76" s="47"/>
      <c r="C76" s="26"/>
      <c r="E76" s="39"/>
      <c r="F76" s="39"/>
      <c r="G76" s="13"/>
      <c r="H76" s="14"/>
      <c r="M76" s="2"/>
      <c r="N76" s="12"/>
      <c r="O76" s="26"/>
      <c r="P76" s="47"/>
      <c r="Q76" s="26"/>
      <c r="S76" s="12"/>
      <c r="T76" s="12"/>
      <c r="U76" s="12"/>
      <c r="V76" s="12"/>
      <c r="W76" s="27"/>
      <c r="X76" s="27"/>
      <c r="Y76" s="27"/>
      <c r="AB76" s="71"/>
    </row>
    <row r="77" spans="1:28" s="46" customFormat="1" x14ac:dyDescent="0.2">
      <c r="A77" s="25"/>
      <c r="B77" s="26" t="s">
        <v>33</v>
      </c>
      <c r="C77" s="26"/>
      <c r="D77" s="26"/>
      <c r="E77" s="10">
        <f>SUM(E80:E100)</f>
        <v>7502</v>
      </c>
      <c r="F77" s="10">
        <f>SUM(F80:F100)</f>
        <v>6727</v>
      </c>
      <c r="G77" s="10">
        <f>SUM(G80:G100)</f>
        <v>6687</v>
      </c>
      <c r="H77" s="10">
        <f>SUM(H80:H100)</f>
        <v>4360</v>
      </c>
      <c r="I77" s="10">
        <f t="shared" ref="I77:N77" si="19">SUM(I79,I88,I96,I103)</f>
        <v>3590</v>
      </c>
      <c r="J77" s="10">
        <f t="shared" si="19"/>
        <v>5715</v>
      </c>
      <c r="K77" s="10">
        <f t="shared" si="19"/>
        <v>8258</v>
      </c>
      <c r="L77" s="10">
        <f t="shared" si="19"/>
        <v>18448</v>
      </c>
      <c r="M77" s="10">
        <f t="shared" si="19"/>
        <v>20995</v>
      </c>
      <c r="N77" s="10">
        <f t="shared" si="19"/>
        <v>18674</v>
      </c>
      <c r="O77" s="25"/>
      <c r="P77" s="26" t="s">
        <v>33</v>
      </c>
      <c r="Q77" s="26"/>
      <c r="R77" s="26"/>
      <c r="S77" s="10">
        <f t="shared" ref="S77:Y77" si="20">SUM(S79,S88,S96,S103)</f>
        <v>26518</v>
      </c>
      <c r="T77" s="10">
        <f t="shared" si="20"/>
        <v>28473</v>
      </c>
      <c r="U77" s="10">
        <f t="shared" si="20"/>
        <v>24738</v>
      </c>
      <c r="V77" s="10">
        <f t="shared" si="20"/>
        <v>25397</v>
      </c>
      <c r="W77" s="10">
        <f>SUM(W79,W88,W96,W103)</f>
        <v>24541</v>
      </c>
      <c r="X77" s="10">
        <f t="shared" si="20"/>
        <v>23582</v>
      </c>
      <c r="Y77" s="10">
        <f t="shared" si="20"/>
        <v>30667</v>
      </c>
      <c r="AA77" s="81">
        <f t="shared" si="12"/>
        <v>30.267092782975887</v>
      </c>
      <c r="AB77" s="81">
        <f t="shared" si="12"/>
        <v>29.802141843695946</v>
      </c>
    </row>
    <row r="78" spans="1:28" s="46" customFormat="1" x14ac:dyDescent="0.2">
      <c r="A78" s="25"/>
      <c r="B78" s="26"/>
      <c r="C78" s="26"/>
      <c r="D78" s="26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25"/>
      <c r="P78" s="26"/>
      <c r="Q78" s="26"/>
      <c r="R78" s="26"/>
      <c r="S78" s="10"/>
      <c r="T78" s="10"/>
      <c r="U78" s="10"/>
      <c r="V78" s="10"/>
      <c r="W78" s="10"/>
      <c r="X78" s="10"/>
      <c r="Y78" s="10"/>
      <c r="AA78" s="71"/>
      <c r="AB78" s="71"/>
    </row>
    <row r="79" spans="1:28" s="46" customFormat="1" x14ac:dyDescent="0.2">
      <c r="A79" s="25"/>
      <c r="B79" s="26"/>
      <c r="C79" s="26" t="s">
        <v>78</v>
      </c>
      <c r="D79" s="26"/>
      <c r="E79" s="10"/>
      <c r="F79" s="10"/>
      <c r="G79" s="10"/>
      <c r="H79" s="10"/>
      <c r="I79" s="10">
        <f t="shared" ref="I79:N79" si="21">SUM(I80:I86)</f>
        <v>2580</v>
      </c>
      <c r="J79" s="10">
        <f t="shared" si="21"/>
        <v>4123</v>
      </c>
      <c r="K79" s="10">
        <f t="shared" si="21"/>
        <v>5884</v>
      </c>
      <c r="L79" s="10">
        <f t="shared" si="21"/>
        <v>11654</v>
      </c>
      <c r="M79" s="10">
        <f t="shared" si="21"/>
        <v>13156</v>
      </c>
      <c r="N79" s="10">
        <f t="shared" si="21"/>
        <v>13342</v>
      </c>
      <c r="O79" s="25"/>
      <c r="P79" s="26"/>
      <c r="Q79" s="26" t="s">
        <v>78</v>
      </c>
      <c r="R79" s="26"/>
      <c r="S79" s="10">
        <f t="shared" ref="S79:Y79" si="22">SUM(S80:S86)</f>
        <v>17753</v>
      </c>
      <c r="T79" s="10">
        <f t="shared" si="22"/>
        <v>17712</v>
      </c>
      <c r="U79" s="10">
        <f t="shared" si="22"/>
        <v>16449</v>
      </c>
      <c r="V79" s="10">
        <f t="shared" si="22"/>
        <v>15331</v>
      </c>
      <c r="W79" s="10">
        <f t="shared" si="22"/>
        <v>14144</v>
      </c>
      <c r="X79" s="10">
        <f t="shared" si="22"/>
        <v>15088</v>
      </c>
      <c r="Y79" s="10">
        <f t="shared" si="22"/>
        <v>20538</v>
      </c>
      <c r="AA79" s="81">
        <f t="shared" si="12"/>
        <v>19.365189377895859</v>
      </c>
      <c r="AB79" s="81">
        <f t="shared" si="12"/>
        <v>19.958795747410157</v>
      </c>
    </row>
    <row r="80" spans="1:28" s="46" customFormat="1" x14ac:dyDescent="0.2">
      <c r="A80" s="25"/>
      <c r="B80" s="26"/>
      <c r="D80" s="26" t="s">
        <v>34</v>
      </c>
      <c r="E80" s="10">
        <v>0</v>
      </c>
      <c r="F80" s="10">
        <v>0</v>
      </c>
      <c r="G80" s="10">
        <v>0</v>
      </c>
      <c r="H80" s="2">
        <v>0</v>
      </c>
      <c r="I80" s="11" t="s">
        <v>93</v>
      </c>
      <c r="J80" s="11" t="s">
        <v>93</v>
      </c>
      <c r="K80" s="11" t="s">
        <v>93</v>
      </c>
      <c r="L80" s="2">
        <v>298</v>
      </c>
      <c r="M80" s="2">
        <v>498</v>
      </c>
      <c r="N80" s="12">
        <v>844</v>
      </c>
      <c r="O80" s="25"/>
      <c r="P80" s="26"/>
      <c r="R80" s="26" t="s">
        <v>34</v>
      </c>
      <c r="S80" s="12">
        <v>1084</v>
      </c>
      <c r="T80" s="12">
        <v>1074</v>
      </c>
      <c r="U80" s="12">
        <v>1372</v>
      </c>
      <c r="V80" s="12">
        <v>1229</v>
      </c>
      <c r="W80" s="12">
        <v>1036</v>
      </c>
      <c r="X80" s="12">
        <v>684</v>
      </c>
      <c r="Y80" s="12">
        <v>964</v>
      </c>
      <c r="AA80" s="71">
        <f t="shared" ref="AA80:AB121" si="23">X80/X$13*100</f>
        <v>0.87790227561510925</v>
      </c>
      <c r="AB80" s="71">
        <f t="shared" si="23"/>
        <v>0.93681366737284022</v>
      </c>
    </row>
    <row r="81" spans="1:29" s="46" customFormat="1" x14ac:dyDescent="0.2">
      <c r="A81" s="25"/>
      <c r="B81" s="26"/>
      <c r="D81" s="26" t="s">
        <v>35</v>
      </c>
      <c r="E81" s="10">
        <v>0</v>
      </c>
      <c r="F81" s="10">
        <v>0</v>
      </c>
      <c r="G81" s="10">
        <v>0</v>
      </c>
      <c r="H81" s="2">
        <v>0</v>
      </c>
      <c r="I81" s="11" t="s">
        <v>93</v>
      </c>
      <c r="J81" s="11" t="s">
        <v>93</v>
      </c>
      <c r="K81" s="2">
        <v>389</v>
      </c>
      <c r="L81" s="2">
        <v>1375</v>
      </c>
      <c r="M81" s="2">
        <v>1616</v>
      </c>
      <c r="N81" s="12">
        <v>977</v>
      </c>
      <c r="O81" s="25"/>
      <c r="P81" s="26"/>
      <c r="R81" s="26" t="s">
        <v>35</v>
      </c>
      <c r="S81" s="12">
        <v>1474</v>
      </c>
      <c r="T81" s="12">
        <v>2181</v>
      </c>
      <c r="U81" s="12">
        <v>1781</v>
      </c>
      <c r="V81" s="12">
        <v>1401</v>
      </c>
      <c r="W81" s="12">
        <v>1030</v>
      </c>
      <c r="X81" s="12">
        <v>708</v>
      </c>
      <c r="Y81" s="12">
        <v>971</v>
      </c>
      <c r="AA81" s="71">
        <f t="shared" si="23"/>
        <v>0.90870586423318322</v>
      </c>
      <c r="AB81" s="71">
        <f t="shared" si="23"/>
        <v>0.94361625624380474</v>
      </c>
    </row>
    <row r="82" spans="1:29" s="46" customFormat="1" x14ac:dyDescent="0.2">
      <c r="A82" s="25"/>
      <c r="B82" s="26"/>
      <c r="D82" s="26" t="s">
        <v>38</v>
      </c>
      <c r="E82" s="10">
        <v>1936</v>
      </c>
      <c r="F82" s="39">
        <v>2043</v>
      </c>
      <c r="G82" s="10">
        <v>1743</v>
      </c>
      <c r="H82" s="2">
        <v>921</v>
      </c>
      <c r="I82" s="2">
        <v>1011</v>
      </c>
      <c r="J82" s="2">
        <v>1272</v>
      </c>
      <c r="K82" s="2">
        <v>1445</v>
      </c>
      <c r="L82" s="2">
        <v>3665</v>
      </c>
      <c r="M82" s="2">
        <v>2786</v>
      </c>
      <c r="N82" s="12">
        <v>2873</v>
      </c>
      <c r="O82" s="25"/>
      <c r="P82" s="26"/>
      <c r="R82" s="26" t="s">
        <v>38</v>
      </c>
      <c r="S82" s="12">
        <v>4064</v>
      </c>
      <c r="T82" s="12">
        <v>4373</v>
      </c>
      <c r="U82" s="12">
        <v>4660</v>
      </c>
      <c r="V82" s="12">
        <v>4834</v>
      </c>
      <c r="W82" s="12">
        <v>4219</v>
      </c>
      <c r="X82" s="12">
        <v>6661</v>
      </c>
      <c r="Y82" s="12">
        <v>9022</v>
      </c>
      <c r="AA82" s="71">
        <f t="shared" si="23"/>
        <v>8.5492793243746235</v>
      </c>
      <c r="AB82" s="71">
        <f t="shared" si="23"/>
        <v>8.7675652562632411</v>
      </c>
      <c r="AC82" s="46">
        <v>3</v>
      </c>
    </row>
    <row r="83" spans="1:29" s="46" customFormat="1" x14ac:dyDescent="0.2">
      <c r="A83" s="25"/>
      <c r="B83" s="26"/>
      <c r="D83" s="26" t="s">
        <v>39</v>
      </c>
      <c r="E83" s="10">
        <v>1672</v>
      </c>
      <c r="F83" s="39">
        <v>2433</v>
      </c>
      <c r="G83" s="10">
        <v>2438</v>
      </c>
      <c r="H83" s="2">
        <v>1348</v>
      </c>
      <c r="I83" s="2">
        <v>739</v>
      </c>
      <c r="J83" s="2">
        <v>2102</v>
      </c>
      <c r="K83" s="2">
        <v>2469</v>
      </c>
      <c r="L83" s="2">
        <v>3241</v>
      </c>
      <c r="M83" s="2">
        <v>4118</v>
      </c>
      <c r="N83" s="12">
        <v>3991</v>
      </c>
      <c r="O83" s="25"/>
      <c r="P83" s="26"/>
      <c r="R83" s="26" t="s">
        <v>39</v>
      </c>
      <c r="S83" s="12">
        <v>5315</v>
      </c>
      <c r="T83" s="12">
        <v>5307</v>
      </c>
      <c r="U83" s="12">
        <v>4579</v>
      </c>
      <c r="V83" s="12">
        <v>3643</v>
      </c>
      <c r="W83" s="12">
        <v>3670</v>
      </c>
      <c r="X83" s="12">
        <v>3858</v>
      </c>
      <c r="Y83" s="12">
        <v>5527</v>
      </c>
      <c r="AA83" s="71">
        <f t="shared" si="23"/>
        <v>4.9516768703553957</v>
      </c>
      <c r="AB83" s="71">
        <f t="shared" si="23"/>
        <v>5.3711298128316267</v>
      </c>
    </row>
    <row r="84" spans="1:29" s="46" customFormat="1" x14ac:dyDescent="0.2">
      <c r="A84" s="25"/>
      <c r="B84" s="26"/>
      <c r="C84" s="26"/>
      <c r="D84" s="26" t="s">
        <v>56</v>
      </c>
      <c r="E84" s="10"/>
      <c r="F84" s="39"/>
      <c r="G84" s="10"/>
      <c r="H84" s="2"/>
      <c r="I84" s="2"/>
      <c r="J84" s="2"/>
      <c r="K84" s="2"/>
      <c r="L84" s="2"/>
      <c r="M84" s="2"/>
      <c r="N84" s="12"/>
      <c r="O84" s="25"/>
      <c r="P84" s="26"/>
      <c r="Q84" s="26"/>
      <c r="R84" s="26" t="s">
        <v>56</v>
      </c>
      <c r="S84" s="12"/>
      <c r="T84" s="12"/>
      <c r="U84" s="12"/>
      <c r="V84" s="12"/>
      <c r="W84" s="12">
        <v>23</v>
      </c>
      <c r="X84" s="12">
        <v>124</v>
      </c>
      <c r="Y84" s="12">
        <v>37</v>
      </c>
      <c r="AA84" s="71">
        <f t="shared" si="23"/>
        <v>0.1591518745267157</v>
      </c>
      <c r="AB84" s="71">
        <f t="shared" si="23"/>
        <v>3.5956541175098639E-2</v>
      </c>
    </row>
    <row r="85" spans="1:29" s="46" customFormat="1" x14ac:dyDescent="0.2">
      <c r="A85" s="25"/>
      <c r="B85" s="26"/>
      <c r="D85" s="26" t="s">
        <v>41</v>
      </c>
      <c r="E85" s="10">
        <v>0</v>
      </c>
      <c r="F85" s="10">
        <v>0</v>
      </c>
      <c r="G85" s="10">
        <v>0</v>
      </c>
      <c r="H85" s="10">
        <v>0</v>
      </c>
      <c r="I85" s="11" t="s">
        <v>93</v>
      </c>
      <c r="J85" s="11" t="s">
        <v>93</v>
      </c>
      <c r="K85" s="2">
        <f>233+284</f>
        <v>517</v>
      </c>
      <c r="L85" s="2">
        <f>216+1631</f>
        <v>1847</v>
      </c>
      <c r="M85" s="2">
        <v>2621</v>
      </c>
      <c r="N85" s="12">
        <v>3165</v>
      </c>
      <c r="O85" s="25"/>
      <c r="P85" s="26"/>
      <c r="R85" s="26" t="s">
        <v>41</v>
      </c>
      <c r="S85" s="12">
        <v>3541</v>
      </c>
      <c r="T85" s="12">
        <v>2980</v>
      </c>
      <c r="U85" s="12">
        <v>2394</v>
      </c>
      <c r="V85" s="12">
        <v>2578</v>
      </c>
      <c r="W85" s="12">
        <v>2130</v>
      </c>
      <c r="X85" s="12">
        <v>1416</v>
      </c>
      <c r="Y85" s="12">
        <v>1811</v>
      </c>
      <c r="AA85" s="71">
        <f t="shared" si="23"/>
        <v>1.8174117284663664</v>
      </c>
      <c r="AB85" s="71">
        <f t="shared" si="23"/>
        <v>1.7599269207595576</v>
      </c>
    </row>
    <row r="86" spans="1:29" s="46" customFormat="1" x14ac:dyDescent="0.2">
      <c r="A86" s="25"/>
      <c r="B86" s="26"/>
      <c r="D86" s="26" t="s">
        <v>45</v>
      </c>
      <c r="E86" s="39">
        <v>903</v>
      </c>
      <c r="F86" s="10">
        <v>0</v>
      </c>
      <c r="G86" s="10">
        <v>1101</v>
      </c>
      <c r="H86" s="2">
        <v>785</v>
      </c>
      <c r="I86" s="2">
        <v>830</v>
      </c>
      <c r="J86" s="2">
        <v>749</v>
      </c>
      <c r="K86" s="2">
        <v>1064</v>
      </c>
      <c r="L86" s="2">
        <v>1228</v>
      </c>
      <c r="M86" s="2">
        <v>1517</v>
      </c>
      <c r="N86" s="12">
        <v>1492</v>
      </c>
      <c r="O86" s="25"/>
      <c r="P86" s="26"/>
      <c r="R86" s="26" t="s">
        <v>45</v>
      </c>
      <c r="S86" s="12">
        <v>2275</v>
      </c>
      <c r="T86" s="12">
        <v>1797</v>
      </c>
      <c r="U86" s="12">
        <v>1663</v>
      </c>
      <c r="V86" s="12">
        <v>1646</v>
      </c>
      <c r="W86" s="12">
        <v>2036</v>
      </c>
      <c r="X86" s="12">
        <v>1637</v>
      </c>
      <c r="Y86" s="12">
        <v>2206</v>
      </c>
      <c r="AA86" s="71">
        <f t="shared" si="23"/>
        <v>2.1010614403244645</v>
      </c>
      <c r="AB86" s="71">
        <f t="shared" si="23"/>
        <v>2.1437872927639887</v>
      </c>
    </row>
    <row r="87" spans="1:29" s="46" customFormat="1" x14ac:dyDescent="0.2">
      <c r="A87" s="25"/>
      <c r="B87" s="26"/>
      <c r="D87" s="26"/>
      <c r="E87" s="39"/>
      <c r="F87" s="10"/>
      <c r="G87" s="10"/>
      <c r="H87" s="2"/>
      <c r="I87" s="2"/>
      <c r="J87" s="2"/>
      <c r="K87" s="2"/>
      <c r="L87" s="2"/>
      <c r="M87" s="2"/>
      <c r="N87" s="12"/>
      <c r="O87" s="25"/>
      <c r="P87" s="26"/>
      <c r="R87" s="26"/>
      <c r="S87" s="12"/>
      <c r="T87" s="12"/>
      <c r="U87" s="12"/>
      <c r="V87" s="12"/>
      <c r="W87" s="12"/>
      <c r="X87" s="12"/>
      <c r="Y87" s="12"/>
      <c r="AA87" s="71"/>
      <c r="AB87" s="71"/>
    </row>
    <row r="88" spans="1:29" s="46" customFormat="1" x14ac:dyDescent="0.2">
      <c r="A88" s="25"/>
      <c r="B88" s="26"/>
      <c r="C88" s="21" t="s">
        <v>79</v>
      </c>
      <c r="D88" s="26"/>
      <c r="E88" s="39"/>
      <c r="F88" s="10"/>
      <c r="G88" s="10"/>
      <c r="H88" s="2"/>
      <c r="I88" s="2">
        <f t="shared" ref="I88:N88" si="24">SUM(I89:I94)</f>
        <v>622</v>
      </c>
      <c r="J88" s="2">
        <f t="shared" si="24"/>
        <v>958</v>
      </c>
      <c r="K88" s="2">
        <f t="shared" si="24"/>
        <v>1752</v>
      </c>
      <c r="L88" s="2">
        <f t="shared" si="24"/>
        <v>5220</v>
      </c>
      <c r="M88" s="2">
        <f t="shared" si="24"/>
        <v>5480</v>
      </c>
      <c r="N88" s="12">
        <f t="shared" si="24"/>
        <v>4613</v>
      </c>
      <c r="O88" s="25"/>
      <c r="P88" s="26"/>
      <c r="Q88" s="21" t="s">
        <v>79</v>
      </c>
      <c r="R88" s="26"/>
      <c r="S88" s="12">
        <f t="shared" ref="S88:Y88" si="25">SUM(S89:S94)</f>
        <v>7733</v>
      </c>
      <c r="T88" s="12">
        <f t="shared" si="25"/>
        <v>9684</v>
      </c>
      <c r="U88" s="12">
        <f t="shared" si="25"/>
        <v>7213</v>
      </c>
      <c r="V88" s="12">
        <f t="shared" si="25"/>
        <v>7669</v>
      </c>
      <c r="W88" s="12">
        <f t="shared" si="25"/>
        <v>7464</v>
      </c>
      <c r="X88" s="12">
        <f t="shared" si="25"/>
        <v>5356</v>
      </c>
      <c r="Y88" s="12">
        <f t="shared" si="25"/>
        <v>5907</v>
      </c>
      <c r="AA88" s="81">
        <f t="shared" si="23"/>
        <v>6.874334193266848</v>
      </c>
      <c r="AB88" s="81">
        <f t="shared" si="23"/>
        <v>5.7404132086839903</v>
      </c>
    </row>
    <row r="89" spans="1:29" s="46" customFormat="1" x14ac:dyDescent="0.2">
      <c r="A89" s="25"/>
      <c r="B89" s="26"/>
      <c r="D89" s="26" t="s">
        <v>36</v>
      </c>
      <c r="E89" s="10">
        <v>0</v>
      </c>
      <c r="F89" s="10">
        <v>0</v>
      </c>
      <c r="G89" s="10">
        <v>0</v>
      </c>
      <c r="H89" s="2">
        <v>0</v>
      </c>
      <c r="I89" s="11" t="s">
        <v>93</v>
      </c>
      <c r="J89" s="11" t="s">
        <v>93</v>
      </c>
      <c r="K89" s="11" t="s">
        <v>93</v>
      </c>
      <c r="L89" s="2">
        <v>704</v>
      </c>
      <c r="M89" s="2">
        <v>1050</v>
      </c>
      <c r="N89" s="12">
        <v>916</v>
      </c>
      <c r="O89" s="25"/>
      <c r="P89" s="26"/>
      <c r="R89" s="26" t="s">
        <v>36</v>
      </c>
      <c r="S89" s="12">
        <v>1704</v>
      </c>
      <c r="T89" s="12">
        <v>1907</v>
      </c>
      <c r="U89" s="12">
        <v>1587</v>
      </c>
      <c r="V89" s="12">
        <v>1795</v>
      </c>
      <c r="W89" s="12">
        <v>1566</v>
      </c>
      <c r="X89" s="12">
        <v>1219</v>
      </c>
      <c r="Y89" s="12">
        <v>1059</v>
      </c>
      <c r="AA89" s="71">
        <f t="shared" si="23"/>
        <v>1.5645656052263424</v>
      </c>
      <c r="AB89" s="71">
        <f t="shared" si="23"/>
        <v>1.0291345163359313</v>
      </c>
    </row>
    <row r="90" spans="1:29" s="46" customFormat="1" x14ac:dyDescent="0.2">
      <c r="A90" s="25"/>
      <c r="B90" s="26"/>
      <c r="D90" s="26" t="s">
        <v>37</v>
      </c>
      <c r="E90" s="10">
        <v>0</v>
      </c>
      <c r="F90" s="10">
        <v>0</v>
      </c>
      <c r="G90" s="10">
        <v>0</v>
      </c>
      <c r="H90" s="2">
        <v>0</v>
      </c>
      <c r="I90" s="11" t="s">
        <v>93</v>
      </c>
      <c r="J90" s="11" t="s">
        <v>93</v>
      </c>
      <c r="K90" s="2">
        <v>36</v>
      </c>
      <c r="L90" s="2">
        <v>330</v>
      </c>
      <c r="M90" s="2">
        <v>649</v>
      </c>
      <c r="N90" s="12">
        <v>356</v>
      </c>
      <c r="O90" s="25"/>
      <c r="P90" s="26"/>
      <c r="R90" s="26" t="s">
        <v>37</v>
      </c>
      <c r="S90" s="12">
        <v>546</v>
      </c>
      <c r="T90" s="12">
        <v>534</v>
      </c>
      <c r="U90" s="12">
        <v>421</v>
      </c>
      <c r="V90" s="12">
        <v>357</v>
      </c>
      <c r="W90" s="12">
        <v>352</v>
      </c>
      <c r="X90" s="12">
        <v>201</v>
      </c>
      <c r="Y90" s="12">
        <v>244</v>
      </c>
      <c r="AA90" s="71">
        <f t="shared" si="23"/>
        <v>0.25798005467636981</v>
      </c>
      <c r="AB90" s="71">
        <f t="shared" si="23"/>
        <v>0.23711881207362345</v>
      </c>
    </row>
    <row r="91" spans="1:29" s="46" customFormat="1" x14ac:dyDescent="0.2">
      <c r="A91" s="25"/>
      <c r="B91" s="26"/>
      <c r="D91" s="26" t="s">
        <v>55</v>
      </c>
      <c r="E91" s="10"/>
      <c r="F91" s="10"/>
      <c r="G91" s="10"/>
      <c r="H91" s="2"/>
      <c r="I91" s="11" t="s">
        <v>93</v>
      </c>
      <c r="J91" s="11" t="s">
        <v>93</v>
      </c>
      <c r="K91" s="11" t="s">
        <v>93</v>
      </c>
      <c r="L91" s="11" t="s">
        <v>93</v>
      </c>
      <c r="M91" s="11" t="s">
        <v>93</v>
      </c>
      <c r="N91" s="12"/>
      <c r="O91" s="25"/>
      <c r="P91" s="26"/>
      <c r="R91" s="26" t="s">
        <v>55</v>
      </c>
      <c r="S91" s="12"/>
      <c r="T91" s="12"/>
      <c r="U91" s="12"/>
      <c r="V91" s="12"/>
      <c r="W91" s="12">
        <v>49</v>
      </c>
      <c r="X91" s="12">
        <v>335</v>
      </c>
      <c r="Y91" s="12">
        <v>423</v>
      </c>
      <c r="AA91" s="71">
        <f t="shared" si="23"/>
        <v>0.42996675779394966</v>
      </c>
      <c r="AB91" s="71">
        <f t="shared" si="23"/>
        <v>0.41107072748828982</v>
      </c>
    </row>
    <row r="92" spans="1:29" s="46" customFormat="1" x14ac:dyDescent="0.2">
      <c r="A92" s="25"/>
      <c r="B92" s="26"/>
      <c r="D92" s="26" t="s">
        <v>42</v>
      </c>
      <c r="E92" s="10">
        <v>0</v>
      </c>
      <c r="F92" s="10">
        <v>0</v>
      </c>
      <c r="G92" s="10"/>
      <c r="H92" s="10"/>
      <c r="I92" s="11" t="s">
        <v>93</v>
      </c>
      <c r="J92" s="11" t="s">
        <v>93</v>
      </c>
      <c r="K92" s="2">
        <v>196</v>
      </c>
      <c r="L92" s="2">
        <v>898</v>
      </c>
      <c r="M92" s="2">
        <v>762</v>
      </c>
      <c r="N92" s="12">
        <v>384</v>
      </c>
      <c r="O92" s="25"/>
      <c r="P92" s="26"/>
      <c r="R92" s="26" t="s">
        <v>42</v>
      </c>
      <c r="S92" s="12">
        <v>796</v>
      </c>
      <c r="T92" s="12">
        <v>1656</v>
      </c>
      <c r="U92" s="12">
        <v>1123</v>
      </c>
      <c r="V92" s="12">
        <v>1208</v>
      </c>
      <c r="W92" s="12">
        <v>1075</v>
      </c>
      <c r="X92" s="12">
        <v>300</v>
      </c>
      <c r="Y92" s="12">
        <v>324</v>
      </c>
      <c r="AA92" s="71">
        <f t="shared" si="23"/>
        <v>0.38504485772592506</v>
      </c>
      <c r="AB92" s="71">
        <f t="shared" si="23"/>
        <v>0.31486268488464753</v>
      </c>
    </row>
    <row r="93" spans="1:29" s="46" customFormat="1" x14ac:dyDescent="0.2">
      <c r="A93" s="25"/>
      <c r="B93" s="26"/>
      <c r="D93" s="26" t="s">
        <v>44</v>
      </c>
      <c r="E93" s="41">
        <v>0</v>
      </c>
      <c r="F93" s="10">
        <v>0</v>
      </c>
      <c r="G93" s="10">
        <v>0</v>
      </c>
      <c r="H93" s="10">
        <v>0</v>
      </c>
      <c r="I93" s="11" t="s">
        <v>93</v>
      </c>
      <c r="J93" s="11" t="s">
        <v>93</v>
      </c>
      <c r="K93" s="11" t="s">
        <v>93</v>
      </c>
      <c r="L93" s="2">
        <v>599</v>
      </c>
      <c r="M93" s="2">
        <v>533</v>
      </c>
      <c r="N93" s="12">
        <v>579</v>
      </c>
      <c r="O93" s="25"/>
      <c r="P93" s="26"/>
      <c r="R93" s="26" t="s">
        <v>44</v>
      </c>
      <c r="S93" s="12">
        <v>1125</v>
      </c>
      <c r="T93" s="12">
        <v>1491</v>
      </c>
      <c r="U93" s="12">
        <v>986</v>
      </c>
      <c r="V93" s="12">
        <v>1376</v>
      </c>
      <c r="W93" s="12">
        <v>1317</v>
      </c>
      <c r="X93" s="12">
        <v>668</v>
      </c>
      <c r="Y93" s="12">
        <v>718</v>
      </c>
      <c r="AA93" s="71">
        <f t="shared" si="23"/>
        <v>0.85736654986972649</v>
      </c>
      <c r="AB93" s="71">
        <f t="shared" si="23"/>
        <v>0.69775125847894115</v>
      </c>
    </row>
    <row r="94" spans="1:29" s="46" customFormat="1" x14ac:dyDescent="0.2">
      <c r="A94" s="25"/>
      <c r="B94" s="26"/>
      <c r="D94" s="26" t="s">
        <v>46</v>
      </c>
      <c r="E94" s="39">
        <v>2534</v>
      </c>
      <c r="F94" s="39">
        <v>1815</v>
      </c>
      <c r="G94" s="10">
        <v>1094</v>
      </c>
      <c r="H94" s="2">
        <v>937</v>
      </c>
      <c r="I94" s="2">
        <v>622</v>
      </c>
      <c r="J94" s="10">
        <v>958</v>
      </c>
      <c r="K94" s="2">
        <v>1520</v>
      </c>
      <c r="L94" s="2">
        <v>2689</v>
      </c>
      <c r="M94" s="2">
        <v>2486</v>
      </c>
      <c r="N94" s="12">
        <v>2378</v>
      </c>
      <c r="O94" s="25"/>
      <c r="P94" s="26"/>
      <c r="R94" s="26" t="s">
        <v>46</v>
      </c>
      <c r="S94" s="12">
        <v>3562</v>
      </c>
      <c r="T94" s="12">
        <v>4096</v>
      </c>
      <c r="U94" s="12">
        <v>3096</v>
      </c>
      <c r="V94" s="12">
        <v>2933</v>
      </c>
      <c r="W94" s="12">
        <v>3105</v>
      </c>
      <c r="X94" s="12">
        <v>2633</v>
      </c>
      <c r="Y94" s="12">
        <v>3139</v>
      </c>
      <c r="AA94" s="71">
        <f t="shared" si="23"/>
        <v>3.3794103679745358</v>
      </c>
      <c r="AB94" s="71">
        <f t="shared" si="23"/>
        <v>3.0504752094225576</v>
      </c>
    </row>
    <row r="95" spans="1:29" s="46" customFormat="1" x14ac:dyDescent="0.2">
      <c r="A95" s="25"/>
      <c r="B95" s="26"/>
      <c r="D95" s="26"/>
      <c r="E95" s="39"/>
      <c r="F95" s="39"/>
      <c r="G95" s="10"/>
      <c r="H95" s="2"/>
      <c r="I95" s="2"/>
      <c r="J95" s="10"/>
      <c r="K95" s="2"/>
      <c r="L95" s="2"/>
      <c r="M95" s="2"/>
      <c r="N95" s="12"/>
      <c r="O95" s="25"/>
      <c r="P95" s="26"/>
      <c r="R95" s="26"/>
      <c r="S95" s="12"/>
      <c r="T95" s="12"/>
      <c r="U95" s="12"/>
      <c r="V95" s="12"/>
      <c r="W95" s="12"/>
      <c r="X95" s="12"/>
      <c r="Y95" s="12"/>
      <c r="AA95" s="71"/>
      <c r="AB95" s="71"/>
    </row>
    <row r="96" spans="1:29" s="46" customFormat="1" x14ac:dyDescent="0.2">
      <c r="A96" s="25"/>
      <c r="B96" s="26"/>
      <c r="C96" s="21" t="s">
        <v>80</v>
      </c>
      <c r="D96" s="26"/>
      <c r="E96" s="39"/>
      <c r="F96" s="39"/>
      <c r="G96" s="10"/>
      <c r="H96" s="2"/>
      <c r="I96" s="2">
        <f t="shared" ref="I96:N96" si="26">SUM(I97:I101)</f>
        <v>388</v>
      </c>
      <c r="J96" s="2">
        <f t="shared" si="26"/>
        <v>634</v>
      </c>
      <c r="K96" s="2">
        <f t="shared" si="26"/>
        <v>622</v>
      </c>
      <c r="L96" s="2">
        <f t="shared" si="26"/>
        <v>1574</v>
      </c>
      <c r="M96" s="2">
        <f t="shared" si="26"/>
        <v>2359</v>
      </c>
      <c r="N96" s="12">
        <f t="shared" si="26"/>
        <v>719</v>
      </c>
      <c r="O96" s="25"/>
      <c r="P96" s="26"/>
      <c r="Q96" s="21" t="s">
        <v>80</v>
      </c>
      <c r="R96" s="26"/>
      <c r="S96" s="12">
        <f t="shared" ref="S96:Y96" si="27">SUM(S97:S101)</f>
        <v>1032</v>
      </c>
      <c r="T96" s="12">
        <f t="shared" si="27"/>
        <v>1077</v>
      </c>
      <c r="U96" s="12">
        <f t="shared" si="27"/>
        <v>1076</v>
      </c>
      <c r="V96" s="12">
        <f t="shared" si="27"/>
        <v>2397</v>
      </c>
      <c r="W96" s="12">
        <f t="shared" si="27"/>
        <v>2730</v>
      </c>
      <c r="X96" s="12">
        <f t="shared" si="27"/>
        <v>2003</v>
      </c>
      <c r="Y96" s="12">
        <f t="shared" si="27"/>
        <v>2705</v>
      </c>
      <c r="AA96" s="81">
        <f t="shared" si="23"/>
        <v>2.5708161667500931</v>
      </c>
      <c r="AB96" s="81">
        <f t="shared" si="23"/>
        <v>2.6287146994227517</v>
      </c>
    </row>
    <row r="97" spans="1:28" s="46" customFormat="1" x14ac:dyDescent="0.2">
      <c r="A97" s="25"/>
      <c r="B97" s="26"/>
      <c r="D97" s="26" t="s">
        <v>81</v>
      </c>
      <c r="E97" s="39"/>
      <c r="F97" s="39"/>
      <c r="G97" s="10"/>
      <c r="H97" s="2"/>
      <c r="I97" s="11" t="s">
        <v>93</v>
      </c>
      <c r="J97" s="11" t="s">
        <v>93</v>
      </c>
      <c r="K97" s="11" t="s">
        <v>93</v>
      </c>
      <c r="L97" s="11" t="s">
        <v>93</v>
      </c>
      <c r="M97" s="11" t="s">
        <v>93</v>
      </c>
      <c r="N97" s="12">
        <v>0</v>
      </c>
      <c r="O97" s="25"/>
      <c r="P97" s="26"/>
      <c r="R97" s="26" t="s">
        <v>81</v>
      </c>
      <c r="S97" s="12">
        <v>0</v>
      </c>
      <c r="T97" s="12">
        <v>0</v>
      </c>
      <c r="U97" s="12">
        <v>0</v>
      </c>
      <c r="V97" s="12">
        <v>0</v>
      </c>
      <c r="W97" s="12">
        <v>31</v>
      </c>
      <c r="X97" s="12">
        <v>153</v>
      </c>
      <c r="Y97" s="12">
        <v>94</v>
      </c>
      <c r="AA97" s="71">
        <f t="shared" si="23"/>
        <v>0.19637287744022178</v>
      </c>
      <c r="AB97" s="71">
        <f t="shared" si="23"/>
        <v>9.1349050552953295E-2</v>
      </c>
    </row>
    <row r="98" spans="1:28" s="46" customFormat="1" ht="10.5" customHeight="1" x14ac:dyDescent="0.2">
      <c r="A98" s="25"/>
      <c r="B98" s="26"/>
      <c r="D98" s="26" t="s">
        <v>40</v>
      </c>
      <c r="E98" s="10">
        <v>457</v>
      </c>
      <c r="F98" s="39">
        <v>436</v>
      </c>
      <c r="G98" s="10">
        <v>311</v>
      </c>
      <c r="H98" s="2">
        <v>369</v>
      </c>
      <c r="I98" s="2">
        <v>356</v>
      </c>
      <c r="J98" s="2">
        <v>404</v>
      </c>
      <c r="K98" s="2">
        <v>307</v>
      </c>
      <c r="L98" s="2">
        <v>617</v>
      </c>
      <c r="M98" s="2">
        <v>897</v>
      </c>
      <c r="N98" s="12">
        <v>0</v>
      </c>
      <c r="O98" s="25"/>
      <c r="P98" s="26"/>
      <c r="R98" s="26" t="s">
        <v>40</v>
      </c>
      <c r="S98" s="12">
        <v>0</v>
      </c>
      <c r="T98" s="12">
        <v>0</v>
      </c>
      <c r="U98" s="12">
        <v>0</v>
      </c>
      <c r="V98" s="12">
        <v>1083</v>
      </c>
      <c r="W98" s="12">
        <v>1059</v>
      </c>
      <c r="X98" s="12">
        <v>614</v>
      </c>
      <c r="Y98" s="12">
        <v>970</v>
      </c>
      <c r="AA98" s="71">
        <f t="shared" si="23"/>
        <v>0.78805847547905994</v>
      </c>
      <c r="AB98" s="71">
        <f t="shared" si="23"/>
        <v>0.9426444578336669</v>
      </c>
    </row>
    <row r="99" spans="1:28" s="46" customFormat="1" ht="10.5" customHeight="1" x14ac:dyDescent="0.2">
      <c r="A99" s="25"/>
      <c r="B99" s="26"/>
      <c r="D99" s="26" t="s">
        <v>82</v>
      </c>
      <c r="E99" s="10"/>
      <c r="F99" s="39"/>
      <c r="G99" s="10"/>
      <c r="H99" s="2"/>
      <c r="I99" s="11" t="s">
        <v>93</v>
      </c>
      <c r="J99" s="11" t="s">
        <v>93</v>
      </c>
      <c r="K99" s="11" t="s">
        <v>93</v>
      </c>
      <c r="L99" s="11" t="s">
        <v>93</v>
      </c>
      <c r="M99" s="11" t="s">
        <v>93</v>
      </c>
      <c r="N99" s="12">
        <v>0</v>
      </c>
      <c r="O99" s="25"/>
      <c r="P99" s="26"/>
      <c r="R99" s="26" t="s">
        <v>82</v>
      </c>
      <c r="S99" s="12">
        <v>0</v>
      </c>
      <c r="T99" s="12">
        <v>0</v>
      </c>
      <c r="U99" s="12">
        <v>0</v>
      </c>
      <c r="V99" s="12">
        <v>0</v>
      </c>
      <c r="W99" s="12">
        <v>29</v>
      </c>
      <c r="X99" s="12">
        <v>133</v>
      </c>
      <c r="Y99" s="12">
        <v>150</v>
      </c>
      <c r="AA99" s="71">
        <f t="shared" si="23"/>
        <v>0.17070322025849347</v>
      </c>
      <c r="AB99" s="71">
        <f t="shared" si="23"/>
        <v>0.14576976152067014</v>
      </c>
    </row>
    <row r="100" spans="1:28" s="46" customFormat="1" ht="12" customHeight="1" x14ac:dyDescent="0.2">
      <c r="A100" s="25"/>
      <c r="B100" s="26"/>
      <c r="D100" s="26" t="s">
        <v>43</v>
      </c>
      <c r="E100" s="41">
        <v>0</v>
      </c>
      <c r="F100" s="10">
        <v>0</v>
      </c>
      <c r="G100" s="10">
        <v>0</v>
      </c>
      <c r="H100" s="10">
        <v>0</v>
      </c>
      <c r="I100" s="2">
        <v>32</v>
      </c>
      <c r="J100" s="10">
        <v>230</v>
      </c>
      <c r="K100" s="2">
        <v>315</v>
      </c>
      <c r="L100" s="2">
        <v>957</v>
      </c>
      <c r="M100" s="2">
        <v>1462</v>
      </c>
      <c r="N100" s="12">
        <v>719</v>
      </c>
      <c r="O100" s="25"/>
      <c r="P100" s="26"/>
      <c r="R100" s="26" t="s">
        <v>43</v>
      </c>
      <c r="S100" s="12">
        <v>1032</v>
      </c>
      <c r="T100" s="12">
        <v>1077</v>
      </c>
      <c r="U100" s="12">
        <v>1076</v>
      </c>
      <c r="V100" s="12">
        <v>1314</v>
      </c>
      <c r="W100" s="12">
        <v>1610</v>
      </c>
      <c r="X100" s="12">
        <v>1038</v>
      </c>
      <c r="Y100" s="12">
        <v>1488</v>
      </c>
      <c r="AA100" s="71">
        <f t="shared" si="23"/>
        <v>1.3322552077317007</v>
      </c>
      <c r="AB100" s="71">
        <f t="shared" si="23"/>
        <v>1.446036034285048</v>
      </c>
    </row>
    <row r="101" spans="1:28" ht="23.25" customHeight="1" x14ac:dyDescent="0.2">
      <c r="A101" s="26"/>
      <c r="B101" s="26"/>
      <c r="C101" s="26"/>
      <c r="D101" s="65" t="s">
        <v>83</v>
      </c>
      <c r="E101" s="38"/>
      <c r="F101" s="38"/>
      <c r="I101" s="11" t="s">
        <v>93</v>
      </c>
      <c r="J101" s="11" t="s">
        <v>93</v>
      </c>
      <c r="K101" s="11" t="s">
        <v>93</v>
      </c>
      <c r="L101" s="11" t="s">
        <v>93</v>
      </c>
      <c r="M101" s="11" t="s">
        <v>93</v>
      </c>
      <c r="O101" s="26"/>
      <c r="P101" s="26"/>
      <c r="Q101" s="26"/>
      <c r="R101" s="65" t="s">
        <v>83</v>
      </c>
      <c r="S101" s="12">
        <v>0</v>
      </c>
      <c r="T101" s="12">
        <v>0</v>
      </c>
      <c r="U101" s="12">
        <v>0</v>
      </c>
      <c r="V101" s="12">
        <v>0</v>
      </c>
      <c r="W101" s="12">
        <v>1</v>
      </c>
      <c r="X101" s="12">
        <v>65</v>
      </c>
      <c r="Y101" s="12">
        <v>3</v>
      </c>
      <c r="AA101" s="71">
        <f t="shared" si="23"/>
        <v>8.3426385840617109E-2</v>
      </c>
      <c r="AB101" s="71">
        <f t="shared" si="23"/>
        <v>2.9153952304134031E-3</v>
      </c>
    </row>
    <row r="102" spans="1:28" ht="12" customHeight="1" x14ac:dyDescent="0.2">
      <c r="A102" s="26"/>
      <c r="B102" s="26"/>
      <c r="C102" s="26"/>
      <c r="D102" s="26"/>
      <c r="E102" s="38"/>
      <c r="F102" s="38"/>
      <c r="M102" s="2"/>
      <c r="O102" s="26"/>
      <c r="P102" s="26"/>
      <c r="Q102" s="26"/>
      <c r="R102" s="26"/>
      <c r="S102" s="12"/>
      <c r="T102" s="12"/>
      <c r="U102" s="12"/>
      <c r="V102" s="12"/>
      <c r="W102" s="12"/>
      <c r="X102" s="12"/>
      <c r="Y102" s="12"/>
      <c r="AB102" s="71"/>
    </row>
    <row r="103" spans="1:28" ht="12" customHeight="1" x14ac:dyDescent="0.2">
      <c r="A103" s="26"/>
      <c r="B103" s="26"/>
      <c r="C103" s="26" t="s">
        <v>84</v>
      </c>
      <c r="D103" s="26"/>
      <c r="E103" s="38"/>
      <c r="F103" s="38"/>
      <c r="I103" s="68" t="s">
        <v>93</v>
      </c>
      <c r="J103" s="68" t="s">
        <v>93</v>
      </c>
      <c r="K103" s="68" t="s">
        <v>93</v>
      </c>
      <c r="L103" s="68" t="s">
        <v>93</v>
      </c>
      <c r="M103" s="68" t="s">
        <v>93</v>
      </c>
      <c r="N103" s="64" t="s">
        <v>93</v>
      </c>
      <c r="O103" s="26"/>
      <c r="P103" s="26"/>
      <c r="Q103" s="26" t="s">
        <v>84</v>
      </c>
      <c r="R103" s="26"/>
      <c r="S103" s="44">
        <f t="shared" ref="S103:Y103" si="28">SUM(S104:S106)</f>
        <v>0</v>
      </c>
      <c r="T103" s="44">
        <f t="shared" si="28"/>
        <v>0</v>
      </c>
      <c r="U103" s="44">
        <f t="shared" si="28"/>
        <v>0</v>
      </c>
      <c r="V103" s="44">
        <f t="shared" si="28"/>
        <v>0</v>
      </c>
      <c r="W103" s="2">
        <f t="shared" si="28"/>
        <v>203</v>
      </c>
      <c r="X103" s="2">
        <f t="shared" si="28"/>
        <v>1135</v>
      </c>
      <c r="Y103" s="2">
        <f t="shared" si="28"/>
        <v>1517</v>
      </c>
      <c r="AA103" s="81">
        <f t="shared" si="23"/>
        <v>1.4567530450630832</v>
      </c>
      <c r="AB103" s="81">
        <f t="shared" si="23"/>
        <v>1.4742181881790442</v>
      </c>
    </row>
    <row r="104" spans="1:28" ht="24" customHeight="1" x14ac:dyDescent="0.2">
      <c r="A104" s="26"/>
      <c r="B104" s="26"/>
      <c r="C104" s="26"/>
      <c r="D104" s="65" t="s">
        <v>85</v>
      </c>
      <c r="E104" s="38"/>
      <c r="F104" s="38"/>
      <c r="I104" s="68" t="s">
        <v>93</v>
      </c>
      <c r="J104" s="68" t="s">
        <v>93</v>
      </c>
      <c r="K104" s="68" t="s">
        <v>93</v>
      </c>
      <c r="L104" s="68" t="s">
        <v>93</v>
      </c>
      <c r="M104" s="68" t="s">
        <v>93</v>
      </c>
      <c r="O104" s="26"/>
      <c r="P104" s="26"/>
      <c r="Q104" s="26"/>
      <c r="R104" s="65" t="s">
        <v>85</v>
      </c>
      <c r="S104" s="12"/>
      <c r="T104" s="12"/>
      <c r="U104" s="12"/>
      <c r="V104" s="12"/>
      <c r="W104" s="12">
        <v>0</v>
      </c>
      <c r="X104" s="12">
        <v>361</v>
      </c>
      <c r="Y104" s="12">
        <v>19</v>
      </c>
      <c r="AA104" s="71">
        <f t="shared" si="23"/>
        <v>0.46333731213019647</v>
      </c>
      <c r="AB104" s="71">
        <f t="shared" si="23"/>
        <v>1.846416979261822E-2</v>
      </c>
    </row>
    <row r="105" spans="1:28" ht="12" customHeight="1" x14ac:dyDescent="0.2">
      <c r="A105" s="26"/>
      <c r="B105" s="26"/>
      <c r="C105" s="26"/>
      <c r="D105" s="26" t="s">
        <v>86</v>
      </c>
      <c r="E105" s="38"/>
      <c r="F105" s="38"/>
      <c r="I105" s="68" t="s">
        <v>93</v>
      </c>
      <c r="J105" s="68" t="s">
        <v>93</v>
      </c>
      <c r="K105" s="68" t="s">
        <v>93</v>
      </c>
      <c r="L105" s="68" t="s">
        <v>93</v>
      </c>
      <c r="M105" s="68" t="s">
        <v>93</v>
      </c>
      <c r="O105" s="26"/>
      <c r="P105" s="26"/>
      <c r="Q105" s="26"/>
      <c r="R105" s="26" t="s">
        <v>86</v>
      </c>
      <c r="S105" s="12"/>
      <c r="T105" s="12"/>
      <c r="U105" s="12"/>
      <c r="V105" s="12"/>
      <c r="W105" s="12">
        <v>133</v>
      </c>
      <c r="X105" s="12">
        <v>494</v>
      </c>
      <c r="Y105" s="12">
        <v>1168</v>
      </c>
      <c r="AA105" s="71">
        <f t="shared" si="23"/>
        <v>0.63404053238868996</v>
      </c>
      <c r="AB105" s="71">
        <f t="shared" si="23"/>
        <v>1.1350605430409515</v>
      </c>
    </row>
    <row r="106" spans="1:28" ht="12" customHeight="1" x14ac:dyDescent="0.2">
      <c r="A106" s="26"/>
      <c r="B106" s="26"/>
      <c r="C106" s="26"/>
      <c r="D106" s="26" t="s">
        <v>87</v>
      </c>
      <c r="E106" s="38"/>
      <c r="F106" s="38"/>
      <c r="I106" s="68" t="s">
        <v>93</v>
      </c>
      <c r="J106" s="68" t="s">
        <v>93</v>
      </c>
      <c r="K106" s="68" t="s">
        <v>93</v>
      </c>
      <c r="L106" s="68" t="s">
        <v>93</v>
      </c>
      <c r="M106" s="68" t="s">
        <v>93</v>
      </c>
      <c r="O106" s="26"/>
      <c r="P106" s="26"/>
      <c r="Q106" s="26"/>
      <c r="R106" s="26" t="s">
        <v>87</v>
      </c>
      <c r="S106" s="12"/>
      <c r="T106" s="12"/>
      <c r="U106" s="12"/>
      <c r="V106" s="12"/>
      <c r="W106" s="12">
        <v>70</v>
      </c>
      <c r="X106" s="12">
        <v>280</v>
      </c>
      <c r="Y106" s="12">
        <v>330</v>
      </c>
      <c r="AA106" s="71">
        <f t="shared" si="23"/>
        <v>0.35937520054419669</v>
      </c>
      <c r="AB106" s="71">
        <f t="shared" si="23"/>
        <v>0.32069347534547432</v>
      </c>
    </row>
    <row r="107" spans="1:28" ht="12" customHeight="1" x14ac:dyDescent="0.2">
      <c r="A107" s="26"/>
      <c r="B107" s="26"/>
      <c r="C107" s="26"/>
      <c r="D107" s="26"/>
      <c r="E107" s="38"/>
      <c r="F107" s="38"/>
      <c r="M107" s="2"/>
      <c r="O107" s="26"/>
      <c r="P107" s="26"/>
      <c r="Q107" s="26"/>
      <c r="R107" s="26"/>
      <c r="S107" s="12"/>
      <c r="T107" s="12"/>
      <c r="U107" s="12"/>
      <c r="V107" s="12"/>
      <c r="W107" s="12"/>
      <c r="X107" s="12"/>
      <c r="Y107" s="12"/>
      <c r="AB107" s="71"/>
    </row>
    <row r="108" spans="1:28" s="46" customFormat="1" ht="13.5" customHeight="1" x14ac:dyDescent="0.2">
      <c r="A108" s="25"/>
      <c r="B108" s="26" t="s">
        <v>59</v>
      </c>
      <c r="C108" s="26"/>
      <c r="D108" s="26"/>
      <c r="E108" s="39">
        <f>E110+E113</f>
        <v>4235</v>
      </c>
      <c r="F108" s="39">
        <f>F110+F113</f>
        <v>3219</v>
      </c>
      <c r="G108" s="10">
        <f>G110+G113</f>
        <v>2750</v>
      </c>
      <c r="H108" s="10">
        <f>H110+H113</f>
        <v>1609</v>
      </c>
      <c r="I108" s="10">
        <f t="shared" ref="I108:N108" si="29">SUM(I110:I114)</f>
        <v>1682</v>
      </c>
      <c r="J108" s="10">
        <f t="shared" si="29"/>
        <v>511</v>
      </c>
      <c r="K108" s="10">
        <f t="shared" si="29"/>
        <v>4876</v>
      </c>
      <c r="L108" s="10">
        <f t="shared" si="29"/>
        <v>3279</v>
      </c>
      <c r="M108" s="10">
        <f t="shared" si="29"/>
        <v>3425</v>
      </c>
      <c r="N108" s="2">
        <f t="shared" si="29"/>
        <v>2721</v>
      </c>
      <c r="O108" s="25"/>
      <c r="P108" s="26" t="s">
        <v>59</v>
      </c>
      <c r="Q108" s="26"/>
      <c r="R108" s="26"/>
      <c r="S108" s="2">
        <f t="shared" ref="S108:Y108" si="30">SUM(S110:S114)</f>
        <v>3956</v>
      </c>
      <c r="T108" s="2">
        <f t="shared" si="30"/>
        <v>6365</v>
      </c>
      <c r="U108" s="2">
        <f t="shared" si="30"/>
        <v>4433</v>
      </c>
      <c r="V108" s="2">
        <f t="shared" si="30"/>
        <v>4997</v>
      </c>
      <c r="W108" s="2">
        <f>SUM(W110:W114)</f>
        <v>4116</v>
      </c>
      <c r="X108" s="2">
        <f t="shared" si="30"/>
        <v>3478</v>
      </c>
      <c r="Y108" s="2">
        <f t="shared" si="30"/>
        <v>4525</v>
      </c>
      <c r="AA108" s="81">
        <f t="shared" si="23"/>
        <v>4.4639533839025578</v>
      </c>
      <c r="AB108" s="81">
        <f t="shared" si="23"/>
        <v>4.3973878058735494</v>
      </c>
    </row>
    <row r="109" spans="1:28" s="46" customFormat="1" ht="13.5" customHeight="1" x14ac:dyDescent="0.2">
      <c r="A109" s="25"/>
      <c r="B109" s="26"/>
      <c r="C109" s="26"/>
      <c r="D109" s="26"/>
      <c r="E109" s="39"/>
      <c r="F109" s="39"/>
      <c r="G109" s="10"/>
      <c r="H109" s="10"/>
      <c r="I109" s="10"/>
      <c r="J109" s="2"/>
      <c r="K109" s="2"/>
      <c r="L109" s="2"/>
      <c r="M109" s="2"/>
      <c r="N109" s="2"/>
      <c r="O109" s="25"/>
      <c r="P109" s="26"/>
      <c r="Q109" s="26"/>
      <c r="R109" s="26"/>
      <c r="S109" s="2"/>
      <c r="T109" s="2"/>
      <c r="U109" s="2"/>
      <c r="V109" s="2"/>
      <c r="W109" s="2"/>
      <c r="X109" s="2"/>
      <c r="Y109" s="2"/>
      <c r="AA109" s="71"/>
      <c r="AB109" s="71"/>
    </row>
    <row r="110" spans="1:28" x14ac:dyDescent="0.2">
      <c r="A110" s="26"/>
      <c r="B110" s="26"/>
      <c r="C110" s="26" t="s">
        <v>47</v>
      </c>
      <c r="D110" s="26"/>
      <c r="E110" s="39">
        <v>4235</v>
      </c>
      <c r="F110" s="39">
        <v>3219</v>
      </c>
      <c r="G110" s="10">
        <v>2750</v>
      </c>
      <c r="H110" s="2">
        <v>1609</v>
      </c>
      <c r="I110" s="48">
        <v>1659</v>
      </c>
      <c r="J110" s="2">
        <v>412</v>
      </c>
      <c r="K110" s="2">
        <v>4735</v>
      </c>
      <c r="L110" s="2">
        <v>2567</v>
      </c>
      <c r="M110" s="2">
        <v>2334</v>
      </c>
      <c r="N110" s="12">
        <v>2052</v>
      </c>
      <c r="O110" s="26"/>
      <c r="P110" s="26"/>
      <c r="Q110" s="26" t="s">
        <v>47</v>
      </c>
      <c r="R110" s="26"/>
      <c r="S110" s="12">
        <v>2796</v>
      </c>
      <c r="T110" s="12">
        <v>3673</v>
      </c>
      <c r="U110" s="12">
        <v>3242</v>
      </c>
      <c r="V110" s="12">
        <v>3448</v>
      </c>
      <c r="W110" s="12">
        <v>2876</v>
      </c>
      <c r="X110" s="12">
        <v>2722</v>
      </c>
      <c r="Y110" s="12">
        <v>3572</v>
      </c>
      <c r="AA110" s="71">
        <f t="shared" si="23"/>
        <v>3.4936403424332267</v>
      </c>
      <c r="AB110" s="71">
        <f t="shared" si="23"/>
        <v>3.4712639210122251</v>
      </c>
    </row>
    <row r="111" spans="1:28" x14ac:dyDescent="0.2">
      <c r="A111" s="26"/>
      <c r="B111" s="26"/>
      <c r="C111" s="26" t="s">
        <v>88</v>
      </c>
      <c r="D111" s="26"/>
      <c r="E111" s="39"/>
      <c r="F111" s="39"/>
      <c r="I111" s="68" t="s">
        <v>93</v>
      </c>
      <c r="J111" s="68" t="s">
        <v>93</v>
      </c>
      <c r="K111" s="68" t="s">
        <v>93</v>
      </c>
      <c r="L111" s="68" t="s">
        <v>93</v>
      </c>
      <c r="M111" s="68" t="s">
        <v>93</v>
      </c>
      <c r="N111" s="12"/>
      <c r="O111" s="26"/>
      <c r="P111" s="26"/>
      <c r="Q111" s="26" t="s">
        <v>88</v>
      </c>
      <c r="R111" s="26"/>
      <c r="S111" s="12"/>
      <c r="T111" s="12"/>
      <c r="U111" s="12"/>
      <c r="V111" s="12">
        <v>0</v>
      </c>
      <c r="W111" s="12">
        <v>65</v>
      </c>
      <c r="X111" s="12">
        <v>201</v>
      </c>
      <c r="Y111" s="12">
        <v>216</v>
      </c>
      <c r="AA111" s="71">
        <f t="shared" si="23"/>
        <v>0.25798005467636981</v>
      </c>
      <c r="AB111" s="71">
        <f t="shared" si="23"/>
        <v>0.20990845658976501</v>
      </c>
    </row>
    <row r="112" spans="1:28" x14ac:dyDescent="0.2">
      <c r="A112" s="26"/>
      <c r="B112" s="26"/>
      <c r="C112" s="26" t="s">
        <v>89</v>
      </c>
      <c r="D112" s="26"/>
      <c r="E112" s="39"/>
      <c r="F112" s="39"/>
      <c r="I112" s="68" t="s">
        <v>93</v>
      </c>
      <c r="J112" s="68" t="s">
        <v>93</v>
      </c>
      <c r="K112" s="68" t="s">
        <v>93</v>
      </c>
      <c r="L112" s="68" t="s">
        <v>93</v>
      </c>
      <c r="M112" s="68" t="s">
        <v>93</v>
      </c>
      <c r="N112" s="12"/>
      <c r="O112" s="26"/>
      <c r="P112" s="26"/>
      <c r="Q112" s="26" t="s">
        <v>89</v>
      </c>
      <c r="R112" s="26"/>
      <c r="S112" s="12"/>
      <c r="T112" s="12"/>
      <c r="U112" s="12"/>
      <c r="V112" s="12">
        <v>0</v>
      </c>
      <c r="W112" s="12">
        <v>0</v>
      </c>
      <c r="X112" s="12">
        <v>6</v>
      </c>
      <c r="Y112" s="12">
        <v>23</v>
      </c>
      <c r="AA112" s="71">
        <f t="shared" si="23"/>
        <v>7.7008971545185021E-3</v>
      </c>
      <c r="AB112" s="71">
        <f t="shared" si="23"/>
        <v>2.2351363433169423E-2</v>
      </c>
    </row>
    <row r="113" spans="1:28" x14ac:dyDescent="0.2">
      <c r="A113" s="26"/>
      <c r="B113" s="26"/>
      <c r="C113" s="26" t="s">
        <v>48</v>
      </c>
      <c r="D113" s="26"/>
      <c r="E113" s="40">
        <v>0</v>
      </c>
      <c r="F113" s="40">
        <v>0</v>
      </c>
      <c r="G113" s="10">
        <v>0</v>
      </c>
      <c r="H113" s="10">
        <v>0</v>
      </c>
      <c r="I113" s="2">
        <v>23</v>
      </c>
      <c r="J113" s="10">
        <v>99</v>
      </c>
      <c r="K113" s="10">
        <v>141</v>
      </c>
      <c r="L113" s="10">
        <v>712</v>
      </c>
      <c r="M113" s="2">
        <v>1091</v>
      </c>
      <c r="N113" s="12">
        <v>669</v>
      </c>
      <c r="O113" s="26"/>
      <c r="P113" s="26"/>
      <c r="Q113" s="26" t="s">
        <v>48</v>
      </c>
      <c r="R113" s="26"/>
      <c r="S113" s="12">
        <v>1160</v>
      </c>
      <c r="T113" s="12">
        <v>2692</v>
      </c>
      <c r="U113" s="12">
        <v>1191</v>
      </c>
      <c r="V113" s="12">
        <v>1549</v>
      </c>
      <c r="W113" s="12">
        <v>1174</v>
      </c>
      <c r="X113" s="12">
        <v>421</v>
      </c>
      <c r="Y113" s="12">
        <v>617</v>
      </c>
      <c r="AA113" s="71">
        <f t="shared" si="23"/>
        <v>0.54034628367538151</v>
      </c>
      <c r="AB113" s="71">
        <f t="shared" si="23"/>
        <v>0.59959961905502324</v>
      </c>
    </row>
    <row r="114" spans="1:28" ht="11.25" customHeight="1" x14ac:dyDescent="0.2">
      <c r="A114" s="26"/>
      <c r="B114" s="26"/>
      <c r="C114" s="26" t="s">
        <v>90</v>
      </c>
      <c r="D114" s="26"/>
      <c r="E114" s="38"/>
      <c r="F114" s="38"/>
      <c r="I114" s="68" t="s">
        <v>93</v>
      </c>
      <c r="J114" s="68" t="s">
        <v>93</v>
      </c>
      <c r="K114" s="68" t="s">
        <v>93</v>
      </c>
      <c r="L114" s="68" t="s">
        <v>93</v>
      </c>
      <c r="M114" s="68" t="s">
        <v>93</v>
      </c>
      <c r="O114" s="26"/>
      <c r="P114" s="26"/>
      <c r="Q114" s="26" t="s">
        <v>90</v>
      </c>
      <c r="R114" s="26"/>
      <c r="S114" s="12"/>
      <c r="T114" s="12"/>
      <c r="U114" s="12"/>
      <c r="V114" s="12">
        <v>0</v>
      </c>
      <c r="W114" s="12">
        <v>1</v>
      </c>
      <c r="X114" s="12">
        <v>128</v>
      </c>
      <c r="Y114" s="12">
        <v>97</v>
      </c>
      <c r="AA114" s="71">
        <f t="shared" si="23"/>
        <v>0.16428580596306136</v>
      </c>
      <c r="AB114" s="71">
        <f t="shared" si="23"/>
        <v>9.4264445783366693E-2</v>
      </c>
    </row>
    <row r="115" spans="1:28" ht="11.25" customHeight="1" x14ac:dyDescent="0.2">
      <c r="A115" s="26"/>
      <c r="B115" s="26"/>
      <c r="C115" s="26"/>
      <c r="D115" s="26"/>
      <c r="E115" s="38"/>
      <c r="F115" s="38"/>
      <c r="M115" s="2"/>
      <c r="O115" s="26"/>
      <c r="P115" s="26"/>
      <c r="Q115" s="26"/>
      <c r="R115" s="26"/>
      <c r="S115" s="12"/>
      <c r="T115" s="12"/>
      <c r="U115" s="12"/>
      <c r="V115" s="12"/>
      <c r="W115" s="12"/>
      <c r="X115" s="12"/>
      <c r="Y115" s="12"/>
      <c r="AB115" s="71"/>
    </row>
    <row r="116" spans="1:28" ht="11.25" customHeight="1" x14ac:dyDescent="0.2">
      <c r="A116" s="26"/>
      <c r="B116" s="26" t="s">
        <v>60</v>
      </c>
      <c r="C116" s="26"/>
      <c r="D116" s="26"/>
      <c r="E116" s="38"/>
      <c r="F116" s="38"/>
      <c r="I116" s="68" t="s">
        <v>93</v>
      </c>
      <c r="J116" s="68" t="s">
        <v>93</v>
      </c>
      <c r="K116" s="68" t="s">
        <v>93</v>
      </c>
      <c r="L116" s="68" t="s">
        <v>93</v>
      </c>
      <c r="M116" s="68" t="s">
        <v>93</v>
      </c>
      <c r="O116" s="26"/>
      <c r="P116" s="26" t="s">
        <v>60</v>
      </c>
      <c r="Q116" s="26"/>
      <c r="R116" s="26"/>
      <c r="S116" s="12"/>
      <c r="T116" s="12"/>
      <c r="U116" s="12"/>
      <c r="V116" s="12"/>
      <c r="W116" s="12">
        <f>SUM(W118:W119)</f>
        <v>57</v>
      </c>
      <c r="X116" s="12">
        <f>SUM(X118:X119)</f>
        <v>315</v>
      </c>
      <c r="Y116" s="12">
        <f>SUM(Y118:Y119)</f>
        <v>294</v>
      </c>
      <c r="AA116" s="81">
        <f t="shared" si="23"/>
        <v>0.40429710061222135</v>
      </c>
      <c r="AB116" s="81">
        <f t="shared" si="23"/>
        <v>0.28570873258051349</v>
      </c>
    </row>
    <row r="117" spans="1:28" ht="11.25" customHeight="1" x14ac:dyDescent="0.2">
      <c r="A117" s="26"/>
      <c r="B117" s="26"/>
      <c r="C117" s="26"/>
      <c r="D117" s="26"/>
      <c r="E117" s="38"/>
      <c r="F117" s="38"/>
      <c r="M117" s="2"/>
      <c r="O117" s="26"/>
      <c r="P117" s="26"/>
      <c r="Q117" s="26"/>
      <c r="R117" s="26"/>
      <c r="S117" s="12"/>
      <c r="T117" s="12"/>
      <c r="U117" s="12"/>
      <c r="V117" s="12"/>
      <c r="W117" s="12"/>
      <c r="X117" s="12"/>
      <c r="Y117" s="12"/>
      <c r="AB117" s="71"/>
    </row>
    <row r="118" spans="1:28" ht="11.25" customHeight="1" x14ac:dyDescent="0.2">
      <c r="A118" s="26"/>
      <c r="B118" s="26"/>
      <c r="C118" s="26" t="s">
        <v>91</v>
      </c>
      <c r="D118" s="26"/>
      <c r="E118" s="38"/>
      <c r="F118" s="38"/>
      <c r="I118" s="68" t="s">
        <v>93</v>
      </c>
      <c r="J118" s="68" t="s">
        <v>93</v>
      </c>
      <c r="K118" s="68" t="s">
        <v>93</v>
      </c>
      <c r="L118" s="68" t="s">
        <v>93</v>
      </c>
      <c r="M118" s="68" t="s">
        <v>93</v>
      </c>
      <c r="O118" s="26"/>
      <c r="P118" s="26"/>
      <c r="Q118" s="26" t="s">
        <v>91</v>
      </c>
      <c r="R118" s="26"/>
      <c r="S118" s="12"/>
      <c r="T118" s="12"/>
      <c r="U118" s="12"/>
      <c r="V118" s="12"/>
      <c r="W118" s="12">
        <v>10</v>
      </c>
      <c r="X118" s="12">
        <v>34</v>
      </c>
      <c r="Y118" s="12">
        <v>72</v>
      </c>
      <c r="AA118" s="71">
        <f t="shared" si="23"/>
        <v>4.3638417208938178E-2</v>
      </c>
      <c r="AB118" s="71">
        <f t="shared" si="23"/>
        <v>6.9969485529921674E-2</v>
      </c>
    </row>
    <row r="119" spans="1:28" s="25" customFormat="1" x14ac:dyDescent="0.2">
      <c r="B119" s="26"/>
      <c r="C119" s="61" t="s">
        <v>92</v>
      </c>
      <c r="D119" s="26"/>
      <c r="E119" s="39"/>
      <c r="F119" s="39"/>
      <c r="G119" s="10"/>
      <c r="H119" s="10"/>
      <c r="I119" s="68" t="s">
        <v>93</v>
      </c>
      <c r="J119" s="68" t="s">
        <v>93</v>
      </c>
      <c r="K119" s="68" t="s">
        <v>93</v>
      </c>
      <c r="L119" s="68" t="s">
        <v>93</v>
      </c>
      <c r="M119" s="68" t="s">
        <v>93</v>
      </c>
      <c r="N119" s="62"/>
      <c r="O119" s="60"/>
      <c r="P119" s="61"/>
      <c r="Q119" s="61" t="s">
        <v>92</v>
      </c>
      <c r="R119" s="61"/>
      <c r="S119" s="62"/>
      <c r="T119" s="63"/>
      <c r="U119" s="63"/>
      <c r="V119" s="63"/>
      <c r="W119" s="63">
        <v>47</v>
      </c>
      <c r="X119" s="63">
        <v>281</v>
      </c>
      <c r="Y119" s="63">
        <v>222</v>
      </c>
      <c r="AA119" s="71">
        <f t="shared" si="23"/>
        <v>0.36065868340328316</v>
      </c>
      <c r="AB119" s="71">
        <f t="shared" si="23"/>
        <v>0.21573924705059183</v>
      </c>
    </row>
    <row r="120" spans="1:28" s="25" customFormat="1" x14ac:dyDescent="0.2">
      <c r="B120" s="26"/>
      <c r="C120" s="26"/>
      <c r="D120" s="26"/>
      <c r="E120" s="39"/>
      <c r="F120" s="39"/>
      <c r="G120" s="10"/>
      <c r="H120" s="10"/>
      <c r="I120" s="10"/>
      <c r="J120" s="10"/>
      <c r="K120" s="59"/>
      <c r="L120" s="59"/>
      <c r="M120" s="59"/>
      <c r="N120" s="62"/>
      <c r="O120" s="60"/>
      <c r="P120" s="61"/>
      <c r="Q120" s="61"/>
      <c r="R120" s="61"/>
      <c r="S120" s="62"/>
      <c r="T120" s="63"/>
      <c r="U120" s="63"/>
      <c r="V120" s="63"/>
      <c r="W120" s="63"/>
      <c r="X120" s="63"/>
      <c r="Y120" s="63"/>
      <c r="AA120" s="71"/>
      <c r="AB120" s="71"/>
    </row>
    <row r="121" spans="1:28" s="25" customFormat="1" x14ac:dyDescent="0.2">
      <c r="A121" s="49"/>
      <c r="B121" s="50" t="s">
        <v>49</v>
      </c>
      <c r="C121" s="50"/>
      <c r="D121" s="50"/>
      <c r="E121" s="51">
        <v>7270</v>
      </c>
      <c r="F121" s="51">
        <v>8578</v>
      </c>
      <c r="G121" s="15">
        <v>4836</v>
      </c>
      <c r="H121" s="15">
        <v>4555</v>
      </c>
      <c r="I121" s="15">
        <v>3139</v>
      </c>
      <c r="J121" s="15">
        <v>3584</v>
      </c>
      <c r="K121" s="52">
        <v>6322</v>
      </c>
      <c r="L121" s="52">
        <v>4647</v>
      </c>
      <c r="M121" s="52">
        <v>10533</v>
      </c>
      <c r="N121" s="18">
        <v>11501</v>
      </c>
      <c r="O121" s="53"/>
      <c r="P121" s="54" t="s">
        <v>49</v>
      </c>
      <c r="Q121" s="54"/>
      <c r="R121" s="54"/>
      <c r="S121" s="18">
        <v>16517</v>
      </c>
      <c r="T121" s="19">
        <v>20144</v>
      </c>
      <c r="U121" s="19">
        <v>18571</v>
      </c>
      <c r="V121" s="19">
        <v>24781</v>
      </c>
      <c r="W121" s="19">
        <v>14541</v>
      </c>
      <c r="X121" s="19">
        <v>7934</v>
      </c>
      <c r="Y121" s="19">
        <v>16948</v>
      </c>
      <c r="AA121" s="71">
        <f t="shared" si="23"/>
        <v>10.183153003991633</v>
      </c>
      <c r="AB121" s="71">
        <f t="shared" si="23"/>
        <v>16.470039455015449</v>
      </c>
    </row>
    <row r="122" spans="1:28" s="25" customFormat="1" ht="6.75" customHeight="1" x14ac:dyDescent="0.2">
      <c r="B122" s="26"/>
      <c r="C122" s="26"/>
      <c r="D122" s="26"/>
      <c r="E122" s="39"/>
      <c r="F122" s="39"/>
      <c r="G122" s="10"/>
      <c r="H122" s="10"/>
      <c r="I122" s="10"/>
      <c r="J122" s="10"/>
      <c r="K122" s="59"/>
      <c r="L122" s="59"/>
      <c r="M122" s="59"/>
      <c r="N122" s="62"/>
      <c r="O122" s="60"/>
      <c r="P122" s="61"/>
      <c r="Q122" s="61"/>
      <c r="R122" s="61"/>
      <c r="S122" s="62"/>
      <c r="T122" s="63"/>
      <c r="U122" s="63"/>
      <c r="V122" s="63"/>
      <c r="W122" s="63"/>
      <c r="X122" s="63"/>
      <c r="Y122" s="63"/>
      <c r="AA122" s="74"/>
      <c r="AB122" s="80"/>
    </row>
    <row r="123" spans="1:28" x14ac:dyDescent="0.2">
      <c r="B123" s="26"/>
      <c r="C123" s="26"/>
      <c r="D123" s="26"/>
      <c r="E123" s="26"/>
      <c r="F123" s="58"/>
      <c r="G123" s="9"/>
      <c r="H123" s="9"/>
      <c r="P123" s="26"/>
      <c r="Q123" s="26"/>
      <c r="R123" s="26"/>
    </row>
    <row r="124" spans="1:28" x14ac:dyDescent="0.2">
      <c r="B124" s="26"/>
      <c r="C124" s="26"/>
      <c r="D124" s="26"/>
      <c r="E124" s="26"/>
      <c r="F124" s="58"/>
      <c r="G124" s="9"/>
      <c r="H124" s="9"/>
      <c r="P124" s="26"/>
      <c r="Q124" s="26"/>
      <c r="R124" s="26"/>
    </row>
    <row r="125" spans="1:28" x14ac:dyDescent="0.2">
      <c r="B125" s="26"/>
      <c r="C125" s="26"/>
      <c r="D125" s="26"/>
      <c r="E125" s="26"/>
      <c r="F125" s="58"/>
      <c r="G125" s="9"/>
      <c r="H125" s="9"/>
      <c r="P125" s="26"/>
      <c r="Q125" s="26"/>
      <c r="R125" s="26"/>
    </row>
    <row r="126" spans="1:28" x14ac:dyDescent="0.2">
      <c r="B126" s="26"/>
      <c r="C126" s="26"/>
      <c r="D126" s="26"/>
      <c r="E126" s="26"/>
      <c r="F126" s="58"/>
      <c r="G126" s="9"/>
      <c r="H126" s="9"/>
      <c r="P126" s="26"/>
      <c r="Q126" s="26"/>
      <c r="R126" s="26"/>
    </row>
    <row r="127" spans="1:28" x14ac:dyDescent="0.2">
      <c r="B127" s="26"/>
      <c r="C127" s="26"/>
      <c r="D127" s="26"/>
      <c r="E127" s="26"/>
      <c r="F127" s="58"/>
      <c r="G127" s="9"/>
      <c r="H127" s="9"/>
      <c r="P127" s="26"/>
      <c r="Q127" s="26"/>
      <c r="R127" s="26"/>
    </row>
    <row r="128" spans="1:28" x14ac:dyDescent="0.2">
      <c r="B128" s="26"/>
      <c r="C128" s="26"/>
      <c r="D128" s="26"/>
      <c r="E128" s="26"/>
      <c r="F128" s="58"/>
      <c r="G128" s="9"/>
      <c r="H128" s="9"/>
      <c r="P128" s="26"/>
      <c r="Q128" s="26"/>
      <c r="R128" s="26"/>
    </row>
  </sheetData>
  <mergeCells count="6">
    <mergeCell ref="A5:D5"/>
    <mergeCell ref="O5:R5"/>
    <mergeCell ref="A68:D68"/>
    <mergeCell ref="O68:R68"/>
    <mergeCell ref="A11:D11"/>
    <mergeCell ref="O11:R11"/>
  </mergeCells>
  <phoneticPr fontId="6" type="noConversion"/>
  <printOptions horizontalCentered="1"/>
  <pageMargins left="0.25" right="0.25" top="0.75" bottom="0.75" header="0.5" footer="0.25"/>
  <pageSetup paperSize="9" orientation="portrait" horizontalDpi="300" verticalDpi="300" r:id="rId1"/>
  <headerFooter alignWithMargins="0">
    <oddFooter xml:space="preserve">&amp;C8 - &amp;P+2
</oddFooter>
  </headerFooter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8.1</vt:lpstr>
      <vt:lpstr>'Table 8.1'!Print_Area</vt:lpstr>
    </vt:vector>
  </TitlesOfParts>
  <Company>NSCB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Aldrin Federico R. Bahit, Jr.</dc:creator>
  <cp:lastModifiedBy>user</cp:lastModifiedBy>
  <cp:lastPrinted>2013-11-20T08:01:24Z</cp:lastPrinted>
  <dcterms:created xsi:type="dcterms:W3CDTF">2009-09-17T03:49:19Z</dcterms:created>
  <dcterms:modified xsi:type="dcterms:W3CDTF">2014-11-24T06:28:47Z</dcterms:modified>
</cp:coreProperties>
</file>