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20" windowWidth="9345" windowHeight="4440"/>
  </bookViews>
  <sheets>
    <sheet name="Table13.10" sheetId="1" r:id="rId1"/>
    <sheet name="Sheet1 (2)" sheetId="2" r:id="rId2"/>
  </sheets>
  <definedNames>
    <definedName name="_xlnm.Print_Area" localSheetId="0">Table13.10!$A$1:$E$61</definedName>
  </definedNames>
  <calcPr calcId="145621"/>
</workbook>
</file>

<file path=xl/calcChain.xml><?xml version="1.0" encoding="utf-8"?>
<calcChain xmlns="http://schemas.openxmlformats.org/spreadsheetml/2006/main">
  <c r="H11" i="1" l="1"/>
  <c r="H18" i="1" s="1"/>
  <c r="B21" i="1" s="1"/>
  <c r="J11" i="1"/>
  <c r="L11" i="1"/>
  <c r="H12" i="1"/>
  <c r="J12" i="1"/>
  <c r="L12" i="1"/>
  <c r="H13" i="1"/>
  <c r="J13" i="1"/>
  <c r="L13" i="1"/>
  <c r="H14" i="1"/>
  <c r="J14" i="1"/>
  <c r="L14" i="1"/>
  <c r="H15" i="1"/>
  <c r="J15" i="1"/>
  <c r="L15" i="1"/>
  <c r="H16" i="1"/>
  <c r="J16" i="1"/>
  <c r="L16" i="1"/>
  <c r="H17" i="1"/>
  <c r="J17" i="1"/>
  <c r="L17" i="1"/>
  <c r="H27" i="1"/>
  <c r="J27" i="1"/>
  <c r="L27" i="1"/>
  <c r="L34" i="1" s="1"/>
  <c r="H28" i="1"/>
  <c r="J28" i="1"/>
  <c r="L28" i="1"/>
  <c r="H29" i="1"/>
  <c r="J29" i="1"/>
  <c r="L29" i="1"/>
  <c r="H30" i="1"/>
  <c r="J30" i="1"/>
  <c r="L30" i="1"/>
  <c r="H31" i="1"/>
  <c r="J31" i="1"/>
  <c r="L31" i="1"/>
  <c r="H32" i="1"/>
  <c r="J32" i="1"/>
  <c r="L32" i="1"/>
  <c r="H33" i="1"/>
  <c r="J33" i="1"/>
  <c r="L33" i="1"/>
  <c r="H34" i="1" l="1"/>
  <c r="D21" i="1" s="1"/>
  <c r="L18" i="1"/>
  <c r="J34" i="1"/>
  <c r="D22" i="1" s="1"/>
  <c r="J18" i="1"/>
  <c r="B22" i="1" s="1"/>
</calcChain>
</file>

<file path=xl/sharedStrings.xml><?xml version="1.0" encoding="utf-8"?>
<sst xmlns="http://schemas.openxmlformats.org/spreadsheetml/2006/main" count="52" uniqueCount="22">
  <si>
    <t>Table 13.10</t>
  </si>
  <si>
    <t>SUMMARY OF MAIL VOLUME HANDLED IN REGION</t>
  </si>
  <si>
    <t>Posted</t>
  </si>
  <si>
    <t>Delivered</t>
  </si>
  <si>
    <t>Year</t>
  </si>
  <si>
    <t>Domestic</t>
  </si>
  <si>
    <t>International</t>
  </si>
  <si>
    <t>Source: Philippine Postal Corporation.</t>
  </si>
  <si>
    <t>SUMMARY OF MAIL VOLUME HANDLED IN CAR</t>
  </si>
  <si>
    <t>Source: Philippine Postal Corporation</t>
  </si>
  <si>
    <t>1993-2005</t>
  </si>
  <si>
    <t>…</t>
  </si>
  <si>
    <t>Abra</t>
  </si>
  <si>
    <t>Apayao</t>
  </si>
  <si>
    <t>Baguio</t>
  </si>
  <si>
    <t>Benguet</t>
  </si>
  <si>
    <t>Ifugao</t>
  </si>
  <si>
    <t>Kalinga</t>
  </si>
  <si>
    <t>Mountain</t>
  </si>
  <si>
    <t>CAR</t>
  </si>
  <si>
    <t>...</t>
  </si>
  <si>
    <t>1996-2010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</si>
</sst>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#,##0\ \ "/>
    <numFmt numFmtId="165" formatCode="_(* #,##0_);_(* \(#,##0\);_(* &quot;-&quot;??_);_(@_)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Continuous"/>
    </xf>
    <xf numFmtId="0" fontId="4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 applyAlignment="1">
      <alignment horizontal="center"/>
    </xf>
    <xf numFmtId="41" fontId="3" fillId="0" borderId="0" xfId="0" applyNumberFormat="1" applyFont="1"/>
    <xf numFmtId="41" fontId="3" fillId="0" borderId="0" xfId="0" applyNumberFormat="1" applyFont="1" applyBorder="1"/>
    <xf numFmtId="0" fontId="0" fillId="0" borderId="0" xfId="0" applyBorder="1"/>
    <xf numFmtId="0" fontId="3" fillId="0" borderId="4" xfId="0" applyFont="1" applyFill="1" applyBorder="1" applyAlignment="1">
      <alignment horizontal="center"/>
    </xf>
    <xf numFmtId="165" fontId="3" fillId="0" borderId="4" xfId="1" applyNumberFormat="1" applyFont="1" applyBorder="1"/>
    <xf numFmtId="0" fontId="3" fillId="0" borderId="0" xfId="0" applyFont="1" applyFill="1" applyBorder="1" applyAlignment="1">
      <alignment horizontal="center"/>
    </xf>
    <xf numFmtId="165" fontId="3" fillId="0" borderId="0" xfId="1" applyNumberFormat="1" applyFont="1" applyBorder="1"/>
    <xf numFmtId="41" fontId="0" fillId="0" borderId="0" xfId="0" applyNumberFormat="1" applyBorder="1"/>
    <xf numFmtId="165" fontId="3" fillId="0" borderId="0" xfId="1" applyNumberFormat="1" applyFont="1" applyBorder="1" applyAlignment="1">
      <alignment horizontal="right"/>
    </xf>
    <xf numFmtId="41" fontId="3" fillId="0" borderId="0" xfId="0" applyNumberFormat="1" applyFont="1" applyFill="1" applyBorder="1"/>
    <xf numFmtId="41" fontId="3" fillId="0" borderId="4" xfId="0" applyNumberFormat="1" applyFont="1" applyFill="1" applyBorder="1"/>
    <xf numFmtId="165" fontId="3" fillId="0" borderId="0" xfId="1" applyNumberFormat="1" applyFont="1" applyFill="1" applyBorder="1" applyAlignment="1">
      <alignment horizontal="left"/>
    </xf>
    <xf numFmtId="41" fontId="0" fillId="0" borderId="0" xfId="1" applyNumberFormat="1" applyFont="1"/>
    <xf numFmtId="165" fontId="3" fillId="0" borderId="0" xfId="1" applyNumberFormat="1" applyFont="1" applyFill="1" applyBorder="1" applyAlignment="1"/>
    <xf numFmtId="0" fontId="5" fillId="0" borderId="0" xfId="0" applyFont="1"/>
    <xf numFmtId="41" fontId="5" fillId="0" borderId="0" xfId="1" applyNumberFormat="1" applyFont="1"/>
    <xf numFmtId="165" fontId="3" fillId="0" borderId="4" xfId="1" applyNumberFormat="1" applyFont="1" applyBorder="1" applyAlignment="1">
      <alignment horizontal="right"/>
    </xf>
    <xf numFmtId="165" fontId="3" fillId="0" borderId="0" xfId="1" applyNumberFormat="1" applyFont="1" applyFill="1" applyBorder="1"/>
    <xf numFmtId="0" fontId="2" fillId="0" borderId="0" xfId="0" applyFont="1" applyBorder="1" applyAlignment="1">
      <alignment horizontal="right"/>
    </xf>
    <xf numFmtId="0" fontId="2" fillId="0" borderId="4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PH"/>
              <a:t>Fig. 13.4  Volume of Delivered Domestic Mail, CAR: 2003-2010</a:t>
            </a:r>
          </a:p>
        </c:rich>
      </c:tx>
      <c:layout>
        <c:manualLayout>
          <c:xMode val="edge"/>
          <c:yMode val="edge"/>
          <c:x val="0.2124789207419899"/>
          <c:y val="2.946954813359528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514333895446886"/>
          <c:y val="0.12770137524557953"/>
          <c:w val="0.79258010118043831"/>
          <c:h val="0.75245579567779963"/>
        </c:manualLayout>
      </c:layout>
      <c:lineChart>
        <c:grouping val="standard"/>
        <c:varyColors val="0"/>
        <c:ser>
          <c:idx val="0"/>
          <c:order val="0"/>
          <c:tx>
            <c:strRef>
              <c:f>Table13.10!$D$6</c:f>
              <c:strCache>
                <c:ptCount val="1"/>
                <c:pt idx="0">
                  <c:v>Domestic</c:v>
                </c:pt>
              </c:strCache>
            </c:strRef>
          </c:tx>
          <c:spPr>
            <a:ln w="31750">
              <a:solidFill>
                <a:srgbClr val="000080"/>
              </a:solidFill>
              <a:prstDash val="solid"/>
            </a:ln>
          </c:spPr>
          <c:marker>
            <c:symbol val="diamond"/>
            <c:size val="8"/>
            <c:spPr>
              <a:solidFill>
                <a:srgbClr val="69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Table13.10!$A$17:$A$24</c:f>
              <c:numCache>
                <c:formatCode>General</c:formatCode>
                <c:ptCount val="8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</c:numCache>
            </c:numRef>
          </c:cat>
          <c:val>
            <c:numRef>
              <c:f>Table13.10!$D$17:$D$24</c:f>
              <c:numCache>
                <c:formatCode>_(* #,##0_);_(* \(#,##0\);_(* "-"_);_(@_)</c:formatCode>
                <c:ptCount val="8"/>
                <c:pt idx="0">
                  <c:v>2379499</c:v>
                </c:pt>
                <c:pt idx="1">
                  <c:v>2734461</c:v>
                </c:pt>
                <c:pt idx="2">
                  <c:v>2573807</c:v>
                </c:pt>
                <c:pt idx="3">
                  <c:v>2495011</c:v>
                </c:pt>
                <c:pt idx="4">
                  <c:v>3082555</c:v>
                </c:pt>
                <c:pt idx="5">
                  <c:v>2960827</c:v>
                </c:pt>
                <c:pt idx="6">
                  <c:v>2634620</c:v>
                </c:pt>
                <c:pt idx="7">
                  <c:v>2453627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342976"/>
        <c:axId val="50836224"/>
      </c:lineChart>
      <c:catAx>
        <c:axId val="35342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PH"/>
                  <a:t>Delivered</a:t>
                </a:r>
              </a:p>
            </c:rich>
          </c:tx>
          <c:layout>
            <c:manualLayout>
              <c:xMode val="edge"/>
              <c:yMode val="edge"/>
              <c:x val="0.50421585160202353"/>
              <c:y val="0.939096267190569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8362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08362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PH"/>
                  <a:t>Volume (in thousand)</a:t>
                </a:r>
              </a:p>
            </c:rich>
          </c:tx>
          <c:layout>
            <c:manualLayout>
              <c:xMode val="edge"/>
              <c:yMode val="edge"/>
              <c:x val="2.0236087689713335E-2"/>
              <c:y val="0.3811394891944991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5342976"/>
        <c:crosses val="autoZero"/>
        <c:crossBetween val="between"/>
        <c:dispUnits>
          <c:builtInUnit val="thousands"/>
        </c:dispUnits>
      </c:valAx>
      <c:spPr>
        <a:gradFill rotWithShape="0">
          <a:gsLst>
            <a:gs pos="0">
              <a:srgbClr val="FFFFFF">
                <a:gamma/>
                <a:tint val="0"/>
                <a:invGamma/>
              </a:srgbClr>
            </a:gs>
            <a:gs pos="100000">
              <a:srgbClr val="FFFFFF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 paperSize="9"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26</xdr:row>
      <xdr:rowOff>47625</xdr:rowOff>
    </xdr:from>
    <xdr:to>
      <xdr:col>4</xdr:col>
      <xdr:colOff>1066800</xdr:colOff>
      <xdr:row>56</xdr:row>
      <xdr:rowOff>38100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showGridLines="0" tabSelected="1" view="pageBreakPreview" topLeftCell="A22" zoomScaleSheetLayoutView="100" workbookViewId="0">
      <selection activeCell="H46" sqref="H46"/>
    </sheetView>
  </sheetViews>
  <sheetFormatPr defaultRowHeight="12.75" x14ac:dyDescent="0.2"/>
  <cols>
    <col min="1" max="5" width="17.5703125" customWidth="1"/>
    <col min="6" max="6" width="11.85546875" bestFit="1" customWidth="1"/>
    <col min="7" max="7" width="12.140625" bestFit="1" customWidth="1"/>
    <col min="8" max="8" width="16" customWidth="1"/>
    <col min="9" max="9" width="9.28515625" bestFit="1" customWidth="1"/>
    <col min="10" max="10" width="12.85546875" bestFit="1" customWidth="1"/>
    <col min="11" max="11" width="9.28515625" bestFit="1" customWidth="1"/>
    <col min="12" max="12" width="10.28515625" bestFit="1" customWidth="1"/>
    <col min="13" max="13" width="9.28515625" bestFit="1" customWidth="1"/>
  </cols>
  <sheetData>
    <row r="1" spans="1:13" x14ac:dyDescent="0.2">
      <c r="A1" t="s">
        <v>0</v>
      </c>
    </row>
    <row r="2" spans="1:13" s="1" customFormat="1" x14ac:dyDescent="0.2">
      <c r="A2" s="1" t="s">
        <v>8</v>
      </c>
    </row>
    <row r="3" spans="1:13" s="1" customFormat="1" x14ac:dyDescent="0.2">
      <c r="A3" s="1" t="s">
        <v>21</v>
      </c>
    </row>
    <row r="5" spans="1:13" s="1" customFormat="1" x14ac:dyDescent="0.2">
      <c r="A5" s="3"/>
      <c r="B5" s="4" t="s">
        <v>2</v>
      </c>
      <c r="C5" s="4"/>
      <c r="D5" s="4" t="s">
        <v>3</v>
      </c>
      <c r="E5" s="4"/>
      <c r="G5" s="1" t="s">
        <v>2</v>
      </c>
    </row>
    <row r="6" spans="1:13" s="1" customFormat="1" x14ac:dyDescent="0.2">
      <c r="A6" s="5" t="s">
        <v>4</v>
      </c>
      <c r="B6" s="6" t="s">
        <v>5</v>
      </c>
      <c r="C6" s="6" t="s">
        <v>6</v>
      </c>
      <c r="D6" s="6" t="s">
        <v>5</v>
      </c>
      <c r="E6" s="6" t="s">
        <v>6</v>
      </c>
    </row>
    <row r="7" spans="1:13" x14ac:dyDescent="0.2">
      <c r="A7" s="2"/>
      <c r="B7" s="2"/>
      <c r="C7" s="2"/>
      <c r="D7" s="2"/>
      <c r="E7" s="2"/>
      <c r="H7">
        <v>2007</v>
      </c>
      <c r="J7">
        <v>2008</v>
      </c>
      <c r="L7">
        <v>2009</v>
      </c>
    </row>
    <row r="8" spans="1:13" hidden="1" x14ac:dyDescent="0.2">
      <c r="A8" s="7">
        <v>1993</v>
      </c>
      <c r="B8" s="10">
        <v>4755439</v>
      </c>
      <c r="C8" s="10">
        <v>643992</v>
      </c>
      <c r="D8" s="10">
        <v>3949737</v>
      </c>
      <c r="E8" s="10">
        <v>2129973</v>
      </c>
    </row>
    <row r="9" spans="1:13" hidden="1" x14ac:dyDescent="0.2">
      <c r="A9" s="7">
        <v>1994</v>
      </c>
      <c r="B9" s="10">
        <v>4765301</v>
      </c>
      <c r="C9" s="10">
        <v>1025420</v>
      </c>
      <c r="D9" s="10">
        <v>5356807</v>
      </c>
      <c r="E9" s="10">
        <v>2022361</v>
      </c>
    </row>
    <row r="10" spans="1:13" x14ac:dyDescent="0.2">
      <c r="A10" s="7">
        <v>1996</v>
      </c>
      <c r="B10" s="10">
        <v>2493708</v>
      </c>
      <c r="C10" s="10">
        <v>923755</v>
      </c>
      <c r="D10" s="10">
        <v>4725347</v>
      </c>
      <c r="E10" s="10">
        <v>1431433</v>
      </c>
    </row>
    <row r="11" spans="1:13" x14ac:dyDescent="0.2">
      <c r="A11" s="7">
        <v>1997</v>
      </c>
      <c r="B11" s="10">
        <v>2654864</v>
      </c>
      <c r="C11" s="10">
        <v>1005219</v>
      </c>
      <c r="D11" s="10">
        <v>5159875</v>
      </c>
      <c r="E11" s="10">
        <v>2925450</v>
      </c>
      <c r="G11" t="s">
        <v>12</v>
      </c>
      <c r="H11" s="22">
        <f>25846+25282+15172+21694</f>
        <v>87994</v>
      </c>
      <c r="I11" s="22"/>
      <c r="J11" s="22">
        <f>17044+15435+16862+18647</f>
        <v>67988</v>
      </c>
      <c r="K11" s="22"/>
      <c r="L11" s="22">
        <f>14659+21173+15660+29062</f>
        <v>80554</v>
      </c>
      <c r="M11" s="22"/>
    </row>
    <row r="12" spans="1:13" x14ac:dyDescent="0.2">
      <c r="A12" s="7">
        <v>1998</v>
      </c>
      <c r="B12" s="10">
        <v>3007846</v>
      </c>
      <c r="C12" s="10">
        <v>997188</v>
      </c>
      <c r="D12" s="10">
        <v>5285557</v>
      </c>
      <c r="E12" s="10">
        <v>2915827</v>
      </c>
      <c r="G12" t="s">
        <v>13</v>
      </c>
      <c r="H12" s="22">
        <f>3436+3966+2086+2260</f>
        <v>11748</v>
      </c>
      <c r="I12" s="22"/>
      <c r="J12" s="22">
        <f>2253+1970+1672+1618</f>
        <v>7513</v>
      </c>
      <c r="K12" s="22"/>
      <c r="L12" s="22">
        <f>1607+2328+2045+4769</f>
        <v>10749</v>
      </c>
      <c r="M12" s="22"/>
    </row>
    <row r="13" spans="1:13" x14ac:dyDescent="0.2">
      <c r="A13" s="9">
        <v>1999</v>
      </c>
      <c r="B13" s="11">
        <v>2442032</v>
      </c>
      <c r="C13" s="11">
        <v>974820</v>
      </c>
      <c r="D13" s="11">
        <v>3466000</v>
      </c>
      <c r="E13" s="11">
        <v>4401149</v>
      </c>
      <c r="G13" t="s">
        <v>14</v>
      </c>
      <c r="H13" s="22">
        <f>398532+413572+350691+331195</f>
        <v>1493990</v>
      </c>
      <c r="I13" s="22"/>
      <c r="J13" s="22">
        <f>373261+322289+319343+402806</f>
        <v>1417699</v>
      </c>
      <c r="K13" s="22"/>
      <c r="L13" s="22">
        <f>368137+283446+262273+343621</f>
        <v>1257477</v>
      </c>
      <c r="M13" s="22"/>
    </row>
    <row r="14" spans="1:13" x14ac:dyDescent="0.2">
      <c r="A14" s="9">
        <v>2000</v>
      </c>
      <c r="B14" s="11">
        <v>3289905</v>
      </c>
      <c r="C14" s="11">
        <v>680756</v>
      </c>
      <c r="D14" s="11">
        <v>4336459</v>
      </c>
      <c r="E14" s="11">
        <v>5477260</v>
      </c>
      <c r="G14" t="s">
        <v>15</v>
      </c>
      <c r="H14" s="22">
        <f>32286+26495+31754+28791</f>
        <v>119326</v>
      </c>
      <c r="I14" s="22"/>
      <c r="J14" s="22">
        <f>25192+28495+28682+25896</f>
        <v>108265</v>
      </c>
      <c r="K14" s="22"/>
      <c r="L14" s="22">
        <f>35289+26878+21051+19170</f>
        <v>102388</v>
      </c>
      <c r="M14" s="22"/>
    </row>
    <row r="15" spans="1:13" x14ac:dyDescent="0.2">
      <c r="A15" s="15">
        <v>2001</v>
      </c>
      <c r="B15" s="16">
        <v>2160340</v>
      </c>
      <c r="C15" s="16">
        <v>639273</v>
      </c>
      <c r="D15" s="16">
        <v>3547325</v>
      </c>
      <c r="E15" s="16">
        <v>2831476</v>
      </c>
      <c r="G15" t="s">
        <v>16</v>
      </c>
      <c r="H15" s="22">
        <f>19885+10595+10129+14154</f>
        <v>54763</v>
      </c>
      <c r="I15" s="22"/>
      <c r="J15" s="22">
        <f>12984+15805+15136+20153</f>
        <v>64078</v>
      </c>
      <c r="K15" s="22"/>
      <c r="L15" s="22">
        <f>22449+18612+15747+10947</f>
        <v>67755</v>
      </c>
      <c r="M15" s="22"/>
    </row>
    <row r="16" spans="1:13" x14ac:dyDescent="0.2">
      <c r="A16" s="15">
        <v>2002</v>
      </c>
      <c r="B16" s="18" t="s">
        <v>11</v>
      </c>
      <c r="C16" s="18" t="s">
        <v>11</v>
      </c>
      <c r="D16" s="18" t="s">
        <v>11</v>
      </c>
      <c r="E16" s="18" t="s">
        <v>11</v>
      </c>
      <c r="G16" t="s">
        <v>17</v>
      </c>
      <c r="H16" s="22">
        <f>11664+6642+10972+10507</f>
        <v>39785</v>
      </c>
      <c r="I16" s="22"/>
      <c r="J16" s="22">
        <f>8418+7156+9097+6543</f>
        <v>31214</v>
      </c>
      <c r="K16" s="22"/>
      <c r="L16" s="22">
        <f>8472+6991+6892+6827</f>
        <v>29182</v>
      </c>
      <c r="M16" s="22"/>
    </row>
    <row r="17" spans="1:13" x14ac:dyDescent="0.2">
      <c r="A17" s="9">
        <v>2003</v>
      </c>
      <c r="B17" s="11">
        <v>1727778</v>
      </c>
      <c r="C17" s="11">
        <v>450912</v>
      </c>
      <c r="D17" s="11">
        <v>2379499</v>
      </c>
      <c r="E17" s="11">
        <v>608736</v>
      </c>
      <c r="G17" s="23" t="s">
        <v>18</v>
      </c>
      <c r="H17" s="22">
        <f>15816+17470+15175+15663</f>
        <v>64124</v>
      </c>
      <c r="I17" s="22"/>
      <c r="J17" s="22">
        <f>16701+17574+14830+13929</f>
        <v>63034</v>
      </c>
      <c r="K17" s="22"/>
      <c r="L17" s="22">
        <f>17448+17351+17396+14836</f>
        <v>67031</v>
      </c>
      <c r="M17" s="22"/>
    </row>
    <row r="18" spans="1:13" x14ac:dyDescent="0.2">
      <c r="A18" s="9">
        <v>2004</v>
      </c>
      <c r="B18" s="11">
        <v>1466789</v>
      </c>
      <c r="C18" s="11">
        <v>388610</v>
      </c>
      <c r="D18" s="11">
        <v>2734461</v>
      </c>
      <c r="E18" s="11">
        <v>287636</v>
      </c>
      <c r="G18" s="24" t="s">
        <v>19</v>
      </c>
      <c r="H18" s="25">
        <f>SUM(H11:H17)</f>
        <v>1871730</v>
      </c>
      <c r="I18" s="25"/>
      <c r="J18" s="25">
        <f>SUM(J11:J17)</f>
        <v>1759791</v>
      </c>
      <c r="K18" s="25"/>
      <c r="L18" s="25">
        <f>SUM(L11:L17)</f>
        <v>1615136</v>
      </c>
      <c r="M18" s="22"/>
    </row>
    <row r="19" spans="1:13" x14ac:dyDescent="0.2">
      <c r="A19" s="9">
        <v>2005</v>
      </c>
      <c r="B19" s="16">
        <v>1549943</v>
      </c>
      <c r="C19" s="11">
        <v>382859</v>
      </c>
      <c r="D19" s="11">
        <v>2573807</v>
      </c>
      <c r="E19" s="11">
        <v>314017</v>
      </c>
    </row>
    <row r="20" spans="1:13" x14ac:dyDescent="0.2">
      <c r="A20" s="15">
        <v>2006</v>
      </c>
      <c r="B20" s="16">
        <v>1515363</v>
      </c>
      <c r="C20" s="19">
        <v>439703</v>
      </c>
      <c r="D20" s="19">
        <v>2495011</v>
      </c>
      <c r="E20" s="19">
        <v>268987</v>
      </c>
    </row>
    <row r="21" spans="1:13" s="12" customFormat="1" x14ac:dyDescent="0.2">
      <c r="A21" s="15">
        <v>2007</v>
      </c>
      <c r="B21" s="16">
        <f>H18</f>
        <v>1871730</v>
      </c>
      <c r="C21" s="18" t="s">
        <v>11</v>
      </c>
      <c r="D21" s="19">
        <f>H34</f>
        <v>3082555</v>
      </c>
      <c r="E21" s="18" t="s">
        <v>11</v>
      </c>
      <c r="G21" s="1" t="s">
        <v>3</v>
      </c>
      <c r="H21" s="1"/>
      <c r="I21" s="1"/>
      <c r="J21" s="1"/>
      <c r="K21" s="1"/>
      <c r="L21" s="1"/>
      <c r="M21" s="1"/>
    </row>
    <row r="22" spans="1:13" s="12" customFormat="1" x14ac:dyDescent="0.2">
      <c r="A22" s="15">
        <v>2008</v>
      </c>
      <c r="B22" s="16">
        <f>J18</f>
        <v>1759791</v>
      </c>
      <c r="C22" s="18" t="s">
        <v>11</v>
      </c>
      <c r="D22" s="19">
        <f>J34</f>
        <v>2960827</v>
      </c>
      <c r="E22" s="18" t="s">
        <v>11</v>
      </c>
      <c r="F22" s="17"/>
      <c r="G22" s="1"/>
      <c r="H22" s="1"/>
      <c r="I22" s="1"/>
      <c r="J22" s="1"/>
      <c r="K22" s="1"/>
      <c r="L22" s="1"/>
      <c r="M22" s="1"/>
    </row>
    <row r="23" spans="1:13" s="12" customFormat="1" x14ac:dyDescent="0.2">
      <c r="A23" s="15">
        <v>2009</v>
      </c>
      <c r="B23" s="27">
        <v>1615136</v>
      </c>
      <c r="C23" s="18" t="s">
        <v>11</v>
      </c>
      <c r="D23" s="19">
        <v>2634620</v>
      </c>
      <c r="E23" s="28" t="s">
        <v>20</v>
      </c>
      <c r="F23" s="17"/>
      <c r="G23"/>
      <c r="H23">
        <v>2007</v>
      </c>
      <c r="I23"/>
      <c r="J23">
        <v>2008</v>
      </c>
      <c r="K23"/>
      <c r="L23">
        <v>2009</v>
      </c>
      <c r="M23"/>
    </row>
    <row r="24" spans="1:13" s="12" customFormat="1" ht="13.5" customHeight="1" x14ac:dyDescent="0.2">
      <c r="A24" s="13">
        <v>2010</v>
      </c>
      <c r="B24" s="14">
        <v>1234384</v>
      </c>
      <c r="C24" s="26" t="s">
        <v>11</v>
      </c>
      <c r="D24" s="20">
        <v>2453627</v>
      </c>
      <c r="E24" s="29" t="s">
        <v>20</v>
      </c>
      <c r="F24" s="17"/>
      <c r="G24"/>
      <c r="H24"/>
      <c r="I24"/>
      <c r="J24"/>
      <c r="K24"/>
      <c r="L24"/>
      <c r="M24"/>
    </row>
    <row r="25" spans="1:13" x14ac:dyDescent="0.2">
      <c r="A25" s="2" t="s">
        <v>9</v>
      </c>
    </row>
    <row r="26" spans="1:13" x14ac:dyDescent="0.2">
      <c r="A26" s="2"/>
    </row>
    <row r="27" spans="1:13" x14ac:dyDescent="0.2">
      <c r="A27" s="2"/>
      <c r="G27" t="s">
        <v>12</v>
      </c>
      <c r="H27" s="22">
        <f>139172+143024+77891+127959</f>
        <v>488046</v>
      </c>
      <c r="I27" s="22"/>
      <c r="J27" s="22">
        <f>136597+94648+135396+157255</f>
        <v>523896</v>
      </c>
      <c r="K27" s="22"/>
      <c r="L27" s="22">
        <f>75588+128954+118371+65197</f>
        <v>388110</v>
      </c>
      <c r="M27" s="22"/>
    </row>
    <row r="28" spans="1:13" x14ac:dyDescent="0.2">
      <c r="A28" s="2"/>
      <c r="G28" t="s">
        <v>13</v>
      </c>
      <c r="H28" s="22">
        <f>8329+22431+18784+5022</f>
        <v>54566</v>
      </c>
      <c r="I28" s="22"/>
      <c r="J28" s="22">
        <f>7136+4333+4055+3665</f>
        <v>19189</v>
      </c>
      <c r="K28" s="22"/>
      <c r="L28" s="22">
        <f>3929+4443+3804+4740</f>
        <v>16916</v>
      </c>
      <c r="M28" s="22"/>
    </row>
    <row r="29" spans="1:13" x14ac:dyDescent="0.2">
      <c r="A29" s="2"/>
      <c r="G29" t="s">
        <v>14</v>
      </c>
      <c r="H29" s="22">
        <f>410799+365001+404820+407500</f>
        <v>1588120</v>
      </c>
      <c r="I29" s="22"/>
      <c r="J29" s="22">
        <f>408440+372343+400975+394271</f>
        <v>1576029</v>
      </c>
      <c r="K29" s="22"/>
      <c r="L29" s="22">
        <f>371209+354076+367843+336959</f>
        <v>1430087</v>
      </c>
      <c r="M29" s="22"/>
    </row>
    <row r="30" spans="1:13" x14ac:dyDescent="0.2">
      <c r="G30" t="s">
        <v>15</v>
      </c>
      <c r="H30" s="22">
        <f>112706+117861+122389+102242</f>
        <v>455198</v>
      </c>
      <c r="I30" s="22"/>
      <c r="J30" s="22">
        <f>107552+107664+113793+101656</f>
        <v>430665</v>
      </c>
      <c r="K30" s="22"/>
      <c r="L30" s="22">
        <f>107879+88440+97457+88773</f>
        <v>382549</v>
      </c>
      <c r="M30" s="22"/>
    </row>
    <row r="31" spans="1:13" x14ac:dyDescent="0.2">
      <c r="G31" t="s">
        <v>16</v>
      </c>
      <c r="H31" s="22">
        <f>30964+43755+39358+41571</f>
        <v>155648</v>
      </c>
      <c r="I31" s="22"/>
      <c r="J31" s="22">
        <f>36308+35197+34015+34471</f>
        <v>139991</v>
      </c>
      <c r="K31" s="22"/>
      <c r="L31" s="22">
        <f>38270+34903+43300+31698</f>
        <v>148171</v>
      </c>
      <c r="M31" s="22"/>
    </row>
    <row r="32" spans="1:13" x14ac:dyDescent="0.2">
      <c r="G32" t="s">
        <v>17</v>
      </c>
      <c r="H32" s="22">
        <f>35827+41648+40097+36620</f>
        <v>154192</v>
      </c>
      <c r="I32" s="22"/>
      <c r="J32" s="22">
        <f>29478+29006+19525+23263</f>
        <v>101272</v>
      </c>
      <c r="K32" s="22"/>
      <c r="L32" s="22">
        <f>23667+20765+23671+27227</f>
        <v>95330</v>
      </c>
      <c r="M32" s="22"/>
    </row>
    <row r="33" spans="7:13" x14ac:dyDescent="0.2">
      <c r="G33" s="21" t="s">
        <v>18</v>
      </c>
      <c r="H33" s="22">
        <f>45577+54012+44471+42725</f>
        <v>186785</v>
      </c>
      <c r="I33" s="22"/>
      <c r="J33" s="22">
        <f>42828+45004+42506+39447</f>
        <v>169785</v>
      </c>
      <c r="K33" s="22"/>
      <c r="L33" s="22">
        <f>44278+43072+43232+42875</f>
        <v>173457</v>
      </c>
      <c r="M33" s="22"/>
    </row>
    <row r="34" spans="7:13" x14ac:dyDescent="0.2">
      <c r="G34" s="24" t="s">
        <v>19</v>
      </c>
      <c r="H34" s="25">
        <f>SUM(H27:H33)</f>
        <v>3082555</v>
      </c>
      <c r="I34" s="25"/>
      <c r="J34" s="25">
        <f>SUM(J27:J33)</f>
        <v>2960827</v>
      </c>
      <c r="K34" s="25"/>
      <c r="L34" s="25">
        <f>SUM(L27:L33)</f>
        <v>2634620</v>
      </c>
      <c r="M34" s="22"/>
    </row>
  </sheetData>
  <phoneticPr fontId="0" type="noConversion"/>
  <printOptions horizontalCentered="1"/>
  <pageMargins left="0.75" right="0.75" top="0.75" bottom="0.75" header="0" footer="0.25"/>
  <pageSetup paperSize="9" pageOrder="overThenDown" orientation="portrait" r:id="rId1"/>
  <headerFooter alignWithMargins="0">
    <oddFooter xml:space="preserve">&amp;C13-&amp;P+17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8" sqref="C18"/>
    </sheetView>
  </sheetViews>
  <sheetFormatPr defaultRowHeight="12.75" x14ac:dyDescent="0.2"/>
  <cols>
    <col min="1" max="1" width="16.5703125" customWidth="1"/>
    <col min="2" max="2" width="16.7109375" customWidth="1"/>
    <col min="3" max="3" width="17" customWidth="1"/>
    <col min="4" max="4" width="16.85546875" customWidth="1"/>
    <col min="5" max="5" width="17" customWidth="1"/>
  </cols>
  <sheetData>
    <row r="1" spans="1:5" x14ac:dyDescent="0.2">
      <c r="A1" t="s">
        <v>0</v>
      </c>
    </row>
    <row r="2" spans="1:5" s="1" customFormat="1" x14ac:dyDescent="0.2">
      <c r="A2" s="1" t="s">
        <v>1</v>
      </c>
    </row>
    <row r="3" spans="1:5" s="1" customFormat="1" x14ac:dyDescent="0.2">
      <c r="A3" s="1" t="s">
        <v>10</v>
      </c>
    </row>
    <row r="5" spans="1:5" s="1" customFormat="1" x14ac:dyDescent="0.2">
      <c r="A5" s="3"/>
      <c r="B5" s="4" t="s">
        <v>2</v>
      </c>
      <c r="C5" s="4"/>
      <c r="D5" s="4" t="s">
        <v>3</v>
      </c>
      <c r="E5" s="4"/>
    </row>
    <row r="6" spans="1:5" s="1" customFormat="1" x14ac:dyDescent="0.2">
      <c r="A6" s="5" t="s">
        <v>4</v>
      </c>
      <c r="B6" s="6" t="s">
        <v>5</v>
      </c>
      <c r="C6" s="6" t="s">
        <v>6</v>
      </c>
      <c r="D6" s="6" t="s">
        <v>5</v>
      </c>
      <c r="E6" s="6" t="s">
        <v>6</v>
      </c>
    </row>
    <row r="7" spans="1:5" x14ac:dyDescent="0.2">
      <c r="A7" s="2"/>
      <c r="B7" s="2"/>
      <c r="C7" s="2"/>
      <c r="D7" s="2"/>
      <c r="E7" s="2"/>
    </row>
    <row r="8" spans="1:5" x14ac:dyDescent="0.2">
      <c r="A8" s="7">
        <v>1993</v>
      </c>
      <c r="B8" s="8">
        <v>4755439</v>
      </c>
      <c r="C8" s="8">
        <v>643992</v>
      </c>
      <c r="D8" s="8">
        <v>3949737</v>
      </c>
      <c r="E8" s="8">
        <v>2129973</v>
      </c>
    </row>
    <row r="9" spans="1:5" x14ac:dyDescent="0.2">
      <c r="A9" s="7">
        <v>1994</v>
      </c>
      <c r="B9" s="8">
        <v>4765301</v>
      </c>
      <c r="C9" s="8">
        <v>1025420</v>
      </c>
      <c r="D9" s="8">
        <v>5356807</v>
      </c>
      <c r="E9" s="8">
        <v>2022361</v>
      </c>
    </row>
    <row r="10" spans="1:5" x14ac:dyDescent="0.2">
      <c r="A10" s="7">
        <v>1995</v>
      </c>
      <c r="B10" s="8">
        <v>3849570</v>
      </c>
      <c r="C10" s="8">
        <v>1131938</v>
      </c>
      <c r="D10" s="8">
        <v>4586581</v>
      </c>
      <c r="E10" s="8">
        <v>1781115</v>
      </c>
    </row>
    <row r="11" spans="1:5" x14ac:dyDescent="0.2">
      <c r="A11" s="7">
        <v>1996</v>
      </c>
      <c r="B11" s="8">
        <v>2493708</v>
      </c>
      <c r="C11" s="8">
        <v>923755</v>
      </c>
      <c r="D11" s="8">
        <v>4725347</v>
      </c>
      <c r="E11" s="8">
        <v>1431433</v>
      </c>
    </row>
    <row r="12" spans="1:5" x14ac:dyDescent="0.2">
      <c r="A12" s="7">
        <v>1997</v>
      </c>
      <c r="B12" s="8">
        <v>2654864</v>
      </c>
      <c r="C12" s="8">
        <v>1005219</v>
      </c>
      <c r="D12" s="8">
        <v>5159875</v>
      </c>
      <c r="E12" s="8">
        <v>2925450</v>
      </c>
    </row>
    <row r="13" spans="1:5" x14ac:dyDescent="0.2">
      <c r="A13" s="7">
        <v>1998</v>
      </c>
      <c r="B13" s="8">
        <v>3007846</v>
      </c>
      <c r="C13" s="8">
        <v>997188</v>
      </c>
      <c r="D13" s="8">
        <v>5285557</v>
      </c>
      <c r="E13" s="8">
        <v>2915827</v>
      </c>
    </row>
    <row r="14" spans="1:5" x14ac:dyDescent="0.2">
      <c r="A14" s="7">
        <v>1999</v>
      </c>
      <c r="B14" s="8"/>
      <c r="C14" s="8"/>
      <c r="D14" s="8"/>
      <c r="E14" s="8"/>
    </row>
    <row r="15" spans="1:5" x14ac:dyDescent="0.2">
      <c r="A15" s="7">
        <v>2000</v>
      </c>
      <c r="B15" s="8"/>
      <c r="C15" s="8"/>
      <c r="D15" s="8"/>
      <c r="E15" s="8"/>
    </row>
    <row r="16" spans="1:5" x14ac:dyDescent="0.2">
      <c r="A16" s="7">
        <v>2001</v>
      </c>
      <c r="B16" s="8"/>
      <c r="C16" s="8"/>
      <c r="D16" s="8"/>
      <c r="E16" s="8"/>
    </row>
    <row r="17" spans="1:5" x14ac:dyDescent="0.2">
      <c r="A17" s="7">
        <v>2002</v>
      </c>
      <c r="B17" s="8"/>
      <c r="C17" s="8"/>
      <c r="D17" s="8"/>
      <c r="E17" s="8"/>
    </row>
    <row r="18" spans="1:5" x14ac:dyDescent="0.2">
      <c r="A18" s="7">
        <v>2003</v>
      </c>
      <c r="B18" s="8"/>
      <c r="C18" s="8"/>
      <c r="D18" s="8"/>
      <c r="E18" s="8"/>
    </row>
    <row r="19" spans="1:5" x14ac:dyDescent="0.2">
      <c r="A19" s="7">
        <v>2004</v>
      </c>
      <c r="B19" s="8"/>
      <c r="C19" s="8"/>
      <c r="D19" s="8"/>
      <c r="E19" s="8"/>
    </row>
    <row r="20" spans="1:5" x14ac:dyDescent="0.2">
      <c r="A20" s="7">
        <v>2005</v>
      </c>
      <c r="B20" s="8"/>
      <c r="C20" s="8"/>
      <c r="D20" s="8"/>
      <c r="E20" s="8"/>
    </row>
    <row r="21" spans="1:5" x14ac:dyDescent="0.2">
      <c r="A21" s="2" t="s">
        <v>7</v>
      </c>
      <c r="B21" s="2"/>
      <c r="C21" s="2"/>
      <c r="D21" s="2"/>
      <c r="E21" s="2"/>
    </row>
  </sheetData>
  <phoneticPr fontId="0" type="noConversion"/>
  <printOptions horizontalCentered="1"/>
  <pageMargins left="0.75" right="0.75" top="0.75" bottom="0.75" header="0" footer="0"/>
  <pageSetup paperSize="9" orientation="portrait" r:id="rId1"/>
  <headerFooter alignWithMargins="0">
    <oddFooter>&amp;C13-&amp;P+24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Table13.10</vt:lpstr>
      <vt:lpstr>Sheet1 (2)</vt:lpstr>
      <vt:lpstr>Table13.10!Print_Area</vt:lpstr>
    </vt:vector>
  </TitlesOfParts>
  <Company>NATIONAL STATISTICAL COORDINATION BOARD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NSCB</dc:creator>
  <cp:lastModifiedBy>My PC</cp:lastModifiedBy>
  <cp:lastPrinted>2014-11-26T02:47:53Z</cp:lastPrinted>
  <dcterms:created xsi:type="dcterms:W3CDTF">1999-11-18T05:29:57Z</dcterms:created>
  <dcterms:modified xsi:type="dcterms:W3CDTF">2015-02-20T06:44:37Z</dcterms:modified>
</cp:coreProperties>
</file>