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30" yWindow="135" windowWidth="11040" windowHeight="9255"/>
  </bookViews>
  <sheets>
    <sheet name="Tab15.3" sheetId="4" r:id="rId1"/>
  </sheets>
  <definedNames>
    <definedName name="_xlnm.Print_Area" localSheetId="0">Tab15.3!$A$1:$H$790</definedName>
  </definedNames>
  <calcPr calcId="145621"/>
</workbook>
</file>

<file path=xl/calcChain.xml><?xml version="1.0" encoding="utf-8"?>
<calcChain xmlns="http://schemas.openxmlformats.org/spreadsheetml/2006/main">
  <c r="H8" i="4" l="1"/>
  <c r="H142" i="4" l="1"/>
  <c r="H108" i="4"/>
  <c r="H109" i="4"/>
  <c r="H110" i="4"/>
  <c r="H112" i="4"/>
  <c r="H107" i="4"/>
  <c r="H106" i="4"/>
  <c r="H105" i="4"/>
  <c r="H102" i="4"/>
  <c r="H100" i="4"/>
  <c r="H101" i="4"/>
  <c r="H99" i="4"/>
  <c r="H94" i="4" l="1"/>
  <c r="H68" i="4"/>
  <c r="H69" i="4"/>
  <c r="H70" i="4"/>
  <c r="H71" i="4"/>
  <c r="H73" i="4"/>
  <c r="H55" i="4"/>
  <c r="H53" i="4"/>
  <c r="H54" i="4"/>
  <c r="H52" i="4"/>
  <c r="H47" i="4"/>
  <c r="H26" i="4"/>
  <c r="H24" i="4"/>
  <c r="H22" i="4"/>
  <c r="H23" i="4"/>
  <c r="H21" i="4"/>
  <c r="H13" i="4"/>
  <c r="H16" i="4"/>
  <c r="H14" i="4"/>
  <c r="H15" i="4"/>
  <c r="H770" i="4"/>
  <c r="H747" i="4"/>
  <c r="H739" i="4"/>
  <c r="J736" i="4"/>
  <c r="J732" i="4"/>
  <c r="H724" i="4"/>
  <c r="H701" i="4"/>
  <c r="H693" i="4"/>
  <c r="H676" i="4"/>
  <c r="H653" i="4"/>
  <c r="H645" i="4"/>
  <c r="H637" i="4"/>
  <c r="H609" i="4"/>
  <c r="H562" i="4"/>
  <c r="H523" i="4"/>
  <c r="H430" i="4"/>
  <c r="H384" i="4"/>
  <c r="H368" i="4"/>
  <c r="H339" i="4"/>
  <c r="H160" i="4"/>
  <c r="H601" i="4"/>
  <c r="H554" i="4"/>
  <c r="H591" i="4" s="1"/>
  <c r="H509" i="4" l="1"/>
  <c r="H546" i="4" s="1"/>
  <c r="H476" i="4" l="1"/>
  <c r="H499" i="4" s="1"/>
  <c r="H468" i="4"/>
  <c r="H453" i="4"/>
  <c r="H422" i="4"/>
  <c r="H413" i="4"/>
  <c r="H376" i="4"/>
  <c r="H331" i="4"/>
  <c r="H298" i="4"/>
  <c r="H321" i="4" s="1"/>
  <c r="H284" i="4"/>
  <c r="H253" i="4"/>
  <c r="H276" i="4" s="1"/>
  <c r="H245" i="4"/>
  <c r="H204" i="4"/>
  <c r="H227" i="4" s="1"/>
  <c r="H196" i="4"/>
  <c r="H188" i="4"/>
  <c r="H152" i="4"/>
  <c r="J163" i="4"/>
  <c r="G250" i="4" l="1"/>
  <c r="G20" i="4"/>
  <c r="G106" i="4"/>
  <c r="G150" i="4"/>
  <c r="G151" i="4"/>
  <c r="G155" i="4"/>
  <c r="G156" i="4"/>
  <c r="G157" i="4"/>
  <c r="G158" i="4"/>
  <c r="G159" i="4"/>
  <c r="G162" i="4"/>
  <c r="G164" i="4"/>
  <c r="G165" i="4"/>
  <c r="G166" i="4"/>
  <c r="G167" i="4"/>
  <c r="G168" i="4"/>
  <c r="G170" i="4"/>
  <c r="G171" i="4"/>
  <c r="G173" i="4"/>
  <c r="G174" i="4"/>
  <c r="G181" i="4"/>
  <c r="G182" i="4"/>
  <c r="G184" i="4"/>
  <c r="G193" i="4"/>
  <c r="G194" i="4"/>
  <c r="G195" i="4"/>
  <c r="G199" i="4"/>
  <c r="G200" i="4"/>
  <c r="G201" i="4"/>
  <c r="G202" i="4"/>
  <c r="G203" i="4"/>
  <c r="G206" i="4"/>
  <c r="G208" i="4"/>
  <c r="G209" i="4"/>
  <c r="G210" i="4"/>
  <c r="G211" i="4"/>
  <c r="G212" i="4"/>
  <c r="G214" i="4"/>
  <c r="G215" i="4"/>
  <c r="G217" i="4"/>
  <c r="G218" i="4"/>
  <c r="G220" i="4"/>
  <c r="G221" i="4"/>
  <c r="G223" i="4"/>
  <c r="G224" i="4"/>
  <c r="G225" i="4"/>
  <c r="G226" i="4"/>
  <c r="G242" i="4"/>
  <c r="G243" i="4"/>
  <c r="G244" i="4"/>
  <c r="G248" i="4"/>
  <c r="G251" i="4"/>
  <c r="G252" i="4"/>
  <c r="G255" i="4"/>
  <c r="G257" i="4"/>
  <c r="G258" i="4"/>
  <c r="G259" i="4"/>
  <c r="G260" i="4"/>
  <c r="G261" i="4"/>
  <c r="G263" i="4"/>
  <c r="G264" i="4"/>
  <c r="G266" i="4"/>
  <c r="G267" i="4"/>
  <c r="G269" i="4"/>
  <c r="G270" i="4"/>
  <c r="G272" i="4"/>
  <c r="G273" i="4"/>
  <c r="G274" i="4"/>
  <c r="G275" i="4"/>
  <c r="G281" i="4"/>
  <c r="G282" i="4"/>
  <c r="G283" i="4"/>
  <c r="G293" i="4"/>
  <c r="G294" i="4"/>
  <c r="G295" i="4"/>
  <c r="G296" i="4"/>
  <c r="G297" i="4"/>
  <c r="G300" i="4"/>
  <c r="G302" i="4"/>
  <c r="G303" i="4"/>
  <c r="G304" i="4"/>
  <c r="G305" i="4"/>
  <c r="G306" i="4"/>
  <c r="G308" i="4"/>
  <c r="G309" i="4"/>
  <c r="G311" i="4"/>
  <c r="G312" i="4"/>
  <c r="G314" i="4"/>
  <c r="G315" i="4"/>
  <c r="G317" i="4"/>
  <c r="G318" i="4"/>
  <c r="G319" i="4"/>
  <c r="G320" i="4"/>
  <c r="G328" i="4"/>
  <c r="G329" i="4"/>
  <c r="G330" i="4"/>
  <c r="G334" i="4"/>
  <c r="G335" i="4"/>
  <c r="G336" i="4"/>
  <c r="G337" i="4"/>
  <c r="G338" i="4"/>
  <c r="G341" i="4"/>
  <c r="G349" i="4"/>
  <c r="G350" i="4"/>
  <c r="G351" i="4"/>
  <c r="G352" i="4"/>
  <c r="G353" i="4"/>
  <c r="G355" i="4"/>
  <c r="G356" i="4"/>
  <c r="G358" i="4"/>
  <c r="G359" i="4"/>
  <c r="G361" i="4"/>
  <c r="G362" i="4"/>
  <c r="G364" i="4"/>
  <c r="G365" i="4"/>
  <c r="G366" i="4"/>
  <c r="G367" i="4"/>
  <c r="G373" i="4"/>
  <c r="G374" i="4"/>
  <c r="G375" i="4"/>
  <c r="G379" i="4"/>
  <c r="G380" i="4"/>
  <c r="G381" i="4"/>
  <c r="G382" i="4"/>
  <c r="G383" i="4"/>
  <c r="G386" i="4"/>
  <c r="G388" i="4"/>
  <c r="G389" i="4"/>
  <c r="G390" i="4"/>
  <c r="G391" i="4"/>
  <c r="G392" i="4"/>
  <c r="G394" i="4"/>
  <c r="G395" i="4"/>
  <c r="G397" i="4"/>
  <c r="G398" i="4"/>
  <c r="G407" i="4"/>
  <c r="G409" i="4"/>
  <c r="G410" i="4"/>
  <c r="G411" i="4"/>
  <c r="G412" i="4"/>
  <c r="G419" i="4"/>
  <c r="G420" i="4"/>
  <c r="G421" i="4"/>
  <c r="G425" i="4"/>
  <c r="G426" i="4"/>
  <c r="G427" i="4"/>
  <c r="G428" i="4"/>
  <c r="G429" i="4"/>
  <c r="G432" i="4"/>
  <c r="G434" i="4"/>
  <c r="G435" i="4"/>
  <c r="G436" i="4"/>
  <c r="G437" i="4"/>
  <c r="G438" i="4"/>
  <c r="G440" i="4"/>
  <c r="G441" i="4"/>
  <c r="G443" i="4"/>
  <c r="G444" i="4"/>
  <c r="G446" i="4"/>
  <c r="G447" i="4"/>
  <c r="G449" i="4"/>
  <c r="G450" i="4"/>
  <c r="G451" i="4"/>
  <c r="G452" i="4"/>
  <c r="G465" i="4"/>
  <c r="G466" i="4"/>
  <c r="G467" i="4"/>
  <c r="G471" i="4"/>
  <c r="G472" i="4"/>
  <c r="G473" i="4"/>
  <c r="G474" i="4"/>
  <c r="G475" i="4"/>
  <c r="G478" i="4"/>
  <c r="G481" i="4"/>
  <c r="G482" i="4"/>
  <c r="G483" i="4"/>
  <c r="G484" i="4"/>
  <c r="G486" i="4"/>
  <c r="G487" i="4"/>
  <c r="G489" i="4"/>
  <c r="G490" i="4"/>
  <c r="G492" i="4"/>
  <c r="G493" i="4"/>
  <c r="G495" i="4"/>
  <c r="G497" i="4"/>
  <c r="G506" i="4"/>
  <c r="G507" i="4"/>
  <c r="G508" i="4"/>
  <c r="G518" i="4"/>
  <c r="G519" i="4"/>
  <c r="G520" i="4"/>
  <c r="G521" i="4"/>
  <c r="G522" i="4"/>
  <c r="G525" i="4"/>
  <c r="G527" i="4"/>
  <c r="G528" i="4"/>
  <c r="G529" i="4"/>
  <c r="G530" i="4"/>
  <c r="G531" i="4"/>
  <c r="G533" i="4"/>
  <c r="G534" i="4"/>
  <c r="G536" i="4"/>
  <c r="G537" i="4"/>
  <c r="G539" i="4"/>
  <c r="G540" i="4"/>
  <c r="G542" i="4"/>
  <c r="G543" i="4"/>
  <c r="G544" i="4"/>
  <c r="G545" i="4"/>
  <c r="G551" i="4"/>
  <c r="G552" i="4"/>
  <c r="G553" i="4"/>
  <c r="G557" i="4"/>
  <c r="G559" i="4"/>
  <c r="G560" i="4"/>
  <c r="G561" i="4"/>
  <c r="G564" i="4"/>
  <c r="G566" i="4"/>
  <c r="G573" i="4"/>
  <c r="G574" i="4"/>
  <c r="G575" i="4"/>
  <c r="G576" i="4"/>
  <c r="G578" i="4"/>
  <c r="G579" i="4"/>
  <c r="G581" i="4"/>
  <c r="G582" i="4"/>
  <c r="G584" i="4"/>
  <c r="G585" i="4"/>
  <c r="G587" i="4"/>
  <c r="G588" i="4"/>
  <c r="G589" i="4"/>
  <c r="G590" i="4"/>
  <c r="G598" i="4"/>
  <c r="G599" i="4"/>
  <c r="G600" i="4"/>
  <c r="G604" i="4"/>
  <c r="G605" i="4"/>
  <c r="G606" i="4"/>
  <c r="G607" i="4"/>
  <c r="G608" i="4"/>
  <c r="G611" i="4"/>
  <c r="G613" i="4"/>
  <c r="G614" i="4"/>
  <c r="G615" i="4"/>
  <c r="G616" i="4"/>
  <c r="G617" i="4"/>
  <c r="G619" i="4"/>
  <c r="G620" i="4"/>
  <c r="G622" i="4"/>
  <c r="G623" i="4"/>
  <c r="G630" i="4"/>
  <c r="G631" i="4"/>
  <c r="G633" i="4"/>
  <c r="G634" i="4"/>
  <c r="G635" i="4"/>
  <c r="G636" i="4"/>
  <c r="G642" i="4"/>
  <c r="G643" i="4"/>
  <c r="G644" i="4"/>
  <c r="G648" i="4"/>
  <c r="G649" i="4"/>
  <c r="G650" i="4"/>
  <c r="G651" i="4"/>
  <c r="G652" i="4"/>
  <c r="G655" i="4"/>
  <c r="G657" i="4"/>
  <c r="G658" i="4"/>
  <c r="G659" i="4"/>
  <c r="G660" i="4"/>
  <c r="G661" i="4"/>
  <c r="G663" i="4"/>
  <c r="G664" i="4"/>
  <c r="G666" i="4"/>
  <c r="G667" i="4"/>
  <c r="G669" i="4"/>
  <c r="G670" i="4"/>
  <c r="G672" i="4"/>
  <c r="G673" i="4"/>
  <c r="G674" i="4"/>
  <c r="G675" i="4"/>
  <c r="G690" i="4"/>
  <c r="G691" i="4"/>
  <c r="G692" i="4"/>
  <c r="G696" i="4"/>
  <c r="G697" i="4"/>
  <c r="G698" i="4"/>
  <c r="G699" i="4"/>
  <c r="G700" i="4"/>
  <c r="G703" i="4"/>
  <c r="G705" i="4"/>
  <c r="G706" i="4"/>
  <c r="G707" i="4"/>
  <c r="G708" i="4"/>
  <c r="G709" i="4"/>
  <c r="G711" i="4"/>
  <c r="G712" i="4"/>
  <c r="G714" i="4"/>
  <c r="G715" i="4"/>
  <c r="G717" i="4"/>
  <c r="G718" i="4"/>
  <c r="G720" i="4"/>
  <c r="G721" i="4"/>
  <c r="G722" i="4"/>
  <c r="G723" i="4"/>
  <c r="G730" i="4"/>
  <c r="G731" i="4"/>
  <c r="G732" i="4"/>
  <c r="G742" i="4"/>
  <c r="G743" i="4"/>
  <c r="G744" i="4"/>
  <c r="G745" i="4"/>
  <c r="G746" i="4"/>
  <c r="G749" i="4"/>
  <c r="G751" i="4"/>
  <c r="G752" i="4"/>
  <c r="G753" i="4"/>
  <c r="G754" i="4"/>
  <c r="G755" i="4"/>
  <c r="G757" i="4"/>
  <c r="G758" i="4"/>
  <c r="G760" i="4"/>
  <c r="G761" i="4"/>
  <c r="G763" i="4"/>
  <c r="G764" i="4"/>
  <c r="G766" i="4"/>
  <c r="G767" i="4"/>
  <c r="G768" i="4"/>
  <c r="G769" i="4"/>
  <c r="G149" i="4"/>
  <c r="F13" i="4" l="1"/>
  <c r="G13" i="4" s="1"/>
  <c r="F99" i="4" l="1"/>
  <c r="G99" i="4" s="1"/>
  <c r="F52" i="4"/>
  <c r="G52" i="4" s="1"/>
  <c r="F196" i="4" l="1"/>
  <c r="G196" i="4" s="1"/>
  <c r="F747" i="4" l="1"/>
  <c r="G747" i="4" s="1"/>
  <c r="F739" i="4"/>
  <c r="G739" i="4" s="1"/>
  <c r="F701" i="4"/>
  <c r="G701" i="4" s="1"/>
  <c r="F693" i="4"/>
  <c r="G693" i="4" s="1"/>
  <c r="F653" i="4"/>
  <c r="G653" i="4" s="1"/>
  <c r="F645" i="4"/>
  <c r="G645" i="4" s="1"/>
  <c r="F609" i="4"/>
  <c r="G609" i="4" s="1"/>
  <c r="F601" i="4"/>
  <c r="G601" i="4" s="1"/>
  <c r="F562" i="4"/>
  <c r="G562" i="4" s="1"/>
  <c r="F554" i="4"/>
  <c r="G554" i="4" s="1"/>
  <c r="F523" i="4"/>
  <c r="G523" i="4" s="1"/>
  <c r="F509" i="4"/>
  <c r="G509" i="4" s="1"/>
  <c r="F476" i="4"/>
  <c r="G476" i="4" s="1"/>
  <c r="F468" i="4"/>
  <c r="G468" i="4" s="1"/>
  <c r="F430" i="4"/>
  <c r="G430" i="4" s="1"/>
  <c r="F422" i="4"/>
  <c r="G422" i="4" s="1"/>
  <c r="F384" i="4"/>
  <c r="G384" i="4" s="1"/>
  <c r="F376" i="4"/>
  <c r="G376" i="4" s="1"/>
  <c r="F339" i="4"/>
  <c r="G339" i="4" s="1"/>
  <c r="F331" i="4"/>
  <c r="G331" i="4" s="1"/>
  <c r="F298" i="4"/>
  <c r="G298" i="4" s="1"/>
  <c r="F284" i="4"/>
  <c r="G284" i="4" s="1"/>
  <c r="F253" i="4"/>
  <c r="G253" i="4" s="1"/>
  <c r="F245" i="4"/>
  <c r="G245" i="4" s="1"/>
  <c r="F204" i="4"/>
  <c r="F160" i="4"/>
  <c r="G160" i="4" s="1"/>
  <c r="F152" i="4"/>
  <c r="G152" i="4" s="1"/>
  <c r="F141" i="4"/>
  <c r="G141" i="4" s="1"/>
  <c r="F140" i="4"/>
  <c r="G140" i="4" s="1"/>
  <c r="F139" i="4"/>
  <c r="G139" i="4" s="1"/>
  <c r="F138" i="4"/>
  <c r="G138" i="4" s="1"/>
  <c r="F136" i="4"/>
  <c r="G136" i="4" s="1"/>
  <c r="F135" i="4"/>
  <c r="G135" i="4" s="1"/>
  <c r="F137" i="4"/>
  <c r="G137" i="4" s="1"/>
  <c r="F133" i="4"/>
  <c r="G133" i="4" s="1"/>
  <c r="F132" i="4"/>
  <c r="G132" i="4" s="1"/>
  <c r="F130" i="4"/>
  <c r="G130" i="4" s="1"/>
  <c r="F129" i="4"/>
  <c r="G129" i="4" s="1"/>
  <c r="F127" i="4"/>
  <c r="G127" i="4" s="1"/>
  <c r="F126" i="4"/>
  <c r="G126" i="4" s="1"/>
  <c r="F125" i="4"/>
  <c r="G125" i="4" s="1"/>
  <c r="F124" i="4"/>
  <c r="G124" i="4" s="1"/>
  <c r="F112" i="4"/>
  <c r="G112" i="4" s="1"/>
  <c r="F108" i="4"/>
  <c r="G108" i="4" s="1"/>
  <c r="F109" i="4"/>
  <c r="G109" i="4" s="1"/>
  <c r="F107" i="4"/>
  <c r="G107" i="4" s="1"/>
  <c r="F105" i="4"/>
  <c r="G105" i="4" s="1"/>
  <c r="F101" i="4"/>
  <c r="G101" i="4" s="1"/>
  <c r="F100" i="4"/>
  <c r="G100" i="4" s="1"/>
  <c r="F67" i="4"/>
  <c r="G67" i="4" s="1"/>
  <c r="F68" i="4"/>
  <c r="G68" i="4" s="1"/>
  <c r="F69" i="4"/>
  <c r="G69" i="4" s="1"/>
  <c r="F70" i="4"/>
  <c r="G70" i="4" s="1"/>
  <c r="F73" i="4"/>
  <c r="G73" i="4" s="1"/>
  <c r="F75" i="4"/>
  <c r="G75" i="4" s="1"/>
  <c r="F76" i="4"/>
  <c r="G76" i="4" s="1"/>
  <c r="F77" i="4"/>
  <c r="G77" i="4" s="1"/>
  <c r="F78" i="4"/>
  <c r="G78" i="4" s="1"/>
  <c r="F79" i="4"/>
  <c r="G79" i="4" s="1"/>
  <c r="F81" i="4"/>
  <c r="G81" i="4" s="1"/>
  <c r="F82" i="4"/>
  <c r="G82" i="4" s="1"/>
  <c r="F84" i="4"/>
  <c r="G84" i="4" s="1"/>
  <c r="F85" i="4"/>
  <c r="G85" i="4" s="1"/>
  <c r="F87" i="4"/>
  <c r="G87" i="4" s="1"/>
  <c r="F88" i="4"/>
  <c r="G88" i="4" s="1"/>
  <c r="F90" i="4"/>
  <c r="G90" i="4" s="1"/>
  <c r="F91" i="4"/>
  <c r="G91" i="4" s="1"/>
  <c r="F92" i="4"/>
  <c r="G92" i="4" s="1"/>
  <c r="F93" i="4"/>
  <c r="G93" i="4" s="1"/>
  <c r="F66" i="4"/>
  <c r="G66" i="4" s="1"/>
  <c r="F53" i="4"/>
  <c r="G53" i="4" s="1"/>
  <c r="F54" i="4"/>
  <c r="G54" i="4" s="1"/>
  <c r="F41" i="4"/>
  <c r="G41" i="4" s="1"/>
  <c r="F43" i="4"/>
  <c r="G43" i="4" s="1"/>
  <c r="F44" i="4"/>
  <c r="G44" i="4" s="1"/>
  <c r="F45" i="4"/>
  <c r="G45" i="4" s="1"/>
  <c r="F46" i="4"/>
  <c r="G46" i="4" s="1"/>
  <c r="F40" i="4"/>
  <c r="G40" i="4" s="1"/>
  <c r="F38" i="4"/>
  <c r="G38" i="4" s="1"/>
  <c r="F37" i="4"/>
  <c r="G37" i="4" s="1"/>
  <c r="F35" i="4"/>
  <c r="G35" i="4" s="1"/>
  <c r="F34" i="4"/>
  <c r="G34" i="4" s="1"/>
  <c r="F29" i="4"/>
  <c r="G29" i="4" s="1"/>
  <c r="F30" i="4"/>
  <c r="G30" i="4" s="1"/>
  <c r="F31" i="4"/>
  <c r="G31" i="4" s="1"/>
  <c r="F32" i="4"/>
  <c r="G32" i="4" s="1"/>
  <c r="F28" i="4"/>
  <c r="G28" i="4" s="1"/>
  <c r="F26" i="4"/>
  <c r="G26" i="4" s="1"/>
  <c r="F22" i="4"/>
  <c r="G22" i="4" s="1"/>
  <c r="F23" i="4"/>
  <c r="G23" i="4" s="1"/>
  <c r="F21" i="4"/>
  <c r="G21" i="4" s="1"/>
  <c r="F19" i="4"/>
  <c r="G19" i="4" s="1"/>
  <c r="F14" i="4"/>
  <c r="G14" i="4" s="1"/>
  <c r="F15" i="4"/>
  <c r="G15" i="4" s="1"/>
  <c r="F227" i="4" l="1"/>
  <c r="G227" i="4" s="1"/>
  <c r="G204" i="4"/>
  <c r="F188" i="4"/>
  <c r="G188" i="4" s="1"/>
  <c r="F321" i="4"/>
  <c r="G321" i="4" s="1"/>
  <c r="F413" i="4"/>
  <c r="G413" i="4" s="1"/>
  <c r="F499" i="4"/>
  <c r="G499" i="4" s="1"/>
  <c r="F591" i="4"/>
  <c r="G591" i="4" s="1"/>
  <c r="F770" i="4"/>
  <c r="G770" i="4" s="1"/>
  <c r="F276" i="4"/>
  <c r="G276" i="4" s="1"/>
  <c r="F368" i="4"/>
  <c r="G368" i="4" s="1"/>
  <c r="F453" i="4"/>
  <c r="G453" i="4" s="1"/>
  <c r="F546" i="4"/>
  <c r="G546" i="4" s="1"/>
  <c r="F637" i="4"/>
  <c r="G637" i="4" s="1"/>
  <c r="F724" i="4"/>
  <c r="G724" i="4" s="1"/>
  <c r="F55" i="4"/>
  <c r="G55" i="4" s="1"/>
  <c r="F676" i="4"/>
  <c r="G676" i="4" s="1"/>
  <c r="F71" i="4"/>
  <c r="G71" i="4" s="1"/>
  <c r="F110" i="4"/>
  <c r="G110" i="4" s="1"/>
  <c r="F102" i="4"/>
  <c r="G102" i="4" s="1"/>
  <c r="F24" i="4"/>
  <c r="G24" i="4" s="1"/>
  <c r="F16" i="4"/>
  <c r="G16" i="4" s="1"/>
  <c r="F142" i="4" l="1"/>
  <c r="G142" i="4" s="1"/>
  <c r="F94" i="4"/>
  <c r="G94" i="4" s="1"/>
  <c r="F47" i="4"/>
  <c r="G47" i="4" s="1"/>
  <c r="F8" i="4" l="1"/>
  <c r="G8" i="4" s="1"/>
</calcChain>
</file>

<file path=xl/sharedStrings.xml><?xml version="1.0" encoding="utf-8"?>
<sst xmlns="http://schemas.openxmlformats.org/spreadsheetml/2006/main" count="705" uniqueCount="60">
  <si>
    <t>Local Government Unit/ Particulars</t>
  </si>
  <si>
    <t>CAR</t>
  </si>
  <si>
    <t>Local Sources:</t>
  </si>
  <si>
    <t>Tax Revenue</t>
  </si>
  <si>
    <t>Real Property Tax</t>
  </si>
  <si>
    <t>Other Local Taxes</t>
  </si>
  <si>
    <t>Total Tax Revenue</t>
  </si>
  <si>
    <t>Regulatory Fees</t>
  </si>
  <si>
    <t>Other Fees</t>
  </si>
  <si>
    <t>External Sources:</t>
  </si>
  <si>
    <t>Internal Revenue Allotment</t>
  </si>
  <si>
    <t>a. Share from Ecozone</t>
  </si>
  <si>
    <t>b. Share from EVAT</t>
  </si>
  <si>
    <t>c. Share from National Wealth</t>
  </si>
  <si>
    <t>a. Grant and Donations</t>
  </si>
  <si>
    <t>b. Other Subsidy Income</t>
  </si>
  <si>
    <t>Inter-local Transfer</t>
  </si>
  <si>
    <t>a. Subsidy from LGUs</t>
  </si>
  <si>
    <t>b. Subsidy from Other - Funds</t>
  </si>
  <si>
    <t>Capital/Investment Receipts</t>
  </si>
  <si>
    <t>Receipts from Loans and Borrowings</t>
  </si>
  <si>
    <t>TOTAL RECEIPTS</t>
  </si>
  <si>
    <t>Other Share from National Tax Collection</t>
  </si>
  <si>
    <t>Total Non Tax Revenue</t>
  </si>
  <si>
    <t>Non Tax Revenue</t>
  </si>
  <si>
    <t>Extraordinary Receipts</t>
  </si>
  <si>
    <t>Business Tax</t>
  </si>
  <si>
    <t>Service Income</t>
  </si>
  <si>
    <t>Business Income</t>
  </si>
  <si>
    <t>Other Income / Receipts</t>
  </si>
  <si>
    <t>d. Share from PAGCOR / PSCO / Lotto</t>
  </si>
  <si>
    <t>e. Share from Tobacco Excise Tax</t>
  </si>
  <si>
    <t>Extraordinary Gains and Premiums</t>
  </si>
  <si>
    <t>b. Gain on Sale of Investments</t>
  </si>
  <si>
    <t>b. Proceeds from Sale of Debt Securities</t>
  </si>
  <si>
    <t>c. Collection of Loan Receivables</t>
  </si>
  <si>
    <t>ABRA</t>
  </si>
  <si>
    <t>APAYAO</t>
  </si>
  <si>
    <t>BENGUET</t>
  </si>
  <si>
    <t>IFUGAO</t>
  </si>
  <si>
    <t>KALINGA</t>
  </si>
  <si>
    <t>MT. PROVINCE</t>
  </si>
  <si>
    <t>TABUK CITY</t>
  </si>
  <si>
    <t>BAGUIO CITY</t>
  </si>
  <si>
    <t>LOCAL COLLECTIONS OF LOCAL GOVERNMENT UNITS, BY PROVINCE, MUNICIPALITY AND CITY</t>
  </si>
  <si>
    <t>Source: Bureau of Local Government Finance</t>
  </si>
  <si>
    <t>Permits and License Fees</t>
  </si>
  <si>
    <t>a. Gain on Sale of Assets</t>
  </si>
  <si>
    <t>a. Proceeds from Sale of Assets</t>
  </si>
  <si>
    <t>Table 15.3</t>
  </si>
  <si>
    <t>Table 15.3 Continued</t>
  </si>
  <si>
    <t>Inter-local Transfers</t>
  </si>
  <si>
    <t>(In Pesos)</t>
  </si>
  <si>
    <t>Provinces</t>
  </si>
  <si>
    <t>Cities</t>
  </si>
  <si>
    <t>Municipalities</t>
  </si>
  <si>
    <t>Province</t>
  </si>
  <si>
    <t>511,902,337 </t>
  </si>
  <si>
    <t>525,461,782 </t>
  </si>
  <si>
    <t>2012-2013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</si>
</sst>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\5\1\1\9#,##0\2\3\3\7.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Calibri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indexed="1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67">
    <xf numFmtId="0" fontId="0" fillId="0" borderId="0" xfId="0"/>
    <xf numFmtId="164" fontId="2" fillId="0" borderId="0" xfId="0" applyNumberFormat="1" applyFont="1" applyFill="1" applyAlignment="1"/>
    <xf numFmtId="0" fontId="2" fillId="0" borderId="0" xfId="0" applyFont="1" applyFill="1"/>
    <xf numFmtId="0" fontId="5" fillId="0" borderId="2" xfId="0" applyFont="1" applyBorder="1"/>
    <xf numFmtId="0" fontId="5" fillId="0" borderId="0" xfId="0" applyFont="1" applyBorder="1"/>
    <xf numFmtId="0" fontId="5" fillId="0" borderId="0" xfId="0" applyFont="1" applyBorder="1" applyAlignment="1"/>
    <xf numFmtId="0" fontId="3" fillId="0" borderId="0" xfId="0" applyFont="1" applyFill="1" applyBorder="1" applyAlignment="1">
      <alignment horizontal="left"/>
    </xf>
    <xf numFmtId="0" fontId="6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43" fontId="5" fillId="0" borderId="0" xfId="0" applyNumberFormat="1" applyFont="1" applyBorder="1" applyAlignment="1"/>
    <xf numFmtId="0" fontId="3" fillId="0" borderId="1" xfId="0" applyNumberFormat="1" applyFont="1" applyFill="1" applyBorder="1" applyAlignment="1">
      <alignment horizontal="center" vertical="center"/>
    </xf>
    <xf numFmtId="43" fontId="5" fillId="0" borderId="0" xfId="0" applyNumberFormat="1" applyFont="1" applyFill="1" applyBorder="1" applyAlignment="1"/>
    <xf numFmtId="0" fontId="6" fillId="0" borderId="2" xfId="0" applyFont="1" applyBorder="1"/>
    <xf numFmtId="43" fontId="3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/>
    <xf numFmtId="43" fontId="7" fillId="0" borderId="0" xfId="0" applyNumberFormat="1" applyFont="1" applyFill="1" applyBorder="1" applyAlignment="1"/>
    <xf numFmtId="43" fontId="8" fillId="0" borderId="0" xfId="0" applyNumberFormat="1" applyFont="1" applyFill="1" applyAlignment="1"/>
    <xf numFmtId="43" fontId="8" fillId="0" borderId="2" xfId="0" applyNumberFormat="1" applyFont="1" applyFill="1" applyBorder="1" applyAlignment="1"/>
    <xf numFmtId="164" fontId="8" fillId="0" borderId="0" xfId="0" applyNumberFormat="1" applyFont="1" applyFill="1" applyAlignment="1"/>
    <xf numFmtId="43" fontId="8" fillId="0" borderId="0" xfId="0" applyNumberFormat="1" applyFont="1" applyFill="1" applyBorder="1" applyAlignment="1"/>
    <xf numFmtId="0" fontId="6" fillId="0" borderId="0" xfId="0" applyFont="1"/>
    <xf numFmtId="0" fontId="6" fillId="0" borderId="0" xfId="0" applyFont="1" applyBorder="1" applyAlignment="1"/>
    <xf numFmtId="0" fontId="2" fillId="0" borderId="0" xfId="0" applyFont="1" applyFill="1" applyAlignment="1">
      <alignment horizontal="left"/>
    </xf>
    <xf numFmtId="0" fontId="8" fillId="0" borderId="0" xfId="0" applyFont="1"/>
    <xf numFmtId="0" fontId="3" fillId="0" borderId="0" xfId="0" applyFont="1" applyFill="1" applyAlignment="1">
      <alignment horizontal="left"/>
    </xf>
    <xf numFmtId="0" fontId="3" fillId="0" borderId="0" xfId="0" quotePrefix="1" applyFont="1" applyFill="1" applyAlignment="1">
      <alignment horizontal="left"/>
    </xf>
    <xf numFmtId="0" fontId="5" fillId="0" borderId="0" xfId="0" applyFont="1"/>
    <xf numFmtId="0" fontId="8" fillId="0" borderId="0" xfId="0" applyFont="1" applyBorder="1"/>
    <xf numFmtId="0" fontId="9" fillId="0" borderId="0" xfId="0" applyFont="1"/>
    <xf numFmtId="43" fontId="8" fillId="0" borderId="0" xfId="0" applyNumberFormat="1" applyFont="1" applyAlignment="1"/>
    <xf numFmtId="164" fontId="8" fillId="0" borderId="0" xfId="0" applyNumberFormat="1" applyFont="1" applyAlignment="1"/>
    <xf numFmtId="43" fontId="8" fillId="0" borderId="0" xfId="0" applyNumberFormat="1" applyFont="1" applyBorder="1" applyAlignment="1"/>
    <xf numFmtId="0" fontId="9" fillId="0" borderId="0" xfId="0" applyFont="1" applyBorder="1"/>
    <xf numFmtId="0" fontId="8" fillId="0" borderId="2" xfId="0" applyFont="1" applyBorder="1"/>
    <xf numFmtId="43" fontId="9" fillId="0" borderId="0" xfId="0" applyNumberFormat="1" applyFont="1" applyFill="1" applyAlignment="1"/>
    <xf numFmtId="43" fontId="9" fillId="0" borderId="2" xfId="0" applyNumberFormat="1" applyFont="1" applyFill="1" applyBorder="1" applyAlignment="1"/>
    <xf numFmtId="43" fontId="3" fillId="0" borderId="0" xfId="0" applyNumberFormat="1" applyFont="1" applyFill="1" applyBorder="1" applyAlignment="1">
      <alignment horizontal="center" vertical="center"/>
    </xf>
    <xf numFmtId="43" fontId="9" fillId="0" borderId="0" xfId="0" applyNumberFormat="1" applyFont="1" applyFill="1" applyBorder="1" applyAlignment="1"/>
    <xf numFmtId="43" fontId="2" fillId="0" borderId="0" xfId="1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horizontal="center" vertical="center"/>
    </xf>
    <xf numFmtId="43" fontId="2" fillId="0" borderId="0" xfId="0" applyNumberFormat="1" applyFont="1" applyFill="1" applyBorder="1" applyAlignment="1"/>
    <xf numFmtId="43" fontId="3" fillId="0" borderId="0" xfId="0" applyNumberFormat="1" applyFont="1" applyFill="1" applyBorder="1" applyAlignment="1"/>
    <xf numFmtId="43" fontId="2" fillId="0" borderId="0" xfId="0" applyNumberFormat="1" applyFont="1" applyFill="1" applyBorder="1"/>
    <xf numFmtId="43" fontId="2" fillId="0" borderId="2" xfId="0" applyNumberFormat="1" applyFont="1" applyFill="1" applyBorder="1" applyAlignment="1"/>
    <xf numFmtId="43" fontId="9" fillId="0" borderId="0" xfId="0" applyNumberFormat="1" applyFont="1"/>
    <xf numFmtId="0" fontId="3" fillId="0" borderId="0" xfId="0" applyNumberFormat="1" applyFont="1" applyFill="1" applyBorder="1" applyAlignment="1">
      <alignment horizontal="center" vertical="center"/>
    </xf>
    <xf numFmtId="43" fontId="8" fillId="0" borderId="0" xfId="0" applyNumberFormat="1" applyFont="1" applyBorder="1"/>
    <xf numFmtId="43" fontId="8" fillId="0" borderId="0" xfId="0" applyNumberFormat="1" applyFont="1"/>
    <xf numFmtId="43" fontId="9" fillId="0" borderId="2" xfId="0" applyNumberFormat="1" applyFont="1" applyBorder="1"/>
    <xf numFmtId="43" fontId="8" fillId="0" borderId="2" xfId="0" applyNumberFormat="1" applyFont="1" applyBorder="1"/>
    <xf numFmtId="164" fontId="8" fillId="0" borderId="0" xfId="0" applyNumberFormat="1" applyFont="1" applyFill="1" applyBorder="1" applyAlignment="1"/>
    <xf numFmtId="43" fontId="8" fillId="0" borderId="0" xfId="2" applyFont="1"/>
    <xf numFmtId="4" fontId="8" fillId="0" borderId="0" xfId="0" applyNumberFormat="1" applyFont="1"/>
    <xf numFmtId="4" fontId="5" fillId="0" borderId="0" xfId="0" applyNumberFormat="1" applyFont="1"/>
    <xf numFmtId="4" fontId="6" fillId="0" borderId="0" xfId="0" applyNumberFormat="1" applyFont="1" applyBorder="1"/>
    <xf numFmtId="4" fontId="8" fillId="0" borderId="0" xfId="0" applyNumberFormat="1" applyFont="1" applyBorder="1"/>
    <xf numFmtId="4" fontId="9" fillId="0" borderId="0" xfId="0" applyNumberFormat="1" applyFont="1"/>
    <xf numFmtId="3" fontId="11" fillId="0" borderId="0" xfId="0" applyNumberFormat="1" applyFont="1"/>
    <xf numFmtId="4" fontId="9" fillId="0" borderId="2" xfId="0" applyNumberFormat="1" applyFont="1" applyBorder="1"/>
    <xf numFmtId="4" fontId="8" fillId="0" borderId="2" xfId="0" applyNumberFormat="1" applyFont="1" applyBorder="1"/>
    <xf numFmtId="3" fontId="12" fillId="0" borderId="0" xfId="0" applyNumberFormat="1" applyFont="1"/>
    <xf numFmtId="0" fontId="12" fillId="0" borderId="0" xfId="0" applyFont="1"/>
    <xf numFmtId="4" fontId="11" fillId="0" borderId="0" xfId="0" applyNumberFormat="1" applyFont="1"/>
    <xf numFmtId="4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4" fontId="11" fillId="0" borderId="2" xfId="0" applyNumberFormat="1" applyFont="1" applyBorder="1"/>
    <xf numFmtId="0" fontId="3" fillId="0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27"/>
  <sheetViews>
    <sheetView tabSelected="1" view="pageBreakPreview" zoomScale="120" zoomScaleNormal="120" zoomScaleSheetLayoutView="120" workbookViewId="0">
      <selection activeCell="A2" sqref="A2"/>
    </sheetView>
  </sheetViews>
  <sheetFormatPr defaultColWidth="9.140625" defaultRowHeight="12" x14ac:dyDescent="0.2"/>
  <cols>
    <col min="1" max="4" width="3.28515625" style="23" customWidth="1"/>
    <col min="5" max="5" width="37.42578125" style="23" customWidth="1"/>
    <col min="6" max="6" width="27" style="18" hidden="1" customWidth="1"/>
    <col min="7" max="7" width="17.7109375" style="23" customWidth="1"/>
    <col min="8" max="8" width="17.7109375" style="52" customWidth="1"/>
    <col min="9" max="9" width="10.85546875" style="23" bestFit="1" customWidth="1"/>
    <col min="10" max="10" width="14.5703125" style="23" bestFit="1" customWidth="1"/>
    <col min="11" max="16384" width="9.140625" style="23"/>
  </cols>
  <sheetData>
    <row r="1" spans="1:8" ht="12.75" customHeight="1" x14ac:dyDescent="0.2">
      <c r="A1" s="22" t="s">
        <v>49</v>
      </c>
      <c r="B1" s="20"/>
      <c r="C1" s="20"/>
      <c r="D1" s="20"/>
      <c r="E1" s="20"/>
      <c r="F1" s="1"/>
    </row>
    <row r="2" spans="1:8" ht="12.75" customHeight="1" x14ac:dyDescent="0.2">
      <c r="A2" s="24" t="s">
        <v>44</v>
      </c>
      <c r="B2" s="20"/>
      <c r="C2" s="20"/>
      <c r="D2" s="20"/>
      <c r="E2" s="20"/>
      <c r="F2" s="1"/>
    </row>
    <row r="3" spans="1:8" ht="12.75" customHeight="1" x14ac:dyDescent="0.2">
      <c r="A3" s="25" t="s">
        <v>59</v>
      </c>
      <c r="B3" s="20"/>
      <c r="C3" s="20"/>
      <c r="D3" s="20"/>
      <c r="E3" s="20"/>
      <c r="F3" s="1"/>
    </row>
    <row r="4" spans="1:8" ht="12.75" customHeight="1" x14ac:dyDescent="0.2">
      <c r="A4" s="24" t="s">
        <v>52</v>
      </c>
      <c r="B4" s="20"/>
      <c r="C4" s="20"/>
      <c r="D4" s="20"/>
      <c r="E4" s="20"/>
      <c r="F4" s="1"/>
    </row>
    <row r="5" spans="1:8" ht="12.75" customHeight="1" x14ac:dyDescent="0.2">
      <c r="A5" s="20"/>
      <c r="B5" s="20"/>
      <c r="C5" s="20"/>
      <c r="D5" s="20"/>
      <c r="E5" s="2"/>
      <c r="F5" s="1"/>
    </row>
    <row r="6" spans="1:8" ht="25.5" customHeight="1" x14ac:dyDescent="0.2">
      <c r="A6" s="66" t="s">
        <v>0</v>
      </c>
      <c r="B6" s="66"/>
      <c r="C6" s="66"/>
      <c r="D6" s="66"/>
      <c r="E6" s="66"/>
      <c r="F6" s="10">
        <v>2012</v>
      </c>
      <c r="G6" s="10">
        <v>2012</v>
      </c>
      <c r="H6" s="10">
        <v>2013</v>
      </c>
    </row>
    <row r="7" spans="1:8" ht="12" customHeight="1" x14ac:dyDescent="0.2">
      <c r="A7" s="8"/>
      <c r="B7" s="8"/>
      <c r="C7" s="8"/>
      <c r="D7" s="8"/>
      <c r="E7" s="8"/>
      <c r="F7" s="13"/>
    </row>
    <row r="8" spans="1:8" ht="12.75" customHeight="1" x14ac:dyDescent="0.2">
      <c r="A8" s="5" t="s">
        <v>1</v>
      </c>
      <c r="B8" s="21"/>
      <c r="C8" s="21"/>
      <c r="D8" s="21"/>
      <c r="E8" s="21"/>
      <c r="F8" s="9">
        <f>SUM(F47,F94,F142)</f>
        <v>9792.9476908599991</v>
      </c>
      <c r="G8" s="44">
        <f>F8*1000000</f>
        <v>9792947690.8599987</v>
      </c>
      <c r="H8" s="44">
        <f>H47+H94+H142</f>
        <v>9784930545.9099998</v>
      </c>
    </row>
    <row r="9" spans="1:8" ht="12.75" customHeight="1" x14ac:dyDescent="0.2">
      <c r="A9" s="7"/>
      <c r="B9" s="7"/>
      <c r="C9" s="7"/>
      <c r="D9" s="7"/>
      <c r="E9" s="7"/>
      <c r="F9" s="14"/>
      <c r="G9" s="47"/>
    </row>
    <row r="10" spans="1:8" s="26" customFormat="1" ht="12.75" customHeight="1" x14ac:dyDescent="0.2">
      <c r="A10" s="6" t="s">
        <v>53</v>
      </c>
      <c r="B10" s="4"/>
      <c r="C10" s="4"/>
      <c r="D10" s="4"/>
      <c r="E10" s="4"/>
      <c r="F10" s="11"/>
      <c r="G10" s="47"/>
      <c r="H10" s="53"/>
    </row>
    <row r="11" spans="1:8" s="26" customFormat="1" ht="12.75" customHeight="1" x14ac:dyDescent="0.2">
      <c r="A11" s="4"/>
      <c r="B11" s="4" t="s">
        <v>2</v>
      </c>
      <c r="C11" s="4"/>
      <c r="D11" s="4"/>
      <c r="E11" s="4"/>
      <c r="F11" s="14"/>
      <c r="G11" s="47"/>
      <c r="H11" s="53"/>
    </row>
    <row r="12" spans="1:8" ht="12.75" customHeight="1" x14ac:dyDescent="0.2">
      <c r="A12" s="7"/>
      <c r="B12" s="7"/>
      <c r="C12" s="7" t="s">
        <v>3</v>
      </c>
      <c r="D12" s="7"/>
      <c r="E12" s="7"/>
      <c r="F12" s="14"/>
      <c r="G12" s="47"/>
    </row>
    <row r="13" spans="1:8" ht="12.75" customHeight="1" x14ac:dyDescent="0.2">
      <c r="A13" s="7"/>
      <c r="B13" s="7"/>
      <c r="C13" s="7"/>
      <c r="D13" s="7" t="s">
        <v>4</v>
      </c>
      <c r="E13" s="7"/>
      <c r="F13" s="14">
        <f>SUM(F149,F242,F328,F419,F506,F598)</f>
        <v>47.365363460000005</v>
      </c>
      <c r="G13" s="47">
        <f t="shared" ref="G13:G71" si="0">F13*1000000</f>
        <v>47365363.460000008</v>
      </c>
      <c r="H13" s="52">
        <f>H149+H242+H328+H419+H506+H598</f>
        <v>119938293.41000001</v>
      </c>
    </row>
    <row r="14" spans="1:8" ht="12.75" customHeight="1" x14ac:dyDescent="0.2">
      <c r="A14" s="7"/>
      <c r="B14" s="7"/>
      <c r="C14" s="7"/>
      <c r="D14" s="7" t="s">
        <v>26</v>
      </c>
      <c r="E14" s="7"/>
      <c r="F14" s="14">
        <f>SUM(F150,F243,F329,F420,F507,F599)</f>
        <v>20.59102274</v>
      </c>
      <c r="G14" s="47">
        <f t="shared" si="0"/>
        <v>20591022.739999998</v>
      </c>
      <c r="H14" s="52">
        <f t="shared" ref="H14:H15" si="1">H150+H243+H329+H420+H507+H599</f>
        <v>20271065.66</v>
      </c>
    </row>
    <row r="15" spans="1:8" ht="12.75" customHeight="1" x14ac:dyDescent="0.2">
      <c r="A15" s="7"/>
      <c r="B15" s="7"/>
      <c r="C15" s="7"/>
      <c r="D15" s="7" t="s">
        <v>5</v>
      </c>
      <c r="E15" s="7"/>
      <c r="F15" s="14">
        <f>SUM(F151,F244,F330,F421,F508,F600)</f>
        <v>7.3609077300000001</v>
      </c>
      <c r="G15" s="47">
        <f t="shared" si="0"/>
        <v>7360907.7300000004</v>
      </c>
      <c r="H15" s="52">
        <f t="shared" si="1"/>
        <v>8122369.4799999995</v>
      </c>
    </row>
    <row r="16" spans="1:8" s="26" customFormat="1" ht="12.75" customHeight="1" x14ac:dyDescent="0.2">
      <c r="A16" s="4"/>
      <c r="B16" s="4"/>
      <c r="C16" s="4" t="s">
        <v>6</v>
      </c>
      <c r="D16" s="4"/>
      <c r="E16" s="4"/>
      <c r="F16" s="11">
        <f>SUM(F13:F15)</f>
        <v>75.317293929999991</v>
      </c>
      <c r="G16" s="44">
        <f t="shared" si="0"/>
        <v>75317293.929999992</v>
      </c>
      <c r="H16" s="53">
        <f>SUM(H13:H15)</f>
        <v>148331728.55000001</v>
      </c>
    </row>
    <row r="17" spans="1:8" ht="12.75" customHeight="1" x14ac:dyDescent="0.2">
      <c r="A17" s="7"/>
      <c r="B17" s="7"/>
      <c r="C17" s="7" t="s">
        <v>24</v>
      </c>
      <c r="D17" s="7"/>
      <c r="E17" s="7"/>
      <c r="F17" s="14"/>
      <c r="G17" s="47"/>
    </row>
    <row r="18" spans="1:8" ht="12.75" customHeight="1" x14ac:dyDescent="0.2">
      <c r="A18" s="7"/>
      <c r="B18" s="7"/>
      <c r="C18" s="7"/>
      <c r="D18" s="7" t="s">
        <v>7</v>
      </c>
      <c r="E18" s="7"/>
      <c r="F18" s="14"/>
      <c r="G18" s="47"/>
    </row>
    <row r="19" spans="1:8" ht="12.75" customHeight="1" x14ac:dyDescent="0.2">
      <c r="A19" s="7"/>
      <c r="B19" s="7"/>
      <c r="C19" s="7"/>
      <c r="D19" s="7"/>
      <c r="E19" s="7" t="s">
        <v>46</v>
      </c>
      <c r="F19" s="14">
        <f>SUM(F155,F248,F334,F425,F518,F604)</f>
        <v>3.5544315000000002</v>
      </c>
      <c r="G19" s="47">
        <f t="shared" si="0"/>
        <v>3554431.5</v>
      </c>
      <c r="H19" s="47">
        <v>0</v>
      </c>
    </row>
    <row r="20" spans="1:8" ht="12.75" customHeight="1" x14ac:dyDescent="0.2">
      <c r="A20" s="7"/>
      <c r="B20" s="7"/>
      <c r="C20" s="7"/>
      <c r="D20" s="7"/>
      <c r="E20" s="7" t="s">
        <v>8</v>
      </c>
      <c r="F20" s="14">
        <v>0</v>
      </c>
      <c r="G20" s="47">
        <f t="shared" si="0"/>
        <v>0</v>
      </c>
      <c r="H20" s="47">
        <v>0</v>
      </c>
    </row>
    <row r="21" spans="1:8" ht="12.75" customHeight="1" x14ac:dyDescent="0.2">
      <c r="A21" s="7"/>
      <c r="B21" s="7"/>
      <c r="C21" s="7"/>
      <c r="D21" s="7" t="s">
        <v>27</v>
      </c>
      <c r="E21" s="7"/>
      <c r="F21" s="14">
        <f>SUM(F157,F250,F336,F427,F520,F606)</f>
        <v>206.82435584000001</v>
      </c>
      <c r="G21" s="47">
        <f t="shared" si="0"/>
        <v>206824355.84</v>
      </c>
      <c r="H21" s="52">
        <f>H157+H250+H336+H427+H520+H606</f>
        <v>227139279.51999998</v>
      </c>
    </row>
    <row r="22" spans="1:8" ht="12.75" customHeight="1" x14ac:dyDescent="0.2">
      <c r="A22" s="7"/>
      <c r="B22" s="7"/>
      <c r="C22" s="7"/>
      <c r="D22" s="7" t="s">
        <v>28</v>
      </c>
      <c r="E22" s="7"/>
      <c r="F22" s="14">
        <f>SUM(F158,F251,F337,F428,F521,F607)</f>
        <v>137.29031700999997</v>
      </c>
      <c r="G22" s="47">
        <f t="shared" si="0"/>
        <v>137290317.00999996</v>
      </c>
      <c r="H22" s="52">
        <f>H158+H251+H337+H428+H521+H607</f>
        <v>135008060.06</v>
      </c>
    </row>
    <row r="23" spans="1:8" ht="12.75" customHeight="1" x14ac:dyDescent="0.2">
      <c r="A23" s="7"/>
      <c r="B23" s="7"/>
      <c r="C23" s="7"/>
      <c r="D23" s="7" t="s">
        <v>29</v>
      </c>
      <c r="E23" s="7"/>
      <c r="F23" s="14">
        <f>SUM(F159,F252,F338,F429,F522,F608)</f>
        <v>33.664949350000001</v>
      </c>
      <c r="G23" s="47">
        <f t="shared" si="0"/>
        <v>33664949.350000001</v>
      </c>
      <c r="H23" s="52">
        <f t="shared" ref="H23" si="2">H159+H252+H338+H429+H522+H608</f>
        <v>36450026.700000003</v>
      </c>
    </row>
    <row r="24" spans="1:8" s="26" customFormat="1" ht="12.75" customHeight="1" x14ac:dyDescent="0.2">
      <c r="A24" s="4"/>
      <c r="B24" s="4"/>
      <c r="C24" s="4" t="s">
        <v>23</v>
      </c>
      <c r="D24" s="4"/>
      <c r="E24" s="4"/>
      <c r="F24" s="11">
        <f>SUM(F21:F23)</f>
        <v>377.77962219999995</v>
      </c>
      <c r="G24" s="44">
        <f t="shared" si="0"/>
        <v>377779622.19999993</v>
      </c>
      <c r="H24" s="56">
        <f>SUM(H19:H23)</f>
        <v>398597366.27999997</v>
      </c>
    </row>
    <row r="25" spans="1:8" ht="12.75" customHeight="1" x14ac:dyDescent="0.2">
      <c r="A25" s="7"/>
      <c r="B25" s="4" t="s">
        <v>9</v>
      </c>
      <c r="C25" s="7"/>
      <c r="D25" s="7"/>
      <c r="E25" s="7"/>
      <c r="F25" s="11"/>
      <c r="G25" s="47"/>
    </row>
    <row r="26" spans="1:8" ht="12.75" customHeight="1" x14ac:dyDescent="0.2">
      <c r="A26" s="7"/>
      <c r="B26" s="7"/>
      <c r="C26" s="7" t="s">
        <v>10</v>
      </c>
      <c r="D26" s="7"/>
      <c r="E26" s="7"/>
      <c r="F26" s="14">
        <f>SUM(F162,F255,F341,F432,F525,F611)</f>
        <v>2761.7470959999996</v>
      </c>
      <c r="G26" s="47">
        <f t="shared" si="0"/>
        <v>2761747095.9999995</v>
      </c>
      <c r="H26" s="52">
        <f>H162+H255+H341+H432+H525+H611</f>
        <v>3033721722</v>
      </c>
    </row>
    <row r="27" spans="1:8" ht="12.75" customHeight="1" x14ac:dyDescent="0.2">
      <c r="A27" s="7"/>
      <c r="B27" s="7"/>
      <c r="C27" s="7" t="s">
        <v>22</v>
      </c>
      <c r="D27" s="7"/>
      <c r="E27" s="7"/>
      <c r="F27" s="14"/>
      <c r="G27" s="47"/>
    </row>
    <row r="28" spans="1:8" ht="12.75" customHeight="1" x14ac:dyDescent="0.2">
      <c r="A28" s="7"/>
      <c r="B28" s="7"/>
      <c r="C28" s="7"/>
      <c r="D28" s="7" t="s">
        <v>11</v>
      </c>
      <c r="E28" s="7"/>
      <c r="F28" s="14">
        <f>SUM(F164,F257,F349,F527,F613,F434)</f>
        <v>0</v>
      </c>
      <c r="G28" s="47">
        <f t="shared" si="0"/>
        <v>0</v>
      </c>
      <c r="H28" s="47">
        <v>0</v>
      </c>
    </row>
    <row r="29" spans="1:8" ht="12.75" customHeight="1" x14ac:dyDescent="0.2">
      <c r="A29" s="7"/>
      <c r="B29" s="7"/>
      <c r="C29" s="7"/>
      <c r="D29" s="7" t="s">
        <v>12</v>
      </c>
      <c r="E29" s="7"/>
      <c r="F29" s="14">
        <f>SUM(F165,F258,F350,F528,F614,F435)</f>
        <v>0</v>
      </c>
      <c r="G29" s="47">
        <f t="shared" si="0"/>
        <v>0</v>
      </c>
      <c r="H29" s="47">
        <v>0</v>
      </c>
    </row>
    <row r="30" spans="1:8" ht="12.75" customHeight="1" x14ac:dyDescent="0.2">
      <c r="A30" s="7"/>
      <c r="B30" s="7"/>
      <c r="C30" s="7"/>
      <c r="D30" s="7" t="s">
        <v>13</v>
      </c>
      <c r="E30" s="7"/>
      <c r="F30" s="14">
        <f>SUM(F166,F259,F351,F529,F615,F436)</f>
        <v>47.612320280000006</v>
      </c>
      <c r="G30" s="47">
        <f t="shared" si="0"/>
        <v>47612320.280000009</v>
      </c>
      <c r="H30" s="47">
        <v>0</v>
      </c>
    </row>
    <row r="31" spans="1:8" ht="12.75" customHeight="1" x14ac:dyDescent="0.2">
      <c r="A31" s="7"/>
      <c r="B31" s="7"/>
      <c r="C31" s="7"/>
      <c r="D31" s="7" t="s">
        <v>30</v>
      </c>
      <c r="E31" s="7"/>
      <c r="F31" s="14">
        <f>SUM(F167,F260,F352,F530,F616,F437)</f>
        <v>0.10988583</v>
      </c>
      <c r="G31" s="47">
        <f t="shared" si="0"/>
        <v>109885.83</v>
      </c>
      <c r="H31" s="47">
        <v>0</v>
      </c>
    </row>
    <row r="32" spans="1:8" ht="12.75" customHeight="1" x14ac:dyDescent="0.2">
      <c r="A32" s="7"/>
      <c r="B32" s="7"/>
      <c r="C32" s="7"/>
      <c r="D32" s="7" t="s">
        <v>31</v>
      </c>
      <c r="E32" s="7"/>
      <c r="F32" s="14">
        <f>SUM(F168,F261,F353,F531,F617,F438)</f>
        <v>138.28525400000001</v>
      </c>
      <c r="G32" s="47">
        <f t="shared" si="0"/>
        <v>138285254</v>
      </c>
      <c r="H32" s="47">
        <v>0</v>
      </c>
    </row>
    <row r="33" spans="1:8" ht="12.75" customHeight="1" x14ac:dyDescent="0.2">
      <c r="A33" s="7"/>
      <c r="B33" s="7"/>
      <c r="C33" s="7" t="s">
        <v>25</v>
      </c>
      <c r="D33" s="7"/>
      <c r="E33" s="7"/>
      <c r="F33" s="14"/>
      <c r="G33" s="47"/>
    </row>
    <row r="34" spans="1:8" ht="12.75" customHeight="1" x14ac:dyDescent="0.2">
      <c r="A34" s="7"/>
      <c r="B34" s="7"/>
      <c r="C34" s="7"/>
      <c r="D34" s="7" t="s">
        <v>14</v>
      </c>
      <c r="E34" s="7"/>
      <c r="F34" s="14">
        <f>SUM(F170,F263,F355,F440,F533,F619)</f>
        <v>1.7</v>
      </c>
      <c r="G34" s="47">
        <f t="shared" si="0"/>
        <v>1700000</v>
      </c>
      <c r="H34" s="47">
        <v>0</v>
      </c>
    </row>
    <row r="35" spans="1:8" ht="12.75" customHeight="1" x14ac:dyDescent="0.2">
      <c r="A35" s="7"/>
      <c r="B35" s="7"/>
      <c r="C35" s="7"/>
      <c r="D35" s="7" t="s">
        <v>15</v>
      </c>
      <c r="E35" s="7"/>
      <c r="F35" s="14">
        <f>SUM(F171,F264,F356,F441,F534,F620)</f>
        <v>0</v>
      </c>
      <c r="G35" s="47">
        <f t="shared" si="0"/>
        <v>0</v>
      </c>
      <c r="H35" s="47">
        <v>0</v>
      </c>
    </row>
    <row r="36" spans="1:8" ht="12.75" customHeight="1" x14ac:dyDescent="0.2">
      <c r="A36" s="7"/>
      <c r="B36" s="7"/>
      <c r="C36" s="7" t="s">
        <v>32</v>
      </c>
      <c r="D36" s="7"/>
      <c r="E36" s="7"/>
      <c r="F36" s="14"/>
      <c r="G36" s="47"/>
    </row>
    <row r="37" spans="1:8" ht="12.75" customHeight="1" x14ac:dyDescent="0.2">
      <c r="A37" s="7"/>
      <c r="B37" s="7"/>
      <c r="C37" s="7"/>
      <c r="D37" s="7" t="s">
        <v>47</v>
      </c>
      <c r="E37" s="7"/>
      <c r="F37" s="14">
        <f>SUM(F173,F266,F364,F443,F536,F622)</f>
        <v>14.243128060000002</v>
      </c>
      <c r="G37" s="47">
        <f t="shared" si="0"/>
        <v>14243128.060000002</v>
      </c>
      <c r="H37" s="47">
        <v>0</v>
      </c>
    </row>
    <row r="38" spans="1:8" ht="12.75" customHeight="1" x14ac:dyDescent="0.2">
      <c r="A38" s="7"/>
      <c r="B38" s="7"/>
      <c r="C38" s="7"/>
      <c r="D38" s="7" t="s">
        <v>33</v>
      </c>
      <c r="E38" s="7"/>
      <c r="F38" s="14">
        <f>SUM(F174,F267,F365,F444,F537,F623)</f>
        <v>0</v>
      </c>
      <c r="G38" s="47">
        <f t="shared" si="0"/>
        <v>0</v>
      </c>
      <c r="H38" s="47">
        <v>0</v>
      </c>
    </row>
    <row r="39" spans="1:8" ht="12.75" customHeight="1" x14ac:dyDescent="0.2">
      <c r="A39" s="7"/>
      <c r="B39" s="7"/>
      <c r="C39" s="7" t="s">
        <v>16</v>
      </c>
      <c r="D39" s="7"/>
      <c r="E39" s="7"/>
      <c r="F39" s="14"/>
      <c r="G39" s="47"/>
    </row>
    <row r="40" spans="1:8" ht="12.75" customHeight="1" x14ac:dyDescent="0.2">
      <c r="A40" s="7"/>
      <c r="B40" s="7"/>
      <c r="C40" s="7"/>
      <c r="D40" s="7" t="s">
        <v>17</v>
      </c>
      <c r="E40" s="7"/>
      <c r="F40" s="14">
        <f>SUM(F181,F269,F361,F539,F446,F630)</f>
        <v>0</v>
      </c>
      <c r="G40" s="47">
        <f t="shared" si="0"/>
        <v>0</v>
      </c>
      <c r="H40" s="47">
        <v>0</v>
      </c>
    </row>
    <row r="41" spans="1:8" ht="12.75" customHeight="1" x14ac:dyDescent="0.2">
      <c r="A41" s="7"/>
      <c r="B41" s="7"/>
      <c r="C41" s="7"/>
      <c r="D41" s="7" t="s">
        <v>18</v>
      </c>
      <c r="E41" s="7"/>
      <c r="F41" s="14">
        <f>SUM(F182,F270,F362,F540,F447,F631)</f>
        <v>122.50608109000001</v>
      </c>
      <c r="G41" s="47">
        <f t="shared" si="0"/>
        <v>122506081.09</v>
      </c>
      <c r="H41" s="47">
        <v>0</v>
      </c>
    </row>
    <row r="42" spans="1:8" ht="12.75" customHeight="1" x14ac:dyDescent="0.2">
      <c r="A42" s="7"/>
      <c r="B42" s="7"/>
      <c r="C42" s="7" t="s">
        <v>19</v>
      </c>
      <c r="D42" s="7"/>
      <c r="E42" s="7"/>
      <c r="F42" s="14"/>
      <c r="G42" s="47"/>
    </row>
    <row r="43" spans="1:8" ht="12.75" customHeight="1" x14ac:dyDescent="0.2">
      <c r="A43" s="7"/>
      <c r="B43" s="7"/>
      <c r="C43" s="7"/>
      <c r="D43" s="7" t="s">
        <v>48</v>
      </c>
      <c r="E43" s="7"/>
      <c r="F43" s="14">
        <f>SUM(F184,F272,F364,F542,F449,F633)</f>
        <v>8.5466E-2</v>
      </c>
      <c r="G43" s="47">
        <f t="shared" si="0"/>
        <v>85466</v>
      </c>
      <c r="H43" s="47">
        <v>0</v>
      </c>
    </row>
    <row r="44" spans="1:8" ht="12.75" customHeight="1" x14ac:dyDescent="0.2">
      <c r="A44" s="7"/>
      <c r="B44" s="7"/>
      <c r="C44" s="7"/>
      <c r="D44" s="7" t="s">
        <v>34</v>
      </c>
      <c r="E44" s="7"/>
      <c r="F44" s="14">
        <f>SUM(F185,F273,F365,F543,F450,F634)</f>
        <v>0</v>
      </c>
      <c r="G44" s="47">
        <f t="shared" si="0"/>
        <v>0</v>
      </c>
      <c r="H44" s="47">
        <v>0</v>
      </c>
    </row>
    <row r="45" spans="1:8" ht="12.75" customHeight="1" x14ac:dyDescent="0.2">
      <c r="A45" s="7"/>
      <c r="B45" s="7"/>
      <c r="C45" s="7"/>
      <c r="D45" s="7" t="s">
        <v>35</v>
      </c>
      <c r="E45" s="7"/>
      <c r="F45" s="14">
        <f>SUM(F186,F274,F366,F544,F451,F635)</f>
        <v>0</v>
      </c>
      <c r="G45" s="47">
        <f t="shared" si="0"/>
        <v>0</v>
      </c>
      <c r="H45" s="47">
        <v>0</v>
      </c>
    </row>
    <row r="46" spans="1:8" s="26" customFormat="1" ht="12.75" customHeight="1" x14ac:dyDescent="0.2">
      <c r="A46" s="4"/>
      <c r="B46" s="7" t="s">
        <v>20</v>
      </c>
      <c r="C46" s="4"/>
      <c r="D46" s="4"/>
      <c r="E46" s="4"/>
      <c r="F46" s="14">
        <f>SUM(F187,F275,F367,F545,F452,F636)</f>
        <v>137.13159999999999</v>
      </c>
      <c r="G46" s="47">
        <f t="shared" si="0"/>
        <v>137131600</v>
      </c>
      <c r="H46" s="47">
        <v>0</v>
      </c>
    </row>
    <row r="47" spans="1:8" s="26" customFormat="1" ht="12.75" customHeight="1" x14ac:dyDescent="0.2">
      <c r="A47" s="4"/>
      <c r="B47" s="4" t="s">
        <v>21</v>
      </c>
      <c r="C47" s="4"/>
      <c r="D47" s="4"/>
      <c r="E47" s="4"/>
      <c r="F47" s="11">
        <f>SUM(F16,F24,F26:F46)</f>
        <v>3676.5177473899994</v>
      </c>
      <c r="G47" s="44">
        <f t="shared" si="0"/>
        <v>3676517747.3899994</v>
      </c>
      <c r="H47" s="53">
        <f>H26+H24+H16</f>
        <v>3580650816.8299999</v>
      </c>
    </row>
    <row r="48" spans="1:8" ht="12.75" customHeight="1" x14ac:dyDescent="0.2">
      <c r="A48" s="7"/>
      <c r="B48" s="4"/>
      <c r="C48" s="7"/>
      <c r="D48" s="7"/>
      <c r="E48" s="7"/>
      <c r="F48" s="15"/>
      <c r="G48" s="47"/>
    </row>
    <row r="49" spans="1:8" ht="12.75" customHeight="1" x14ac:dyDescent="0.2">
      <c r="A49" s="6" t="s">
        <v>54</v>
      </c>
      <c r="B49" s="4"/>
      <c r="C49" s="4"/>
      <c r="D49" s="4"/>
      <c r="E49" s="4"/>
      <c r="F49" s="16"/>
      <c r="G49" s="47"/>
    </row>
    <row r="50" spans="1:8" ht="12.75" customHeight="1" x14ac:dyDescent="0.2">
      <c r="A50" s="4"/>
      <c r="B50" s="4" t="s">
        <v>2</v>
      </c>
      <c r="C50" s="4"/>
      <c r="D50" s="4"/>
      <c r="E50" s="4"/>
      <c r="F50" s="16"/>
      <c r="G50" s="47"/>
    </row>
    <row r="51" spans="1:8" ht="12.75" customHeight="1" x14ac:dyDescent="0.2">
      <c r="A51" s="7"/>
      <c r="B51" s="7"/>
      <c r="C51" s="7" t="s">
        <v>3</v>
      </c>
      <c r="D51" s="7"/>
      <c r="E51" s="7"/>
      <c r="F51" s="16"/>
      <c r="G51" s="47"/>
    </row>
    <row r="52" spans="1:8" ht="12.75" customHeight="1" x14ac:dyDescent="0.2">
      <c r="A52" s="7"/>
      <c r="B52" s="7"/>
      <c r="C52" s="7"/>
      <c r="D52" s="7" t="s">
        <v>4</v>
      </c>
      <c r="E52" s="7"/>
      <c r="F52" s="16">
        <f>SUM(F690,F730)</f>
        <v>100.68328043</v>
      </c>
      <c r="G52" s="47">
        <f t="shared" si="0"/>
        <v>100683280.42999999</v>
      </c>
      <c r="H52" s="52">
        <f>H690+H730</f>
        <v>166797674.87</v>
      </c>
    </row>
    <row r="53" spans="1:8" ht="12.75" customHeight="1" x14ac:dyDescent="0.2">
      <c r="A53" s="7"/>
      <c r="B53" s="7"/>
      <c r="C53" s="7"/>
      <c r="D53" s="7" t="s">
        <v>26</v>
      </c>
      <c r="E53" s="7"/>
      <c r="F53" s="16">
        <f>SUM(F691,F731)</f>
        <v>224.14704246999997</v>
      </c>
      <c r="G53" s="47">
        <f t="shared" si="0"/>
        <v>224147042.46999997</v>
      </c>
      <c r="H53" s="52">
        <f t="shared" ref="H53:H54" si="3">H691+H731</f>
        <v>237006228.04000002</v>
      </c>
    </row>
    <row r="54" spans="1:8" ht="12.75" customHeight="1" x14ac:dyDescent="0.2">
      <c r="A54" s="7"/>
      <c r="B54" s="7"/>
      <c r="C54" s="7"/>
      <c r="D54" s="7" t="s">
        <v>5</v>
      </c>
      <c r="E54" s="7"/>
      <c r="F54" s="16">
        <f>SUM(F692,F732)</f>
        <v>40.837164909999998</v>
      </c>
      <c r="G54" s="47">
        <f t="shared" si="0"/>
        <v>40837164.909999996</v>
      </c>
      <c r="H54" s="52">
        <f t="shared" si="3"/>
        <v>42431450.189999998</v>
      </c>
    </row>
    <row r="55" spans="1:8" x14ac:dyDescent="0.2">
      <c r="A55" s="3"/>
      <c r="B55" s="3"/>
      <c r="C55" s="3" t="s">
        <v>6</v>
      </c>
      <c r="D55" s="3"/>
      <c r="E55" s="3"/>
      <c r="F55" s="35">
        <f>SUM(F52:F54)</f>
        <v>365.66748780999995</v>
      </c>
      <c r="G55" s="48">
        <f t="shared" si="0"/>
        <v>365667487.80999994</v>
      </c>
      <c r="H55" s="58">
        <f>SUM(H52:H54)</f>
        <v>446235353.10000002</v>
      </c>
    </row>
    <row r="56" spans="1:8" ht="12.75" customHeight="1" x14ac:dyDescent="0.2">
      <c r="A56" s="23" t="s">
        <v>45</v>
      </c>
      <c r="B56" s="20"/>
      <c r="C56" s="20"/>
      <c r="D56" s="20"/>
      <c r="E56" s="20"/>
      <c r="F56" s="1"/>
      <c r="G56" s="47"/>
    </row>
    <row r="57" spans="1:8" ht="12.75" customHeight="1" x14ac:dyDescent="0.2">
      <c r="A57" s="24"/>
      <c r="B57" s="20"/>
      <c r="C57" s="20"/>
      <c r="D57" s="20"/>
      <c r="E57" s="20"/>
      <c r="F57" s="1"/>
      <c r="G57" s="47"/>
    </row>
    <row r="58" spans="1:8" ht="12.75" customHeight="1" x14ac:dyDescent="0.2">
      <c r="A58" s="24"/>
      <c r="B58" s="20"/>
      <c r="C58" s="20"/>
      <c r="D58" s="20"/>
      <c r="E58" s="20"/>
      <c r="F58" s="1"/>
      <c r="G58" s="47"/>
    </row>
    <row r="59" spans="1:8" ht="12.75" customHeight="1" x14ac:dyDescent="0.2">
      <c r="A59" s="22" t="s">
        <v>50</v>
      </c>
      <c r="B59" s="20"/>
      <c r="C59" s="20"/>
      <c r="D59" s="20"/>
      <c r="E59" s="20"/>
      <c r="F59" s="1"/>
      <c r="G59" s="47"/>
    </row>
    <row r="60" spans="1:8" ht="12.75" customHeight="1" x14ac:dyDescent="0.2">
      <c r="A60" s="24"/>
      <c r="B60" s="20"/>
      <c r="C60" s="20"/>
      <c r="D60" s="20"/>
      <c r="E60" s="20"/>
      <c r="F60" s="1"/>
      <c r="G60" s="47"/>
    </row>
    <row r="61" spans="1:8" ht="12.75" customHeight="1" x14ac:dyDescent="0.2">
      <c r="A61" s="24"/>
      <c r="B61" s="20"/>
      <c r="C61" s="20"/>
      <c r="D61" s="20"/>
      <c r="E61" s="20"/>
      <c r="F61" s="1"/>
      <c r="G61" s="47"/>
    </row>
    <row r="62" spans="1:8" ht="12.75" customHeight="1" x14ac:dyDescent="0.2">
      <c r="A62" s="20"/>
      <c r="B62" s="20"/>
      <c r="C62" s="20"/>
      <c r="D62" s="20"/>
      <c r="E62" s="2"/>
      <c r="F62" s="1"/>
      <c r="G62" s="47"/>
    </row>
    <row r="63" spans="1:8" ht="25.5" customHeight="1" x14ac:dyDescent="0.2">
      <c r="A63" s="66" t="s">
        <v>0</v>
      </c>
      <c r="B63" s="66"/>
      <c r="C63" s="66"/>
      <c r="D63" s="66"/>
      <c r="E63" s="66"/>
      <c r="F63" s="10">
        <v>2012</v>
      </c>
      <c r="G63" s="10">
        <v>2012</v>
      </c>
      <c r="H63" s="10">
        <v>2013</v>
      </c>
    </row>
    <row r="64" spans="1:8" ht="12.75" customHeight="1" x14ac:dyDescent="0.2">
      <c r="A64" s="7"/>
      <c r="B64" s="7"/>
      <c r="C64" s="7" t="s">
        <v>24</v>
      </c>
      <c r="D64" s="7"/>
      <c r="E64" s="7"/>
      <c r="F64" s="16"/>
      <c r="G64" s="47"/>
    </row>
    <row r="65" spans="1:8" ht="12.75" customHeight="1" x14ac:dyDescent="0.2">
      <c r="A65" s="7"/>
      <c r="B65" s="7"/>
      <c r="C65" s="7"/>
      <c r="D65" s="7" t="s">
        <v>7</v>
      </c>
      <c r="E65" s="7"/>
      <c r="F65" s="16"/>
      <c r="G65" s="47"/>
    </row>
    <row r="66" spans="1:8" ht="12.75" customHeight="1" x14ac:dyDescent="0.2">
      <c r="A66" s="7"/>
      <c r="B66" s="7"/>
      <c r="C66" s="7"/>
      <c r="D66" s="7"/>
      <c r="E66" s="7" t="s">
        <v>46</v>
      </c>
      <c r="F66" s="16">
        <f>SUM(F696,F742)</f>
        <v>23.164120499999999</v>
      </c>
      <c r="G66" s="47">
        <f t="shared" si="0"/>
        <v>23164120.5</v>
      </c>
      <c r="H66" s="47">
        <v>0</v>
      </c>
    </row>
    <row r="67" spans="1:8" ht="12.75" customHeight="1" x14ac:dyDescent="0.2">
      <c r="A67" s="7"/>
      <c r="B67" s="7"/>
      <c r="C67" s="7"/>
      <c r="D67" s="7"/>
      <c r="E67" s="7" t="s">
        <v>8</v>
      </c>
      <c r="F67" s="16">
        <f>SUM(F697,F743)</f>
        <v>0</v>
      </c>
      <c r="G67" s="47">
        <f t="shared" si="0"/>
        <v>0</v>
      </c>
      <c r="H67" s="47">
        <v>0</v>
      </c>
    </row>
    <row r="68" spans="1:8" ht="12.75" customHeight="1" x14ac:dyDescent="0.2">
      <c r="A68" s="7"/>
      <c r="B68" s="7"/>
      <c r="C68" s="7"/>
      <c r="D68" s="7" t="s">
        <v>27</v>
      </c>
      <c r="E68" s="7"/>
      <c r="F68" s="16">
        <f>SUM(F698,F744)</f>
        <v>68.150456820000002</v>
      </c>
      <c r="G68" s="47">
        <f t="shared" si="0"/>
        <v>68150456.820000008</v>
      </c>
      <c r="H68" s="52">
        <f>H698+H744</f>
        <v>105873935.18000001</v>
      </c>
    </row>
    <row r="69" spans="1:8" ht="12.75" customHeight="1" x14ac:dyDescent="0.2">
      <c r="A69" s="7"/>
      <c r="B69" s="7"/>
      <c r="C69" s="7"/>
      <c r="D69" s="7" t="s">
        <v>28</v>
      </c>
      <c r="E69" s="7"/>
      <c r="F69" s="16">
        <f>SUM(F699,F745)</f>
        <v>97.698430080000009</v>
      </c>
      <c r="G69" s="47">
        <f t="shared" si="0"/>
        <v>97698430.080000013</v>
      </c>
      <c r="H69" s="52">
        <f t="shared" ref="H69:H73" si="4">H699+H745</f>
        <v>104926625.09</v>
      </c>
    </row>
    <row r="70" spans="1:8" ht="12.75" customHeight="1" x14ac:dyDescent="0.2">
      <c r="A70" s="7"/>
      <c r="B70" s="7"/>
      <c r="C70" s="7"/>
      <c r="D70" s="7" t="s">
        <v>29</v>
      </c>
      <c r="E70" s="7"/>
      <c r="F70" s="16">
        <f>SUM(F700,F746)</f>
        <v>62.073973899999999</v>
      </c>
      <c r="G70" s="47">
        <f t="shared" si="0"/>
        <v>62073973.899999999</v>
      </c>
      <c r="H70" s="52">
        <f t="shared" si="4"/>
        <v>26233563.350000001</v>
      </c>
    </row>
    <row r="71" spans="1:8" ht="12.75" customHeight="1" x14ac:dyDescent="0.2">
      <c r="A71" s="4"/>
      <c r="B71" s="4"/>
      <c r="C71" s="4" t="s">
        <v>23</v>
      </c>
      <c r="D71" s="4"/>
      <c r="E71" s="4"/>
      <c r="F71" s="34">
        <f>SUM(F66:F70)</f>
        <v>251.08698129999999</v>
      </c>
      <c r="G71" s="44">
        <f t="shared" si="0"/>
        <v>251086981.29999998</v>
      </c>
      <c r="H71" s="56">
        <f t="shared" si="4"/>
        <v>237034123.62</v>
      </c>
    </row>
    <row r="72" spans="1:8" ht="12.75" customHeight="1" x14ac:dyDescent="0.2">
      <c r="A72" s="7"/>
      <c r="B72" s="4" t="s">
        <v>9</v>
      </c>
      <c r="C72" s="7"/>
      <c r="D72" s="7"/>
      <c r="E72" s="7"/>
      <c r="F72" s="16"/>
      <c r="G72" s="47"/>
    </row>
    <row r="73" spans="1:8" ht="12.75" customHeight="1" x14ac:dyDescent="0.2">
      <c r="A73" s="7"/>
      <c r="B73" s="7"/>
      <c r="C73" s="7" t="s">
        <v>10</v>
      </c>
      <c r="D73" s="7"/>
      <c r="E73" s="7"/>
      <c r="F73" s="16">
        <f>SUM(F703,F749)</f>
        <v>902.96579499999996</v>
      </c>
      <c r="G73" s="47">
        <f t="shared" ref="G73:G136" si="5">F73*1000000</f>
        <v>902965795</v>
      </c>
      <c r="H73" s="52">
        <f t="shared" si="4"/>
        <v>968665594</v>
      </c>
    </row>
    <row r="74" spans="1:8" ht="12.75" customHeight="1" x14ac:dyDescent="0.2">
      <c r="A74" s="7"/>
      <c r="B74" s="7"/>
      <c r="C74" s="7" t="s">
        <v>22</v>
      </c>
      <c r="D74" s="7"/>
      <c r="E74" s="7"/>
      <c r="F74" s="16"/>
      <c r="G74" s="47"/>
      <c r="H74" s="47"/>
    </row>
    <row r="75" spans="1:8" ht="12.75" customHeight="1" x14ac:dyDescent="0.2">
      <c r="A75" s="7"/>
      <c r="B75" s="7"/>
      <c r="C75" s="7"/>
      <c r="D75" s="7" t="s">
        <v>11</v>
      </c>
      <c r="E75" s="7"/>
      <c r="F75" s="16">
        <f>SUM(F705,F751)</f>
        <v>143.10888242999999</v>
      </c>
      <c r="G75" s="47">
        <f t="shared" si="5"/>
        <v>143108882.43000001</v>
      </c>
      <c r="H75" s="47">
        <v>0</v>
      </c>
    </row>
    <row r="76" spans="1:8" ht="12.75" customHeight="1" x14ac:dyDescent="0.2">
      <c r="A76" s="7"/>
      <c r="B76" s="7"/>
      <c r="C76" s="7"/>
      <c r="D76" s="7" t="s">
        <v>12</v>
      </c>
      <c r="E76" s="7"/>
      <c r="F76" s="16">
        <f>SUM(F706,F752)</f>
        <v>0</v>
      </c>
      <c r="G76" s="47">
        <f t="shared" si="5"/>
        <v>0</v>
      </c>
      <c r="H76" s="47">
        <v>0</v>
      </c>
    </row>
    <row r="77" spans="1:8" ht="12.75" customHeight="1" x14ac:dyDescent="0.2">
      <c r="A77" s="7"/>
      <c r="B77" s="7"/>
      <c r="C77" s="7"/>
      <c r="D77" s="7" t="s">
        <v>13</v>
      </c>
      <c r="E77" s="7"/>
      <c r="F77" s="16">
        <f>SUM(F707,F753)</f>
        <v>0</v>
      </c>
      <c r="G77" s="47">
        <f t="shared" si="5"/>
        <v>0</v>
      </c>
      <c r="H77" s="47">
        <v>0</v>
      </c>
    </row>
    <row r="78" spans="1:8" ht="12.75" customHeight="1" x14ac:dyDescent="0.2">
      <c r="A78" s="7"/>
      <c r="B78" s="7"/>
      <c r="C78" s="7"/>
      <c r="D78" s="7" t="s">
        <v>30</v>
      </c>
      <c r="E78" s="7"/>
      <c r="F78" s="16">
        <f>SUM(F708,F754)</f>
        <v>1.7758194599999999</v>
      </c>
      <c r="G78" s="47">
        <f t="shared" si="5"/>
        <v>1775819.46</v>
      </c>
      <c r="H78" s="47">
        <v>0</v>
      </c>
    </row>
    <row r="79" spans="1:8" ht="12.75" customHeight="1" x14ac:dyDescent="0.2">
      <c r="A79" s="7"/>
      <c r="B79" s="7"/>
      <c r="C79" s="7"/>
      <c r="D79" s="7" t="s">
        <v>31</v>
      </c>
      <c r="E79" s="7"/>
      <c r="F79" s="16">
        <f>SUM(F709,F755)</f>
        <v>0</v>
      </c>
      <c r="G79" s="47">
        <f t="shared" si="5"/>
        <v>0</v>
      </c>
      <c r="H79" s="47">
        <v>0</v>
      </c>
    </row>
    <row r="80" spans="1:8" ht="12.75" customHeight="1" x14ac:dyDescent="0.2">
      <c r="A80" s="7"/>
      <c r="B80" s="7"/>
      <c r="C80" s="7" t="s">
        <v>25</v>
      </c>
      <c r="D80" s="7"/>
      <c r="E80" s="7"/>
      <c r="F80" s="16"/>
      <c r="G80" s="47"/>
      <c r="H80" s="47"/>
    </row>
    <row r="81" spans="1:8" ht="12.75" customHeight="1" x14ac:dyDescent="0.2">
      <c r="A81" s="7"/>
      <c r="B81" s="7"/>
      <c r="C81" s="7"/>
      <c r="D81" s="7" t="s">
        <v>14</v>
      </c>
      <c r="E81" s="7"/>
      <c r="F81" s="16">
        <f>SUM(F711,F757)</f>
        <v>0</v>
      </c>
      <c r="G81" s="47">
        <f t="shared" si="5"/>
        <v>0</v>
      </c>
      <c r="H81" s="47">
        <v>0</v>
      </c>
    </row>
    <row r="82" spans="1:8" ht="12.75" customHeight="1" x14ac:dyDescent="0.2">
      <c r="A82" s="7"/>
      <c r="B82" s="7"/>
      <c r="C82" s="7"/>
      <c r="D82" s="7" t="s">
        <v>15</v>
      </c>
      <c r="E82" s="7"/>
      <c r="F82" s="16">
        <f>SUM(F712,F758)</f>
        <v>0</v>
      </c>
      <c r="G82" s="47">
        <f t="shared" si="5"/>
        <v>0</v>
      </c>
      <c r="H82" s="47">
        <v>0</v>
      </c>
    </row>
    <row r="83" spans="1:8" ht="12.75" customHeight="1" x14ac:dyDescent="0.2">
      <c r="A83" s="7"/>
      <c r="B83" s="7"/>
      <c r="C83" s="7" t="s">
        <v>32</v>
      </c>
      <c r="D83" s="7"/>
      <c r="E83" s="7"/>
      <c r="F83" s="16"/>
      <c r="G83" s="47"/>
      <c r="H83" s="47"/>
    </row>
    <row r="84" spans="1:8" ht="12.75" customHeight="1" x14ac:dyDescent="0.2">
      <c r="A84" s="7"/>
      <c r="B84" s="7"/>
      <c r="C84" s="7"/>
      <c r="D84" s="7" t="s">
        <v>47</v>
      </c>
      <c r="E84" s="7"/>
      <c r="F84" s="16">
        <f>SUM(F714,F760)</f>
        <v>0</v>
      </c>
      <c r="G84" s="47">
        <f t="shared" si="5"/>
        <v>0</v>
      </c>
      <c r="H84" s="47">
        <v>0</v>
      </c>
    </row>
    <row r="85" spans="1:8" ht="12.75" customHeight="1" x14ac:dyDescent="0.2">
      <c r="A85" s="7"/>
      <c r="B85" s="7"/>
      <c r="C85" s="7"/>
      <c r="D85" s="7" t="s">
        <v>33</v>
      </c>
      <c r="E85" s="7"/>
      <c r="F85" s="16">
        <f>SUM(F715,F761)</f>
        <v>0</v>
      </c>
      <c r="G85" s="47">
        <f t="shared" si="5"/>
        <v>0</v>
      </c>
      <c r="H85" s="47">
        <v>0</v>
      </c>
    </row>
    <row r="86" spans="1:8" ht="12.75" customHeight="1" x14ac:dyDescent="0.2">
      <c r="A86" s="7"/>
      <c r="B86" s="7"/>
      <c r="C86" s="7" t="s">
        <v>51</v>
      </c>
      <c r="D86" s="7"/>
      <c r="E86" s="7"/>
      <c r="F86" s="16"/>
      <c r="G86" s="47"/>
      <c r="H86" s="47"/>
    </row>
    <row r="87" spans="1:8" ht="12.75" customHeight="1" x14ac:dyDescent="0.2">
      <c r="A87" s="7"/>
      <c r="B87" s="7"/>
      <c r="C87" s="7"/>
      <c r="D87" s="7" t="s">
        <v>17</v>
      </c>
      <c r="E87" s="7"/>
      <c r="F87" s="16">
        <f>SUM(F717,F763)</f>
        <v>0</v>
      </c>
      <c r="G87" s="47">
        <f t="shared" si="5"/>
        <v>0</v>
      </c>
      <c r="H87" s="47">
        <v>0</v>
      </c>
    </row>
    <row r="88" spans="1:8" ht="12.75" customHeight="1" x14ac:dyDescent="0.2">
      <c r="A88" s="7"/>
      <c r="B88" s="7"/>
      <c r="C88" s="7"/>
      <c r="D88" s="7" t="s">
        <v>18</v>
      </c>
      <c r="E88" s="7"/>
      <c r="F88" s="16">
        <f>SUM(F718,F764)</f>
        <v>0.10083</v>
      </c>
      <c r="G88" s="47">
        <f t="shared" si="5"/>
        <v>100830</v>
      </c>
      <c r="H88" s="47">
        <v>0</v>
      </c>
    </row>
    <row r="89" spans="1:8" ht="12.75" customHeight="1" x14ac:dyDescent="0.2">
      <c r="A89" s="7"/>
      <c r="B89" s="7"/>
      <c r="C89" s="7" t="s">
        <v>19</v>
      </c>
      <c r="D89" s="7"/>
      <c r="E89" s="7"/>
      <c r="F89" s="16"/>
      <c r="G89" s="47"/>
      <c r="H89" s="47"/>
    </row>
    <row r="90" spans="1:8" ht="12.75" customHeight="1" x14ac:dyDescent="0.2">
      <c r="A90" s="7"/>
      <c r="B90" s="7"/>
      <c r="C90" s="7"/>
      <c r="D90" s="7" t="s">
        <v>48</v>
      </c>
      <c r="E90" s="7"/>
      <c r="F90" s="16">
        <f>SUM(F720,F766)</f>
        <v>10.10531417</v>
      </c>
      <c r="G90" s="47">
        <f t="shared" si="5"/>
        <v>10105314.17</v>
      </c>
      <c r="H90" s="47">
        <v>0</v>
      </c>
    </row>
    <row r="91" spans="1:8" ht="12.75" customHeight="1" x14ac:dyDescent="0.2">
      <c r="A91" s="7"/>
      <c r="B91" s="7"/>
      <c r="C91" s="7"/>
      <c r="D91" s="7" t="s">
        <v>34</v>
      </c>
      <c r="E91" s="7"/>
      <c r="F91" s="16">
        <f>SUM(F721,F767)</f>
        <v>0</v>
      </c>
      <c r="G91" s="47">
        <f t="shared" si="5"/>
        <v>0</v>
      </c>
      <c r="H91" s="47">
        <v>0</v>
      </c>
    </row>
    <row r="92" spans="1:8" ht="12.75" customHeight="1" x14ac:dyDescent="0.2">
      <c r="A92" s="7"/>
      <c r="B92" s="7"/>
      <c r="C92" s="7"/>
      <c r="D92" s="7" t="s">
        <v>35</v>
      </c>
      <c r="E92" s="7"/>
      <c r="F92" s="16">
        <f>SUM(F722,F768)</f>
        <v>0</v>
      </c>
      <c r="G92" s="47">
        <f t="shared" si="5"/>
        <v>0</v>
      </c>
      <c r="H92" s="47">
        <v>0</v>
      </c>
    </row>
    <row r="93" spans="1:8" ht="12.75" customHeight="1" x14ac:dyDescent="0.2">
      <c r="A93" s="4"/>
      <c r="B93" s="7" t="s">
        <v>20</v>
      </c>
      <c r="C93" s="4"/>
      <c r="D93" s="4"/>
      <c r="E93" s="4"/>
      <c r="F93" s="16">
        <f>SUM(F723,F769)</f>
        <v>0</v>
      </c>
      <c r="G93" s="47">
        <f t="shared" si="5"/>
        <v>0</v>
      </c>
      <c r="H93" s="47">
        <v>0</v>
      </c>
    </row>
    <row r="94" spans="1:8" ht="12.75" customHeight="1" x14ac:dyDescent="0.2">
      <c r="A94" s="4"/>
      <c r="B94" s="4" t="s">
        <v>21</v>
      </c>
      <c r="C94" s="4"/>
      <c r="D94" s="4"/>
      <c r="E94" s="4"/>
      <c r="F94" s="34">
        <f>SUM(F55,F71,F73:F93)</f>
        <v>1674.8111101699999</v>
      </c>
      <c r="G94" s="44">
        <f t="shared" si="5"/>
        <v>1674811110.1699998</v>
      </c>
      <c r="H94" s="56">
        <f>H71+H55+H73</f>
        <v>1651935070.72</v>
      </c>
    </row>
    <row r="95" spans="1:8" ht="12.75" customHeight="1" x14ac:dyDescent="0.2">
      <c r="F95" s="16"/>
      <c r="G95" s="47"/>
    </row>
    <row r="96" spans="1:8" ht="12.75" customHeight="1" x14ac:dyDescent="0.2">
      <c r="A96" s="6" t="s">
        <v>55</v>
      </c>
      <c r="B96" s="4"/>
      <c r="C96" s="4"/>
      <c r="D96" s="4"/>
      <c r="E96" s="4"/>
      <c r="F96" s="16"/>
      <c r="G96" s="47"/>
    </row>
    <row r="97" spans="1:8" ht="12.75" customHeight="1" x14ac:dyDescent="0.2">
      <c r="A97" s="4"/>
      <c r="B97" s="4" t="s">
        <v>2</v>
      </c>
      <c r="C97" s="4"/>
      <c r="D97" s="4"/>
      <c r="E97" s="4"/>
      <c r="F97" s="16"/>
      <c r="G97" s="47"/>
    </row>
    <row r="98" spans="1:8" ht="12.75" customHeight="1" x14ac:dyDescent="0.2">
      <c r="A98" s="7"/>
      <c r="B98" s="7"/>
      <c r="C98" s="7" t="s">
        <v>3</v>
      </c>
      <c r="D98" s="7"/>
      <c r="E98" s="7"/>
      <c r="F98" s="16"/>
      <c r="G98" s="47"/>
    </row>
    <row r="99" spans="1:8" ht="12.75" customHeight="1" x14ac:dyDescent="0.2">
      <c r="A99" s="7"/>
      <c r="B99" s="7"/>
      <c r="C99" s="7"/>
      <c r="D99" s="7" t="s">
        <v>4</v>
      </c>
      <c r="E99" s="7"/>
      <c r="F99" s="16">
        <f>SUM(F193,F281,F373,F465,F551,F642)</f>
        <v>52.020360580000002</v>
      </c>
      <c r="G99" s="47">
        <f t="shared" si="5"/>
        <v>52020360.580000006</v>
      </c>
      <c r="H99" s="52">
        <f>H193+H281+H373+H465+H551+H642</f>
        <v>124545676.06000002</v>
      </c>
    </row>
    <row r="100" spans="1:8" ht="12.75" customHeight="1" x14ac:dyDescent="0.2">
      <c r="A100" s="7"/>
      <c r="B100" s="7"/>
      <c r="C100" s="7"/>
      <c r="D100" s="7" t="s">
        <v>26</v>
      </c>
      <c r="E100" s="7"/>
      <c r="F100" s="16">
        <f>SUM(F194,F282,F374,F466,F552,F643)</f>
        <v>103.36473888</v>
      </c>
      <c r="G100" s="47">
        <f t="shared" si="5"/>
        <v>103364738.88000001</v>
      </c>
      <c r="H100" s="52">
        <f t="shared" ref="H100:H101" si="6">H194+H282+H374+H466+H552+H643</f>
        <v>127760689.76000002</v>
      </c>
    </row>
    <row r="101" spans="1:8" ht="12.75" customHeight="1" x14ac:dyDescent="0.2">
      <c r="A101" s="7"/>
      <c r="B101" s="7"/>
      <c r="C101" s="7"/>
      <c r="D101" s="7" t="s">
        <v>5</v>
      </c>
      <c r="E101" s="7"/>
      <c r="F101" s="16">
        <f>SUM(F195,F283,F375,F467,F553,F644)</f>
        <v>22.033172360000002</v>
      </c>
      <c r="G101" s="47">
        <f t="shared" si="5"/>
        <v>22033172.360000003</v>
      </c>
      <c r="H101" s="52">
        <f t="shared" si="6"/>
        <v>21890482.010000002</v>
      </c>
    </row>
    <row r="102" spans="1:8" ht="12.75" customHeight="1" x14ac:dyDescent="0.2">
      <c r="A102" s="4"/>
      <c r="B102" s="4"/>
      <c r="C102" s="4" t="s">
        <v>6</v>
      </c>
      <c r="D102" s="4"/>
      <c r="E102" s="4"/>
      <c r="F102" s="34">
        <f>SUM(F99:F101)</f>
        <v>177.41827182</v>
      </c>
      <c r="G102" s="44">
        <f t="shared" si="5"/>
        <v>177418271.81999999</v>
      </c>
      <c r="H102" s="56">
        <f>SUM(H99:H101)</f>
        <v>274196847.83000004</v>
      </c>
    </row>
    <row r="103" spans="1:8" ht="12.75" customHeight="1" x14ac:dyDescent="0.2">
      <c r="A103" s="7"/>
      <c r="B103" s="7"/>
      <c r="C103" s="7" t="s">
        <v>24</v>
      </c>
      <c r="D103" s="7"/>
      <c r="E103" s="7"/>
      <c r="F103" s="16"/>
      <c r="G103" s="47"/>
    </row>
    <row r="104" spans="1:8" ht="12.75" customHeight="1" x14ac:dyDescent="0.2">
      <c r="A104" s="7"/>
      <c r="B104" s="7"/>
      <c r="C104" s="7"/>
      <c r="D104" s="7" t="s">
        <v>7</v>
      </c>
      <c r="E104" s="7"/>
      <c r="F104" s="16"/>
      <c r="G104" s="47"/>
    </row>
    <row r="105" spans="1:8" ht="12.75" customHeight="1" x14ac:dyDescent="0.2">
      <c r="A105" s="7"/>
      <c r="B105" s="7"/>
      <c r="C105" s="7"/>
      <c r="D105" s="7"/>
      <c r="E105" s="7" t="s">
        <v>46</v>
      </c>
      <c r="F105" s="16">
        <f>SUM(F199,F293,F379,F471,F557,F648)</f>
        <v>48.907278650000002</v>
      </c>
      <c r="G105" s="47">
        <f t="shared" si="5"/>
        <v>48907278.649999999</v>
      </c>
      <c r="H105" s="52">
        <f>H199+H287+H379+H471+H557+H648</f>
        <v>0</v>
      </c>
    </row>
    <row r="106" spans="1:8" ht="12.75" customHeight="1" x14ac:dyDescent="0.2">
      <c r="A106" s="7"/>
      <c r="B106" s="7"/>
      <c r="C106" s="7"/>
      <c r="D106" s="7"/>
      <c r="E106" s="7" t="s">
        <v>8</v>
      </c>
      <c r="F106" s="16">
        <v>0</v>
      </c>
      <c r="G106" s="47">
        <f t="shared" si="5"/>
        <v>0</v>
      </c>
      <c r="H106" s="52">
        <f t="shared" ref="H106" si="7">H200+H288+H380+H472+H558+H649</f>
        <v>0</v>
      </c>
    </row>
    <row r="107" spans="1:8" ht="12.75" customHeight="1" x14ac:dyDescent="0.2">
      <c r="A107" s="7"/>
      <c r="B107" s="7"/>
      <c r="C107" s="7"/>
      <c r="D107" s="7" t="s">
        <v>27</v>
      </c>
      <c r="E107" s="7"/>
      <c r="F107" s="16">
        <f>SUM(F201,F295,F381,F473,F559,F650)</f>
        <v>60.030009289999995</v>
      </c>
      <c r="G107" s="47">
        <f t="shared" si="5"/>
        <v>60030009.289999992</v>
      </c>
      <c r="H107" s="52">
        <f>H201+H295+H381+H473+H559+H650</f>
        <v>118234970.15000001</v>
      </c>
    </row>
    <row r="108" spans="1:8" ht="12.75" customHeight="1" x14ac:dyDescent="0.2">
      <c r="A108" s="7"/>
      <c r="B108" s="7"/>
      <c r="C108" s="7"/>
      <c r="D108" s="7" t="s">
        <v>28</v>
      </c>
      <c r="E108" s="7"/>
      <c r="F108" s="16">
        <f>SUM(F202,F296,F382,F474,F560,F651)</f>
        <v>66.647003259999991</v>
      </c>
      <c r="G108" s="47">
        <f t="shared" si="5"/>
        <v>66647003.25999999</v>
      </c>
      <c r="H108" s="52">
        <f t="shared" ref="H108:H112" si="8">H202+H296+H382+H474+H560+H651</f>
        <v>83957022.49000001</v>
      </c>
    </row>
    <row r="109" spans="1:8" ht="12.75" customHeight="1" x14ac:dyDescent="0.2">
      <c r="A109" s="7"/>
      <c r="B109" s="7"/>
      <c r="C109" s="7"/>
      <c r="D109" s="7" t="s">
        <v>29</v>
      </c>
      <c r="E109" s="7"/>
      <c r="F109" s="16">
        <f>SUM(F203,F297,F383,F475,F561,F652)</f>
        <v>55.486913339999994</v>
      </c>
      <c r="G109" s="47">
        <f t="shared" si="5"/>
        <v>55486913.339999996</v>
      </c>
      <c r="H109" s="52">
        <f t="shared" si="8"/>
        <v>31499351.890000001</v>
      </c>
    </row>
    <row r="110" spans="1:8" ht="12.75" customHeight="1" x14ac:dyDescent="0.2">
      <c r="A110" s="4"/>
      <c r="B110" s="4"/>
      <c r="C110" s="4" t="s">
        <v>23</v>
      </c>
      <c r="D110" s="4"/>
      <c r="E110" s="4"/>
      <c r="F110" s="34">
        <f>SUM(F107:F109)</f>
        <v>182.16392588999997</v>
      </c>
      <c r="G110" s="44">
        <f t="shared" si="5"/>
        <v>182163925.88999999</v>
      </c>
      <c r="H110" s="56">
        <f t="shared" si="8"/>
        <v>233691344.53</v>
      </c>
    </row>
    <row r="111" spans="1:8" ht="12.75" customHeight="1" x14ac:dyDescent="0.2">
      <c r="A111" s="7"/>
      <c r="B111" s="4" t="s">
        <v>9</v>
      </c>
      <c r="C111" s="7"/>
      <c r="D111" s="7"/>
      <c r="E111" s="7"/>
      <c r="F111" s="16"/>
      <c r="G111" s="47"/>
    </row>
    <row r="112" spans="1:8" ht="12.75" customHeight="1" x14ac:dyDescent="0.2">
      <c r="A112" s="7"/>
      <c r="B112" s="7"/>
      <c r="C112" s="7" t="s">
        <v>10</v>
      </c>
      <c r="D112" s="7"/>
      <c r="E112" s="7"/>
      <c r="F112" s="16">
        <f>SUM(F206,F300,F386,F478,F564,F655)</f>
        <v>3616.2661276899998</v>
      </c>
      <c r="G112" s="47">
        <f t="shared" si="5"/>
        <v>3616266127.6900001</v>
      </c>
      <c r="H112" s="52">
        <f t="shared" si="8"/>
        <v>4044456466</v>
      </c>
    </row>
    <row r="113" spans="1:8" ht="12.75" customHeight="1" x14ac:dyDescent="0.2">
      <c r="A113" s="7"/>
      <c r="B113" s="7"/>
      <c r="C113" s="7" t="s">
        <v>22</v>
      </c>
      <c r="D113" s="7"/>
      <c r="E113" s="7"/>
      <c r="F113" s="16"/>
      <c r="G113" s="47"/>
    </row>
    <row r="114" spans="1:8" ht="12.75" customHeight="1" x14ac:dyDescent="0.2">
      <c r="A114" s="12"/>
      <c r="B114" s="12"/>
      <c r="C114" s="12"/>
      <c r="D114" s="12" t="s">
        <v>11</v>
      </c>
      <c r="E114" s="12"/>
      <c r="F114" s="17">
        <v>0</v>
      </c>
      <c r="G114" s="49">
        <v>0</v>
      </c>
      <c r="H114" s="49">
        <v>0</v>
      </c>
    </row>
    <row r="115" spans="1:8" ht="12.75" customHeight="1" x14ac:dyDescent="0.2">
      <c r="A115" s="7"/>
      <c r="B115" s="7"/>
      <c r="C115" s="7"/>
      <c r="D115" s="7"/>
      <c r="E115" s="7"/>
      <c r="F115" s="19"/>
      <c r="G115" s="47"/>
    </row>
    <row r="116" spans="1:8" ht="12.75" customHeight="1" x14ac:dyDescent="0.2">
      <c r="A116" s="7"/>
      <c r="B116" s="7"/>
      <c r="C116" s="7"/>
      <c r="D116" s="7"/>
      <c r="E116" s="7"/>
      <c r="F116" s="19"/>
      <c r="G116" s="47"/>
    </row>
    <row r="117" spans="1:8" ht="12.75" customHeight="1" x14ac:dyDescent="0.2">
      <c r="A117" s="22" t="s">
        <v>50</v>
      </c>
      <c r="B117" s="20"/>
      <c r="C117" s="20"/>
      <c r="D117" s="20"/>
      <c r="E117" s="20"/>
      <c r="F117" s="1"/>
    </row>
    <row r="118" spans="1:8" ht="12.75" customHeight="1" x14ac:dyDescent="0.2">
      <c r="A118" s="24" t="s">
        <v>44</v>
      </c>
      <c r="B118" s="20"/>
      <c r="C118" s="20"/>
      <c r="D118" s="20"/>
      <c r="E118" s="20"/>
      <c r="F118" s="1"/>
    </row>
    <row r="119" spans="1:8" ht="12.75" customHeight="1" x14ac:dyDescent="0.2">
      <c r="A119" s="25" t="s">
        <v>59</v>
      </c>
      <c r="B119" s="20"/>
      <c r="C119" s="20"/>
      <c r="D119" s="20"/>
      <c r="E119" s="20"/>
      <c r="F119" s="1"/>
    </row>
    <row r="120" spans="1:8" ht="12.75" customHeight="1" x14ac:dyDescent="0.2">
      <c r="A120" s="24" t="s">
        <v>52</v>
      </c>
      <c r="B120" s="20"/>
      <c r="C120" s="20"/>
      <c r="D120" s="20"/>
      <c r="E120" s="20"/>
      <c r="F120" s="1"/>
    </row>
    <row r="121" spans="1:8" ht="12.75" customHeight="1" x14ac:dyDescent="0.2">
      <c r="A121" s="20"/>
      <c r="B121" s="20"/>
      <c r="C121" s="20"/>
      <c r="D121" s="20"/>
      <c r="E121" s="2"/>
      <c r="F121" s="1"/>
      <c r="G121" s="47"/>
    </row>
    <row r="122" spans="1:8" ht="25.5" customHeight="1" x14ac:dyDescent="0.2">
      <c r="A122" s="66" t="s">
        <v>0</v>
      </c>
      <c r="B122" s="66"/>
      <c r="C122" s="66"/>
      <c r="D122" s="66"/>
      <c r="E122" s="66"/>
      <c r="F122" s="10">
        <v>2012</v>
      </c>
      <c r="G122" s="10">
        <v>2012</v>
      </c>
      <c r="H122" s="10">
        <v>2013</v>
      </c>
    </row>
    <row r="123" spans="1:8" ht="12.75" customHeight="1" x14ac:dyDescent="0.2">
      <c r="A123" s="8"/>
      <c r="B123" s="8"/>
      <c r="C123" s="8"/>
      <c r="D123" s="8"/>
      <c r="E123" s="8"/>
      <c r="F123" s="45"/>
      <c r="G123" s="47"/>
    </row>
    <row r="124" spans="1:8" ht="12.75" customHeight="1" x14ac:dyDescent="0.2">
      <c r="D124" s="7" t="s">
        <v>12</v>
      </c>
      <c r="E124" s="27"/>
      <c r="F124" s="16">
        <f>SUM(F209,F303,F389,F481,F573,F658)</f>
        <v>8.4949000000000011E-2</v>
      </c>
      <c r="G124" s="47">
        <f t="shared" si="5"/>
        <v>84949.000000000015</v>
      </c>
      <c r="H124" s="47">
        <v>0</v>
      </c>
    </row>
    <row r="125" spans="1:8" ht="12.75" customHeight="1" x14ac:dyDescent="0.2">
      <c r="A125" s="7"/>
      <c r="B125" s="7"/>
      <c r="C125" s="7"/>
      <c r="D125" s="7" t="s">
        <v>13</v>
      </c>
      <c r="E125" s="7"/>
      <c r="F125" s="16">
        <f>SUM(F210,F304,F390,F482,F574,F659)</f>
        <v>109.98815596000001</v>
      </c>
      <c r="G125" s="47">
        <f t="shared" si="5"/>
        <v>109988155.96000001</v>
      </c>
      <c r="H125" s="47">
        <v>0</v>
      </c>
    </row>
    <row r="126" spans="1:8" ht="12.75" customHeight="1" x14ac:dyDescent="0.2">
      <c r="A126" s="7"/>
      <c r="B126" s="7"/>
      <c r="C126" s="7"/>
      <c r="D126" s="7" t="s">
        <v>30</v>
      </c>
      <c r="E126" s="7"/>
      <c r="F126" s="16">
        <f>SUM(F211,F305,F391,F483,F575,F660)</f>
        <v>2.1766597500000002</v>
      </c>
      <c r="G126" s="47">
        <f t="shared" si="5"/>
        <v>2176659.75</v>
      </c>
      <c r="H126" s="47">
        <v>0</v>
      </c>
    </row>
    <row r="127" spans="1:8" ht="12.75" customHeight="1" x14ac:dyDescent="0.2">
      <c r="A127" s="7"/>
      <c r="B127" s="7"/>
      <c r="C127" s="7"/>
      <c r="D127" s="7" t="s">
        <v>31</v>
      </c>
      <c r="E127" s="7"/>
      <c r="F127" s="16">
        <f>SUM(F212,F306,F392,F484,F576,F661)</f>
        <v>172.12760573</v>
      </c>
      <c r="G127" s="47">
        <f t="shared" si="5"/>
        <v>172127605.72999999</v>
      </c>
      <c r="H127" s="47">
        <v>0</v>
      </c>
    </row>
    <row r="128" spans="1:8" ht="12.75" customHeight="1" x14ac:dyDescent="0.2">
      <c r="A128" s="7"/>
      <c r="B128" s="7"/>
      <c r="C128" s="7" t="s">
        <v>25</v>
      </c>
      <c r="D128" s="7"/>
      <c r="E128" s="7"/>
      <c r="F128" s="16"/>
      <c r="G128" s="47"/>
    </row>
    <row r="129" spans="1:8" ht="12.75" customHeight="1" x14ac:dyDescent="0.2">
      <c r="A129" s="7"/>
      <c r="B129" s="7"/>
      <c r="C129" s="7"/>
      <c r="D129" s="7" t="s">
        <v>14</v>
      </c>
      <c r="E129" s="7"/>
      <c r="F129" s="16">
        <f>SUM(F214,F308,F394,F486,F578,F663)</f>
        <v>86.676925920000002</v>
      </c>
      <c r="G129" s="47">
        <f t="shared" si="5"/>
        <v>86676925.920000002</v>
      </c>
      <c r="H129" s="47">
        <v>0</v>
      </c>
    </row>
    <row r="130" spans="1:8" ht="12.75" customHeight="1" x14ac:dyDescent="0.2">
      <c r="A130" s="7"/>
      <c r="B130" s="7"/>
      <c r="C130" s="7"/>
      <c r="D130" s="7" t="s">
        <v>15</v>
      </c>
      <c r="E130" s="7"/>
      <c r="F130" s="16">
        <f>SUM(F215,F309,F395,F487,F579,F664)</f>
        <v>12.671257599999999</v>
      </c>
      <c r="G130" s="47">
        <f t="shared" si="5"/>
        <v>12671257.6</v>
      </c>
      <c r="H130" s="47">
        <v>0</v>
      </c>
    </row>
    <row r="131" spans="1:8" ht="12.75" customHeight="1" x14ac:dyDescent="0.2">
      <c r="A131" s="7"/>
      <c r="B131" s="7"/>
      <c r="C131" s="7" t="s">
        <v>32</v>
      </c>
      <c r="D131" s="7"/>
      <c r="E131" s="7"/>
      <c r="F131" s="16"/>
      <c r="G131" s="47"/>
    </row>
    <row r="132" spans="1:8" ht="12.75" customHeight="1" x14ac:dyDescent="0.2">
      <c r="A132" s="7"/>
      <c r="B132" s="7"/>
      <c r="C132" s="7"/>
      <c r="D132" s="7" t="s">
        <v>47</v>
      </c>
      <c r="E132" s="7"/>
      <c r="F132" s="16">
        <f>SUM(F217,F311,F397,F489,F581,F666)</f>
        <v>0</v>
      </c>
      <c r="G132" s="47">
        <f t="shared" si="5"/>
        <v>0</v>
      </c>
      <c r="H132" s="47">
        <v>0</v>
      </c>
    </row>
    <row r="133" spans="1:8" ht="12.75" customHeight="1" x14ac:dyDescent="0.2">
      <c r="A133" s="7"/>
      <c r="B133" s="7"/>
      <c r="C133" s="7"/>
      <c r="D133" s="7" t="s">
        <v>33</v>
      </c>
      <c r="E133" s="7"/>
      <c r="F133" s="16">
        <f>SUM(F218,F312,F398,F490,F582,F667)</f>
        <v>0</v>
      </c>
      <c r="G133" s="47">
        <f t="shared" si="5"/>
        <v>0</v>
      </c>
      <c r="H133" s="47">
        <v>0</v>
      </c>
    </row>
    <row r="134" spans="1:8" ht="12.75" customHeight="1" x14ac:dyDescent="0.2">
      <c r="A134" s="7"/>
      <c r="B134" s="7"/>
      <c r="C134" s="7" t="s">
        <v>51</v>
      </c>
      <c r="D134" s="7"/>
      <c r="E134" s="7"/>
      <c r="F134" s="16"/>
      <c r="G134" s="47"/>
    </row>
    <row r="135" spans="1:8" ht="12.75" customHeight="1" x14ac:dyDescent="0.2">
      <c r="A135" s="7"/>
      <c r="B135" s="7"/>
      <c r="C135" s="7"/>
      <c r="D135" s="7" t="s">
        <v>17</v>
      </c>
      <c r="E135" s="7"/>
      <c r="F135" s="16">
        <f t="shared" ref="F135:F141" si="9">SUM(F220,F314,F406,F492,F584,F669)</f>
        <v>3.6354239800000001</v>
      </c>
      <c r="G135" s="47">
        <f t="shared" si="5"/>
        <v>3635423.98</v>
      </c>
      <c r="H135" s="47">
        <v>0</v>
      </c>
    </row>
    <row r="136" spans="1:8" ht="12.75" customHeight="1" x14ac:dyDescent="0.2">
      <c r="A136" s="7"/>
      <c r="B136" s="7"/>
      <c r="C136" s="7"/>
      <c r="D136" s="7" t="s">
        <v>18</v>
      </c>
      <c r="E136" s="7"/>
      <c r="F136" s="16">
        <f t="shared" si="9"/>
        <v>0.86986534000000004</v>
      </c>
      <c r="G136" s="47">
        <f t="shared" si="5"/>
        <v>869865.34000000008</v>
      </c>
      <c r="H136" s="47">
        <v>0</v>
      </c>
    </row>
    <row r="137" spans="1:8" ht="12.75" customHeight="1" x14ac:dyDescent="0.2">
      <c r="A137" s="7"/>
      <c r="B137" s="7"/>
      <c r="C137" s="7" t="s">
        <v>19</v>
      </c>
      <c r="D137" s="7"/>
      <c r="E137" s="7"/>
      <c r="F137" s="16">
        <f t="shared" si="9"/>
        <v>0</v>
      </c>
      <c r="G137" s="47">
        <f t="shared" ref="G137:G142" si="10">F137*1000000</f>
        <v>0</v>
      </c>
      <c r="H137" s="47">
        <v>0</v>
      </c>
    </row>
    <row r="138" spans="1:8" ht="12.75" customHeight="1" x14ac:dyDescent="0.2">
      <c r="A138" s="7"/>
      <c r="B138" s="7"/>
      <c r="C138" s="7"/>
      <c r="D138" s="7" t="s">
        <v>48</v>
      </c>
      <c r="E138" s="7"/>
      <c r="F138" s="16">
        <f t="shared" si="9"/>
        <v>1.7842E-2</v>
      </c>
      <c r="G138" s="47">
        <f t="shared" si="10"/>
        <v>17842</v>
      </c>
      <c r="H138" s="47">
        <v>0</v>
      </c>
    </row>
    <row r="139" spans="1:8" ht="12.75" customHeight="1" x14ac:dyDescent="0.2">
      <c r="A139" s="7"/>
      <c r="B139" s="7"/>
      <c r="C139" s="7"/>
      <c r="D139" s="7" t="s">
        <v>34</v>
      </c>
      <c r="E139" s="7"/>
      <c r="F139" s="16">
        <f t="shared" si="9"/>
        <v>0</v>
      </c>
      <c r="G139" s="47">
        <f t="shared" si="10"/>
        <v>0</v>
      </c>
      <c r="H139" s="47">
        <v>0</v>
      </c>
    </row>
    <row r="140" spans="1:8" ht="12.75" customHeight="1" x14ac:dyDescent="0.2">
      <c r="A140" s="7"/>
      <c r="B140" s="7"/>
      <c r="C140" s="7"/>
      <c r="D140" s="7" t="s">
        <v>35</v>
      </c>
      <c r="E140" s="7"/>
      <c r="F140" s="16">
        <f t="shared" si="9"/>
        <v>0.1408836</v>
      </c>
      <c r="G140" s="47">
        <f t="shared" si="10"/>
        <v>140883.6</v>
      </c>
      <c r="H140" s="47">
        <v>0</v>
      </c>
    </row>
    <row r="141" spans="1:8" ht="12.75" customHeight="1" x14ac:dyDescent="0.2">
      <c r="A141" s="4"/>
      <c r="B141" s="7" t="s">
        <v>20</v>
      </c>
      <c r="C141" s="4"/>
      <c r="D141" s="4"/>
      <c r="E141" s="4"/>
      <c r="F141" s="16">
        <f t="shared" si="9"/>
        <v>77.38093902</v>
      </c>
      <c r="G141" s="47">
        <f t="shared" si="10"/>
        <v>77380939.019999996</v>
      </c>
      <c r="H141" s="47">
        <v>0</v>
      </c>
    </row>
    <row r="142" spans="1:8" ht="12.75" customHeight="1" x14ac:dyDescent="0.2">
      <c r="A142" s="4"/>
      <c r="B142" s="4" t="s">
        <v>21</v>
      </c>
      <c r="C142" s="4"/>
      <c r="D142" s="4"/>
      <c r="E142" s="4"/>
      <c r="F142" s="34">
        <f>SUM(F102,F110,F112:F114,F124:F141)</f>
        <v>4441.6188333</v>
      </c>
      <c r="G142" s="44">
        <f t="shared" si="10"/>
        <v>4441618833.3000002</v>
      </c>
      <c r="H142" s="56">
        <f>H112+H110+H102</f>
        <v>4552344658.3600006</v>
      </c>
    </row>
    <row r="143" spans="1:8" ht="12.75" customHeight="1" x14ac:dyDescent="0.2">
      <c r="F143" s="16"/>
      <c r="G143" s="47"/>
      <c r="H143" s="47"/>
    </row>
    <row r="144" spans="1:8" ht="12.75" customHeight="1" x14ac:dyDescent="0.2">
      <c r="A144" s="5" t="s">
        <v>36</v>
      </c>
      <c r="B144" s="21"/>
      <c r="C144" s="21"/>
      <c r="D144" s="21"/>
      <c r="E144" s="21"/>
      <c r="F144" s="16"/>
    </row>
    <row r="145" spans="1:10" ht="12.75" customHeight="1" x14ac:dyDescent="0.2">
      <c r="A145" s="7"/>
      <c r="B145" s="7"/>
      <c r="C145" s="7"/>
      <c r="D145" s="7"/>
      <c r="E145" s="7"/>
      <c r="F145" s="16"/>
    </row>
    <row r="146" spans="1:10" ht="12.75" customHeight="1" x14ac:dyDescent="0.2">
      <c r="A146" s="6" t="s">
        <v>56</v>
      </c>
      <c r="B146" s="4"/>
      <c r="C146" s="4"/>
      <c r="D146" s="4"/>
      <c r="E146" s="4"/>
      <c r="F146" s="16"/>
    </row>
    <row r="147" spans="1:10" ht="12.75" customHeight="1" x14ac:dyDescent="0.2">
      <c r="A147" s="4"/>
      <c r="B147" s="4" t="s">
        <v>2</v>
      </c>
      <c r="C147" s="4"/>
      <c r="D147" s="4"/>
      <c r="E147" s="4"/>
      <c r="F147" s="16"/>
    </row>
    <row r="148" spans="1:10" ht="12.75" customHeight="1" x14ac:dyDescent="0.2">
      <c r="A148" s="7"/>
      <c r="B148" s="7"/>
      <c r="C148" s="7" t="s">
        <v>3</v>
      </c>
      <c r="D148" s="7"/>
      <c r="E148" s="7"/>
      <c r="F148" s="16"/>
    </row>
    <row r="149" spans="1:10" ht="12.75" customHeight="1" x14ac:dyDescent="0.2">
      <c r="A149" s="7"/>
      <c r="B149" s="7"/>
      <c r="C149" s="7"/>
      <c r="D149" s="7" t="s">
        <v>4</v>
      </c>
      <c r="E149" s="7"/>
      <c r="F149" s="16">
        <v>2.4821446099999998</v>
      </c>
      <c r="G149" s="47">
        <f>F149*1000000</f>
        <v>2482144.61</v>
      </c>
      <c r="H149" s="52">
        <v>7950470.9299999997</v>
      </c>
    </row>
    <row r="150" spans="1:10" ht="12.75" customHeight="1" x14ac:dyDescent="0.2">
      <c r="A150" s="7"/>
      <c r="B150" s="7"/>
      <c r="C150" s="7"/>
      <c r="D150" s="7" t="s">
        <v>26</v>
      </c>
      <c r="E150" s="7"/>
      <c r="F150" s="16">
        <v>4.8628691900000005</v>
      </c>
      <c r="G150" s="47">
        <f t="shared" ref="G150:G212" si="11">F150*1000000</f>
        <v>4862869.1900000004</v>
      </c>
      <c r="H150" s="52">
        <v>3699676.26</v>
      </c>
    </row>
    <row r="151" spans="1:10" ht="12.75" customHeight="1" x14ac:dyDescent="0.2">
      <c r="A151" s="7"/>
      <c r="B151" s="7"/>
      <c r="C151" s="7"/>
      <c r="D151" s="7" t="s">
        <v>5</v>
      </c>
      <c r="E151" s="7"/>
      <c r="F151" s="16">
        <v>0.30067569999999999</v>
      </c>
      <c r="G151" s="47">
        <f t="shared" si="11"/>
        <v>300675.7</v>
      </c>
      <c r="H151" s="52">
        <v>284986.53999999998</v>
      </c>
    </row>
    <row r="152" spans="1:10" ht="12.75" customHeight="1" x14ac:dyDescent="0.2">
      <c r="A152" s="4"/>
      <c r="B152" s="4"/>
      <c r="C152" s="4" t="s">
        <v>6</v>
      </c>
      <c r="D152" s="4"/>
      <c r="E152" s="4"/>
      <c r="F152" s="34">
        <f>SUM(F149:F151)</f>
        <v>7.6456895000000005</v>
      </c>
      <c r="G152" s="44">
        <f t="shared" si="11"/>
        <v>7645689.5000000009</v>
      </c>
      <c r="H152" s="56">
        <f>SUM(H149:H151)</f>
        <v>11935133.729999999</v>
      </c>
    </row>
    <row r="153" spans="1:10" ht="12.75" customHeight="1" x14ac:dyDescent="0.2">
      <c r="A153" s="7"/>
      <c r="B153" s="7"/>
      <c r="C153" s="7" t="s">
        <v>24</v>
      </c>
      <c r="D153" s="7"/>
      <c r="E153" s="7"/>
      <c r="F153" s="16"/>
      <c r="G153" s="47"/>
    </row>
    <row r="154" spans="1:10" ht="12.75" customHeight="1" x14ac:dyDescent="0.2">
      <c r="A154" s="7"/>
      <c r="B154" s="7"/>
      <c r="C154" s="7"/>
      <c r="D154" s="7" t="s">
        <v>7</v>
      </c>
      <c r="E154" s="7"/>
      <c r="F154" s="16"/>
      <c r="G154" s="47"/>
      <c r="J154" s="57">
        <v>563239695</v>
      </c>
    </row>
    <row r="155" spans="1:10" ht="12.75" customHeight="1" x14ac:dyDescent="0.2">
      <c r="A155" s="7"/>
      <c r="B155" s="7"/>
      <c r="C155" s="7"/>
      <c r="D155" s="7"/>
      <c r="E155" s="7" t="s">
        <v>46</v>
      </c>
      <c r="F155" s="16">
        <v>0.43374550000000001</v>
      </c>
      <c r="G155" s="47">
        <f t="shared" si="11"/>
        <v>433745.5</v>
      </c>
      <c r="H155" s="47">
        <v>0</v>
      </c>
    </row>
    <row r="156" spans="1:10" ht="12.75" customHeight="1" x14ac:dyDescent="0.2">
      <c r="A156" s="7"/>
      <c r="B156" s="7"/>
      <c r="C156" s="7"/>
      <c r="D156" s="7"/>
      <c r="E156" s="7" t="s">
        <v>8</v>
      </c>
      <c r="F156" s="16">
        <v>0</v>
      </c>
      <c r="G156" s="47">
        <f t="shared" si="11"/>
        <v>0</v>
      </c>
      <c r="H156" s="47">
        <v>0</v>
      </c>
    </row>
    <row r="157" spans="1:10" ht="12.75" customHeight="1" x14ac:dyDescent="0.2">
      <c r="A157" s="7"/>
      <c r="B157" s="7"/>
      <c r="C157" s="7"/>
      <c r="D157" s="7" t="s">
        <v>27</v>
      </c>
      <c r="E157" s="7"/>
      <c r="F157" s="16">
        <v>28.77700428</v>
      </c>
      <c r="G157" s="47">
        <f t="shared" si="11"/>
        <v>28777004.280000001</v>
      </c>
      <c r="H157" s="52">
        <v>27458249.98</v>
      </c>
    </row>
    <row r="158" spans="1:10" ht="12.75" customHeight="1" x14ac:dyDescent="0.2">
      <c r="A158" s="7"/>
      <c r="B158" s="7"/>
      <c r="C158" s="7"/>
      <c r="D158" s="7" t="s">
        <v>28</v>
      </c>
      <c r="E158" s="7"/>
      <c r="F158" s="16">
        <v>2.2077128999999998</v>
      </c>
      <c r="G158" s="47">
        <f t="shared" si="11"/>
        <v>2207712.9</v>
      </c>
      <c r="H158" s="47">
        <v>379850</v>
      </c>
    </row>
    <row r="159" spans="1:10" ht="12.75" customHeight="1" x14ac:dyDescent="0.2">
      <c r="A159" s="7"/>
      <c r="B159" s="7"/>
      <c r="C159" s="7"/>
      <c r="D159" s="7" t="s">
        <v>29</v>
      </c>
      <c r="E159" s="7"/>
      <c r="F159" s="16">
        <v>0.92134561000000004</v>
      </c>
      <c r="G159" s="47">
        <f t="shared" si="11"/>
        <v>921345.61</v>
      </c>
      <c r="H159" s="52">
        <v>953509.13</v>
      </c>
    </row>
    <row r="160" spans="1:10" ht="12.75" customHeight="1" x14ac:dyDescent="0.2">
      <c r="A160" s="4"/>
      <c r="B160" s="4"/>
      <c r="C160" s="4" t="s">
        <v>23</v>
      </c>
      <c r="D160" s="4"/>
      <c r="E160" s="4"/>
      <c r="F160" s="34">
        <f>SUM(F155:F159)</f>
        <v>32.339808290000001</v>
      </c>
      <c r="G160" s="44">
        <f t="shared" si="11"/>
        <v>32339808.289999999</v>
      </c>
      <c r="H160" s="56">
        <f>SUM(H155:H159)</f>
        <v>28791609.109999999</v>
      </c>
    </row>
    <row r="161" spans="1:10" ht="12.75" customHeight="1" x14ac:dyDescent="0.2">
      <c r="A161" s="7"/>
      <c r="B161" s="4" t="s">
        <v>9</v>
      </c>
      <c r="C161" s="7"/>
      <c r="D161" s="7"/>
      <c r="E161" s="7"/>
      <c r="F161" s="16"/>
      <c r="G161" s="47"/>
    </row>
    <row r="162" spans="1:10" ht="12.75" customHeight="1" x14ac:dyDescent="0.2">
      <c r="A162" s="7"/>
      <c r="B162" s="7"/>
      <c r="C162" s="7" t="s">
        <v>10</v>
      </c>
      <c r="D162" s="7"/>
      <c r="E162" s="7"/>
      <c r="F162" s="16">
        <v>515.35516800000005</v>
      </c>
      <c r="G162" s="47">
        <f t="shared" si="11"/>
        <v>515355168.00000006</v>
      </c>
      <c r="H162" s="62">
        <v>563239695</v>
      </c>
    </row>
    <row r="163" spans="1:10" ht="12.75" customHeight="1" x14ac:dyDescent="0.2">
      <c r="A163" s="7"/>
      <c r="B163" s="7"/>
      <c r="C163" s="7" t="s">
        <v>22</v>
      </c>
      <c r="D163" s="7"/>
      <c r="E163" s="7"/>
      <c r="F163" s="16"/>
      <c r="G163" s="47"/>
      <c r="J163" s="51">
        <f>67728505.35+54645322.35</f>
        <v>122373827.69999999</v>
      </c>
    </row>
    <row r="164" spans="1:10" ht="12.75" customHeight="1" x14ac:dyDescent="0.2">
      <c r="A164" s="7"/>
      <c r="B164" s="7"/>
      <c r="C164" s="7"/>
      <c r="D164" s="7" t="s">
        <v>11</v>
      </c>
      <c r="E164" s="7"/>
      <c r="F164" s="16">
        <v>0</v>
      </c>
      <c r="G164" s="47">
        <f t="shared" si="11"/>
        <v>0</v>
      </c>
      <c r="H164" s="47">
        <v>0</v>
      </c>
    </row>
    <row r="165" spans="1:10" ht="12.75" customHeight="1" x14ac:dyDescent="0.2">
      <c r="A165" s="7"/>
      <c r="B165" s="7"/>
      <c r="C165" s="7"/>
      <c r="D165" s="7" t="s">
        <v>12</v>
      </c>
      <c r="E165" s="7"/>
      <c r="F165" s="16">
        <v>0</v>
      </c>
      <c r="G165" s="47">
        <f t="shared" si="11"/>
        <v>0</v>
      </c>
      <c r="H165" s="47">
        <v>0</v>
      </c>
    </row>
    <row r="166" spans="1:10" ht="12.75" customHeight="1" x14ac:dyDescent="0.2">
      <c r="A166" s="7"/>
      <c r="B166" s="7"/>
      <c r="C166" s="7"/>
      <c r="D166" s="7" t="s">
        <v>13</v>
      </c>
      <c r="E166" s="7"/>
      <c r="F166" s="16">
        <v>0</v>
      </c>
      <c r="G166" s="47">
        <f t="shared" si="11"/>
        <v>0</v>
      </c>
      <c r="H166" s="47">
        <v>0</v>
      </c>
    </row>
    <row r="167" spans="1:10" ht="12.75" customHeight="1" x14ac:dyDescent="0.2">
      <c r="A167" s="7"/>
      <c r="B167" s="7"/>
      <c r="C167" s="7"/>
      <c r="D167" s="7" t="s">
        <v>30</v>
      </c>
      <c r="E167" s="7"/>
      <c r="F167" s="16">
        <v>0</v>
      </c>
      <c r="G167" s="47">
        <f t="shared" si="11"/>
        <v>0</v>
      </c>
      <c r="H167" s="47">
        <v>0</v>
      </c>
    </row>
    <row r="168" spans="1:10" ht="12.75" customHeight="1" x14ac:dyDescent="0.2">
      <c r="A168" s="7"/>
      <c r="B168" s="7"/>
      <c r="C168" s="7"/>
      <c r="D168" s="7" t="s">
        <v>31</v>
      </c>
      <c r="E168" s="7"/>
      <c r="F168" s="16">
        <v>138.11254700000001</v>
      </c>
      <c r="G168" s="47">
        <f t="shared" si="11"/>
        <v>138112547</v>
      </c>
      <c r="H168" s="47">
        <v>0</v>
      </c>
    </row>
    <row r="169" spans="1:10" ht="12.75" customHeight="1" x14ac:dyDescent="0.2">
      <c r="A169" s="7"/>
      <c r="B169" s="7"/>
      <c r="C169" s="7" t="s">
        <v>25</v>
      </c>
      <c r="D169" s="7"/>
      <c r="E169" s="7"/>
      <c r="F169" s="16"/>
      <c r="G169" s="47"/>
    </row>
    <row r="170" spans="1:10" ht="12.75" customHeight="1" x14ac:dyDescent="0.2">
      <c r="A170" s="7"/>
      <c r="B170" s="7"/>
      <c r="C170" s="7"/>
      <c r="D170" s="7" t="s">
        <v>14</v>
      </c>
      <c r="E170" s="7"/>
      <c r="F170" s="16">
        <v>0</v>
      </c>
      <c r="G170" s="47">
        <f t="shared" si="11"/>
        <v>0</v>
      </c>
      <c r="H170" s="47">
        <v>0</v>
      </c>
    </row>
    <row r="171" spans="1:10" ht="12.75" customHeight="1" x14ac:dyDescent="0.2">
      <c r="A171" s="7"/>
      <c r="B171" s="7"/>
      <c r="C171" s="7"/>
      <c r="D171" s="7" t="s">
        <v>15</v>
      </c>
      <c r="E171" s="7"/>
      <c r="F171" s="16">
        <v>0</v>
      </c>
      <c r="G171" s="47">
        <f t="shared" si="11"/>
        <v>0</v>
      </c>
      <c r="H171" s="47">
        <v>0</v>
      </c>
    </row>
    <row r="172" spans="1:10" ht="12.75" customHeight="1" x14ac:dyDescent="0.2">
      <c r="A172" s="7"/>
      <c r="B172" s="7"/>
      <c r="C172" s="7" t="s">
        <v>32</v>
      </c>
      <c r="D172" s="7"/>
      <c r="E172" s="7"/>
      <c r="F172" s="16"/>
      <c r="G172" s="47"/>
    </row>
    <row r="173" spans="1:10" ht="12.75" customHeight="1" x14ac:dyDescent="0.2">
      <c r="A173" s="7"/>
      <c r="B173" s="7"/>
      <c r="C173" s="7"/>
      <c r="D173" s="7" t="s">
        <v>47</v>
      </c>
      <c r="E173" s="7"/>
      <c r="F173" s="16">
        <v>14.191737060000001</v>
      </c>
      <c r="G173" s="47">
        <f t="shared" si="11"/>
        <v>14191737.060000001</v>
      </c>
      <c r="H173" s="47">
        <v>0</v>
      </c>
    </row>
    <row r="174" spans="1:10" ht="12.75" customHeight="1" x14ac:dyDescent="0.2">
      <c r="A174" s="12"/>
      <c r="B174" s="12"/>
      <c r="C174" s="12"/>
      <c r="D174" s="12" t="s">
        <v>33</v>
      </c>
      <c r="E174" s="12"/>
      <c r="F174" s="17">
        <v>0</v>
      </c>
      <c r="G174" s="49">
        <f t="shared" si="11"/>
        <v>0</v>
      </c>
      <c r="H174" s="49">
        <v>0</v>
      </c>
    </row>
    <row r="175" spans="1:10" ht="12.75" customHeight="1" x14ac:dyDescent="0.2">
      <c r="A175" s="22" t="s">
        <v>50</v>
      </c>
      <c r="B175" s="20"/>
      <c r="C175" s="20"/>
      <c r="D175" s="20"/>
      <c r="E175" s="20"/>
      <c r="F175" s="1"/>
      <c r="G175" s="47"/>
    </row>
    <row r="176" spans="1:10" ht="12.75" customHeight="1" x14ac:dyDescent="0.2">
      <c r="A176" s="24"/>
      <c r="B176" s="20"/>
      <c r="C176" s="20"/>
      <c r="D176" s="20"/>
      <c r="E176" s="20"/>
      <c r="F176" s="1"/>
      <c r="G176" s="47"/>
    </row>
    <row r="177" spans="1:8" ht="12.75" customHeight="1" x14ac:dyDescent="0.2">
      <c r="A177" s="24"/>
      <c r="B177" s="20"/>
      <c r="C177" s="20"/>
      <c r="D177" s="20"/>
      <c r="E177" s="20"/>
      <c r="F177" s="1"/>
      <c r="G177" s="47"/>
    </row>
    <row r="178" spans="1:8" ht="12.75" customHeight="1" x14ac:dyDescent="0.2">
      <c r="A178" s="20"/>
      <c r="B178" s="20"/>
      <c r="C178" s="20"/>
      <c r="D178" s="20"/>
      <c r="E178" s="2"/>
      <c r="F178" s="1"/>
      <c r="G178" s="47"/>
    </row>
    <row r="179" spans="1:8" ht="25.5" customHeight="1" x14ac:dyDescent="0.2">
      <c r="A179" s="66" t="s">
        <v>0</v>
      </c>
      <c r="B179" s="66"/>
      <c r="C179" s="66"/>
      <c r="D179" s="66"/>
      <c r="E179" s="66"/>
      <c r="F179" s="10">
        <v>2012</v>
      </c>
      <c r="G179" s="10">
        <v>2012</v>
      </c>
      <c r="H179" s="10">
        <v>2013</v>
      </c>
    </row>
    <row r="180" spans="1:8" ht="12.75" customHeight="1" x14ac:dyDescent="0.2">
      <c r="A180" s="8"/>
      <c r="B180" s="8"/>
      <c r="C180" s="7" t="s">
        <v>51</v>
      </c>
      <c r="D180" s="27"/>
      <c r="E180" s="8"/>
      <c r="F180" s="36"/>
      <c r="G180" s="47"/>
    </row>
    <row r="181" spans="1:8" ht="12.75" customHeight="1" x14ac:dyDescent="0.2">
      <c r="A181" s="7"/>
      <c r="B181" s="7"/>
      <c r="C181" s="7"/>
      <c r="D181" s="7" t="s">
        <v>17</v>
      </c>
      <c r="E181" s="7"/>
      <c r="F181" s="16">
        <v>0</v>
      </c>
      <c r="G181" s="47">
        <f t="shared" si="11"/>
        <v>0</v>
      </c>
      <c r="H181" s="47">
        <v>0</v>
      </c>
    </row>
    <row r="182" spans="1:8" ht="12.75" customHeight="1" x14ac:dyDescent="0.2">
      <c r="A182" s="7"/>
      <c r="B182" s="7"/>
      <c r="C182" s="7"/>
      <c r="D182" s="7" t="s">
        <v>18</v>
      </c>
      <c r="E182" s="7"/>
      <c r="F182" s="16">
        <v>122.50608109000001</v>
      </c>
      <c r="G182" s="47">
        <f t="shared" si="11"/>
        <v>122506081.09</v>
      </c>
      <c r="H182" s="47">
        <v>0</v>
      </c>
    </row>
    <row r="183" spans="1:8" ht="12.75" customHeight="1" x14ac:dyDescent="0.2">
      <c r="A183" s="7"/>
      <c r="B183" s="7"/>
      <c r="C183" s="7" t="s">
        <v>19</v>
      </c>
      <c r="D183" s="7"/>
      <c r="E183" s="7"/>
      <c r="F183" s="16"/>
      <c r="G183" s="47"/>
    </row>
    <row r="184" spans="1:8" ht="12.75" customHeight="1" x14ac:dyDescent="0.2">
      <c r="A184" s="7"/>
      <c r="B184" s="7"/>
      <c r="C184" s="7"/>
      <c r="D184" s="7" t="s">
        <v>48</v>
      </c>
      <c r="E184" s="7"/>
      <c r="F184" s="16">
        <v>8.5466E-2</v>
      </c>
      <c r="G184" s="47">
        <f t="shared" si="11"/>
        <v>85466</v>
      </c>
      <c r="H184" s="47">
        <v>0</v>
      </c>
    </row>
    <row r="185" spans="1:8" ht="12.75" customHeight="1" x14ac:dyDescent="0.2">
      <c r="A185" s="7"/>
      <c r="B185" s="7"/>
      <c r="C185" s="7"/>
      <c r="D185" s="7" t="s">
        <v>34</v>
      </c>
      <c r="E185" s="7"/>
      <c r="F185" s="16">
        <v>0</v>
      </c>
      <c r="G185" s="47">
        <v>0</v>
      </c>
      <c r="H185" s="47">
        <v>0</v>
      </c>
    </row>
    <row r="186" spans="1:8" ht="12.75" customHeight="1" x14ac:dyDescent="0.2">
      <c r="A186" s="7"/>
      <c r="B186" s="7"/>
      <c r="C186" s="7"/>
      <c r="D186" s="7" t="s">
        <v>35</v>
      </c>
      <c r="E186" s="7"/>
      <c r="F186" s="16">
        <v>0</v>
      </c>
      <c r="G186" s="47">
        <v>0</v>
      </c>
      <c r="H186" s="47">
        <v>0</v>
      </c>
    </row>
    <row r="187" spans="1:8" ht="12.75" customHeight="1" x14ac:dyDescent="0.2">
      <c r="A187" s="4"/>
      <c r="B187" s="7" t="s">
        <v>20</v>
      </c>
      <c r="C187" s="4"/>
      <c r="D187" s="4"/>
      <c r="E187" s="4"/>
      <c r="F187" s="16">
        <v>0</v>
      </c>
      <c r="G187" s="47">
        <v>0</v>
      </c>
      <c r="H187" s="47">
        <v>0</v>
      </c>
    </row>
    <row r="188" spans="1:8" ht="12.75" customHeight="1" x14ac:dyDescent="0.2">
      <c r="A188" s="4"/>
      <c r="B188" s="4" t="s">
        <v>21</v>
      </c>
      <c r="C188" s="4"/>
      <c r="D188" s="4"/>
      <c r="E188" s="4"/>
      <c r="F188" s="34">
        <f>SUM(F152,F160,F162:F174,F180:F187)</f>
        <v>830.23649694000005</v>
      </c>
      <c r="G188" s="44">
        <f t="shared" si="11"/>
        <v>830236496.94000006</v>
      </c>
      <c r="H188" s="56">
        <f>H152+H160+H162</f>
        <v>603966437.84000003</v>
      </c>
    </row>
    <row r="189" spans="1:8" ht="12.75" customHeight="1" x14ac:dyDescent="0.2">
      <c r="A189" s="7"/>
      <c r="B189" s="4"/>
      <c r="C189" s="7"/>
      <c r="D189" s="7"/>
      <c r="E189" s="7"/>
      <c r="F189" s="16"/>
      <c r="G189" s="47"/>
    </row>
    <row r="190" spans="1:8" ht="12.75" customHeight="1" x14ac:dyDescent="0.2">
      <c r="A190" s="6" t="s">
        <v>55</v>
      </c>
      <c r="B190" s="4"/>
      <c r="C190" s="4"/>
      <c r="D190" s="4"/>
      <c r="E190" s="4"/>
      <c r="F190" s="16"/>
      <c r="G190" s="47"/>
    </row>
    <row r="191" spans="1:8" ht="12.75" customHeight="1" x14ac:dyDescent="0.2">
      <c r="A191" s="4"/>
      <c r="B191" s="4" t="s">
        <v>2</v>
      </c>
      <c r="C191" s="4"/>
      <c r="D191" s="4"/>
      <c r="E191" s="4"/>
      <c r="F191" s="16"/>
      <c r="G191" s="47"/>
    </row>
    <row r="192" spans="1:8" ht="12.75" customHeight="1" x14ac:dyDescent="0.2">
      <c r="A192" s="7"/>
      <c r="B192" s="7"/>
      <c r="C192" s="7" t="s">
        <v>3</v>
      </c>
      <c r="D192" s="7"/>
      <c r="E192" s="7"/>
      <c r="F192" s="16"/>
      <c r="G192" s="47"/>
    </row>
    <row r="193" spans="1:10" ht="12.75" customHeight="1" x14ac:dyDescent="0.2">
      <c r="A193" s="7"/>
      <c r="B193" s="7"/>
      <c r="C193" s="7"/>
      <c r="D193" s="7" t="s">
        <v>4</v>
      </c>
      <c r="E193" s="7"/>
      <c r="F193" s="16">
        <v>3.4735118199999997</v>
      </c>
      <c r="G193" s="47">
        <f t="shared" si="11"/>
        <v>3473511.82</v>
      </c>
      <c r="H193" s="52">
        <v>8418147.4600000009</v>
      </c>
    </row>
    <row r="194" spans="1:10" ht="12.75" customHeight="1" x14ac:dyDescent="0.2">
      <c r="A194" s="7"/>
      <c r="B194" s="7"/>
      <c r="C194" s="7"/>
      <c r="D194" s="7" t="s">
        <v>26</v>
      </c>
      <c r="E194" s="7"/>
      <c r="F194" s="16">
        <v>20.672639019999998</v>
      </c>
      <c r="G194" s="47">
        <f t="shared" si="11"/>
        <v>20672639.02</v>
      </c>
      <c r="H194" s="52">
        <v>30549699.329999998</v>
      </c>
    </row>
    <row r="195" spans="1:10" ht="12.75" customHeight="1" x14ac:dyDescent="0.2">
      <c r="A195" s="7"/>
      <c r="B195" s="7"/>
      <c r="C195" s="7"/>
      <c r="D195" s="7" t="s">
        <v>5</v>
      </c>
      <c r="E195" s="7"/>
      <c r="F195" s="16">
        <v>3.3943462799999997</v>
      </c>
      <c r="G195" s="47">
        <f t="shared" si="11"/>
        <v>3394346.28</v>
      </c>
      <c r="H195" s="52">
        <v>3742341.83</v>
      </c>
    </row>
    <row r="196" spans="1:10" ht="12.75" customHeight="1" x14ac:dyDescent="0.2">
      <c r="A196" s="4"/>
      <c r="B196" s="4"/>
      <c r="C196" s="4" t="s">
        <v>6</v>
      </c>
      <c r="D196" s="4"/>
      <c r="E196" s="4"/>
      <c r="F196" s="34">
        <f>SUM(F193:F195)</f>
        <v>27.540497119999998</v>
      </c>
      <c r="G196" s="44">
        <f t="shared" si="11"/>
        <v>27540497.119999997</v>
      </c>
      <c r="H196" s="56">
        <f>SUM(H193:H195)</f>
        <v>42710188.619999997</v>
      </c>
    </row>
    <row r="197" spans="1:10" ht="12.75" customHeight="1" x14ac:dyDescent="0.2">
      <c r="A197" s="7"/>
      <c r="B197" s="7"/>
      <c r="C197" s="7" t="s">
        <v>24</v>
      </c>
      <c r="D197" s="7"/>
      <c r="E197" s="7"/>
      <c r="F197" s="16"/>
      <c r="G197" s="47"/>
    </row>
    <row r="198" spans="1:10" ht="12.75" customHeight="1" x14ac:dyDescent="0.2">
      <c r="A198" s="7"/>
      <c r="B198" s="7"/>
      <c r="C198" s="7"/>
      <c r="D198" s="7" t="s">
        <v>7</v>
      </c>
      <c r="E198" s="7"/>
      <c r="F198" s="16"/>
      <c r="G198" s="47"/>
    </row>
    <row r="199" spans="1:10" ht="12.75" customHeight="1" x14ac:dyDescent="0.2">
      <c r="A199" s="7"/>
      <c r="B199" s="7"/>
      <c r="C199" s="7"/>
      <c r="D199" s="7"/>
      <c r="E199" s="7" t="s">
        <v>46</v>
      </c>
      <c r="F199" s="16">
        <v>9.6006968500000003</v>
      </c>
      <c r="G199" s="47">
        <f t="shared" si="11"/>
        <v>9600696.8499999996</v>
      </c>
      <c r="H199" s="47">
        <v>0</v>
      </c>
    </row>
    <row r="200" spans="1:10" ht="12.75" customHeight="1" x14ac:dyDescent="0.2">
      <c r="A200" s="7"/>
      <c r="B200" s="7"/>
      <c r="C200" s="7"/>
      <c r="D200" s="7"/>
      <c r="E200" s="7" t="s">
        <v>8</v>
      </c>
      <c r="F200" s="16">
        <v>0</v>
      </c>
      <c r="G200" s="47">
        <f t="shared" si="11"/>
        <v>0</v>
      </c>
      <c r="H200" s="47">
        <v>0</v>
      </c>
    </row>
    <row r="201" spans="1:10" ht="12.75" customHeight="1" x14ac:dyDescent="0.2">
      <c r="A201" s="7"/>
      <c r="B201" s="7"/>
      <c r="C201" s="7"/>
      <c r="D201" s="7" t="s">
        <v>27</v>
      </c>
      <c r="E201" s="7"/>
      <c r="F201" s="16">
        <v>5.7024509999999999</v>
      </c>
      <c r="G201" s="47">
        <f t="shared" si="11"/>
        <v>5702451</v>
      </c>
      <c r="H201" s="52">
        <v>16603565.050000001</v>
      </c>
    </row>
    <row r="202" spans="1:10" ht="12.75" customHeight="1" x14ac:dyDescent="0.2">
      <c r="A202" s="7"/>
      <c r="B202" s="7"/>
      <c r="C202" s="7"/>
      <c r="D202" s="7" t="s">
        <v>28</v>
      </c>
      <c r="E202" s="7"/>
      <c r="F202" s="16">
        <v>13.43381035</v>
      </c>
      <c r="G202" s="47">
        <f t="shared" si="11"/>
        <v>13433810.35</v>
      </c>
      <c r="H202" s="52">
        <v>15182967.119999999</v>
      </c>
    </row>
    <row r="203" spans="1:10" ht="12.75" customHeight="1" x14ac:dyDescent="0.2">
      <c r="A203" s="7"/>
      <c r="B203" s="7"/>
      <c r="C203" s="7"/>
      <c r="D203" s="7" t="s">
        <v>29</v>
      </c>
      <c r="E203" s="7"/>
      <c r="F203" s="16">
        <v>6.6741177599999997</v>
      </c>
      <c r="G203" s="47">
        <f t="shared" si="11"/>
        <v>6674117.7599999998</v>
      </c>
      <c r="H203" s="52">
        <v>7150364.0700000003</v>
      </c>
    </row>
    <row r="204" spans="1:10" ht="12.75" customHeight="1" x14ac:dyDescent="0.2">
      <c r="A204" s="4"/>
      <c r="B204" s="4"/>
      <c r="C204" s="4" t="s">
        <v>23</v>
      </c>
      <c r="D204" s="4"/>
      <c r="E204" s="4"/>
      <c r="F204" s="34">
        <f>SUM(F199:F203)</f>
        <v>35.411075959999998</v>
      </c>
      <c r="G204" s="44">
        <f t="shared" si="11"/>
        <v>35411075.960000001</v>
      </c>
      <c r="H204" s="56">
        <f>SUM(H199:H203)</f>
        <v>38936896.240000002</v>
      </c>
    </row>
    <row r="205" spans="1:10" ht="12.75" customHeight="1" x14ac:dyDescent="0.2">
      <c r="A205" s="7"/>
      <c r="B205" s="4" t="s">
        <v>9</v>
      </c>
      <c r="C205" s="7"/>
      <c r="D205" s="7"/>
      <c r="E205" s="7"/>
      <c r="F205" s="16"/>
      <c r="G205" s="47"/>
    </row>
    <row r="206" spans="1:10" ht="12.75" customHeight="1" x14ac:dyDescent="0.2">
      <c r="A206" s="7"/>
      <c r="B206" s="7"/>
      <c r="C206" s="7" t="s">
        <v>10</v>
      </c>
      <c r="D206" s="7"/>
      <c r="E206" s="7"/>
      <c r="F206" s="16">
        <v>954.38223300000004</v>
      </c>
      <c r="G206" s="47">
        <f t="shared" si="11"/>
        <v>954382233</v>
      </c>
      <c r="H206" s="62">
        <v>1057665262</v>
      </c>
      <c r="J206" s="23">
        <v>1057665262</v>
      </c>
    </row>
    <row r="207" spans="1:10" ht="12.75" customHeight="1" x14ac:dyDescent="0.2">
      <c r="A207" s="7"/>
      <c r="B207" s="7"/>
      <c r="C207" s="7" t="s">
        <v>22</v>
      </c>
      <c r="D207" s="7"/>
      <c r="E207" s="7"/>
      <c r="F207" s="16"/>
      <c r="G207" s="47"/>
    </row>
    <row r="208" spans="1:10" ht="12.75" customHeight="1" x14ac:dyDescent="0.2">
      <c r="A208" s="7"/>
      <c r="B208" s="7"/>
      <c r="C208" s="7"/>
      <c r="D208" s="7" t="s">
        <v>11</v>
      </c>
      <c r="E208" s="7"/>
      <c r="F208" s="16">
        <v>0</v>
      </c>
      <c r="G208" s="47">
        <f t="shared" si="11"/>
        <v>0</v>
      </c>
      <c r="H208" s="47">
        <v>0</v>
      </c>
    </row>
    <row r="209" spans="1:8" ht="12.75" customHeight="1" x14ac:dyDescent="0.2">
      <c r="A209" s="7"/>
      <c r="B209" s="7"/>
      <c r="C209" s="7"/>
      <c r="D209" s="7" t="s">
        <v>12</v>
      </c>
      <c r="E209" s="7"/>
      <c r="F209" s="16">
        <v>6.0000000000000001E-3</v>
      </c>
      <c r="G209" s="47">
        <f t="shared" si="11"/>
        <v>6000</v>
      </c>
      <c r="H209" s="47">
        <v>0</v>
      </c>
    </row>
    <row r="210" spans="1:8" ht="12.75" customHeight="1" x14ac:dyDescent="0.2">
      <c r="A210" s="7"/>
      <c r="B210" s="7"/>
      <c r="C210" s="7"/>
      <c r="D210" s="7" t="s">
        <v>13</v>
      </c>
      <c r="E210" s="7"/>
      <c r="F210" s="16">
        <v>8.15</v>
      </c>
      <c r="G210" s="47">
        <f t="shared" si="11"/>
        <v>8150000</v>
      </c>
      <c r="H210" s="47">
        <v>0</v>
      </c>
    </row>
    <row r="211" spans="1:8" ht="12.75" customHeight="1" x14ac:dyDescent="0.2">
      <c r="A211" s="7"/>
      <c r="B211" s="7"/>
      <c r="C211" s="7"/>
      <c r="D211" s="7" t="s">
        <v>30</v>
      </c>
      <c r="E211" s="7"/>
      <c r="F211" s="16">
        <v>1.7648925500000001</v>
      </c>
      <c r="G211" s="47">
        <f t="shared" si="11"/>
        <v>1764892.55</v>
      </c>
      <c r="H211" s="47">
        <v>0</v>
      </c>
    </row>
    <row r="212" spans="1:8" ht="12.75" customHeight="1" x14ac:dyDescent="0.2">
      <c r="A212" s="7"/>
      <c r="B212" s="7"/>
      <c r="C212" s="7"/>
      <c r="D212" s="7" t="s">
        <v>31</v>
      </c>
      <c r="E212" s="7"/>
      <c r="F212" s="16">
        <v>172.12760573</v>
      </c>
      <c r="G212" s="47">
        <f t="shared" si="11"/>
        <v>172127605.72999999</v>
      </c>
      <c r="H212" s="47">
        <v>0</v>
      </c>
    </row>
    <row r="213" spans="1:8" ht="12.75" customHeight="1" x14ac:dyDescent="0.2">
      <c r="A213" s="7"/>
      <c r="B213" s="7"/>
      <c r="C213" s="7" t="s">
        <v>25</v>
      </c>
      <c r="D213" s="7"/>
      <c r="E213" s="7"/>
      <c r="F213" s="16"/>
      <c r="G213" s="47"/>
      <c r="H213" s="47"/>
    </row>
    <row r="214" spans="1:8" ht="12.75" customHeight="1" x14ac:dyDescent="0.2">
      <c r="A214" s="7"/>
      <c r="B214" s="7"/>
      <c r="C214" s="7"/>
      <c r="D214" s="7" t="s">
        <v>14</v>
      </c>
      <c r="E214" s="7"/>
      <c r="F214" s="16">
        <v>65.577099200000006</v>
      </c>
      <c r="G214" s="47">
        <f t="shared" ref="G214:G276" si="12">F214*1000000</f>
        <v>65577099.200000003</v>
      </c>
      <c r="H214" s="47">
        <v>0</v>
      </c>
    </row>
    <row r="215" spans="1:8" ht="12.75" customHeight="1" x14ac:dyDescent="0.2">
      <c r="A215" s="7"/>
      <c r="B215" s="7"/>
      <c r="C215" s="7"/>
      <c r="D215" s="7" t="s">
        <v>15</v>
      </c>
      <c r="E215" s="7"/>
      <c r="F215" s="16">
        <v>12.603698</v>
      </c>
      <c r="G215" s="47">
        <f t="shared" si="12"/>
        <v>12603698</v>
      </c>
      <c r="H215" s="47">
        <v>0</v>
      </c>
    </row>
    <row r="216" spans="1:8" ht="12.75" customHeight="1" x14ac:dyDescent="0.2">
      <c r="A216" s="7"/>
      <c r="B216" s="7"/>
      <c r="C216" s="7" t="s">
        <v>32</v>
      </c>
      <c r="D216" s="7"/>
      <c r="E216" s="7"/>
      <c r="F216" s="16"/>
      <c r="G216" s="47"/>
      <c r="H216" s="47">
        <v>0</v>
      </c>
    </row>
    <row r="217" spans="1:8" ht="12.75" customHeight="1" x14ac:dyDescent="0.2">
      <c r="A217" s="7"/>
      <c r="B217" s="7"/>
      <c r="C217" s="7"/>
      <c r="D217" s="7" t="s">
        <v>47</v>
      </c>
      <c r="E217" s="7"/>
      <c r="F217" s="16">
        <v>0</v>
      </c>
      <c r="G217" s="47">
        <f t="shared" si="12"/>
        <v>0</v>
      </c>
      <c r="H217" s="47">
        <v>0</v>
      </c>
    </row>
    <row r="218" spans="1:8" ht="12.75" customHeight="1" x14ac:dyDescent="0.2">
      <c r="A218" s="7"/>
      <c r="B218" s="7"/>
      <c r="C218" s="7"/>
      <c r="D218" s="7" t="s">
        <v>33</v>
      </c>
      <c r="E218" s="7"/>
      <c r="F218" s="16">
        <v>0</v>
      </c>
      <c r="G218" s="47">
        <f t="shared" si="12"/>
        <v>0</v>
      </c>
      <c r="H218" s="47">
        <v>0</v>
      </c>
    </row>
    <row r="219" spans="1:8" ht="12.75" customHeight="1" x14ac:dyDescent="0.2">
      <c r="A219" s="7"/>
      <c r="B219" s="7"/>
      <c r="C219" s="7" t="s">
        <v>51</v>
      </c>
      <c r="D219" s="7"/>
      <c r="E219" s="7"/>
      <c r="F219" s="16"/>
      <c r="G219" s="47"/>
      <c r="H219" s="47"/>
    </row>
    <row r="220" spans="1:8" ht="12.75" customHeight="1" x14ac:dyDescent="0.2">
      <c r="A220" s="7"/>
      <c r="B220" s="7"/>
      <c r="C220" s="7"/>
      <c r="D220" s="7" t="s">
        <v>17</v>
      </c>
      <c r="E220" s="7"/>
      <c r="F220" s="16">
        <v>0.75</v>
      </c>
      <c r="G220" s="47">
        <f t="shared" si="12"/>
        <v>750000</v>
      </c>
      <c r="H220" s="47">
        <v>0</v>
      </c>
    </row>
    <row r="221" spans="1:8" ht="12.75" customHeight="1" x14ac:dyDescent="0.2">
      <c r="A221" s="7"/>
      <c r="B221" s="7"/>
      <c r="C221" s="7"/>
      <c r="D221" s="7" t="s">
        <v>18</v>
      </c>
      <c r="E221" s="7"/>
      <c r="F221" s="16">
        <v>0</v>
      </c>
      <c r="G221" s="47">
        <f t="shared" si="12"/>
        <v>0</v>
      </c>
      <c r="H221" s="47">
        <v>0</v>
      </c>
    </row>
    <row r="222" spans="1:8" ht="12.75" customHeight="1" x14ac:dyDescent="0.2">
      <c r="A222" s="7"/>
      <c r="B222" s="7"/>
      <c r="C222" s="7" t="s">
        <v>19</v>
      </c>
      <c r="D222" s="7"/>
      <c r="E222" s="7"/>
      <c r="F222" s="16"/>
      <c r="G222" s="47"/>
      <c r="H222" s="47"/>
    </row>
    <row r="223" spans="1:8" ht="12.75" customHeight="1" x14ac:dyDescent="0.2">
      <c r="A223" s="7"/>
      <c r="B223" s="7"/>
      <c r="C223" s="7"/>
      <c r="D223" s="7" t="s">
        <v>48</v>
      </c>
      <c r="E223" s="7"/>
      <c r="F223" s="16">
        <v>0</v>
      </c>
      <c r="G223" s="47">
        <f t="shared" si="12"/>
        <v>0</v>
      </c>
      <c r="H223" s="47">
        <v>0</v>
      </c>
    </row>
    <row r="224" spans="1:8" ht="12.75" customHeight="1" x14ac:dyDescent="0.2">
      <c r="A224" s="7"/>
      <c r="B224" s="7"/>
      <c r="C224" s="7"/>
      <c r="D224" s="7" t="s">
        <v>34</v>
      </c>
      <c r="E224" s="7"/>
      <c r="F224" s="16">
        <v>0</v>
      </c>
      <c r="G224" s="47">
        <f t="shared" si="12"/>
        <v>0</v>
      </c>
      <c r="H224" s="47">
        <v>0</v>
      </c>
    </row>
    <row r="225" spans="1:8" ht="12.75" customHeight="1" x14ac:dyDescent="0.2">
      <c r="A225" s="7"/>
      <c r="B225" s="7"/>
      <c r="C225" s="7"/>
      <c r="D225" s="7" t="s">
        <v>35</v>
      </c>
      <c r="E225" s="7"/>
      <c r="F225" s="16">
        <v>0</v>
      </c>
      <c r="G225" s="47">
        <f t="shared" si="12"/>
        <v>0</v>
      </c>
      <c r="H225" s="47">
        <v>0</v>
      </c>
    </row>
    <row r="226" spans="1:8" ht="12.75" customHeight="1" x14ac:dyDescent="0.2">
      <c r="A226" s="4"/>
      <c r="B226" s="7" t="s">
        <v>20</v>
      </c>
      <c r="C226" s="4"/>
      <c r="D226" s="4"/>
      <c r="E226" s="4"/>
      <c r="F226" s="16">
        <v>0</v>
      </c>
      <c r="G226" s="47">
        <f t="shared" si="12"/>
        <v>0</v>
      </c>
      <c r="H226" s="47">
        <v>0</v>
      </c>
    </row>
    <row r="227" spans="1:8" ht="12.75" customHeight="1" x14ac:dyDescent="0.2">
      <c r="A227" s="3"/>
      <c r="B227" s="3" t="s">
        <v>21</v>
      </c>
      <c r="C227" s="3"/>
      <c r="D227" s="3"/>
      <c r="E227" s="3"/>
      <c r="F227" s="35">
        <f>SUM(F196,F204,F206:F226)</f>
        <v>1278.31310156</v>
      </c>
      <c r="G227" s="48">
        <f t="shared" si="12"/>
        <v>1278313101.5599999</v>
      </c>
      <c r="H227" s="58">
        <f>H206+H204+H196</f>
        <v>1139312346.8599999</v>
      </c>
    </row>
    <row r="228" spans="1:8" ht="12.75" customHeight="1" x14ac:dyDescent="0.2">
      <c r="F228" s="16"/>
      <c r="G228" s="47"/>
    </row>
    <row r="229" spans="1:8" ht="12.75" customHeight="1" x14ac:dyDescent="0.2">
      <c r="F229" s="16"/>
      <c r="G229" s="47"/>
    </row>
    <row r="230" spans="1:8" ht="12.75" customHeight="1" x14ac:dyDescent="0.2">
      <c r="A230" s="27"/>
      <c r="B230" s="27"/>
      <c r="C230" s="27"/>
      <c r="D230" s="27"/>
      <c r="E230" s="27"/>
      <c r="F230" s="19"/>
      <c r="G230" s="47"/>
    </row>
    <row r="231" spans="1:8" ht="12.75" customHeight="1" x14ac:dyDescent="0.2">
      <c r="A231" s="22" t="s">
        <v>50</v>
      </c>
      <c r="B231" s="20"/>
      <c r="C231" s="20"/>
      <c r="D231" s="20"/>
      <c r="E231" s="20"/>
      <c r="F231" s="1"/>
    </row>
    <row r="232" spans="1:8" ht="12.75" customHeight="1" x14ac:dyDescent="0.2">
      <c r="A232" s="24" t="s">
        <v>44</v>
      </c>
      <c r="B232" s="20"/>
      <c r="C232" s="20"/>
      <c r="D232" s="20"/>
      <c r="E232" s="20"/>
      <c r="F232" s="1"/>
    </row>
    <row r="233" spans="1:8" ht="12.75" customHeight="1" x14ac:dyDescent="0.2">
      <c r="A233" s="25" t="s">
        <v>59</v>
      </c>
      <c r="B233" s="20"/>
      <c r="C233" s="20"/>
      <c r="D233" s="20"/>
      <c r="E233" s="20"/>
      <c r="F233" s="1"/>
    </row>
    <row r="234" spans="1:8" ht="12.75" customHeight="1" x14ac:dyDescent="0.2">
      <c r="A234" s="24" t="s">
        <v>52</v>
      </c>
      <c r="B234" s="20"/>
      <c r="C234" s="20"/>
      <c r="D234" s="20"/>
      <c r="E234" s="20"/>
      <c r="F234" s="1"/>
    </row>
    <row r="235" spans="1:8" ht="12.75" customHeight="1" x14ac:dyDescent="0.2">
      <c r="A235" s="20"/>
      <c r="B235" s="20"/>
      <c r="C235" s="20"/>
      <c r="D235" s="20"/>
      <c r="E235" s="2"/>
      <c r="F235" s="1"/>
      <c r="G235" s="47"/>
    </row>
    <row r="236" spans="1:8" ht="25.5" customHeight="1" x14ac:dyDescent="0.2">
      <c r="A236" s="66" t="s">
        <v>0</v>
      </c>
      <c r="B236" s="66"/>
      <c r="C236" s="66"/>
      <c r="D236" s="66"/>
      <c r="E236" s="66"/>
      <c r="F236" s="10">
        <v>2012</v>
      </c>
      <c r="G236" s="10">
        <v>2012</v>
      </c>
      <c r="H236" s="10">
        <v>2013</v>
      </c>
    </row>
    <row r="237" spans="1:8" ht="12.75" customHeight="1" x14ac:dyDescent="0.2">
      <c r="A237" s="28" t="s">
        <v>37</v>
      </c>
      <c r="F237" s="19"/>
      <c r="G237" s="47"/>
    </row>
    <row r="238" spans="1:8" ht="12.75" customHeight="1" x14ac:dyDescent="0.2">
      <c r="F238" s="19"/>
      <c r="G238" s="47"/>
    </row>
    <row r="239" spans="1:8" ht="12.75" customHeight="1" x14ac:dyDescent="0.2">
      <c r="A239" s="6" t="s">
        <v>56</v>
      </c>
      <c r="B239" s="4"/>
      <c r="C239" s="4"/>
      <c r="D239" s="4"/>
      <c r="E239" s="4"/>
      <c r="F239" s="19"/>
      <c r="G239" s="47"/>
    </row>
    <row r="240" spans="1:8" ht="12.75" customHeight="1" x14ac:dyDescent="0.2">
      <c r="A240" s="4"/>
      <c r="B240" s="4" t="s">
        <v>2</v>
      </c>
      <c r="C240" s="4"/>
      <c r="D240" s="4"/>
      <c r="E240" s="4"/>
      <c r="F240" s="19"/>
      <c r="G240" s="47"/>
    </row>
    <row r="241" spans="1:10" ht="12.75" customHeight="1" x14ac:dyDescent="0.2">
      <c r="A241" s="7"/>
      <c r="B241" s="7"/>
      <c r="C241" s="7" t="s">
        <v>3</v>
      </c>
      <c r="D241" s="7"/>
      <c r="E241" s="7"/>
      <c r="F241" s="19"/>
      <c r="G241" s="47"/>
    </row>
    <row r="242" spans="1:10" ht="12.75" customHeight="1" x14ac:dyDescent="0.2">
      <c r="A242" s="7"/>
      <c r="B242" s="7"/>
      <c r="C242" s="7"/>
      <c r="D242" s="7" t="s">
        <v>4</v>
      </c>
      <c r="E242" s="7"/>
      <c r="F242" s="38">
        <v>1.4961301499999999</v>
      </c>
      <c r="G242" s="47">
        <f t="shared" si="12"/>
        <v>1496130.15</v>
      </c>
      <c r="H242" s="52">
        <v>3435474.05</v>
      </c>
    </row>
    <row r="243" spans="1:10" ht="12.75" customHeight="1" x14ac:dyDescent="0.2">
      <c r="A243" s="7"/>
      <c r="B243" s="7"/>
      <c r="C243" s="7"/>
      <c r="D243" s="7" t="s">
        <v>26</v>
      </c>
      <c r="E243" s="7"/>
      <c r="F243" s="38">
        <v>2.5751629299999999</v>
      </c>
      <c r="G243" s="47">
        <f t="shared" si="12"/>
        <v>2575162.9299999997</v>
      </c>
      <c r="H243" s="52">
        <v>3425434.39</v>
      </c>
    </row>
    <row r="244" spans="1:10" ht="12.75" customHeight="1" x14ac:dyDescent="0.2">
      <c r="A244" s="7"/>
      <c r="B244" s="7"/>
      <c r="C244" s="7"/>
      <c r="D244" s="7" t="s">
        <v>5</v>
      </c>
      <c r="E244" s="7"/>
      <c r="F244" s="38">
        <v>0.38433802</v>
      </c>
      <c r="G244" s="47">
        <f t="shared" si="12"/>
        <v>384338.02</v>
      </c>
      <c r="H244" s="52">
        <v>137204.79999999999</v>
      </c>
    </row>
    <row r="245" spans="1:10" ht="12.75" customHeight="1" x14ac:dyDescent="0.2">
      <c r="A245" s="4"/>
      <c r="B245" s="4"/>
      <c r="C245" s="4" t="s">
        <v>6</v>
      </c>
      <c r="D245" s="4"/>
      <c r="E245" s="4"/>
      <c r="F245" s="37">
        <f>SUM(F242:F244)</f>
        <v>4.4556311000000006</v>
      </c>
      <c r="G245" s="44">
        <f t="shared" si="12"/>
        <v>4455631.1000000006</v>
      </c>
      <c r="H245" s="56">
        <f>H242+H243+H244</f>
        <v>6998113.2399999993</v>
      </c>
    </row>
    <row r="246" spans="1:10" ht="12.75" customHeight="1" x14ac:dyDescent="0.2">
      <c r="A246" s="7"/>
      <c r="B246" s="7"/>
      <c r="C246" s="7" t="s">
        <v>24</v>
      </c>
      <c r="D246" s="7"/>
      <c r="E246" s="7"/>
      <c r="F246" s="19"/>
      <c r="G246" s="47"/>
    </row>
    <row r="247" spans="1:10" ht="12.75" customHeight="1" x14ac:dyDescent="0.2">
      <c r="A247" s="7"/>
      <c r="B247" s="7"/>
      <c r="C247" s="7"/>
      <c r="D247" s="7" t="s">
        <v>7</v>
      </c>
      <c r="E247" s="7"/>
      <c r="F247" s="19"/>
      <c r="G247" s="47"/>
    </row>
    <row r="248" spans="1:10" ht="12.75" customHeight="1" x14ac:dyDescent="0.2">
      <c r="A248" s="7"/>
      <c r="B248" s="7"/>
      <c r="C248" s="7"/>
      <c r="D248" s="7"/>
      <c r="E248" s="7" t="s">
        <v>46</v>
      </c>
      <c r="F248" s="38">
        <v>0.53446300000000002</v>
      </c>
      <c r="G248" s="47">
        <f t="shared" si="12"/>
        <v>534463</v>
      </c>
      <c r="H248" s="47">
        <v>0</v>
      </c>
    </row>
    <row r="249" spans="1:10" ht="12.75" customHeight="1" x14ac:dyDescent="0.2">
      <c r="A249" s="7"/>
      <c r="B249" s="7"/>
      <c r="C249" s="7"/>
      <c r="D249" s="7"/>
      <c r="E249" s="7" t="s">
        <v>8</v>
      </c>
      <c r="F249" s="19">
        <v>0</v>
      </c>
      <c r="G249" s="47">
        <v>0</v>
      </c>
      <c r="H249" s="47">
        <v>0</v>
      </c>
    </row>
    <row r="250" spans="1:10" ht="12.75" customHeight="1" x14ac:dyDescent="0.2">
      <c r="A250" s="7"/>
      <c r="B250" s="7"/>
      <c r="C250" s="7"/>
      <c r="D250" s="7" t="s">
        <v>27</v>
      </c>
      <c r="E250" s="7"/>
      <c r="F250" s="38">
        <v>6.5089847800000005</v>
      </c>
      <c r="G250" s="47">
        <f t="shared" si="12"/>
        <v>6508984.7800000003</v>
      </c>
      <c r="H250" s="52">
        <v>7678712.8899999997</v>
      </c>
    </row>
    <row r="251" spans="1:10" ht="12.75" customHeight="1" x14ac:dyDescent="0.2">
      <c r="A251" s="7"/>
      <c r="B251" s="7"/>
      <c r="C251" s="7"/>
      <c r="D251" s="7" t="s">
        <v>28</v>
      </c>
      <c r="E251" s="7"/>
      <c r="F251" s="38">
        <v>4.7291636500000003</v>
      </c>
      <c r="G251" s="47">
        <f t="shared" si="12"/>
        <v>4729163.6500000004</v>
      </c>
      <c r="H251" s="52">
        <v>7955219.3099999996</v>
      </c>
    </row>
    <row r="252" spans="1:10" ht="12.75" customHeight="1" x14ac:dyDescent="0.2">
      <c r="A252" s="7"/>
      <c r="B252" s="7"/>
      <c r="C252" s="7"/>
      <c r="D252" s="7" t="s">
        <v>29</v>
      </c>
      <c r="E252" s="7"/>
      <c r="F252" s="38">
        <v>4.1293546800000005</v>
      </c>
      <c r="G252" s="47">
        <f t="shared" si="12"/>
        <v>4129354.6800000006</v>
      </c>
      <c r="H252" s="52">
        <v>1409157</v>
      </c>
    </row>
    <row r="253" spans="1:10" ht="12.75" customHeight="1" x14ac:dyDescent="0.2">
      <c r="A253" s="4"/>
      <c r="B253" s="4"/>
      <c r="C253" s="4" t="s">
        <v>23</v>
      </c>
      <c r="D253" s="4"/>
      <c r="E253" s="4"/>
      <c r="F253" s="37">
        <f>SUM(F248:F252)</f>
        <v>15.901966110000002</v>
      </c>
      <c r="G253" s="44">
        <f t="shared" si="12"/>
        <v>15901966.110000001</v>
      </c>
      <c r="H253" s="56">
        <f>SUM(H248:H252)</f>
        <v>17043089.199999999</v>
      </c>
    </row>
    <row r="254" spans="1:10" ht="12.75" customHeight="1" x14ac:dyDescent="0.2">
      <c r="A254" s="7"/>
      <c r="B254" s="4" t="s">
        <v>9</v>
      </c>
      <c r="C254" s="7"/>
      <c r="D254" s="7"/>
      <c r="E254" s="7"/>
      <c r="F254" s="19"/>
      <c r="G254" s="47"/>
      <c r="J254" s="57">
        <v>501228599</v>
      </c>
    </row>
    <row r="255" spans="1:10" ht="12.75" customHeight="1" x14ac:dyDescent="0.2">
      <c r="A255" s="7"/>
      <c r="B255" s="7"/>
      <c r="C255" s="7" t="s">
        <v>10</v>
      </c>
      <c r="D255" s="7"/>
      <c r="E255" s="7"/>
      <c r="F255" s="38">
        <v>456.52496200000002</v>
      </c>
      <c r="G255" s="47">
        <f t="shared" si="12"/>
        <v>456524962</v>
      </c>
      <c r="H255" s="62">
        <v>501228599</v>
      </c>
    </row>
    <row r="256" spans="1:10" ht="12.75" customHeight="1" x14ac:dyDescent="0.2">
      <c r="A256" s="7"/>
      <c r="B256" s="7"/>
      <c r="C256" s="7" t="s">
        <v>22</v>
      </c>
      <c r="D256" s="7"/>
      <c r="E256" s="7"/>
      <c r="F256" s="19"/>
      <c r="G256" s="47"/>
    </row>
    <row r="257" spans="1:8" ht="12.75" customHeight="1" x14ac:dyDescent="0.2">
      <c r="A257" s="7"/>
      <c r="B257" s="7"/>
      <c r="C257" s="7"/>
      <c r="D257" s="7" t="s">
        <v>11</v>
      </c>
      <c r="E257" s="7"/>
      <c r="F257" s="19">
        <v>0</v>
      </c>
      <c r="G257" s="47">
        <f t="shared" si="12"/>
        <v>0</v>
      </c>
      <c r="H257" s="47">
        <v>0</v>
      </c>
    </row>
    <row r="258" spans="1:8" ht="12.75" customHeight="1" x14ac:dyDescent="0.2">
      <c r="A258" s="7"/>
      <c r="B258" s="7"/>
      <c r="C258" s="7"/>
      <c r="D258" s="7" t="s">
        <v>12</v>
      </c>
      <c r="E258" s="7"/>
      <c r="F258" s="19">
        <v>0</v>
      </c>
      <c r="G258" s="47">
        <f t="shared" si="12"/>
        <v>0</v>
      </c>
      <c r="H258" s="47">
        <v>0</v>
      </c>
    </row>
    <row r="259" spans="1:8" ht="12.75" customHeight="1" x14ac:dyDescent="0.2">
      <c r="A259" s="7"/>
      <c r="B259" s="7"/>
      <c r="C259" s="7"/>
      <c r="D259" s="7" t="s">
        <v>13</v>
      </c>
      <c r="E259" s="7"/>
      <c r="F259" s="38">
        <v>3.7616779999999999</v>
      </c>
      <c r="G259" s="47">
        <f t="shared" si="12"/>
        <v>3761678</v>
      </c>
      <c r="H259" s="47">
        <v>0</v>
      </c>
    </row>
    <row r="260" spans="1:8" ht="12.75" customHeight="1" x14ac:dyDescent="0.2">
      <c r="A260" s="7"/>
      <c r="B260" s="7"/>
      <c r="C260" s="7"/>
      <c r="D260" s="7" t="s">
        <v>30</v>
      </c>
      <c r="E260" s="7"/>
      <c r="F260" s="19">
        <v>0</v>
      </c>
      <c r="G260" s="47">
        <f t="shared" si="12"/>
        <v>0</v>
      </c>
      <c r="H260" s="47">
        <v>0</v>
      </c>
    </row>
    <row r="261" spans="1:8" ht="12.75" customHeight="1" x14ac:dyDescent="0.2">
      <c r="A261" s="7"/>
      <c r="B261" s="7"/>
      <c r="C261" s="7"/>
      <c r="D261" s="7" t="s">
        <v>31</v>
      </c>
      <c r="E261" s="7"/>
      <c r="F261" s="19">
        <v>0</v>
      </c>
      <c r="G261" s="47">
        <f t="shared" si="12"/>
        <v>0</v>
      </c>
      <c r="H261" s="47">
        <v>0</v>
      </c>
    </row>
    <row r="262" spans="1:8" ht="12.75" customHeight="1" x14ac:dyDescent="0.2">
      <c r="A262" s="7"/>
      <c r="B262" s="7"/>
      <c r="C262" s="7" t="s">
        <v>25</v>
      </c>
      <c r="D262" s="7"/>
      <c r="E262" s="7"/>
      <c r="F262" s="19"/>
      <c r="G262" s="47"/>
    </row>
    <row r="263" spans="1:8" ht="12.75" customHeight="1" x14ac:dyDescent="0.2">
      <c r="A263" s="7"/>
      <c r="B263" s="7"/>
      <c r="C263" s="7"/>
      <c r="D263" s="7" t="s">
        <v>14</v>
      </c>
      <c r="E263" s="7"/>
      <c r="F263" s="19">
        <v>0</v>
      </c>
      <c r="G263" s="47">
        <f t="shared" si="12"/>
        <v>0</v>
      </c>
      <c r="H263" s="47">
        <v>0</v>
      </c>
    </row>
    <row r="264" spans="1:8" ht="12.75" customHeight="1" x14ac:dyDescent="0.2">
      <c r="A264" s="7"/>
      <c r="B264" s="7"/>
      <c r="C264" s="7"/>
      <c r="D264" s="7" t="s">
        <v>15</v>
      </c>
      <c r="E264" s="7"/>
      <c r="F264" s="19">
        <v>0</v>
      </c>
      <c r="G264" s="47">
        <f t="shared" si="12"/>
        <v>0</v>
      </c>
      <c r="H264" s="47">
        <v>0</v>
      </c>
    </row>
    <row r="265" spans="1:8" ht="12.75" customHeight="1" x14ac:dyDescent="0.2">
      <c r="A265" s="7"/>
      <c r="B265" s="7"/>
      <c r="C265" s="7" t="s">
        <v>32</v>
      </c>
      <c r="D265" s="7"/>
      <c r="E265" s="7"/>
      <c r="F265" s="19"/>
      <c r="G265" s="47"/>
    </row>
    <row r="266" spans="1:8" ht="12.75" customHeight="1" x14ac:dyDescent="0.2">
      <c r="A266" s="7"/>
      <c r="B266" s="7"/>
      <c r="C266" s="7"/>
      <c r="D266" s="7" t="s">
        <v>47</v>
      </c>
      <c r="E266" s="7"/>
      <c r="F266" s="19">
        <v>0</v>
      </c>
      <c r="G266" s="47">
        <f t="shared" si="12"/>
        <v>0</v>
      </c>
      <c r="H266" s="47">
        <v>0</v>
      </c>
    </row>
    <row r="267" spans="1:8" ht="12.75" customHeight="1" x14ac:dyDescent="0.2">
      <c r="A267" s="7"/>
      <c r="B267" s="7"/>
      <c r="C267" s="7"/>
      <c r="D267" s="7" t="s">
        <v>33</v>
      </c>
      <c r="E267" s="7"/>
      <c r="F267" s="19">
        <v>0</v>
      </c>
      <c r="G267" s="47">
        <f t="shared" si="12"/>
        <v>0</v>
      </c>
      <c r="H267" s="47">
        <v>0</v>
      </c>
    </row>
    <row r="268" spans="1:8" ht="12.75" customHeight="1" x14ac:dyDescent="0.2">
      <c r="A268" s="7"/>
      <c r="B268" s="7"/>
      <c r="C268" s="7" t="s">
        <v>51</v>
      </c>
      <c r="D268" s="7"/>
      <c r="E268" s="7"/>
      <c r="F268" s="19"/>
      <c r="G268" s="47"/>
    </row>
    <row r="269" spans="1:8" ht="12.75" customHeight="1" x14ac:dyDescent="0.2">
      <c r="A269" s="7"/>
      <c r="B269" s="7"/>
      <c r="C269" s="7"/>
      <c r="D269" s="7" t="s">
        <v>17</v>
      </c>
      <c r="E269" s="7"/>
      <c r="F269" s="19">
        <v>0</v>
      </c>
      <c r="G269" s="47">
        <f t="shared" si="12"/>
        <v>0</v>
      </c>
      <c r="H269" s="47">
        <v>0</v>
      </c>
    </row>
    <row r="270" spans="1:8" ht="12.75" customHeight="1" x14ac:dyDescent="0.2">
      <c r="A270" s="7"/>
      <c r="B270" s="7"/>
      <c r="C270" s="7"/>
      <c r="D270" s="7" t="s">
        <v>18</v>
      </c>
      <c r="E270" s="7"/>
      <c r="F270" s="19">
        <v>0</v>
      </c>
      <c r="G270" s="47">
        <f t="shared" si="12"/>
        <v>0</v>
      </c>
      <c r="H270" s="47">
        <v>0</v>
      </c>
    </row>
    <row r="271" spans="1:8" ht="12.75" customHeight="1" x14ac:dyDescent="0.2">
      <c r="A271" s="7"/>
      <c r="B271" s="7"/>
      <c r="C271" s="7" t="s">
        <v>19</v>
      </c>
      <c r="D271" s="7"/>
      <c r="E271" s="7"/>
      <c r="F271" s="19"/>
      <c r="G271" s="47"/>
    </row>
    <row r="272" spans="1:8" ht="12.75" customHeight="1" x14ac:dyDescent="0.2">
      <c r="A272" s="7"/>
      <c r="B272" s="7"/>
      <c r="C272" s="7"/>
      <c r="D272" s="7" t="s">
        <v>48</v>
      </c>
      <c r="E272" s="7"/>
      <c r="F272" s="19">
        <v>0</v>
      </c>
      <c r="G272" s="47">
        <f t="shared" si="12"/>
        <v>0</v>
      </c>
      <c r="H272" s="47">
        <v>0</v>
      </c>
    </row>
    <row r="273" spans="1:13" ht="12.75" customHeight="1" x14ac:dyDescent="0.2">
      <c r="A273" s="7"/>
      <c r="B273" s="7"/>
      <c r="C273" s="7"/>
      <c r="D273" s="7" t="s">
        <v>34</v>
      </c>
      <c r="E273" s="7"/>
      <c r="F273" s="19">
        <v>0</v>
      </c>
      <c r="G273" s="47">
        <f t="shared" si="12"/>
        <v>0</v>
      </c>
      <c r="H273" s="47">
        <v>0</v>
      </c>
    </row>
    <row r="274" spans="1:13" ht="12.75" customHeight="1" x14ac:dyDescent="0.2">
      <c r="A274" s="7"/>
      <c r="B274" s="7"/>
      <c r="C274" s="7"/>
      <c r="D274" s="7" t="s">
        <v>35</v>
      </c>
      <c r="E274" s="7"/>
      <c r="F274" s="19">
        <v>0</v>
      </c>
      <c r="G274" s="47">
        <f t="shared" si="12"/>
        <v>0</v>
      </c>
      <c r="H274" s="47">
        <v>0</v>
      </c>
    </row>
    <row r="275" spans="1:13" ht="12.75" customHeight="1" x14ac:dyDescent="0.2">
      <c r="A275" s="4"/>
      <c r="B275" s="7" t="s">
        <v>20</v>
      </c>
      <c r="C275" s="4"/>
      <c r="D275" s="4"/>
      <c r="E275" s="4"/>
      <c r="F275" s="38">
        <v>119.9216</v>
      </c>
      <c r="G275" s="47">
        <f t="shared" si="12"/>
        <v>119921600</v>
      </c>
      <c r="H275" s="47">
        <v>0</v>
      </c>
    </row>
    <row r="276" spans="1:13" ht="12.75" customHeight="1" x14ac:dyDescent="0.2">
      <c r="A276" s="4"/>
      <c r="B276" s="4" t="s">
        <v>21</v>
      </c>
      <c r="C276" s="4"/>
      <c r="D276" s="4"/>
      <c r="E276" s="4"/>
      <c r="F276" s="37">
        <f>SUM(F245,F253,F255:F275)</f>
        <v>600.56583721000004</v>
      </c>
      <c r="G276" s="44">
        <f t="shared" si="12"/>
        <v>600565837.21000004</v>
      </c>
      <c r="H276" s="56">
        <f>H245+H253+H255</f>
        <v>525269801.44</v>
      </c>
    </row>
    <row r="277" spans="1:13" ht="12.6" customHeight="1" x14ac:dyDescent="0.2">
      <c r="F277" s="19"/>
      <c r="G277" s="47"/>
    </row>
    <row r="278" spans="1:13" ht="12.75" customHeight="1" x14ac:dyDescent="0.2">
      <c r="A278" s="6" t="s">
        <v>55</v>
      </c>
      <c r="B278" s="4"/>
      <c r="C278" s="4"/>
      <c r="D278" s="4"/>
      <c r="E278" s="4"/>
      <c r="F278" s="19"/>
      <c r="G278" s="47"/>
    </row>
    <row r="279" spans="1:13" ht="12.75" customHeight="1" x14ac:dyDescent="0.2">
      <c r="A279" s="4"/>
      <c r="B279" s="4" t="s">
        <v>2</v>
      </c>
      <c r="C279" s="4"/>
      <c r="D279" s="4"/>
      <c r="E279" s="4"/>
      <c r="F279" s="19"/>
      <c r="G279" s="47"/>
      <c r="I279" s="4"/>
      <c r="J279" s="4"/>
      <c r="K279" s="4"/>
      <c r="L279" s="4"/>
      <c r="M279" s="4"/>
    </row>
    <row r="280" spans="1:13" ht="12.75" customHeight="1" x14ac:dyDescent="0.2">
      <c r="A280" s="7"/>
      <c r="B280" s="7"/>
      <c r="C280" s="7" t="s">
        <v>3</v>
      </c>
      <c r="D280" s="7"/>
      <c r="E280" s="7"/>
      <c r="F280" s="19"/>
      <c r="G280" s="47"/>
      <c r="I280" s="4"/>
      <c r="J280" s="4"/>
      <c r="K280" s="4"/>
      <c r="L280" s="4"/>
      <c r="M280" s="4"/>
    </row>
    <row r="281" spans="1:13" ht="12.75" customHeight="1" x14ac:dyDescent="0.2">
      <c r="A281" s="7"/>
      <c r="B281" s="7"/>
      <c r="C281" s="7"/>
      <c r="D281" s="7" t="s">
        <v>4</v>
      </c>
      <c r="E281" s="7"/>
      <c r="F281" s="38">
        <v>1.6716399499999997</v>
      </c>
      <c r="G281" s="47">
        <f t="shared" ref="G281:G341" si="13">F281*1000000</f>
        <v>1671639.9499999997</v>
      </c>
      <c r="H281" s="52">
        <v>3636788.71</v>
      </c>
      <c r="I281" s="7"/>
      <c r="J281" s="7"/>
      <c r="K281" s="7"/>
      <c r="L281" s="7"/>
      <c r="M281" s="7"/>
    </row>
    <row r="282" spans="1:13" ht="12.75" customHeight="1" x14ac:dyDescent="0.2">
      <c r="A282" s="7"/>
      <c r="B282" s="7"/>
      <c r="C282" s="7"/>
      <c r="D282" s="7" t="s">
        <v>26</v>
      </c>
      <c r="E282" s="7"/>
      <c r="F282" s="38">
        <v>4.74904378</v>
      </c>
      <c r="G282" s="47">
        <f t="shared" si="13"/>
        <v>4749043.78</v>
      </c>
      <c r="H282" s="52">
        <v>6290773.29</v>
      </c>
      <c r="I282" s="7"/>
      <c r="J282" s="7"/>
      <c r="K282" s="7"/>
      <c r="L282" s="7"/>
      <c r="M282" s="7"/>
    </row>
    <row r="283" spans="1:13" ht="12.75" customHeight="1" x14ac:dyDescent="0.2">
      <c r="A283" s="7"/>
      <c r="B283" s="7"/>
      <c r="C283" s="7"/>
      <c r="D283" s="7" t="s">
        <v>5</v>
      </c>
      <c r="E283" s="7"/>
      <c r="F283" s="38">
        <v>0.84215453000000007</v>
      </c>
      <c r="G283" s="47">
        <f t="shared" si="13"/>
        <v>842154.53</v>
      </c>
      <c r="H283" s="52">
        <v>872569.8</v>
      </c>
      <c r="I283" s="7"/>
      <c r="J283" s="7"/>
      <c r="K283" s="7"/>
      <c r="L283" s="7"/>
      <c r="M283" s="7"/>
    </row>
    <row r="284" spans="1:13" ht="12.75" customHeight="1" x14ac:dyDescent="0.2">
      <c r="A284" s="3"/>
      <c r="B284" s="3"/>
      <c r="C284" s="3" t="s">
        <v>6</v>
      </c>
      <c r="D284" s="3"/>
      <c r="E284" s="3"/>
      <c r="F284" s="35">
        <f>SUM(F281:F283)</f>
        <v>7.2628382599999997</v>
      </c>
      <c r="G284" s="48">
        <f t="shared" si="13"/>
        <v>7262838.2599999998</v>
      </c>
      <c r="H284" s="58">
        <f>SUM(H281:H283)</f>
        <v>10800131.800000001</v>
      </c>
      <c r="I284" s="7"/>
      <c r="J284" s="7"/>
      <c r="K284" s="7"/>
      <c r="L284" s="7"/>
      <c r="M284" s="7"/>
    </row>
    <row r="285" spans="1:13" ht="12.75" customHeight="1" x14ac:dyDescent="0.2">
      <c r="A285" s="7"/>
      <c r="B285" s="7"/>
      <c r="C285" s="27"/>
      <c r="D285" s="27"/>
      <c r="E285" s="27"/>
      <c r="F285" s="19"/>
      <c r="G285" s="47"/>
      <c r="I285" s="4"/>
      <c r="J285" s="4"/>
      <c r="K285" s="4"/>
      <c r="L285" s="4"/>
      <c r="M285" s="4"/>
    </row>
    <row r="286" spans="1:13" ht="12.75" customHeight="1" x14ac:dyDescent="0.2">
      <c r="A286" s="22" t="s">
        <v>50</v>
      </c>
      <c r="B286" s="20"/>
      <c r="C286" s="20"/>
      <c r="D286" s="20"/>
      <c r="E286" s="20"/>
      <c r="F286" s="1"/>
      <c r="G286" s="47"/>
      <c r="I286" s="7"/>
      <c r="J286" s="7"/>
      <c r="K286" s="7"/>
      <c r="L286" s="7"/>
      <c r="M286" s="7"/>
    </row>
    <row r="287" spans="1:13" ht="12.75" customHeight="1" x14ac:dyDescent="0.2">
      <c r="A287" s="24"/>
      <c r="B287" s="20"/>
      <c r="C287" s="20"/>
      <c r="D287" s="20"/>
      <c r="E287" s="20"/>
      <c r="F287" s="1"/>
      <c r="G287" s="47"/>
      <c r="I287" s="7"/>
      <c r="J287" s="7"/>
      <c r="K287" s="7"/>
      <c r="L287" s="7"/>
      <c r="M287" s="7"/>
    </row>
    <row r="288" spans="1:13" ht="12.75" customHeight="1" x14ac:dyDescent="0.2">
      <c r="A288" s="24"/>
      <c r="B288" s="20"/>
      <c r="C288" s="20"/>
      <c r="D288" s="20"/>
      <c r="E288" s="20"/>
      <c r="F288" s="1"/>
      <c r="G288" s="47"/>
      <c r="I288" s="7"/>
      <c r="J288" s="7"/>
      <c r="K288" s="7"/>
      <c r="L288" s="7"/>
      <c r="M288" s="7"/>
    </row>
    <row r="289" spans="1:13" ht="12.75" customHeight="1" x14ac:dyDescent="0.2">
      <c r="A289" s="20"/>
      <c r="B289" s="20"/>
      <c r="C289" s="20"/>
      <c r="D289" s="20"/>
      <c r="E289" s="2"/>
      <c r="F289" s="1"/>
      <c r="G289" s="47"/>
      <c r="I289" s="7"/>
      <c r="J289" s="7"/>
      <c r="K289" s="7"/>
      <c r="L289" s="7"/>
      <c r="M289" s="7"/>
    </row>
    <row r="290" spans="1:13" ht="25.5" customHeight="1" x14ac:dyDescent="0.2">
      <c r="A290" s="66" t="s">
        <v>0</v>
      </c>
      <c r="B290" s="66"/>
      <c r="C290" s="66"/>
      <c r="D290" s="66"/>
      <c r="E290" s="66"/>
      <c r="F290" s="10">
        <v>2012</v>
      </c>
      <c r="G290" s="10">
        <v>2012</v>
      </c>
      <c r="H290" s="10">
        <v>2013</v>
      </c>
      <c r="I290" s="7"/>
      <c r="J290" s="7"/>
      <c r="K290" s="7"/>
      <c r="L290" s="7"/>
      <c r="M290" s="7"/>
    </row>
    <row r="291" spans="1:13" ht="12.75" customHeight="1" x14ac:dyDescent="0.2">
      <c r="A291" s="8"/>
      <c r="B291" s="8"/>
      <c r="C291" s="7" t="s">
        <v>24</v>
      </c>
      <c r="D291" s="7"/>
      <c r="F291" s="39"/>
      <c r="G291" s="47"/>
      <c r="I291" s="4"/>
      <c r="J291" s="4"/>
      <c r="K291" s="4"/>
      <c r="L291" s="4"/>
      <c r="M291" s="4"/>
    </row>
    <row r="292" spans="1:13" ht="12.75" customHeight="1" x14ac:dyDescent="0.2">
      <c r="A292" s="8"/>
      <c r="B292" s="8"/>
      <c r="C292" s="8"/>
      <c r="D292" s="7" t="s">
        <v>7</v>
      </c>
      <c r="F292" s="39"/>
      <c r="G292" s="47"/>
      <c r="I292" s="4"/>
      <c r="J292" s="4"/>
      <c r="K292" s="4"/>
      <c r="L292" s="4"/>
      <c r="M292" s="4"/>
    </row>
    <row r="293" spans="1:13" ht="12.75" customHeight="1" x14ac:dyDescent="0.2">
      <c r="A293" s="8"/>
      <c r="B293" s="8"/>
      <c r="C293" s="8"/>
      <c r="D293" s="8"/>
      <c r="E293" s="7" t="s">
        <v>46</v>
      </c>
      <c r="F293" s="38">
        <v>3.04492064</v>
      </c>
      <c r="G293" s="47">
        <f t="shared" si="13"/>
        <v>3044920.64</v>
      </c>
      <c r="H293" s="47">
        <v>0</v>
      </c>
      <c r="I293" s="4"/>
      <c r="J293" s="4"/>
      <c r="K293" s="4"/>
      <c r="L293" s="4"/>
      <c r="M293" s="4"/>
    </row>
    <row r="294" spans="1:13" ht="12.75" customHeight="1" x14ac:dyDescent="0.2">
      <c r="A294" s="8"/>
      <c r="B294" s="8"/>
      <c r="C294" s="8"/>
      <c r="D294" s="8"/>
      <c r="E294" s="7" t="s">
        <v>8</v>
      </c>
      <c r="F294" s="39">
        <v>0</v>
      </c>
      <c r="G294" s="47">
        <f t="shared" si="13"/>
        <v>0</v>
      </c>
      <c r="H294" s="47">
        <v>0</v>
      </c>
      <c r="I294" s="4"/>
      <c r="J294" s="4"/>
      <c r="K294" s="4"/>
      <c r="L294" s="4"/>
      <c r="M294" s="4"/>
    </row>
    <row r="295" spans="1:13" ht="12.75" customHeight="1" x14ac:dyDescent="0.2">
      <c r="A295" s="8"/>
      <c r="B295" s="8"/>
      <c r="C295" s="8"/>
      <c r="D295" s="7" t="s">
        <v>27</v>
      </c>
      <c r="E295" s="7"/>
      <c r="F295" s="39">
        <v>4.2542830800000004</v>
      </c>
      <c r="G295" s="47">
        <f t="shared" si="13"/>
        <v>4254283.08</v>
      </c>
      <c r="H295" s="52">
        <v>9453570.9000000004</v>
      </c>
      <c r="I295" s="4"/>
      <c r="J295" s="4"/>
      <c r="K295" s="4"/>
      <c r="L295" s="4"/>
      <c r="M295" s="4"/>
    </row>
    <row r="296" spans="1:13" ht="12.75" customHeight="1" x14ac:dyDescent="0.2">
      <c r="A296" s="7"/>
      <c r="D296" s="7" t="s">
        <v>28</v>
      </c>
      <c r="F296" s="40">
        <v>5.6290629499999998</v>
      </c>
      <c r="G296" s="47">
        <f t="shared" si="13"/>
        <v>5629062.9500000002</v>
      </c>
      <c r="H296" s="52">
        <v>6898632.3099999996</v>
      </c>
      <c r="I296" s="7"/>
      <c r="J296" s="4"/>
      <c r="K296" s="7"/>
      <c r="L296" s="7"/>
      <c r="M296" s="7"/>
    </row>
    <row r="297" spans="1:13" ht="12.75" customHeight="1" x14ac:dyDescent="0.2">
      <c r="A297" s="7"/>
      <c r="C297" s="7"/>
      <c r="D297" s="7" t="s">
        <v>29</v>
      </c>
      <c r="F297" s="40">
        <v>2.5938219499999997</v>
      </c>
      <c r="G297" s="47">
        <f t="shared" si="13"/>
        <v>2593821.9499999997</v>
      </c>
      <c r="H297" s="52">
        <v>402748.1</v>
      </c>
      <c r="I297" s="7"/>
      <c r="J297" s="7"/>
      <c r="K297" s="7"/>
      <c r="L297" s="7"/>
      <c r="M297" s="7"/>
    </row>
    <row r="298" spans="1:13" ht="12.75" customHeight="1" x14ac:dyDescent="0.2">
      <c r="A298" s="7"/>
      <c r="C298" s="4" t="s">
        <v>23</v>
      </c>
      <c r="D298" s="4"/>
      <c r="E298" s="4"/>
      <c r="F298" s="41">
        <f>SUM(F293:F297)</f>
        <v>15.522088619999998</v>
      </c>
      <c r="G298" s="44">
        <f t="shared" si="13"/>
        <v>15522088.619999997</v>
      </c>
      <c r="H298" s="56">
        <f>SUM(H293:H297)</f>
        <v>16754951.310000001</v>
      </c>
      <c r="I298" s="7"/>
      <c r="J298" s="7"/>
      <c r="K298" s="7"/>
      <c r="L298" s="7"/>
      <c r="M298" s="7"/>
    </row>
    <row r="299" spans="1:13" ht="12.75" customHeight="1" x14ac:dyDescent="0.2">
      <c r="A299" s="7"/>
      <c r="B299" s="4" t="s">
        <v>9</v>
      </c>
      <c r="C299" s="7"/>
      <c r="D299" s="7"/>
      <c r="E299" s="7"/>
      <c r="F299" s="40"/>
      <c r="G299" s="47"/>
      <c r="H299" s="54"/>
      <c r="I299" s="7"/>
      <c r="J299" s="7"/>
      <c r="K299" s="7"/>
      <c r="L299" s="7"/>
      <c r="M299" s="7"/>
    </row>
    <row r="300" spans="1:13" ht="12.75" customHeight="1" x14ac:dyDescent="0.2">
      <c r="A300" s="7"/>
      <c r="B300" s="7"/>
      <c r="C300" s="7" t="s">
        <v>10</v>
      </c>
      <c r="D300" s="7"/>
      <c r="E300" s="7"/>
      <c r="F300" s="40">
        <v>533.86498500000005</v>
      </c>
      <c r="G300" s="47">
        <f t="shared" si="13"/>
        <v>533864985.00000006</v>
      </c>
      <c r="H300" s="62">
        <v>598688602</v>
      </c>
      <c r="I300" s="7"/>
      <c r="J300" s="57">
        <v>598688602</v>
      </c>
      <c r="K300" s="7"/>
      <c r="L300" s="7"/>
      <c r="M300" s="7"/>
    </row>
    <row r="301" spans="1:13" ht="12.75" customHeight="1" x14ac:dyDescent="0.2">
      <c r="A301" s="7"/>
      <c r="B301" s="7"/>
      <c r="C301" s="7" t="s">
        <v>22</v>
      </c>
      <c r="D301" s="7"/>
      <c r="E301" s="7"/>
      <c r="F301" s="40"/>
      <c r="G301" s="47"/>
      <c r="H301" s="54"/>
      <c r="I301" s="7"/>
      <c r="J301" s="7"/>
      <c r="K301" s="7"/>
      <c r="L301" s="7"/>
      <c r="M301" s="7"/>
    </row>
    <row r="302" spans="1:13" ht="12.75" customHeight="1" x14ac:dyDescent="0.2">
      <c r="A302" s="7"/>
      <c r="B302" s="7"/>
      <c r="C302" s="7"/>
      <c r="D302" s="7" t="s">
        <v>11</v>
      </c>
      <c r="E302" s="7"/>
      <c r="F302" s="40">
        <v>0</v>
      </c>
      <c r="G302" s="47">
        <f t="shared" si="13"/>
        <v>0</v>
      </c>
      <c r="H302" s="47">
        <v>0</v>
      </c>
      <c r="I302" s="7"/>
      <c r="J302" s="7"/>
      <c r="K302" s="7"/>
      <c r="L302" s="7"/>
      <c r="M302" s="7"/>
    </row>
    <row r="303" spans="1:13" ht="12.75" customHeight="1" x14ac:dyDescent="0.2">
      <c r="A303" s="7"/>
      <c r="B303" s="7"/>
      <c r="C303" s="7"/>
      <c r="D303" s="7" t="s">
        <v>12</v>
      </c>
      <c r="F303" s="42">
        <v>0</v>
      </c>
      <c r="G303" s="47">
        <f t="shared" si="13"/>
        <v>0</v>
      </c>
      <c r="H303" s="47">
        <v>0</v>
      </c>
      <c r="I303" s="7"/>
      <c r="J303" s="7"/>
      <c r="K303" s="7"/>
      <c r="L303" s="7"/>
      <c r="M303" s="7"/>
    </row>
    <row r="304" spans="1:13" ht="12.75" customHeight="1" x14ac:dyDescent="0.2">
      <c r="A304" s="7"/>
      <c r="B304" s="7"/>
      <c r="C304" s="7"/>
      <c r="D304" s="7" t="s">
        <v>13</v>
      </c>
      <c r="F304" s="42">
        <v>0</v>
      </c>
      <c r="G304" s="47">
        <f t="shared" si="13"/>
        <v>0</v>
      </c>
      <c r="H304" s="47">
        <v>0</v>
      </c>
      <c r="I304" s="7"/>
      <c r="J304" s="7"/>
      <c r="K304" s="7"/>
      <c r="L304" s="7"/>
      <c r="M304" s="7"/>
    </row>
    <row r="305" spans="1:13" ht="12.75" customHeight="1" x14ac:dyDescent="0.2">
      <c r="A305" s="7"/>
      <c r="B305" s="7"/>
      <c r="C305" s="7"/>
      <c r="D305" s="7" t="s">
        <v>30</v>
      </c>
      <c r="F305" s="42">
        <v>0</v>
      </c>
      <c r="G305" s="47">
        <f t="shared" si="13"/>
        <v>0</v>
      </c>
      <c r="H305" s="47">
        <v>0</v>
      </c>
      <c r="I305" s="7"/>
      <c r="J305" s="7"/>
      <c r="K305" s="7"/>
      <c r="L305" s="7"/>
      <c r="M305" s="7"/>
    </row>
    <row r="306" spans="1:13" ht="12.75" customHeight="1" x14ac:dyDescent="0.2">
      <c r="A306" s="7"/>
      <c r="B306" s="7"/>
      <c r="C306" s="7"/>
      <c r="D306" s="7" t="s">
        <v>31</v>
      </c>
      <c r="F306" s="42">
        <v>0</v>
      </c>
      <c r="G306" s="47">
        <f t="shared" si="13"/>
        <v>0</v>
      </c>
      <c r="H306" s="47">
        <v>0</v>
      </c>
      <c r="I306" s="7"/>
      <c r="J306" s="7"/>
      <c r="K306" s="7"/>
      <c r="L306" s="7"/>
      <c r="M306" s="7"/>
    </row>
    <row r="307" spans="1:13" ht="12.75" customHeight="1" x14ac:dyDescent="0.2">
      <c r="A307" s="7"/>
      <c r="B307" s="7"/>
      <c r="C307" s="7" t="s">
        <v>25</v>
      </c>
      <c r="D307" s="7"/>
      <c r="F307" s="42"/>
      <c r="G307" s="47"/>
      <c r="H307" s="54"/>
      <c r="I307" s="7"/>
      <c r="J307" s="7"/>
      <c r="K307" s="7"/>
      <c r="L307" s="7"/>
      <c r="M307" s="7"/>
    </row>
    <row r="308" spans="1:13" ht="12.75" customHeight="1" x14ac:dyDescent="0.2">
      <c r="A308" s="7"/>
      <c r="B308" s="7"/>
      <c r="C308" s="7"/>
      <c r="D308" s="7" t="s">
        <v>14</v>
      </c>
      <c r="F308" s="42">
        <v>13.043316669999999</v>
      </c>
      <c r="G308" s="47">
        <f t="shared" si="13"/>
        <v>13043316.67</v>
      </c>
      <c r="H308" s="47">
        <v>0</v>
      </c>
      <c r="I308" s="7"/>
      <c r="J308" s="7"/>
      <c r="K308" s="7"/>
      <c r="L308" s="7"/>
      <c r="M308" s="7"/>
    </row>
    <row r="309" spans="1:13" ht="12.75" customHeight="1" x14ac:dyDescent="0.2">
      <c r="A309" s="7"/>
      <c r="B309" s="7"/>
      <c r="C309" s="7"/>
      <c r="D309" s="7" t="s">
        <v>15</v>
      </c>
      <c r="E309" s="7"/>
      <c r="F309" s="40">
        <v>0</v>
      </c>
      <c r="G309" s="47">
        <f t="shared" si="13"/>
        <v>0</v>
      </c>
      <c r="H309" s="47">
        <v>0</v>
      </c>
      <c r="I309" s="7"/>
      <c r="J309" s="7"/>
      <c r="K309" s="7"/>
      <c r="L309" s="7"/>
      <c r="M309" s="7"/>
    </row>
    <row r="310" spans="1:13" ht="12.75" customHeight="1" x14ac:dyDescent="0.2">
      <c r="A310" s="7"/>
      <c r="B310" s="7"/>
      <c r="C310" s="7" t="s">
        <v>32</v>
      </c>
      <c r="D310" s="7"/>
      <c r="E310" s="7"/>
      <c r="F310" s="40"/>
      <c r="G310" s="47"/>
      <c r="I310" s="7"/>
      <c r="J310" s="7"/>
      <c r="K310" s="7"/>
      <c r="L310" s="7"/>
      <c r="M310" s="7"/>
    </row>
    <row r="311" spans="1:13" ht="12.75" customHeight="1" x14ac:dyDescent="0.2">
      <c r="A311" s="7"/>
      <c r="B311" s="7"/>
      <c r="C311" s="7"/>
      <c r="D311" s="7" t="s">
        <v>47</v>
      </c>
      <c r="E311" s="7"/>
      <c r="F311" s="40">
        <v>0</v>
      </c>
      <c r="G311" s="47">
        <f t="shared" si="13"/>
        <v>0</v>
      </c>
      <c r="H311" s="47">
        <v>0</v>
      </c>
      <c r="I311" s="7"/>
      <c r="J311" s="7"/>
      <c r="K311" s="7"/>
      <c r="L311" s="7"/>
      <c r="M311" s="7"/>
    </row>
    <row r="312" spans="1:13" ht="12.75" customHeight="1" x14ac:dyDescent="0.2">
      <c r="A312" s="7"/>
      <c r="B312" s="7"/>
      <c r="C312" s="7"/>
      <c r="D312" s="7" t="s">
        <v>33</v>
      </c>
      <c r="E312" s="7"/>
      <c r="F312" s="40">
        <v>0</v>
      </c>
      <c r="G312" s="47">
        <f t="shared" si="13"/>
        <v>0</v>
      </c>
      <c r="H312" s="47">
        <v>0</v>
      </c>
      <c r="I312" s="7"/>
      <c r="J312" s="7"/>
      <c r="K312" s="7"/>
      <c r="L312" s="7"/>
      <c r="M312" s="7"/>
    </row>
    <row r="313" spans="1:13" ht="12.75" customHeight="1" x14ac:dyDescent="0.2">
      <c r="A313" s="7"/>
      <c r="B313" s="7"/>
      <c r="C313" s="7" t="s">
        <v>51</v>
      </c>
      <c r="D313" s="7"/>
      <c r="E313" s="7"/>
      <c r="F313" s="40"/>
      <c r="G313" s="47"/>
      <c r="I313" s="7"/>
      <c r="J313" s="7"/>
      <c r="K313" s="7"/>
      <c r="L313" s="7"/>
      <c r="M313" s="7"/>
    </row>
    <row r="314" spans="1:13" ht="12.75" customHeight="1" x14ac:dyDescent="0.2">
      <c r="A314" s="7"/>
      <c r="B314" s="7"/>
      <c r="C314" s="7"/>
      <c r="D314" s="7" t="s">
        <v>17</v>
      </c>
      <c r="E314" s="7"/>
      <c r="F314" s="40">
        <v>0</v>
      </c>
      <c r="G314" s="47">
        <f t="shared" si="13"/>
        <v>0</v>
      </c>
      <c r="H314" s="47">
        <v>0</v>
      </c>
      <c r="I314" s="7"/>
      <c r="J314" s="7"/>
      <c r="K314" s="7"/>
      <c r="L314" s="7"/>
      <c r="M314" s="7"/>
    </row>
    <row r="315" spans="1:13" ht="12.75" customHeight="1" x14ac:dyDescent="0.2">
      <c r="A315" s="7"/>
      <c r="B315" s="7"/>
      <c r="C315" s="7"/>
      <c r="D315" s="7" t="s">
        <v>18</v>
      </c>
      <c r="E315" s="7"/>
      <c r="F315" s="40">
        <v>0.644957</v>
      </c>
      <c r="G315" s="47">
        <f t="shared" si="13"/>
        <v>644957</v>
      </c>
      <c r="H315" s="47">
        <v>0</v>
      </c>
      <c r="I315" s="7"/>
      <c r="J315" s="7"/>
      <c r="K315" s="7"/>
      <c r="L315" s="7"/>
      <c r="M315" s="7"/>
    </row>
    <row r="316" spans="1:13" ht="12.75" customHeight="1" x14ac:dyDescent="0.2">
      <c r="A316" s="7"/>
      <c r="B316" s="7"/>
      <c r="C316" s="7" t="s">
        <v>19</v>
      </c>
      <c r="D316" s="7"/>
      <c r="E316" s="7"/>
      <c r="F316" s="40"/>
      <c r="G316" s="47"/>
      <c r="I316" s="7"/>
      <c r="J316" s="7"/>
      <c r="K316" s="7"/>
      <c r="L316" s="7"/>
      <c r="M316" s="7"/>
    </row>
    <row r="317" spans="1:13" ht="12.75" customHeight="1" x14ac:dyDescent="0.2">
      <c r="A317" s="4"/>
      <c r="B317" s="7"/>
      <c r="C317" s="7"/>
      <c r="D317" s="7" t="s">
        <v>48</v>
      </c>
      <c r="E317" s="7"/>
      <c r="F317" s="40">
        <v>0</v>
      </c>
      <c r="G317" s="47">
        <f t="shared" si="13"/>
        <v>0</v>
      </c>
      <c r="H317" s="47">
        <v>0</v>
      </c>
      <c r="I317" s="7"/>
      <c r="J317" s="7"/>
      <c r="K317" s="7"/>
      <c r="L317" s="7"/>
      <c r="M317" s="7"/>
    </row>
    <row r="318" spans="1:13" ht="12.75" customHeight="1" x14ac:dyDescent="0.2">
      <c r="A318" s="4"/>
      <c r="B318" s="7"/>
      <c r="C318" s="7"/>
      <c r="D318" s="7" t="s">
        <v>34</v>
      </c>
      <c r="E318" s="7"/>
      <c r="F318" s="40">
        <v>0</v>
      </c>
      <c r="G318" s="47">
        <f t="shared" si="13"/>
        <v>0</v>
      </c>
      <c r="H318" s="47">
        <v>0</v>
      </c>
      <c r="I318" s="7"/>
      <c r="J318" s="7"/>
      <c r="K318" s="7"/>
      <c r="L318" s="7"/>
      <c r="M318" s="7"/>
    </row>
    <row r="319" spans="1:13" ht="12.75" customHeight="1" x14ac:dyDescent="0.2">
      <c r="A319" s="4"/>
      <c r="B319" s="7"/>
      <c r="C319" s="7"/>
      <c r="D319" s="7" t="s">
        <v>35</v>
      </c>
      <c r="E319" s="7"/>
      <c r="F319" s="40">
        <v>0</v>
      </c>
      <c r="G319" s="47">
        <f t="shared" si="13"/>
        <v>0</v>
      </c>
      <c r="H319" s="47">
        <v>0</v>
      </c>
      <c r="I319" s="7"/>
      <c r="J319" s="7"/>
      <c r="K319" s="7"/>
      <c r="L319" s="7"/>
      <c r="M319" s="7"/>
    </row>
    <row r="320" spans="1:13" ht="12.75" customHeight="1" x14ac:dyDescent="0.2">
      <c r="A320" s="4"/>
      <c r="B320" s="7" t="s">
        <v>20</v>
      </c>
      <c r="C320" s="4"/>
      <c r="D320" s="4"/>
      <c r="E320" s="4"/>
      <c r="F320" s="38">
        <v>67.43576487</v>
      </c>
      <c r="G320" s="47">
        <f t="shared" si="13"/>
        <v>67435764.870000005</v>
      </c>
      <c r="H320" s="47">
        <v>0</v>
      </c>
      <c r="I320" s="7"/>
      <c r="J320" s="7"/>
      <c r="K320" s="7"/>
      <c r="L320" s="7"/>
      <c r="M320" s="7"/>
    </row>
    <row r="321" spans="1:13" ht="12.75" customHeight="1" x14ac:dyDescent="0.2">
      <c r="A321" s="4"/>
      <c r="B321" s="4" t="s">
        <v>21</v>
      </c>
      <c r="C321" s="4"/>
      <c r="D321" s="4"/>
      <c r="E321" s="4"/>
      <c r="F321" s="41">
        <f>SUM(F284,F298,F300:F320)</f>
        <v>637.77395041999989</v>
      </c>
      <c r="G321" s="44">
        <f t="shared" si="13"/>
        <v>637773950.41999984</v>
      </c>
      <c r="H321" s="56">
        <f>H300+H298+H284</f>
        <v>626243685.1099999</v>
      </c>
      <c r="I321" s="7"/>
      <c r="J321" s="7"/>
      <c r="K321" s="7"/>
      <c r="L321" s="7"/>
      <c r="M321" s="7"/>
    </row>
    <row r="322" spans="1:13" ht="12.75" customHeight="1" x14ac:dyDescent="0.2">
      <c r="F322" s="40"/>
      <c r="G322" s="47"/>
      <c r="I322" s="7"/>
      <c r="J322" s="7"/>
      <c r="K322" s="7"/>
      <c r="L322" s="7"/>
      <c r="M322" s="7"/>
    </row>
    <row r="323" spans="1:13" ht="12.75" customHeight="1" x14ac:dyDescent="0.2">
      <c r="A323" s="28" t="s">
        <v>38</v>
      </c>
      <c r="F323" s="40"/>
      <c r="G323" s="47"/>
      <c r="I323" s="4"/>
      <c r="J323" s="7"/>
      <c r="K323" s="4"/>
      <c r="L323" s="4"/>
      <c r="M323" s="4"/>
    </row>
    <row r="324" spans="1:13" ht="12.75" customHeight="1" x14ac:dyDescent="0.2">
      <c r="F324" s="40"/>
      <c r="G324" s="47"/>
      <c r="I324" s="4"/>
      <c r="J324" s="4"/>
      <c r="K324" s="4"/>
      <c r="L324" s="4"/>
      <c r="M324" s="4"/>
    </row>
    <row r="325" spans="1:13" ht="12.75" customHeight="1" x14ac:dyDescent="0.2">
      <c r="A325" s="6" t="s">
        <v>56</v>
      </c>
      <c r="B325" s="4"/>
      <c r="C325" s="4"/>
      <c r="D325" s="4"/>
      <c r="E325" s="4"/>
      <c r="F325" s="40"/>
      <c r="G325" s="47"/>
    </row>
    <row r="326" spans="1:13" ht="12.75" customHeight="1" x14ac:dyDescent="0.2">
      <c r="A326" s="4"/>
      <c r="B326" s="4" t="s">
        <v>2</v>
      </c>
      <c r="C326" s="4"/>
      <c r="D326" s="4"/>
      <c r="E326" s="4"/>
      <c r="F326" s="40"/>
      <c r="G326" s="47"/>
    </row>
    <row r="327" spans="1:13" ht="12.75" customHeight="1" x14ac:dyDescent="0.2">
      <c r="A327" s="7"/>
      <c r="B327" s="7"/>
      <c r="C327" s="7" t="s">
        <v>3</v>
      </c>
      <c r="D327" s="7"/>
      <c r="E327" s="7"/>
      <c r="F327" s="40"/>
      <c r="G327" s="47"/>
    </row>
    <row r="328" spans="1:13" ht="12.75" customHeight="1" x14ac:dyDescent="0.2">
      <c r="A328" s="7"/>
      <c r="B328" s="7"/>
      <c r="C328" s="7"/>
      <c r="D328" s="7" t="s">
        <v>4</v>
      </c>
      <c r="E328" s="7"/>
      <c r="F328" s="38">
        <v>26.365201330000001</v>
      </c>
      <c r="G328" s="47">
        <f t="shared" si="13"/>
        <v>26365201.330000002</v>
      </c>
      <c r="H328" s="52">
        <v>72595133.810000002</v>
      </c>
    </row>
    <row r="329" spans="1:13" ht="12.75" customHeight="1" x14ac:dyDescent="0.2">
      <c r="A329" s="7"/>
      <c r="B329" s="7"/>
      <c r="C329" s="7"/>
      <c r="D329" s="7" t="s">
        <v>26</v>
      </c>
      <c r="E329" s="7"/>
      <c r="F329" s="38">
        <v>4.2330185199999999</v>
      </c>
      <c r="G329" s="47">
        <f t="shared" si="13"/>
        <v>4233018.5199999996</v>
      </c>
      <c r="H329" s="52">
        <v>3529427.57</v>
      </c>
    </row>
    <row r="330" spans="1:13" ht="12.75" customHeight="1" x14ac:dyDescent="0.2">
      <c r="A330" s="7"/>
      <c r="B330" s="7"/>
      <c r="C330" s="7"/>
      <c r="D330" s="7" t="s">
        <v>5</v>
      </c>
      <c r="E330" s="7"/>
      <c r="F330" s="38">
        <v>5.2460460500000003</v>
      </c>
      <c r="G330" s="47">
        <f t="shared" si="13"/>
        <v>5246046.0500000007</v>
      </c>
      <c r="H330" s="52">
        <v>6498972.0099999998</v>
      </c>
    </row>
    <row r="331" spans="1:13" ht="12.75" customHeight="1" x14ac:dyDescent="0.2">
      <c r="A331" s="4"/>
      <c r="B331" s="4"/>
      <c r="C331" s="4" t="s">
        <v>6</v>
      </c>
      <c r="D331" s="4"/>
      <c r="E331" s="4"/>
      <c r="F331" s="41">
        <f>SUM(F328:F330)</f>
        <v>35.844265899999996</v>
      </c>
      <c r="G331" s="44">
        <f t="shared" si="13"/>
        <v>35844265.899999999</v>
      </c>
      <c r="H331" s="56">
        <f>SUM(H328:H330)</f>
        <v>82623533.390000001</v>
      </c>
    </row>
    <row r="332" spans="1:13" ht="12.75" customHeight="1" x14ac:dyDescent="0.2">
      <c r="A332" s="7"/>
      <c r="B332" s="7"/>
      <c r="C332" s="7" t="s">
        <v>24</v>
      </c>
      <c r="D332" s="7"/>
      <c r="E332" s="7"/>
      <c r="F332" s="40"/>
      <c r="G332" s="47"/>
    </row>
    <row r="333" spans="1:13" ht="12.75" customHeight="1" x14ac:dyDescent="0.2">
      <c r="A333" s="7"/>
      <c r="B333" s="7"/>
      <c r="C333" s="7"/>
      <c r="D333" s="7" t="s">
        <v>7</v>
      </c>
      <c r="E333" s="7"/>
      <c r="F333" s="40"/>
      <c r="G333" s="47"/>
    </row>
    <row r="334" spans="1:13" ht="12.75" customHeight="1" x14ac:dyDescent="0.2">
      <c r="A334" s="7"/>
      <c r="B334" s="7"/>
      <c r="C334" s="7"/>
      <c r="D334" s="7"/>
      <c r="E334" s="7" t="s">
        <v>46</v>
      </c>
      <c r="F334" s="40">
        <v>2.298603</v>
      </c>
      <c r="G334" s="47">
        <f t="shared" si="13"/>
        <v>2298603</v>
      </c>
      <c r="H334" s="47">
        <v>0</v>
      </c>
    </row>
    <row r="335" spans="1:13" ht="12.75" customHeight="1" x14ac:dyDescent="0.2">
      <c r="A335" s="7"/>
      <c r="B335" s="7"/>
      <c r="C335" s="7"/>
      <c r="D335" s="7"/>
      <c r="E335" s="7" t="s">
        <v>8</v>
      </c>
      <c r="F335" s="40">
        <v>0</v>
      </c>
      <c r="G335" s="47">
        <f t="shared" si="13"/>
        <v>0</v>
      </c>
      <c r="H335" s="47">
        <v>0</v>
      </c>
    </row>
    <row r="336" spans="1:13" ht="12.75" customHeight="1" x14ac:dyDescent="0.2">
      <c r="A336" s="7"/>
      <c r="B336" s="7"/>
      <c r="C336" s="7"/>
      <c r="D336" s="7" t="s">
        <v>27</v>
      </c>
      <c r="E336" s="7"/>
      <c r="F336" s="40">
        <v>28.45513115</v>
      </c>
      <c r="G336" s="47">
        <f t="shared" si="13"/>
        <v>28455131.149999999</v>
      </c>
      <c r="H336" s="52">
        <v>32734934.420000002</v>
      </c>
    </row>
    <row r="337" spans="1:9" ht="12.75" customHeight="1" x14ac:dyDescent="0.2">
      <c r="A337" s="7"/>
      <c r="B337" s="7"/>
      <c r="C337" s="7"/>
      <c r="D337" s="7" t="s">
        <v>28</v>
      </c>
      <c r="E337" s="7"/>
      <c r="F337" s="40">
        <v>121.98119493999999</v>
      </c>
      <c r="G337" s="47">
        <f t="shared" si="13"/>
        <v>121981194.94</v>
      </c>
      <c r="H337" s="52">
        <v>118715503.73</v>
      </c>
    </row>
    <row r="338" spans="1:9" ht="12.75" customHeight="1" x14ac:dyDescent="0.2">
      <c r="A338" s="7"/>
      <c r="B338" s="7"/>
      <c r="C338" s="7"/>
      <c r="D338" s="7" t="s">
        <v>29</v>
      </c>
      <c r="E338" s="7"/>
      <c r="F338" s="40">
        <v>13.24673997</v>
      </c>
      <c r="G338" s="47">
        <f t="shared" si="13"/>
        <v>13246739.970000001</v>
      </c>
      <c r="H338" s="52">
        <v>10787222.710000001</v>
      </c>
    </row>
    <row r="339" spans="1:9" ht="12.75" customHeight="1" x14ac:dyDescent="0.2">
      <c r="A339" s="4"/>
      <c r="B339" s="4"/>
      <c r="C339" s="4" t="s">
        <v>23</v>
      </c>
      <c r="D339" s="4"/>
      <c r="E339" s="4"/>
      <c r="F339" s="41">
        <f>SUM(F334:F338)</f>
        <v>165.98166905999997</v>
      </c>
      <c r="G339" s="44">
        <f t="shared" si="13"/>
        <v>165981669.05999997</v>
      </c>
      <c r="H339" s="56">
        <f>H334+H337+H338+H336</f>
        <v>162237660.86000001</v>
      </c>
    </row>
    <row r="340" spans="1:9" ht="12.75" customHeight="1" x14ac:dyDescent="0.2">
      <c r="A340" s="7"/>
      <c r="B340" s="4" t="s">
        <v>9</v>
      </c>
      <c r="C340" s="7"/>
      <c r="D340" s="7"/>
      <c r="E340" s="7"/>
      <c r="F340" s="40"/>
      <c r="G340" s="47"/>
    </row>
    <row r="341" spans="1:9" ht="12.75" customHeight="1" x14ac:dyDescent="0.2">
      <c r="A341" s="12"/>
      <c r="B341" s="12"/>
      <c r="C341" s="12" t="s">
        <v>10</v>
      </c>
      <c r="D341" s="12"/>
      <c r="E341" s="12"/>
      <c r="F341" s="43">
        <v>522.546739</v>
      </c>
      <c r="G341" s="49">
        <f t="shared" si="13"/>
        <v>522546739</v>
      </c>
      <c r="H341" s="65">
        <v>575461214</v>
      </c>
      <c r="I341" s="57">
        <v>575461214</v>
      </c>
    </row>
    <row r="342" spans="1:9" ht="12.75" customHeight="1" x14ac:dyDescent="0.2">
      <c r="A342" s="22" t="s">
        <v>50</v>
      </c>
      <c r="B342" s="20"/>
      <c r="C342" s="20"/>
      <c r="D342" s="20"/>
      <c r="E342" s="20"/>
      <c r="F342" s="1"/>
    </row>
    <row r="343" spans="1:9" ht="12.75" customHeight="1" x14ac:dyDescent="0.2">
      <c r="A343" s="24" t="s">
        <v>44</v>
      </c>
      <c r="B343" s="20"/>
      <c r="C343" s="20"/>
      <c r="D343" s="20"/>
      <c r="E343" s="20"/>
      <c r="F343" s="1"/>
    </row>
    <row r="344" spans="1:9" ht="12.75" customHeight="1" x14ac:dyDescent="0.2">
      <c r="A344" s="25" t="s">
        <v>59</v>
      </c>
      <c r="B344" s="20"/>
      <c r="C344" s="20"/>
      <c r="D344" s="20"/>
      <c r="E344" s="20"/>
      <c r="F344" s="1"/>
    </row>
    <row r="345" spans="1:9" ht="12.75" customHeight="1" x14ac:dyDescent="0.2">
      <c r="A345" s="24" t="s">
        <v>52</v>
      </c>
      <c r="B345" s="20"/>
      <c r="C345" s="20"/>
      <c r="D345" s="20"/>
      <c r="E345" s="20"/>
      <c r="F345" s="1"/>
    </row>
    <row r="346" spans="1:9" ht="12.75" customHeight="1" x14ac:dyDescent="0.2">
      <c r="A346" s="20"/>
      <c r="B346" s="20"/>
      <c r="C346" s="20"/>
      <c r="D346" s="20"/>
      <c r="E346" s="2"/>
      <c r="F346" s="1"/>
      <c r="G346" s="47"/>
    </row>
    <row r="347" spans="1:9" ht="25.5" customHeight="1" x14ac:dyDescent="0.2">
      <c r="A347" s="66" t="s">
        <v>0</v>
      </c>
      <c r="B347" s="66"/>
      <c r="C347" s="66"/>
      <c r="D347" s="66"/>
      <c r="E347" s="66"/>
      <c r="F347" s="10">
        <v>2012</v>
      </c>
      <c r="G347" s="10">
        <v>2012</v>
      </c>
      <c r="H347" s="10">
        <v>2013</v>
      </c>
    </row>
    <row r="348" spans="1:9" ht="12.75" customHeight="1" x14ac:dyDescent="0.2">
      <c r="C348" s="7" t="s">
        <v>22</v>
      </c>
      <c r="D348" s="7"/>
      <c r="E348" s="7"/>
      <c r="F348" s="40"/>
      <c r="G348" s="47"/>
    </row>
    <row r="349" spans="1:9" ht="12.75" customHeight="1" x14ac:dyDescent="0.2">
      <c r="C349" s="7"/>
      <c r="D349" s="7" t="s">
        <v>11</v>
      </c>
      <c r="E349" s="7"/>
      <c r="F349" s="40">
        <v>0</v>
      </c>
      <c r="G349" s="47">
        <f t="shared" ref="G349:G398" si="14">F349*1000000</f>
        <v>0</v>
      </c>
      <c r="H349" s="47">
        <v>0</v>
      </c>
    </row>
    <row r="350" spans="1:9" ht="12.75" customHeight="1" x14ac:dyDescent="0.2">
      <c r="C350" s="7"/>
      <c r="D350" s="7" t="s">
        <v>12</v>
      </c>
      <c r="E350" s="7"/>
      <c r="F350" s="40">
        <v>0</v>
      </c>
      <c r="G350" s="47">
        <f t="shared" si="14"/>
        <v>0</v>
      </c>
      <c r="H350" s="47">
        <v>0</v>
      </c>
    </row>
    <row r="351" spans="1:9" ht="12.75" customHeight="1" x14ac:dyDescent="0.2">
      <c r="C351" s="7"/>
      <c r="D351" s="7" t="s">
        <v>13</v>
      </c>
      <c r="E351" s="7"/>
      <c r="F351" s="40">
        <v>41.139202600000004</v>
      </c>
      <c r="G351" s="47">
        <f t="shared" si="14"/>
        <v>41139202.600000001</v>
      </c>
      <c r="H351" s="47">
        <v>0</v>
      </c>
    </row>
    <row r="352" spans="1:9" ht="12.75" customHeight="1" x14ac:dyDescent="0.2">
      <c r="C352" s="7"/>
      <c r="D352" s="7" t="s">
        <v>30</v>
      </c>
      <c r="E352" s="7"/>
      <c r="F352" s="16">
        <v>0.10988583</v>
      </c>
      <c r="G352" s="47">
        <f t="shared" si="14"/>
        <v>109885.83</v>
      </c>
      <c r="H352" s="47">
        <v>0</v>
      </c>
    </row>
    <row r="353" spans="1:8" ht="12.75" customHeight="1" x14ac:dyDescent="0.2">
      <c r="C353" s="7"/>
      <c r="D353" s="7" t="s">
        <v>31</v>
      </c>
      <c r="E353" s="7"/>
      <c r="F353" s="16">
        <v>0</v>
      </c>
      <c r="G353" s="47">
        <f t="shared" si="14"/>
        <v>0</v>
      </c>
      <c r="H353" s="47">
        <v>0</v>
      </c>
    </row>
    <row r="354" spans="1:8" ht="12.75" customHeight="1" x14ac:dyDescent="0.2">
      <c r="A354" s="7"/>
      <c r="B354" s="7"/>
      <c r="C354" s="7" t="s">
        <v>25</v>
      </c>
      <c r="D354" s="7"/>
      <c r="E354" s="7"/>
      <c r="F354" s="16"/>
      <c r="G354" s="47"/>
    </row>
    <row r="355" spans="1:8" ht="12.75" customHeight="1" x14ac:dyDescent="0.2">
      <c r="A355" s="7"/>
      <c r="B355" s="7"/>
      <c r="C355" s="7"/>
      <c r="D355" s="7" t="s">
        <v>14</v>
      </c>
      <c r="E355" s="7"/>
      <c r="F355" s="16">
        <v>0</v>
      </c>
      <c r="G355" s="47">
        <f t="shared" si="14"/>
        <v>0</v>
      </c>
      <c r="H355" s="47">
        <v>0</v>
      </c>
    </row>
    <row r="356" spans="1:8" ht="12.75" customHeight="1" x14ac:dyDescent="0.2">
      <c r="A356" s="7"/>
      <c r="B356" s="7"/>
      <c r="C356" s="7"/>
      <c r="D356" s="7" t="s">
        <v>15</v>
      </c>
      <c r="E356" s="7"/>
      <c r="F356" s="16">
        <v>0</v>
      </c>
      <c r="G356" s="47">
        <f t="shared" si="14"/>
        <v>0</v>
      </c>
      <c r="H356" s="47">
        <v>0</v>
      </c>
    </row>
    <row r="357" spans="1:8" ht="12.75" customHeight="1" x14ac:dyDescent="0.2">
      <c r="A357" s="7"/>
      <c r="B357" s="7"/>
      <c r="C357" s="7" t="s">
        <v>32</v>
      </c>
      <c r="D357" s="7"/>
      <c r="E357" s="7"/>
      <c r="F357" s="16"/>
      <c r="G357" s="47"/>
    </row>
    <row r="358" spans="1:8" ht="12.75" customHeight="1" x14ac:dyDescent="0.2">
      <c r="A358" s="7"/>
      <c r="B358" s="7"/>
      <c r="C358" s="7"/>
      <c r="D358" s="7" t="s">
        <v>47</v>
      </c>
      <c r="E358" s="7"/>
      <c r="F358" s="16">
        <v>0</v>
      </c>
      <c r="G358" s="47">
        <f t="shared" si="14"/>
        <v>0</v>
      </c>
      <c r="H358" s="47">
        <v>0</v>
      </c>
    </row>
    <row r="359" spans="1:8" ht="12.75" customHeight="1" x14ac:dyDescent="0.2">
      <c r="A359" s="7"/>
      <c r="B359" s="7"/>
      <c r="C359" s="7"/>
      <c r="D359" s="7" t="s">
        <v>33</v>
      </c>
      <c r="E359" s="7"/>
      <c r="F359" s="16">
        <v>0</v>
      </c>
      <c r="G359" s="47">
        <f t="shared" si="14"/>
        <v>0</v>
      </c>
      <c r="H359" s="47">
        <v>0</v>
      </c>
    </row>
    <row r="360" spans="1:8" ht="12.75" customHeight="1" x14ac:dyDescent="0.2">
      <c r="A360" s="7"/>
      <c r="B360" s="7"/>
      <c r="C360" s="7" t="s">
        <v>51</v>
      </c>
      <c r="D360" s="7"/>
      <c r="E360" s="7"/>
      <c r="F360" s="16"/>
      <c r="G360" s="47"/>
    </row>
    <row r="361" spans="1:8" ht="12.75" customHeight="1" x14ac:dyDescent="0.2">
      <c r="A361" s="7"/>
      <c r="B361" s="7"/>
      <c r="C361" s="7"/>
      <c r="D361" s="7" t="s">
        <v>17</v>
      </c>
      <c r="E361" s="7"/>
      <c r="F361" s="16">
        <v>0</v>
      </c>
      <c r="G361" s="47">
        <f t="shared" si="14"/>
        <v>0</v>
      </c>
      <c r="H361" s="47">
        <v>0</v>
      </c>
    </row>
    <row r="362" spans="1:8" ht="12.75" customHeight="1" x14ac:dyDescent="0.2">
      <c r="A362" s="7"/>
      <c r="B362" s="7"/>
      <c r="C362" s="7"/>
      <c r="D362" s="7" t="s">
        <v>18</v>
      </c>
      <c r="E362" s="7"/>
      <c r="F362" s="16">
        <v>0</v>
      </c>
      <c r="G362" s="47">
        <f t="shared" si="14"/>
        <v>0</v>
      </c>
      <c r="H362" s="47">
        <v>0</v>
      </c>
    </row>
    <row r="363" spans="1:8" ht="12.75" customHeight="1" x14ac:dyDescent="0.2">
      <c r="A363" s="7"/>
      <c r="B363" s="7"/>
      <c r="C363" s="7" t="s">
        <v>19</v>
      </c>
      <c r="D363" s="7"/>
      <c r="E363" s="7"/>
      <c r="F363" s="16"/>
      <c r="G363" s="47"/>
    </row>
    <row r="364" spans="1:8" ht="12.75" customHeight="1" x14ac:dyDescent="0.2">
      <c r="A364" s="4"/>
      <c r="B364" s="7"/>
      <c r="C364" s="7"/>
      <c r="D364" s="7" t="s">
        <v>48</v>
      </c>
      <c r="E364" s="7"/>
      <c r="F364" s="16">
        <v>0</v>
      </c>
      <c r="G364" s="47">
        <f t="shared" si="14"/>
        <v>0</v>
      </c>
      <c r="H364" s="47">
        <v>0</v>
      </c>
    </row>
    <row r="365" spans="1:8" ht="12.75" customHeight="1" x14ac:dyDescent="0.2">
      <c r="A365" s="4"/>
      <c r="B365" s="7"/>
      <c r="C365" s="7"/>
      <c r="D365" s="7" t="s">
        <v>34</v>
      </c>
      <c r="E365" s="7"/>
      <c r="F365" s="16">
        <v>0</v>
      </c>
      <c r="G365" s="47">
        <f t="shared" si="14"/>
        <v>0</v>
      </c>
      <c r="H365" s="47">
        <v>0</v>
      </c>
    </row>
    <row r="366" spans="1:8" ht="12.75" customHeight="1" x14ac:dyDescent="0.2">
      <c r="A366" s="4"/>
      <c r="B366" s="7"/>
      <c r="C366" s="7"/>
      <c r="D366" s="7" t="s">
        <v>35</v>
      </c>
      <c r="E366" s="7"/>
      <c r="F366" s="16">
        <v>0</v>
      </c>
      <c r="G366" s="47">
        <f t="shared" si="14"/>
        <v>0</v>
      </c>
      <c r="H366" s="47">
        <v>0</v>
      </c>
    </row>
    <row r="367" spans="1:8" ht="12.75" customHeight="1" x14ac:dyDescent="0.2">
      <c r="A367" s="4"/>
      <c r="B367" s="7" t="s">
        <v>20</v>
      </c>
      <c r="C367" s="4"/>
      <c r="D367" s="4"/>
      <c r="E367" s="4"/>
      <c r="F367" s="16">
        <v>0</v>
      </c>
      <c r="G367" s="47">
        <f t="shared" si="14"/>
        <v>0</v>
      </c>
      <c r="H367" s="47">
        <v>0</v>
      </c>
    </row>
    <row r="368" spans="1:8" ht="12.75" customHeight="1" x14ac:dyDescent="0.2">
      <c r="A368" s="4"/>
      <c r="B368" s="4" t="s">
        <v>21</v>
      </c>
      <c r="C368" s="4"/>
      <c r="D368" s="4"/>
      <c r="E368" s="4"/>
      <c r="F368" s="37">
        <f>SUM(F331,F339,F341,F348:F367)</f>
        <v>765.62176238999996</v>
      </c>
      <c r="G368" s="44">
        <f t="shared" si="14"/>
        <v>765621762.38999999</v>
      </c>
      <c r="H368" s="56">
        <f>H341+H339+H331</f>
        <v>820322408.25</v>
      </c>
    </row>
    <row r="369" spans="1:8" ht="12.75" customHeight="1" x14ac:dyDescent="0.2">
      <c r="B369" s="4"/>
      <c r="C369" s="4"/>
      <c r="D369" s="4"/>
      <c r="E369" s="4"/>
      <c r="F369" s="16"/>
      <c r="G369" s="47"/>
    </row>
    <row r="370" spans="1:8" ht="12.75" customHeight="1" x14ac:dyDescent="0.2">
      <c r="A370" s="6" t="s">
        <v>55</v>
      </c>
      <c r="B370" s="4"/>
      <c r="C370" s="4"/>
      <c r="D370" s="4"/>
      <c r="E370" s="4"/>
      <c r="F370" s="16"/>
      <c r="G370" s="47"/>
    </row>
    <row r="371" spans="1:8" ht="12.75" customHeight="1" x14ac:dyDescent="0.2">
      <c r="A371" s="4"/>
      <c r="B371" s="4" t="s">
        <v>2</v>
      </c>
      <c r="C371" s="4"/>
      <c r="D371" s="4"/>
      <c r="E371" s="4"/>
      <c r="F371" s="16"/>
      <c r="G371" s="47"/>
    </row>
    <row r="372" spans="1:8" ht="12.75" customHeight="1" x14ac:dyDescent="0.2">
      <c r="A372" s="7"/>
      <c r="B372" s="7"/>
      <c r="C372" s="7" t="s">
        <v>3</v>
      </c>
      <c r="D372" s="7"/>
      <c r="E372" s="7"/>
      <c r="F372" s="16"/>
      <c r="G372" s="47"/>
    </row>
    <row r="373" spans="1:8" ht="12.75" customHeight="1" x14ac:dyDescent="0.2">
      <c r="A373" s="7"/>
      <c r="B373" s="7"/>
      <c r="C373" s="7"/>
      <c r="D373" s="7" t="s">
        <v>4</v>
      </c>
      <c r="E373" s="7"/>
      <c r="F373" s="16">
        <v>29.56094714</v>
      </c>
      <c r="G373" s="47">
        <f t="shared" si="14"/>
        <v>29560947.140000001</v>
      </c>
      <c r="H373" s="52">
        <v>76866106.489999995</v>
      </c>
    </row>
    <row r="374" spans="1:8" ht="12.75" customHeight="1" x14ac:dyDescent="0.2">
      <c r="A374" s="7"/>
      <c r="B374" s="7"/>
      <c r="C374" s="7"/>
      <c r="D374" s="7" t="s">
        <v>26</v>
      </c>
      <c r="E374" s="7"/>
      <c r="F374" s="16">
        <v>61.865080060000004</v>
      </c>
      <c r="G374" s="47">
        <f t="shared" si="14"/>
        <v>61865080.060000002</v>
      </c>
      <c r="H374" s="52">
        <v>63538602.630000003</v>
      </c>
    </row>
    <row r="375" spans="1:8" ht="12.75" customHeight="1" x14ac:dyDescent="0.2">
      <c r="A375" s="7"/>
      <c r="B375" s="7"/>
      <c r="C375" s="7"/>
      <c r="D375" s="7" t="s">
        <v>5</v>
      </c>
      <c r="E375" s="7"/>
      <c r="F375" s="16">
        <v>13.39910194</v>
      </c>
      <c r="G375" s="47">
        <f t="shared" si="14"/>
        <v>13399101.939999999</v>
      </c>
      <c r="H375" s="52">
        <v>12767329.4</v>
      </c>
    </row>
    <row r="376" spans="1:8" ht="12.75" customHeight="1" x14ac:dyDescent="0.2">
      <c r="A376" s="4"/>
      <c r="B376" s="4"/>
      <c r="C376" s="4" t="s">
        <v>6</v>
      </c>
      <c r="D376" s="4"/>
      <c r="E376" s="4"/>
      <c r="F376" s="34">
        <f>SUM(F373:F375)</f>
        <v>104.82512914</v>
      </c>
      <c r="G376" s="44">
        <f t="shared" si="14"/>
        <v>104825129.14</v>
      </c>
      <c r="H376" s="56">
        <f>SUM(H373:H375)</f>
        <v>153172038.52000001</v>
      </c>
    </row>
    <row r="377" spans="1:8" ht="12.75" customHeight="1" x14ac:dyDescent="0.2">
      <c r="A377" s="7"/>
      <c r="B377" s="7"/>
      <c r="C377" s="7" t="s">
        <v>24</v>
      </c>
      <c r="D377" s="7"/>
      <c r="E377" s="7"/>
      <c r="F377" s="16"/>
      <c r="G377" s="47"/>
    </row>
    <row r="378" spans="1:8" ht="12.75" customHeight="1" x14ac:dyDescent="0.2">
      <c r="A378" s="7"/>
      <c r="B378" s="7"/>
      <c r="C378" s="7"/>
      <c r="D378" s="7" t="s">
        <v>7</v>
      </c>
      <c r="E378" s="7"/>
      <c r="F378" s="16"/>
      <c r="G378" s="47"/>
    </row>
    <row r="379" spans="1:8" ht="12.75" customHeight="1" x14ac:dyDescent="0.2">
      <c r="A379" s="7"/>
      <c r="B379" s="7"/>
      <c r="C379" s="7"/>
      <c r="D379" s="7"/>
      <c r="E379" s="7" t="s">
        <v>46</v>
      </c>
      <c r="F379" s="16">
        <v>27.192975059999998</v>
      </c>
      <c r="G379" s="47">
        <f t="shared" si="14"/>
        <v>27192975.059999999</v>
      </c>
      <c r="H379" s="47">
        <v>0</v>
      </c>
    </row>
    <row r="380" spans="1:8" ht="12.75" customHeight="1" x14ac:dyDescent="0.2">
      <c r="A380" s="7"/>
      <c r="B380" s="7"/>
      <c r="C380" s="7"/>
      <c r="D380" s="7"/>
      <c r="E380" s="7" t="s">
        <v>8</v>
      </c>
      <c r="F380" s="16">
        <v>0</v>
      </c>
      <c r="G380" s="47">
        <f t="shared" si="14"/>
        <v>0</v>
      </c>
      <c r="H380" s="47">
        <v>0</v>
      </c>
    </row>
    <row r="381" spans="1:8" ht="12.75" customHeight="1" x14ac:dyDescent="0.2">
      <c r="A381" s="7"/>
      <c r="B381" s="7"/>
      <c r="C381" s="7"/>
      <c r="D381" s="7" t="s">
        <v>27</v>
      </c>
      <c r="E381" s="7"/>
      <c r="F381" s="16">
        <v>30.458747239999997</v>
      </c>
      <c r="G381" s="47">
        <f t="shared" si="14"/>
        <v>30458747.239999998</v>
      </c>
      <c r="H381" s="52">
        <v>58382258.030000001</v>
      </c>
    </row>
    <row r="382" spans="1:8" ht="12.75" customHeight="1" x14ac:dyDescent="0.2">
      <c r="A382" s="7"/>
      <c r="B382" s="7"/>
      <c r="C382" s="7"/>
      <c r="D382" s="7" t="s">
        <v>28</v>
      </c>
      <c r="E382" s="7"/>
      <c r="F382" s="16">
        <v>34.34107427</v>
      </c>
      <c r="G382" s="47">
        <f t="shared" si="14"/>
        <v>34341074.270000003</v>
      </c>
      <c r="H382" s="52">
        <v>45168590.5</v>
      </c>
    </row>
    <row r="383" spans="1:8" ht="12.75" customHeight="1" x14ac:dyDescent="0.2">
      <c r="A383" s="7"/>
      <c r="B383" s="7"/>
      <c r="C383" s="7"/>
      <c r="D383" s="7" t="s">
        <v>29</v>
      </c>
      <c r="E383" s="7"/>
      <c r="F383" s="16">
        <v>13.51292449</v>
      </c>
      <c r="G383" s="47">
        <f t="shared" si="14"/>
        <v>13512924.49</v>
      </c>
      <c r="H383" s="52">
        <v>11754716.189999999</v>
      </c>
    </row>
    <row r="384" spans="1:8" ht="12.75" customHeight="1" x14ac:dyDescent="0.2">
      <c r="A384" s="4"/>
      <c r="B384" s="4"/>
      <c r="C384" s="4" t="s">
        <v>23</v>
      </c>
      <c r="D384" s="4"/>
      <c r="E384" s="4"/>
      <c r="F384" s="34">
        <f>SUM(F379:F383)</f>
        <v>105.50572106</v>
      </c>
      <c r="G384" s="44">
        <f t="shared" si="14"/>
        <v>105505721.06</v>
      </c>
      <c r="H384" s="56">
        <f>SUM(H379:H383)</f>
        <v>115305564.72</v>
      </c>
    </row>
    <row r="385" spans="1:9" ht="12.75" customHeight="1" x14ac:dyDescent="0.2">
      <c r="A385" s="7"/>
      <c r="B385" s="4" t="s">
        <v>9</v>
      </c>
      <c r="C385" s="7"/>
      <c r="D385" s="7"/>
      <c r="E385" s="7"/>
      <c r="F385" s="16"/>
      <c r="G385" s="47"/>
    </row>
    <row r="386" spans="1:9" ht="12.75" customHeight="1" x14ac:dyDescent="0.2">
      <c r="A386" s="7"/>
      <c r="B386" s="7"/>
      <c r="C386" s="7" t="s">
        <v>10</v>
      </c>
      <c r="D386" s="7"/>
      <c r="E386" s="7"/>
      <c r="F386" s="16">
        <v>744.5527256900001</v>
      </c>
      <c r="G386" s="47">
        <f t="shared" si="14"/>
        <v>744552725.69000006</v>
      </c>
      <c r="H386" s="62">
        <v>845487741</v>
      </c>
      <c r="I386" s="57">
        <v>845487741</v>
      </c>
    </row>
    <row r="387" spans="1:9" ht="12.75" customHeight="1" x14ac:dyDescent="0.2">
      <c r="A387" s="7"/>
      <c r="B387" s="7"/>
      <c r="C387" s="7" t="s">
        <v>22</v>
      </c>
      <c r="D387" s="7"/>
      <c r="E387" s="7"/>
      <c r="F387" s="16"/>
      <c r="G387" s="47"/>
    </row>
    <row r="388" spans="1:9" ht="12.75" customHeight="1" x14ac:dyDescent="0.2">
      <c r="A388" s="7"/>
      <c r="B388" s="7"/>
      <c r="C388" s="7"/>
      <c r="D388" s="7" t="s">
        <v>11</v>
      </c>
      <c r="E388" s="7"/>
      <c r="F388" s="16">
        <v>0</v>
      </c>
      <c r="G388" s="47">
        <f t="shared" si="14"/>
        <v>0</v>
      </c>
      <c r="H388" s="47">
        <v>0</v>
      </c>
    </row>
    <row r="389" spans="1:9" ht="12.75" customHeight="1" x14ac:dyDescent="0.2">
      <c r="A389" s="7"/>
      <c r="B389" s="7"/>
      <c r="C389" s="7"/>
      <c r="D389" s="7" t="s">
        <v>12</v>
      </c>
      <c r="E389" s="7"/>
      <c r="F389" s="16">
        <v>0</v>
      </c>
      <c r="G389" s="47">
        <f t="shared" si="14"/>
        <v>0</v>
      </c>
      <c r="H389" s="47">
        <v>0</v>
      </c>
    </row>
    <row r="390" spans="1:9" ht="12.75" customHeight="1" x14ac:dyDescent="0.2">
      <c r="A390" s="7"/>
      <c r="B390" s="7"/>
      <c r="C390" s="7"/>
      <c r="D390" s="7" t="s">
        <v>13</v>
      </c>
      <c r="E390" s="7"/>
      <c r="F390" s="16">
        <v>75.218251940000002</v>
      </c>
      <c r="G390" s="47">
        <f t="shared" si="14"/>
        <v>75218251.939999998</v>
      </c>
      <c r="H390" s="47">
        <v>0</v>
      </c>
    </row>
    <row r="391" spans="1:9" ht="12.75" customHeight="1" x14ac:dyDescent="0.2">
      <c r="A391" s="7"/>
      <c r="B391" s="7"/>
      <c r="C391" s="7"/>
      <c r="D391" s="7" t="s">
        <v>30</v>
      </c>
      <c r="E391" s="7"/>
      <c r="F391" s="16">
        <v>0.27471458000000004</v>
      </c>
      <c r="G391" s="47">
        <f t="shared" si="14"/>
        <v>274714.58</v>
      </c>
      <c r="H391" s="47">
        <v>0</v>
      </c>
    </row>
    <row r="392" spans="1:9" ht="12.75" customHeight="1" x14ac:dyDescent="0.2">
      <c r="A392" s="7"/>
      <c r="B392" s="7"/>
      <c r="C392" s="7"/>
      <c r="D392" s="7" t="s">
        <v>31</v>
      </c>
      <c r="E392" s="7"/>
      <c r="F392" s="16">
        <v>0</v>
      </c>
      <c r="G392" s="47">
        <f t="shared" si="14"/>
        <v>0</v>
      </c>
      <c r="H392" s="47">
        <v>0</v>
      </c>
    </row>
    <row r="393" spans="1:9" ht="12.75" customHeight="1" x14ac:dyDescent="0.2">
      <c r="A393" s="7"/>
      <c r="B393" s="7"/>
      <c r="C393" s="7" t="s">
        <v>25</v>
      </c>
      <c r="D393" s="7"/>
      <c r="E393" s="7"/>
      <c r="F393" s="16"/>
      <c r="G393" s="47"/>
    </row>
    <row r="394" spans="1:9" ht="12.75" customHeight="1" x14ac:dyDescent="0.2">
      <c r="A394" s="7"/>
      <c r="B394" s="7"/>
      <c r="C394" s="7"/>
      <c r="D394" s="7" t="s">
        <v>14</v>
      </c>
      <c r="E394" s="7"/>
      <c r="F394" s="16">
        <v>6.5785100500000002</v>
      </c>
      <c r="G394" s="47">
        <f t="shared" si="14"/>
        <v>6578510.0499999998</v>
      </c>
      <c r="H394" s="47">
        <v>0</v>
      </c>
    </row>
    <row r="395" spans="1:9" ht="12.75" customHeight="1" x14ac:dyDescent="0.2">
      <c r="A395" s="7"/>
      <c r="B395" s="7"/>
      <c r="C395" s="7"/>
      <c r="D395" s="7" t="s">
        <v>15</v>
      </c>
      <c r="E395" s="7"/>
      <c r="F395" s="16">
        <v>4.3559599999999997E-2</v>
      </c>
      <c r="G395" s="47">
        <f t="shared" si="14"/>
        <v>43559.6</v>
      </c>
      <c r="H395" s="47">
        <v>0</v>
      </c>
    </row>
    <row r="396" spans="1:9" ht="12.75" customHeight="1" x14ac:dyDescent="0.2">
      <c r="A396" s="7"/>
      <c r="B396" s="7"/>
      <c r="C396" s="7" t="s">
        <v>32</v>
      </c>
      <c r="D396" s="7"/>
      <c r="E396" s="7"/>
      <c r="F396" s="16"/>
      <c r="G396" s="47"/>
    </row>
    <row r="397" spans="1:9" ht="12.75" customHeight="1" x14ac:dyDescent="0.2">
      <c r="A397" s="7"/>
      <c r="B397" s="7"/>
      <c r="C397" s="7"/>
      <c r="D397" s="7" t="s">
        <v>47</v>
      </c>
      <c r="E397" s="7"/>
      <c r="F397" s="16">
        <v>0</v>
      </c>
      <c r="G397" s="47">
        <f t="shared" si="14"/>
        <v>0</v>
      </c>
      <c r="H397" s="47">
        <v>0</v>
      </c>
    </row>
    <row r="398" spans="1:9" ht="12.75" customHeight="1" x14ac:dyDescent="0.2">
      <c r="A398" s="12"/>
      <c r="B398" s="12"/>
      <c r="C398" s="12"/>
      <c r="D398" s="12" t="s">
        <v>33</v>
      </c>
      <c r="E398" s="12"/>
      <c r="F398" s="17">
        <v>0</v>
      </c>
      <c r="G398" s="49">
        <f t="shared" si="14"/>
        <v>0</v>
      </c>
      <c r="H398" s="49">
        <v>0</v>
      </c>
    </row>
    <row r="399" spans="1:9" ht="12.75" customHeight="1" x14ac:dyDescent="0.2">
      <c r="A399" s="22" t="s">
        <v>50</v>
      </c>
      <c r="B399" s="20"/>
      <c r="C399" s="20"/>
      <c r="D399" s="20"/>
      <c r="E399" s="20"/>
      <c r="F399" s="1"/>
      <c r="G399" s="47"/>
    </row>
    <row r="400" spans="1:9" ht="12.75" customHeight="1" x14ac:dyDescent="0.2">
      <c r="A400" s="24"/>
      <c r="B400" s="20"/>
      <c r="C400" s="20"/>
      <c r="D400" s="20"/>
      <c r="E400" s="20"/>
      <c r="F400" s="1"/>
      <c r="G400" s="47"/>
    </row>
    <row r="401" spans="1:8" ht="12.75" customHeight="1" x14ac:dyDescent="0.2">
      <c r="A401" s="24"/>
      <c r="B401" s="20"/>
      <c r="C401" s="20"/>
      <c r="D401" s="20"/>
      <c r="E401" s="20"/>
      <c r="F401" s="1"/>
      <c r="G401" s="47"/>
    </row>
    <row r="402" spans="1:8" ht="12.75" customHeight="1" x14ac:dyDescent="0.2">
      <c r="A402" s="24"/>
      <c r="B402" s="20"/>
      <c r="C402" s="20"/>
      <c r="D402" s="20"/>
      <c r="E402" s="20"/>
      <c r="F402" s="1"/>
      <c r="G402" s="47"/>
    </row>
    <row r="403" spans="1:8" ht="12.75" customHeight="1" x14ac:dyDescent="0.2">
      <c r="A403" s="20"/>
      <c r="B403" s="20"/>
      <c r="C403" s="20"/>
      <c r="D403" s="20"/>
      <c r="E403" s="2"/>
      <c r="F403" s="1"/>
      <c r="G403" s="47"/>
    </row>
    <row r="404" spans="1:8" ht="25.5" customHeight="1" x14ac:dyDescent="0.2">
      <c r="A404" s="66" t="s">
        <v>0</v>
      </c>
      <c r="B404" s="66"/>
      <c r="C404" s="66"/>
      <c r="D404" s="66"/>
      <c r="E404" s="66"/>
      <c r="F404" s="10">
        <v>2012</v>
      </c>
      <c r="G404" s="10">
        <v>2012</v>
      </c>
      <c r="H404" s="10">
        <v>2013</v>
      </c>
    </row>
    <row r="405" spans="1:8" ht="12.75" customHeight="1" x14ac:dyDescent="0.2">
      <c r="B405" s="7"/>
      <c r="C405" s="7" t="s">
        <v>51</v>
      </c>
      <c r="D405" s="7"/>
      <c r="E405" s="7"/>
      <c r="F405" s="16"/>
      <c r="G405" s="47"/>
    </row>
    <row r="406" spans="1:8" ht="12.75" customHeight="1" x14ac:dyDescent="0.2">
      <c r="B406" s="7"/>
      <c r="C406" s="7"/>
      <c r="D406" s="7" t="s">
        <v>17</v>
      </c>
      <c r="E406" s="7"/>
      <c r="F406" s="16">
        <v>0</v>
      </c>
      <c r="G406" s="47">
        <v>0</v>
      </c>
      <c r="H406" s="47">
        <v>0</v>
      </c>
    </row>
    <row r="407" spans="1:8" ht="12.75" customHeight="1" x14ac:dyDescent="0.2">
      <c r="B407" s="7"/>
      <c r="C407" s="7"/>
      <c r="D407" s="7" t="s">
        <v>18</v>
      </c>
      <c r="E407" s="7"/>
      <c r="F407" s="16">
        <v>0.22490833999999998</v>
      </c>
      <c r="G407" s="47">
        <f t="shared" ref="G407:G468" si="15">F407*1000000</f>
        <v>224908.34</v>
      </c>
      <c r="H407" s="47">
        <v>0</v>
      </c>
    </row>
    <row r="408" spans="1:8" ht="12.75" customHeight="1" x14ac:dyDescent="0.2">
      <c r="B408" s="7"/>
      <c r="C408" s="7" t="s">
        <v>19</v>
      </c>
      <c r="D408" s="7"/>
      <c r="E408" s="7"/>
      <c r="F408" s="16"/>
      <c r="G408" s="47"/>
    </row>
    <row r="409" spans="1:8" ht="12.75" customHeight="1" x14ac:dyDescent="0.2">
      <c r="B409" s="7"/>
      <c r="C409" s="7"/>
      <c r="D409" s="7" t="s">
        <v>48</v>
      </c>
      <c r="E409" s="7"/>
      <c r="F409" s="16">
        <v>0</v>
      </c>
      <c r="G409" s="47">
        <f t="shared" si="15"/>
        <v>0</v>
      </c>
      <c r="H409" s="47">
        <v>0</v>
      </c>
    </row>
    <row r="410" spans="1:8" ht="12.75" customHeight="1" x14ac:dyDescent="0.2">
      <c r="B410" s="7"/>
      <c r="C410" s="7"/>
      <c r="D410" s="7" t="s">
        <v>34</v>
      </c>
      <c r="E410" s="7"/>
      <c r="F410" s="16">
        <v>0</v>
      </c>
      <c r="G410" s="47">
        <f t="shared" si="15"/>
        <v>0</v>
      </c>
      <c r="H410" s="47">
        <v>0</v>
      </c>
    </row>
    <row r="411" spans="1:8" ht="12.75" customHeight="1" x14ac:dyDescent="0.2">
      <c r="B411" s="7"/>
      <c r="C411" s="7"/>
      <c r="D411" s="7" t="s">
        <v>35</v>
      </c>
      <c r="E411" s="7"/>
      <c r="F411" s="16">
        <v>4.7553600000000001E-2</v>
      </c>
      <c r="G411" s="47">
        <f t="shared" si="15"/>
        <v>47553.599999999999</v>
      </c>
      <c r="H411" s="47">
        <v>0</v>
      </c>
    </row>
    <row r="412" spans="1:8" ht="12.75" customHeight="1" x14ac:dyDescent="0.2">
      <c r="B412" s="7" t="s">
        <v>20</v>
      </c>
      <c r="C412" s="4"/>
      <c r="D412" s="4"/>
      <c r="E412" s="4"/>
      <c r="F412" s="16">
        <v>0</v>
      </c>
      <c r="G412" s="47">
        <f t="shared" si="15"/>
        <v>0</v>
      </c>
      <c r="H412" s="47">
        <v>0</v>
      </c>
    </row>
    <row r="413" spans="1:8" ht="12.75" customHeight="1" x14ac:dyDescent="0.2">
      <c r="A413" s="4" t="s">
        <v>21</v>
      </c>
      <c r="B413" s="4"/>
      <c r="C413" s="4"/>
      <c r="D413" s="4"/>
      <c r="E413" s="16"/>
      <c r="F413" s="44">
        <f>SUM(F386:F398,F405:F412,F376,F384)</f>
        <v>1037.271074</v>
      </c>
      <c r="G413" s="44">
        <f t="shared" si="15"/>
        <v>1037271074</v>
      </c>
      <c r="H413" s="56">
        <f>H386+H384+H376</f>
        <v>1113965344.24</v>
      </c>
    </row>
    <row r="414" spans="1:8" ht="12.75" customHeight="1" x14ac:dyDescent="0.2">
      <c r="A414" s="8"/>
      <c r="B414" s="8"/>
      <c r="C414" s="8"/>
      <c r="D414" s="8"/>
      <c r="E414" s="8"/>
      <c r="F414" s="36"/>
      <c r="G414" s="47"/>
    </row>
    <row r="415" spans="1:8" ht="12.75" customHeight="1" x14ac:dyDescent="0.2">
      <c r="A415" s="28" t="s">
        <v>39</v>
      </c>
      <c r="F415" s="16"/>
      <c r="G415" s="47"/>
    </row>
    <row r="416" spans="1:8" ht="12.75" customHeight="1" x14ac:dyDescent="0.2">
      <c r="A416" s="6" t="s">
        <v>56</v>
      </c>
      <c r="B416" s="4"/>
      <c r="C416" s="4"/>
      <c r="D416" s="4"/>
      <c r="E416" s="4"/>
      <c r="F416" s="16"/>
      <c r="G416" s="47"/>
    </row>
    <row r="417" spans="1:9" ht="12.75" customHeight="1" x14ac:dyDescent="0.2">
      <c r="A417" s="4"/>
      <c r="B417" s="4" t="s">
        <v>2</v>
      </c>
      <c r="C417" s="4"/>
      <c r="D417" s="4"/>
      <c r="E417" s="4"/>
      <c r="F417" s="16"/>
      <c r="G417" s="47"/>
    </row>
    <row r="418" spans="1:9" ht="12.75" customHeight="1" x14ac:dyDescent="0.2">
      <c r="A418" s="7"/>
      <c r="B418" s="7"/>
      <c r="C418" s="7" t="s">
        <v>3</v>
      </c>
      <c r="D418" s="7"/>
      <c r="E418" s="7"/>
      <c r="F418" s="16"/>
      <c r="G418" s="47"/>
    </row>
    <row r="419" spans="1:9" ht="12.75" customHeight="1" x14ac:dyDescent="0.2">
      <c r="A419" s="7"/>
      <c r="B419" s="7"/>
      <c r="C419" s="7"/>
      <c r="D419" s="7" t="s">
        <v>4</v>
      </c>
      <c r="E419" s="7"/>
      <c r="F419" s="16">
        <v>13.153894769999999</v>
      </c>
      <c r="G419" s="47">
        <f t="shared" si="15"/>
        <v>13153894.77</v>
      </c>
      <c r="H419" s="52">
        <v>28857564.510000002</v>
      </c>
    </row>
    <row r="420" spans="1:9" ht="12.75" customHeight="1" x14ac:dyDescent="0.2">
      <c r="A420" s="7"/>
      <c r="B420" s="7"/>
      <c r="C420" s="7"/>
      <c r="D420" s="7" t="s">
        <v>26</v>
      </c>
      <c r="E420" s="7"/>
      <c r="F420" s="16">
        <v>1.18736777</v>
      </c>
      <c r="G420" s="47">
        <f t="shared" si="15"/>
        <v>1187367.77</v>
      </c>
      <c r="H420" s="52">
        <v>1318796.01</v>
      </c>
    </row>
    <row r="421" spans="1:9" ht="12.75" customHeight="1" x14ac:dyDescent="0.2">
      <c r="A421" s="7"/>
      <c r="B421" s="7"/>
      <c r="C421" s="7"/>
      <c r="D421" s="7" t="s">
        <v>5</v>
      </c>
      <c r="E421" s="7"/>
      <c r="F421" s="16">
        <v>0.40936450000000002</v>
      </c>
      <c r="G421" s="47">
        <f t="shared" si="15"/>
        <v>409364.5</v>
      </c>
      <c r="H421" s="52">
        <v>465921.45</v>
      </c>
    </row>
    <row r="422" spans="1:9" ht="12.75" customHeight="1" x14ac:dyDescent="0.2">
      <c r="A422" s="4"/>
      <c r="B422" s="4"/>
      <c r="C422" s="4" t="s">
        <v>6</v>
      </c>
      <c r="D422" s="4"/>
      <c r="E422" s="4"/>
      <c r="F422" s="34">
        <f>SUM(F419:F421)</f>
        <v>14.750627039999999</v>
      </c>
      <c r="G422" s="44">
        <f t="shared" si="15"/>
        <v>14750627.039999999</v>
      </c>
      <c r="H422" s="56">
        <f>SUM(H419:H421)</f>
        <v>30642281.970000003</v>
      </c>
    </row>
    <row r="423" spans="1:9" ht="12.75" customHeight="1" x14ac:dyDescent="0.2">
      <c r="A423" s="7"/>
      <c r="B423" s="7"/>
      <c r="C423" s="7" t="s">
        <v>24</v>
      </c>
      <c r="D423" s="7"/>
      <c r="E423" s="7"/>
      <c r="F423" s="16"/>
      <c r="G423" s="47"/>
    </row>
    <row r="424" spans="1:9" ht="12.75" customHeight="1" x14ac:dyDescent="0.2">
      <c r="A424" s="7"/>
      <c r="B424" s="7"/>
      <c r="C424" s="7"/>
      <c r="D424" s="7" t="s">
        <v>7</v>
      </c>
      <c r="E424" s="7"/>
      <c r="F424" s="16"/>
      <c r="G424" s="47"/>
    </row>
    <row r="425" spans="1:9" ht="12.75" customHeight="1" x14ac:dyDescent="0.2">
      <c r="A425" s="7"/>
      <c r="B425" s="7"/>
      <c r="C425" s="7"/>
      <c r="D425" s="7"/>
      <c r="E425" s="7" t="s">
        <v>46</v>
      </c>
      <c r="F425" s="19">
        <v>0.11372</v>
      </c>
      <c r="G425" s="47">
        <f t="shared" si="15"/>
        <v>113720</v>
      </c>
      <c r="H425" s="47">
        <v>0</v>
      </c>
    </row>
    <row r="426" spans="1:9" ht="12.75" customHeight="1" x14ac:dyDescent="0.2">
      <c r="A426" s="7"/>
      <c r="B426" s="7"/>
      <c r="C426" s="7"/>
      <c r="D426" s="7"/>
      <c r="E426" s="7" t="s">
        <v>8</v>
      </c>
      <c r="F426" s="16">
        <v>0</v>
      </c>
      <c r="G426" s="47">
        <f t="shared" si="15"/>
        <v>0</v>
      </c>
      <c r="H426" s="47">
        <v>0</v>
      </c>
    </row>
    <row r="427" spans="1:9" ht="12.75" customHeight="1" x14ac:dyDescent="0.2">
      <c r="A427" s="7"/>
      <c r="B427" s="7"/>
      <c r="C427" s="7"/>
      <c r="D427" s="7" t="s">
        <v>27</v>
      </c>
      <c r="E427" s="7"/>
      <c r="F427" s="16">
        <v>35.510001500000001</v>
      </c>
      <c r="G427" s="47">
        <f t="shared" si="15"/>
        <v>35510001.5</v>
      </c>
      <c r="H427" s="52">
        <v>45089858.909999996</v>
      </c>
    </row>
    <row r="428" spans="1:9" ht="12.75" customHeight="1" x14ac:dyDescent="0.2">
      <c r="A428" s="7"/>
      <c r="B428" s="7"/>
      <c r="C428" s="7"/>
      <c r="D428" s="7" t="s">
        <v>28</v>
      </c>
      <c r="E428" s="7"/>
      <c r="F428" s="16">
        <v>0.90885137999999999</v>
      </c>
      <c r="G428" s="47">
        <f t="shared" si="15"/>
        <v>908851.38</v>
      </c>
      <c r="H428" s="52">
        <v>969889.73</v>
      </c>
    </row>
    <row r="429" spans="1:9" ht="12.75" customHeight="1" x14ac:dyDescent="0.2">
      <c r="A429" s="7"/>
      <c r="B429" s="7"/>
      <c r="C429" s="7"/>
      <c r="D429" s="7" t="s">
        <v>29</v>
      </c>
      <c r="E429" s="7"/>
      <c r="F429" s="16">
        <v>6.54810728</v>
      </c>
      <c r="G429" s="47">
        <f t="shared" si="15"/>
        <v>6548107.2800000003</v>
      </c>
      <c r="H429" s="52">
        <v>6366765.0700000003</v>
      </c>
    </row>
    <row r="430" spans="1:9" ht="12.75" customHeight="1" x14ac:dyDescent="0.2">
      <c r="A430" s="4"/>
      <c r="B430" s="4"/>
      <c r="C430" s="4" t="s">
        <v>23</v>
      </c>
      <c r="D430" s="4"/>
      <c r="E430" s="4"/>
      <c r="F430" s="34">
        <f>SUM(F425:F429)</f>
        <v>43.08068016</v>
      </c>
      <c r="G430" s="44">
        <f t="shared" si="15"/>
        <v>43080680.159999996</v>
      </c>
      <c r="H430" s="56">
        <f>SUM(H425:H429)</f>
        <v>52426513.709999993</v>
      </c>
    </row>
    <row r="431" spans="1:9" ht="12.75" customHeight="1" x14ac:dyDescent="0.2">
      <c r="A431" s="7"/>
      <c r="B431" s="4" t="s">
        <v>9</v>
      </c>
      <c r="C431" s="7"/>
      <c r="D431" s="7"/>
      <c r="E431" s="7"/>
      <c r="F431" s="16"/>
      <c r="G431" s="47"/>
    </row>
    <row r="432" spans="1:9" ht="12.75" customHeight="1" x14ac:dyDescent="0.2">
      <c r="A432" s="7"/>
      <c r="B432" s="7"/>
      <c r="C432" s="7" t="s">
        <v>10</v>
      </c>
      <c r="D432" s="7"/>
      <c r="E432" s="7"/>
      <c r="F432" s="19">
        <v>424.71642000000003</v>
      </c>
      <c r="G432" s="47">
        <f t="shared" si="15"/>
        <v>424716420</v>
      </c>
      <c r="H432" s="62">
        <v>466251905</v>
      </c>
      <c r="I432" s="57">
        <v>466251905</v>
      </c>
    </row>
    <row r="433" spans="1:8" ht="12.75" customHeight="1" x14ac:dyDescent="0.2">
      <c r="A433" s="7"/>
      <c r="B433" s="7"/>
      <c r="C433" s="7" t="s">
        <v>22</v>
      </c>
      <c r="D433" s="7"/>
      <c r="E433" s="7"/>
      <c r="F433" s="19"/>
      <c r="G433" s="47"/>
    </row>
    <row r="434" spans="1:8" ht="12.75" customHeight="1" x14ac:dyDescent="0.2">
      <c r="A434" s="7"/>
      <c r="B434" s="7"/>
      <c r="C434" s="7"/>
      <c r="D434" s="7" t="s">
        <v>11</v>
      </c>
      <c r="E434" s="7"/>
      <c r="F434" s="19">
        <v>0</v>
      </c>
      <c r="G434" s="47">
        <f t="shared" si="15"/>
        <v>0</v>
      </c>
      <c r="H434" s="47">
        <v>0</v>
      </c>
    </row>
    <row r="435" spans="1:8" ht="12.75" customHeight="1" x14ac:dyDescent="0.2">
      <c r="A435" s="7"/>
      <c r="B435" s="7"/>
      <c r="C435" s="7"/>
      <c r="D435" s="7" t="s">
        <v>12</v>
      </c>
      <c r="E435" s="7"/>
      <c r="F435" s="19">
        <v>0</v>
      </c>
      <c r="G435" s="47">
        <f t="shared" si="15"/>
        <v>0</v>
      </c>
      <c r="H435" s="47">
        <v>0</v>
      </c>
    </row>
    <row r="436" spans="1:8" ht="12.75" customHeight="1" x14ac:dyDescent="0.2">
      <c r="A436" s="7"/>
      <c r="B436" s="7"/>
      <c r="C436" s="7"/>
      <c r="D436" s="7" t="s">
        <v>13</v>
      </c>
      <c r="E436" s="7"/>
      <c r="F436" s="19">
        <v>2.7114396800000002</v>
      </c>
      <c r="G436" s="47">
        <f t="shared" si="15"/>
        <v>2711439.68</v>
      </c>
      <c r="H436" s="47">
        <v>0</v>
      </c>
    </row>
    <row r="437" spans="1:8" ht="12.75" customHeight="1" x14ac:dyDescent="0.2">
      <c r="A437" s="7"/>
      <c r="B437" s="7"/>
      <c r="C437" s="7"/>
      <c r="D437" s="7" t="s">
        <v>30</v>
      </c>
      <c r="E437" s="7"/>
      <c r="F437" s="19">
        <v>0</v>
      </c>
      <c r="G437" s="47">
        <f t="shared" si="15"/>
        <v>0</v>
      </c>
      <c r="H437" s="47">
        <v>0</v>
      </c>
    </row>
    <row r="438" spans="1:8" ht="12.75" customHeight="1" x14ac:dyDescent="0.2">
      <c r="A438" s="7"/>
      <c r="B438" s="7"/>
      <c r="C438" s="7"/>
      <c r="D438" s="7" t="s">
        <v>31</v>
      </c>
      <c r="E438" s="7"/>
      <c r="F438" s="19">
        <v>0.172707</v>
      </c>
      <c r="G438" s="47">
        <f t="shared" si="15"/>
        <v>172707</v>
      </c>
      <c r="H438" s="47">
        <v>0</v>
      </c>
    </row>
    <row r="439" spans="1:8" ht="12.75" customHeight="1" x14ac:dyDescent="0.2">
      <c r="A439" s="7"/>
      <c r="B439" s="7"/>
      <c r="C439" s="7" t="s">
        <v>25</v>
      </c>
      <c r="D439" s="7"/>
      <c r="E439" s="7"/>
      <c r="F439" s="16"/>
      <c r="G439" s="47"/>
    </row>
    <row r="440" spans="1:8" ht="12.75" customHeight="1" x14ac:dyDescent="0.2">
      <c r="A440" s="7"/>
      <c r="B440" s="7"/>
      <c r="C440" s="7"/>
      <c r="D440" s="7" t="s">
        <v>14</v>
      </c>
      <c r="E440" s="7"/>
      <c r="F440" s="16">
        <v>0</v>
      </c>
      <c r="G440" s="47">
        <f t="shared" si="15"/>
        <v>0</v>
      </c>
      <c r="H440" s="47">
        <v>0</v>
      </c>
    </row>
    <row r="441" spans="1:8" ht="12.75" customHeight="1" x14ac:dyDescent="0.2">
      <c r="A441" s="7"/>
      <c r="B441" s="7"/>
      <c r="C441" s="7"/>
      <c r="D441" s="7" t="s">
        <v>15</v>
      </c>
      <c r="E441" s="7"/>
      <c r="F441" s="16">
        <v>0</v>
      </c>
      <c r="G441" s="47">
        <f t="shared" si="15"/>
        <v>0</v>
      </c>
      <c r="H441" s="47">
        <v>0</v>
      </c>
    </row>
    <row r="442" spans="1:8" ht="12.75" customHeight="1" x14ac:dyDescent="0.2">
      <c r="A442" s="7"/>
      <c r="B442" s="7"/>
      <c r="C442" s="7" t="s">
        <v>32</v>
      </c>
      <c r="D442" s="7"/>
      <c r="E442" s="7"/>
      <c r="F442" s="16"/>
      <c r="G442" s="47"/>
    </row>
    <row r="443" spans="1:8" ht="12.75" customHeight="1" x14ac:dyDescent="0.2">
      <c r="A443" s="7"/>
      <c r="B443" s="7"/>
      <c r="C443" s="7"/>
      <c r="D443" s="7" t="s">
        <v>47</v>
      </c>
      <c r="E443" s="7"/>
      <c r="F443" s="16">
        <v>0</v>
      </c>
      <c r="G443" s="47">
        <f t="shared" si="15"/>
        <v>0</v>
      </c>
      <c r="H443" s="47">
        <v>0</v>
      </c>
    </row>
    <row r="444" spans="1:8" ht="12.75" customHeight="1" x14ac:dyDescent="0.2">
      <c r="A444" s="7"/>
      <c r="B444" s="7"/>
      <c r="C444" s="7"/>
      <c r="D444" s="7" t="s">
        <v>33</v>
      </c>
      <c r="E444" s="7"/>
      <c r="F444" s="16">
        <v>0</v>
      </c>
      <c r="G444" s="47">
        <f t="shared" si="15"/>
        <v>0</v>
      </c>
      <c r="H444" s="47">
        <v>0</v>
      </c>
    </row>
    <row r="445" spans="1:8" ht="12.75" customHeight="1" x14ac:dyDescent="0.2">
      <c r="A445" s="7"/>
      <c r="B445" s="7"/>
      <c r="C445" s="7" t="s">
        <v>51</v>
      </c>
      <c r="D445" s="7"/>
      <c r="E445" s="7"/>
      <c r="F445" s="16"/>
      <c r="G445" s="47"/>
    </row>
    <row r="446" spans="1:8" ht="12.75" customHeight="1" x14ac:dyDescent="0.2">
      <c r="A446" s="7"/>
      <c r="B446" s="7"/>
      <c r="C446" s="7"/>
      <c r="D446" s="7" t="s">
        <v>17</v>
      </c>
      <c r="E446" s="7"/>
      <c r="F446" s="16">
        <v>0</v>
      </c>
      <c r="G446" s="47">
        <f t="shared" si="15"/>
        <v>0</v>
      </c>
      <c r="H446" s="47">
        <v>0</v>
      </c>
    </row>
    <row r="447" spans="1:8" ht="12.75" customHeight="1" x14ac:dyDescent="0.2">
      <c r="A447" s="7"/>
      <c r="B447" s="7"/>
      <c r="C447" s="7"/>
      <c r="D447" s="7" t="s">
        <v>18</v>
      </c>
      <c r="E447" s="7"/>
      <c r="F447" s="16">
        <v>0</v>
      </c>
      <c r="G447" s="47">
        <f t="shared" si="15"/>
        <v>0</v>
      </c>
      <c r="H447" s="47">
        <v>0</v>
      </c>
    </row>
    <row r="448" spans="1:8" ht="12.75" customHeight="1" x14ac:dyDescent="0.2">
      <c r="A448" s="7"/>
      <c r="B448" s="7"/>
      <c r="C448" s="7" t="s">
        <v>19</v>
      </c>
      <c r="D448" s="7"/>
      <c r="E448" s="7"/>
      <c r="F448" s="16"/>
      <c r="G448" s="47"/>
    </row>
    <row r="449" spans="1:8" ht="12.75" customHeight="1" x14ac:dyDescent="0.2">
      <c r="A449" s="7"/>
      <c r="B449" s="7"/>
      <c r="C449" s="7"/>
      <c r="D449" s="7" t="s">
        <v>48</v>
      </c>
      <c r="E449" s="7"/>
      <c r="F449" s="16">
        <v>0</v>
      </c>
      <c r="G449" s="47">
        <f t="shared" si="15"/>
        <v>0</v>
      </c>
      <c r="H449" s="47">
        <v>0</v>
      </c>
    </row>
    <row r="450" spans="1:8" ht="12.75" customHeight="1" x14ac:dyDescent="0.2">
      <c r="A450" s="7"/>
      <c r="B450" s="7"/>
      <c r="C450" s="7"/>
      <c r="D450" s="7" t="s">
        <v>34</v>
      </c>
      <c r="E450" s="7"/>
      <c r="F450" s="16">
        <v>0</v>
      </c>
      <c r="G450" s="47">
        <f t="shared" si="15"/>
        <v>0</v>
      </c>
      <c r="H450" s="47">
        <v>0</v>
      </c>
    </row>
    <row r="451" spans="1:8" ht="12.75" customHeight="1" x14ac:dyDescent="0.2">
      <c r="A451" s="7"/>
      <c r="B451" s="7"/>
      <c r="C451" s="7"/>
      <c r="D451" s="7" t="s">
        <v>35</v>
      </c>
      <c r="E451" s="7"/>
      <c r="F451" s="16">
        <v>0</v>
      </c>
      <c r="G451" s="47">
        <f t="shared" si="15"/>
        <v>0</v>
      </c>
      <c r="H451" s="47">
        <v>0</v>
      </c>
    </row>
    <row r="452" spans="1:8" ht="12.75" customHeight="1" x14ac:dyDescent="0.2">
      <c r="A452" s="4"/>
      <c r="B452" s="7" t="s">
        <v>20</v>
      </c>
      <c r="C452" s="4"/>
      <c r="D452" s="4"/>
      <c r="E452" s="4"/>
      <c r="F452" s="16">
        <v>0</v>
      </c>
      <c r="G452" s="47">
        <f t="shared" si="15"/>
        <v>0</v>
      </c>
      <c r="H452" s="47">
        <v>0</v>
      </c>
    </row>
    <row r="453" spans="1:8" ht="12.75" customHeight="1" x14ac:dyDescent="0.2">
      <c r="A453" s="3"/>
      <c r="B453" s="3" t="s">
        <v>21</v>
      </c>
      <c r="C453" s="3"/>
      <c r="D453" s="3"/>
      <c r="E453" s="3"/>
      <c r="F453" s="35">
        <f>SUM(F422,F430,F432:F452)</f>
        <v>485.43187388000007</v>
      </c>
      <c r="G453" s="48">
        <f t="shared" si="15"/>
        <v>485431873.88000005</v>
      </c>
      <c r="H453" s="58">
        <f>H432+H430+H422</f>
        <v>549320700.67999995</v>
      </c>
    </row>
    <row r="454" spans="1:8" ht="12.75" customHeight="1" x14ac:dyDescent="0.2">
      <c r="A454" s="7"/>
      <c r="B454" s="4"/>
      <c r="C454" s="7"/>
      <c r="D454" s="7"/>
      <c r="E454" s="7"/>
      <c r="F454" s="16"/>
      <c r="G454" s="47"/>
    </row>
    <row r="455" spans="1:8" ht="12.75" customHeight="1" x14ac:dyDescent="0.2">
      <c r="A455" s="27"/>
      <c r="B455" s="27"/>
      <c r="C455" s="27"/>
      <c r="D455" s="27"/>
      <c r="E455" s="27"/>
      <c r="F455" s="46"/>
      <c r="G455" s="47"/>
    </row>
    <row r="456" spans="1:8" ht="12.75" customHeight="1" x14ac:dyDescent="0.2">
      <c r="A456" s="22" t="s">
        <v>50</v>
      </c>
      <c r="B456" s="20"/>
      <c r="C456" s="20"/>
      <c r="D456" s="20"/>
      <c r="E456" s="20"/>
      <c r="F456" s="1"/>
    </row>
    <row r="457" spans="1:8" ht="12.75" customHeight="1" x14ac:dyDescent="0.2">
      <c r="A457" s="24" t="s">
        <v>44</v>
      </c>
      <c r="B457" s="20"/>
      <c r="C457" s="20"/>
      <c r="D457" s="20"/>
      <c r="E457" s="20"/>
      <c r="F457" s="1"/>
    </row>
    <row r="458" spans="1:8" ht="12.75" customHeight="1" x14ac:dyDescent="0.2">
      <c r="A458" s="25" t="s">
        <v>59</v>
      </c>
      <c r="B458" s="20"/>
      <c r="C458" s="20"/>
      <c r="D458" s="20"/>
      <c r="E458" s="20"/>
      <c r="F458" s="1"/>
    </row>
    <row r="459" spans="1:8" ht="12.75" customHeight="1" x14ac:dyDescent="0.2">
      <c r="A459" s="24" t="s">
        <v>52</v>
      </c>
      <c r="B459" s="20"/>
      <c r="C459" s="20"/>
      <c r="D459" s="20"/>
      <c r="E459" s="20"/>
      <c r="F459" s="1"/>
    </row>
    <row r="460" spans="1:8" ht="12.75" customHeight="1" x14ac:dyDescent="0.2">
      <c r="A460" s="20"/>
      <c r="B460" s="20"/>
      <c r="C460" s="20"/>
      <c r="D460" s="20"/>
      <c r="E460" s="2"/>
      <c r="F460" s="1"/>
      <c r="G460" s="47"/>
    </row>
    <row r="461" spans="1:8" ht="25.5" customHeight="1" x14ac:dyDescent="0.2">
      <c r="A461" s="66" t="s">
        <v>0</v>
      </c>
      <c r="B461" s="66"/>
      <c r="C461" s="66"/>
      <c r="D461" s="66"/>
      <c r="E461" s="66"/>
      <c r="F461" s="10">
        <v>2012</v>
      </c>
      <c r="G461" s="10">
        <v>2012</v>
      </c>
      <c r="H461" s="10">
        <v>2013</v>
      </c>
    </row>
    <row r="462" spans="1:8" ht="12.75" customHeight="1" x14ac:dyDescent="0.2">
      <c r="A462" s="6" t="s">
        <v>55</v>
      </c>
      <c r="B462" s="4"/>
      <c r="C462" s="4"/>
      <c r="D462" s="4"/>
      <c r="E462" s="4"/>
      <c r="F462" s="16"/>
      <c r="G462" s="47"/>
    </row>
    <row r="463" spans="1:8" ht="12.75" customHeight="1" x14ac:dyDescent="0.2">
      <c r="A463" s="4"/>
      <c r="B463" s="4" t="s">
        <v>2</v>
      </c>
      <c r="C463" s="4"/>
      <c r="D463" s="4"/>
      <c r="E463" s="4"/>
      <c r="F463" s="16"/>
      <c r="G463" s="47"/>
    </row>
    <row r="464" spans="1:8" ht="12.75" customHeight="1" x14ac:dyDescent="0.2">
      <c r="A464" s="7"/>
      <c r="B464" s="7"/>
      <c r="C464" s="7" t="s">
        <v>3</v>
      </c>
      <c r="D464" s="7"/>
      <c r="E464" s="7"/>
      <c r="F464" s="16"/>
      <c r="G464" s="47"/>
    </row>
    <row r="465" spans="1:9" ht="12.75" customHeight="1" x14ac:dyDescent="0.2">
      <c r="A465" s="7"/>
      <c r="B465" s="7"/>
      <c r="C465" s="7"/>
      <c r="D465" s="7" t="s">
        <v>4</v>
      </c>
      <c r="E465" s="7"/>
      <c r="F465" s="16">
        <v>15.0291207</v>
      </c>
      <c r="G465" s="47">
        <f t="shared" si="15"/>
        <v>15029120.699999999</v>
      </c>
      <c r="H465" s="52">
        <v>30570450.93</v>
      </c>
    </row>
    <row r="466" spans="1:9" ht="12.75" customHeight="1" x14ac:dyDescent="0.2">
      <c r="A466" s="7"/>
      <c r="B466" s="7"/>
      <c r="C466" s="7"/>
      <c r="D466" s="7" t="s">
        <v>26</v>
      </c>
      <c r="E466" s="7"/>
      <c r="F466" s="16">
        <v>5.9751511900000001</v>
      </c>
      <c r="G466" s="47">
        <f t="shared" si="15"/>
        <v>5975151.1900000004</v>
      </c>
      <c r="H466" s="52">
        <v>15315836.960000001</v>
      </c>
    </row>
    <row r="467" spans="1:9" ht="12.75" customHeight="1" x14ac:dyDescent="0.2">
      <c r="A467" s="7"/>
      <c r="B467" s="7"/>
      <c r="C467" s="7"/>
      <c r="D467" s="7" t="s">
        <v>5</v>
      </c>
      <c r="E467" s="7"/>
      <c r="F467" s="16">
        <v>1.74189715</v>
      </c>
      <c r="G467" s="47">
        <f t="shared" si="15"/>
        <v>1741897.15</v>
      </c>
      <c r="H467" s="52">
        <v>1818390.4</v>
      </c>
    </row>
    <row r="468" spans="1:9" ht="12.75" customHeight="1" x14ac:dyDescent="0.2">
      <c r="A468" s="4"/>
      <c r="B468" s="4"/>
      <c r="C468" s="4" t="s">
        <v>6</v>
      </c>
      <c r="D468" s="4"/>
      <c r="E468" s="4"/>
      <c r="F468" s="34">
        <f>SUM(F465:F467)</f>
        <v>22.746169039999998</v>
      </c>
      <c r="G468" s="44">
        <f t="shared" si="15"/>
        <v>22746169.039999999</v>
      </c>
      <c r="H468" s="56">
        <f>SUM(H465:H467)</f>
        <v>47704678.289999999</v>
      </c>
    </row>
    <row r="469" spans="1:9" ht="12.75" customHeight="1" x14ac:dyDescent="0.2">
      <c r="A469" s="7"/>
      <c r="B469" s="7"/>
      <c r="C469" s="7" t="s">
        <v>24</v>
      </c>
      <c r="D469" s="7"/>
      <c r="E469" s="7"/>
      <c r="F469" s="16"/>
      <c r="G469" s="47"/>
    </row>
    <row r="470" spans="1:9" ht="12.75" customHeight="1" x14ac:dyDescent="0.2">
      <c r="A470" s="7"/>
      <c r="B470" s="7"/>
      <c r="C470" s="7"/>
      <c r="D470" s="7" t="s">
        <v>7</v>
      </c>
      <c r="E470" s="7"/>
      <c r="F470" s="16"/>
      <c r="G470" s="47"/>
    </row>
    <row r="471" spans="1:9" ht="12.75" customHeight="1" x14ac:dyDescent="0.2">
      <c r="A471" s="7"/>
      <c r="B471" s="7"/>
      <c r="C471" s="7"/>
      <c r="D471" s="7"/>
      <c r="E471" s="7" t="s">
        <v>46</v>
      </c>
      <c r="F471" s="16">
        <v>3.9841008900000001</v>
      </c>
      <c r="G471" s="47">
        <f t="shared" ref="G471:G533" si="16">F471*1000000</f>
        <v>3984100.89</v>
      </c>
      <c r="H471" s="47">
        <v>0</v>
      </c>
    </row>
    <row r="472" spans="1:9" ht="12.75" customHeight="1" x14ac:dyDescent="0.2">
      <c r="A472" s="7"/>
      <c r="B472" s="7"/>
      <c r="C472" s="7"/>
      <c r="D472" s="7"/>
      <c r="E472" s="7" t="s">
        <v>8</v>
      </c>
      <c r="F472" s="16">
        <v>0</v>
      </c>
      <c r="G472" s="47">
        <f t="shared" si="16"/>
        <v>0</v>
      </c>
      <c r="H472" s="47">
        <v>0</v>
      </c>
    </row>
    <row r="473" spans="1:9" ht="12.75" customHeight="1" x14ac:dyDescent="0.2">
      <c r="A473" s="7"/>
      <c r="B473" s="7"/>
      <c r="C473" s="7"/>
      <c r="D473" s="7" t="s">
        <v>27</v>
      </c>
      <c r="E473" s="7"/>
      <c r="F473" s="16">
        <v>5.4268615000000002</v>
      </c>
      <c r="G473" s="47">
        <f t="shared" si="16"/>
        <v>5426861.5</v>
      </c>
      <c r="H473" s="52">
        <v>10531347.939999999</v>
      </c>
    </row>
    <row r="474" spans="1:9" ht="12.75" customHeight="1" x14ac:dyDescent="0.2">
      <c r="A474" s="7"/>
      <c r="B474" s="7"/>
      <c r="C474" s="7"/>
      <c r="D474" s="7" t="s">
        <v>28</v>
      </c>
      <c r="E474" s="7"/>
      <c r="F474" s="16">
        <v>11.41036645</v>
      </c>
      <c r="G474" s="47">
        <f t="shared" si="16"/>
        <v>11410366.449999999</v>
      </c>
      <c r="H474" s="52">
        <v>14014602.859999999</v>
      </c>
    </row>
    <row r="475" spans="1:9" ht="12.75" customHeight="1" x14ac:dyDescent="0.2">
      <c r="A475" s="7"/>
      <c r="B475" s="7"/>
      <c r="C475" s="7"/>
      <c r="D475" s="7" t="s">
        <v>29</v>
      </c>
      <c r="E475" s="7"/>
      <c r="F475" s="16">
        <v>26.589438999999999</v>
      </c>
      <c r="G475" s="47">
        <f t="shared" si="16"/>
        <v>26589439</v>
      </c>
      <c r="H475" s="52">
        <v>3471943.46</v>
      </c>
    </row>
    <row r="476" spans="1:9" ht="12.75" customHeight="1" x14ac:dyDescent="0.2">
      <c r="C476" s="4" t="s">
        <v>23</v>
      </c>
      <c r="F476" s="34">
        <f>SUM(F471:F475)</f>
        <v>47.410767839999998</v>
      </c>
      <c r="G476" s="44">
        <f t="shared" si="16"/>
        <v>47410767.839999996</v>
      </c>
      <c r="H476" s="56">
        <f>SUM(H471:H475)</f>
        <v>28017894.259999998</v>
      </c>
    </row>
    <row r="477" spans="1:9" ht="12.75" customHeight="1" x14ac:dyDescent="0.2">
      <c r="B477" s="4" t="s">
        <v>9</v>
      </c>
      <c r="F477" s="16"/>
      <c r="G477" s="47"/>
    </row>
    <row r="478" spans="1:9" ht="12.75" customHeight="1" x14ac:dyDescent="0.2">
      <c r="C478" s="7" t="s">
        <v>10</v>
      </c>
      <c r="D478" s="7"/>
      <c r="E478" s="7"/>
      <c r="F478" s="16">
        <v>534.21108100000004</v>
      </c>
      <c r="G478" s="47">
        <f t="shared" si="16"/>
        <v>534211081.00000006</v>
      </c>
      <c r="H478" s="62">
        <v>598217927</v>
      </c>
      <c r="I478" s="57">
        <v>598217927</v>
      </c>
    </row>
    <row r="479" spans="1:9" ht="12.75" customHeight="1" x14ac:dyDescent="0.2">
      <c r="C479" s="7" t="s">
        <v>22</v>
      </c>
      <c r="D479" s="7"/>
      <c r="E479" s="7"/>
      <c r="F479" s="16"/>
      <c r="G479" s="47"/>
    </row>
    <row r="480" spans="1:9" ht="12.75" customHeight="1" x14ac:dyDescent="0.2">
      <c r="C480" s="7"/>
      <c r="D480" s="7" t="s">
        <v>11</v>
      </c>
      <c r="E480" s="7"/>
      <c r="F480" s="16">
        <v>0</v>
      </c>
      <c r="G480" s="47">
        <v>0</v>
      </c>
      <c r="H480" s="47">
        <v>0</v>
      </c>
    </row>
    <row r="481" spans="1:8" ht="12.75" customHeight="1" x14ac:dyDescent="0.2">
      <c r="C481" s="7"/>
      <c r="D481" s="7" t="s">
        <v>12</v>
      </c>
      <c r="E481" s="7"/>
      <c r="F481" s="16">
        <v>7.8949000000000005E-2</v>
      </c>
      <c r="G481" s="47">
        <f t="shared" si="16"/>
        <v>78949</v>
      </c>
      <c r="H481" s="47">
        <v>0</v>
      </c>
    </row>
    <row r="482" spans="1:8" ht="12.75" customHeight="1" x14ac:dyDescent="0.2">
      <c r="C482" s="7"/>
      <c r="D482" s="7" t="s">
        <v>13</v>
      </c>
      <c r="E482" s="7"/>
      <c r="F482" s="16">
        <v>26.60630802</v>
      </c>
      <c r="G482" s="47">
        <f t="shared" si="16"/>
        <v>26606308.02</v>
      </c>
      <c r="H482" s="47">
        <v>0</v>
      </c>
    </row>
    <row r="483" spans="1:8" ht="12.75" customHeight="1" x14ac:dyDescent="0.2">
      <c r="C483" s="7"/>
      <c r="D483" s="7" t="s">
        <v>30</v>
      </c>
      <c r="E483" s="7"/>
      <c r="F483" s="16">
        <v>6.4725919999999992E-2</v>
      </c>
      <c r="G483" s="47">
        <f t="shared" si="16"/>
        <v>64725.919999999991</v>
      </c>
      <c r="H483" s="47">
        <v>0</v>
      </c>
    </row>
    <row r="484" spans="1:8" ht="12.75" customHeight="1" x14ac:dyDescent="0.2">
      <c r="C484" s="7"/>
      <c r="D484" s="7" t="s">
        <v>31</v>
      </c>
      <c r="E484" s="7"/>
      <c r="F484" s="16">
        <v>0</v>
      </c>
      <c r="G484" s="47">
        <f t="shared" si="16"/>
        <v>0</v>
      </c>
      <c r="H484" s="47">
        <v>0</v>
      </c>
    </row>
    <row r="485" spans="1:8" ht="12.75" customHeight="1" x14ac:dyDescent="0.2">
      <c r="C485" s="7" t="s">
        <v>25</v>
      </c>
      <c r="D485" s="7"/>
      <c r="E485" s="7"/>
      <c r="F485" s="16"/>
      <c r="G485" s="47"/>
    </row>
    <row r="486" spans="1:8" ht="12.75" customHeight="1" x14ac:dyDescent="0.2">
      <c r="C486" s="7"/>
      <c r="D486" s="7" t="s">
        <v>14</v>
      </c>
      <c r="E486" s="7"/>
      <c r="F486" s="19">
        <v>0</v>
      </c>
      <c r="G486" s="46">
        <f t="shared" si="16"/>
        <v>0</v>
      </c>
      <c r="H486" s="47">
        <v>0</v>
      </c>
    </row>
    <row r="487" spans="1:8" ht="12.75" customHeight="1" x14ac:dyDescent="0.2">
      <c r="C487" s="7"/>
      <c r="D487" s="7" t="s">
        <v>15</v>
      </c>
      <c r="E487" s="7"/>
      <c r="F487" s="16">
        <v>0</v>
      </c>
      <c r="G487" s="47">
        <f t="shared" si="16"/>
        <v>0</v>
      </c>
      <c r="H487" s="47">
        <v>0</v>
      </c>
    </row>
    <row r="488" spans="1:8" ht="12.75" customHeight="1" x14ac:dyDescent="0.2">
      <c r="C488" s="7" t="s">
        <v>32</v>
      </c>
      <c r="D488" s="7"/>
      <c r="E488" s="7"/>
      <c r="F488" s="16"/>
      <c r="G488" s="47"/>
      <c r="H488" s="54"/>
    </row>
    <row r="489" spans="1:8" ht="12.75" customHeight="1" x14ac:dyDescent="0.2">
      <c r="C489" s="7"/>
      <c r="D489" s="7" t="s">
        <v>47</v>
      </c>
      <c r="E489" s="7"/>
      <c r="F489" s="16">
        <v>0</v>
      </c>
      <c r="G489" s="47">
        <f t="shared" si="16"/>
        <v>0</v>
      </c>
      <c r="H489" s="47">
        <v>0</v>
      </c>
    </row>
    <row r="490" spans="1:8" ht="12.75" customHeight="1" x14ac:dyDescent="0.2">
      <c r="C490" s="7"/>
      <c r="D490" s="7" t="s">
        <v>33</v>
      </c>
      <c r="E490" s="7"/>
      <c r="F490" s="19">
        <v>0</v>
      </c>
      <c r="G490" s="47">
        <f t="shared" si="16"/>
        <v>0</v>
      </c>
      <c r="H490" s="47">
        <v>0</v>
      </c>
    </row>
    <row r="491" spans="1:8" ht="12.75" customHeight="1" x14ac:dyDescent="0.2">
      <c r="A491" s="8"/>
      <c r="B491" s="8"/>
      <c r="C491" s="7" t="s">
        <v>51</v>
      </c>
      <c r="D491" s="8"/>
      <c r="E491" s="8"/>
      <c r="F491" s="36"/>
      <c r="G491" s="47"/>
    </row>
    <row r="492" spans="1:8" ht="12.75" customHeight="1" x14ac:dyDescent="0.2">
      <c r="A492" s="7"/>
      <c r="B492" s="7"/>
      <c r="C492" s="7"/>
      <c r="D492" s="7" t="s">
        <v>17</v>
      </c>
      <c r="E492" s="7"/>
      <c r="F492" s="16">
        <v>2.8854239800000001</v>
      </c>
      <c r="G492" s="47">
        <f t="shared" si="16"/>
        <v>2885423.98</v>
      </c>
      <c r="H492" s="47">
        <v>0</v>
      </c>
    </row>
    <row r="493" spans="1:8" ht="12.75" customHeight="1" x14ac:dyDescent="0.2">
      <c r="A493" s="7"/>
      <c r="B493" s="7"/>
      <c r="C493" s="7"/>
      <c r="D493" s="7" t="s">
        <v>18</v>
      </c>
      <c r="E493" s="7"/>
      <c r="F493" s="16">
        <v>0</v>
      </c>
      <c r="G493" s="47">
        <f t="shared" si="16"/>
        <v>0</v>
      </c>
      <c r="H493" s="47">
        <v>0</v>
      </c>
    </row>
    <row r="494" spans="1:8" ht="12.75" customHeight="1" x14ac:dyDescent="0.2">
      <c r="A494" s="7"/>
      <c r="B494" s="7"/>
      <c r="C494" s="7" t="s">
        <v>19</v>
      </c>
      <c r="D494" s="7"/>
      <c r="E494" s="7"/>
      <c r="F494" s="16"/>
      <c r="G494" s="47"/>
    </row>
    <row r="495" spans="1:8" ht="12.75" customHeight="1" x14ac:dyDescent="0.2">
      <c r="A495" s="7"/>
      <c r="B495" s="7"/>
      <c r="C495" s="7"/>
      <c r="D495" s="7" t="s">
        <v>48</v>
      </c>
      <c r="E495" s="7"/>
      <c r="F495" s="16">
        <v>2.5000000000000001E-3</v>
      </c>
      <c r="G495" s="47">
        <f t="shared" si="16"/>
        <v>2500</v>
      </c>
      <c r="H495" s="47">
        <v>0</v>
      </c>
    </row>
    <row r="496" spans="1:8" ht="12.75" customHeight="1" x14ac:dyDescent="0.2">
      <c r="A496" s="7"/>
      <c r="B496" s="7"/>
      <c r="C496" s="7"/>
      <c r="D496" s="7" t="s">
        <v>34</v>
      </c>
      <c r="E496" s="7"/>
      <c r="F496" s="16">
        <v>0</v>
      </c>
      <c r="G496" s="47">
        <v>0</v>
      </c>
      <c r="H496" s="47">
        <v>0</v>
      </c>
    </row>
    <row r="497" spans="1:12" ht="12.75" customHeight="1" x14ac:dyDescent="0.2">
      <c r="A497" s="7"/>
      <c r="B497" s="7"/>
      <c r="C497" s="7"/>
      <c r="D497" s="7" t="s">
        <v>35</v>
      </c>
      <c r="E497" s="7"/>
      <c r="F497" s="16">
        <v>9.3329999999999996E-2</v>
      </c>
      <c r="G497" s="47">
        <f t="shared" si="16"/>
        <v>93330</v>
      </c>
      <c r="H497" s="47">
        <v>0</v>
      </c>
    </row>
    <row r="498" spans="1:12" ht="12.75" customHeight="1" x14ac:dyDescent="0.2">
      <c r="A498" s="4"/>
      <c r="B498" s="7" t="s">
        <v>20</v>
      </c>
      <c r="C498" s="4"/>
      <c r="D498" s="4"/>
      <c r="E498" s="4"/>
      <c r="F498" s="16">
        <v>0</v>
      </c>
      <c r="G498" s="47">
        <v>0</v>
      </c>
      <c r="H498" s="47">
        <v>0</v>
      </c>
    </row>
    <row r="499" spans="1:12" ht="12.75" customHeight="1" x14ac:dyDescent="0.2">
      <c r="A499" s="4"/>
      <c r="B499" s="4" t="s">
        <v>21</v>
      </c>
      <c r="C499" s="4"/>
      <c r="D499" s="4"/>
      <c r="E499" s="4"/>
      <c r="F499" s="34">
        <f>SUM(F468,F476,F478:F498)</f>
        <v>634.09925480000015</v>
      </c>
      <c r="G499" s="44">
        <f t="shared" si="16"/>
        <v>634099254.80000019</v>
      </c>
      <c r="H499" s="56">
        <f>H476+H468+H478</f>
        <v>673940499.54999995</v>
      </c>
    </row>
    <row r="500" spans="1:12" ht="12.75" customHeight="1" x14ac:dyDescent="0.2">
      <c r="F500" s="16"/>
      <c r="G500" s="47"/>
    </row>
    <row r="501" spans="1:12" ht="12.75" customHeight="1" x14ac:dyDescent="0.2">
      <c r="A501" s="28" t="s">
        <v>40</v>
      </c>
      <c r="F501" s="16"/>
      <c r="G501" s="47"/>
      <c r="H501" s="54"/>
      <c r="J501" s="7"/>
      <c r="K501" s="7"/>
      <c r="L501" s="30"/>
    </row>
    <row r="502" spans="1:12" ht="12.75" customHeight="1" x14ac:dyDescent="0.2">
      <c r="F502" s="16"/>
      <c r="G502" s="47"/>
    </row>
    <row r="503" spans="1:12" ht="12.75" customHeight="1" x14ac:dyDescent="0.2">
      <c r="A503" s="6" t="s">
        <v>56</v>
      </c>
      <c r="B503" s="4"/>
      <c r="C503" s="4"/>
      <c r="D503" s="4"/>
      <c r="E503" s="4"/>
      <c r="F503" s="16"/>
      <c r="G503" s="47"/>
    </row>
    <row r="504" spans="1:12" ht="12.75" customHeight="1" x14ac:dyDescent="0.2">
      <c r="A504" s="4"/>
      <c r="B504" s="4" t="s">
        <v>2</v>
      </c>
      <c r="C504" s="4"/>
      <c r="D504" s="4"/>
      <c r="E504" s="4"/>
      <c r="F504" s="16"/>
      <c r="G504" s="47"/>
    </row>
    <row r="505" spans="1:12" ht="12.75" customHeight="1" x14ac:dyDescent="0.2">
      <c r="A505" s="7"/>
      <c r="B505" s="7"/>
      <c r="C505" s="7" t="s">
        <v>3</v>
      </c>
      <c r="D505" s="7"/>
      <c r="E505" s="7"/>
      <c r="F505" s="16"/>
      <c r="G505" s="47"/>
    </row>
    <row r="506" spans="1:12" ht="12.75" customHeight="1" x14ac:dyDescent="0.2">
      <c r="A506" s="7"/>
      <c r="B506" s="7"/>
      <c r="C506" s="7"/>
      <c r="D506" s="7" t="s">
        <v>4</v>
      </c>
      <c r="E506" s="7"/>
      <c r="F506" s="16">
        <v>1.4075261999999999</v>
      </c>
      <c r="G506" s="47">
        <f t="shared" si="16"/>
        <v>1407526.2</v>
      </c>
      <c r="H506" s="52">
        <v>3606425.64</v>
      </c>
    </row>
    <row r="507" spans="1:12" ht="12.75" customHeight="1" x14ac:dyDescent="0.2">
      <c r="A507" s="7"/>
      <c r="B507" s="7"/>
      <c r="C507" s="7"/>
      <c r="D507" s="7" t="s">
        <v>26</v>
      </c>
      <c r="E507" s="7"/>
      <c r="F507" s="16">
        <v>3.4141313499999999</v>
      </c>
      <c r="G507" s="47">
        <f t="shared" si="16"/>
        <v>3414131.35</v>
      </c>
      <c r="H507" s="52">
        <v>2737152.39</v>
      </c>
    </row>
    <row r="508" spans="1:12" ht="12.75" customHeight="1" x14ac:dyDescent="0.2">
      <c r="A508" s="7"/>
      <c r="B508" s="7"/>
      <c r="C508" s="7"/>
      <c r="D508" s="7" t="s">
        <v>5</v>
      </c>
      <c r="E508" s="7"/>
      <c r="F508" s="16">
        <v>0.84224004000000008</v>
      </c>
      <c r="G508" s="47">
        <f t="shared" si="16"/>
        <v>842240.04</v>
      </c>
      <c r="H508" s="52">
        <v>584402.46</v>
      </c>
    </row>
    <row r="509" spans="1:12" ht="12.75" customHeight="1" x14ac:dyDescent="0.2">
      <c r="A509" s="3"/>
      <c r="B509" s="3"/>
      <c r="C509" s="3" t="s">
        <v>6</v>
      </c>
      <c r="D509" s="3"/>
      <c r="E509" s="3"/>
      <c r="F509" s="35">
        <f>SUM(F506:F508)</f>
        <v>5.6638975899999995</v>
      </c>
      <c r="G509" s="48">
        <f t="shared" si="16"/>
        <v>5663897.5899999999</v>
      </c>
      <c r="H509" s="58">
        <f>SUM(H506:H508)</f>
        <v>6927980.4900000002</v>
      </c>
    </row>
    <row r="510" spans="1:12" ht="12.75" customHeight="1" x14ac:dyDescent="0.2">
      <c r="A510" s="27"/>
      <c r="B510" s="27"/>
      <c r="C510" s="27"/>
      <c r="D510" s="27"/>
      <c r="E510" s="27"/>
      <c r="F510" s="46"/>
      <c r="G510" s="46"/>
      <c r="H510" s="55"/>
    </row>
    <row r="511" spans="1:12" ht="12.75" customHeight="1" x14ac:dyDescent="0.2">
      <c r="A511" s="22" t="s">
        <v>50</v>
      </c>
      <c r="B511" s="20"/>
      <c r="C511" s="20"/>
      <c r="D511" s="20"/>
      <c r="E511" s="20"/>
      <c r="F511" s="1"/>
      <c r="G511" s="47"/>
    </row>
    <row r="512" spans="1:12" ht="12.75" customHeight="1" x14ac:dyDescent="0.2">
      <c r="A512" s="24"/>
      <c r="B512" s="20"/>
      <c r="C512" s="20"/>
      <c r="D512" s="20"/>
      <c r="E512" s="20"/>
      <c r="F512" s="1"/>
      <c r="G512" s="47"/>
    </row>
    <row r="513" spans="1:9" ht="12.75" customHeight="1" x14ac:dyDescent="0.2">
      <c r="A513" s="24"/>
      <c r="B513" s="20"/>
      <c r="C513" s="20"/>
      <c r="D513" s="20"/>
      <c r="E513" s="20"/>
      <c r="F513" s="1"/>
      <c r="G513" s="47"/>
    </row>
    <row r="514" spans="1:9" ht="12.75" customHeight="1" x14ac:dyDescent="0.2">
      <c r="A514" s="20"/>
      <c r="B514" s="20"/>
      <c r="C514" s="20"/>
      <c r="D514" s="20"/>
      <c r="E514" s="2"/>
      <c r="F514" s="1"/>
      <c r="G514" s="47"/>
    </row>
    <row r="515" spans="1:9" ht="25.5" customHeight="1" x14ac:dyDescent="0.2">
      <c r="A515" s="66" t="s">
        <v>0</v>
      </c>
      <c r="B515" s="66"/>
      <c r="C515" s="66"/>
      <c r="D515" s="66"/>
      <c r="E515" s="66"/>
      <c r="F515" s="10">
        <v>2012</v>
      </c>
      <c r="G515" s="10">
        <v>2012</v>
      </c>
      <c r="H515" s="10">
        <v>2013</v>
      </c>
    </row>
    <row r="516" spans="1:9" ht="12.75" customHeight="1" x14ac:dyDescent="0.2">
      <c r="B516" s="7"/>
      <c r="C516" s="7" t="s">
        <v>24</v>
      </c>
      <c r="D516" s="7"/>
      <c r="E516" s="7"/>
      <c r="F516" s="16"/>
      <c r="G516" s="47"/>
    </row>
    <row r="517" spans="1:9" ht="12.75" customHeight="1" x14ac:dyDescent="0.2">
      <c r="B517" s="7"/>
      <c r="C517" s="7"/>
      <c r="D517" s="7" t="s">
        <v>7</v>
      </c>
      <c r="E517" s="7"/>
      <c r="F517" s="16"/>
      <c r="G517" s="47"/>
    </row>
    <row r="518" spans="1:9" ht="12.75" customHeight="1" x14ac:dyDescent="0.2">
      <c r="B518" s="7"/>
      <c r="C518" s="7"/>
      <c r="D518" s="7"/>
      <c r="E518" s="7" t="s">
        <v>46</v>
      </c>
      <c r="F518" s="16">
        <v>0.1172</v>
      </c>
      <c r="G518" s="47">
        <f t="shared" si="16"/>
        <v>117200</v>
      </c>
      <c r="H518" s="47">
        <v>0</v>
      </c>
    </row>
    <row r="519" spans="1:9" ht="12.75" customHeight="1" x14ac:dyDescent="0.2">
      <c r="B519" s="7"/>
      <c r="C519" s="7"/>
      <c r="D519" s="7"/>
      <c r="E519" s="7" t="s">
        <v>8</v>
      </c>
      <c r="F519" s="16">
        <v>0</v>
      </c>
      <c r="G519" s="47">
        <f t="shared" si="16"/>
        <v>0</v>
      </c>
      <c r="H519" s="47">
        <v>0</v>
      </c>
    </row>
    <row r="520" spans="1:9" ht="12.75" customHeight="1" x14ac:dyDescent="0.2">
      <c r="B520" s="7"/>
      <c r="C520" s="7"/>
      <c r="D520" s="7" t="s">
        <v>27</v>
      </c>
      <c r="E520" s="7"/>
      <c r="F520" s="16">
        <v>48.71429131</v>
      </c>
      <c r="G520" s="47">
        <f t="shared" si="16"/>
        <v>48714291.310000002</v>
      </c>
      <c r="H520" s="52">
        <v>59413382.5</v>
      </c>
    </row>
    <row r="521" spans="1:9" ht="12.75" customHeight="1" x14ac:dyDescent="0.2">
      <c r="B521" s="7"/>
      <c r="C521" s="7"/>
      <c r="D521" s="7" t="s">
        <v>28</v>
      </c>
      <c r="E521" s="7"/>
      <c r="F521" s="16">
        <v>0</v>
      </c>
      <c r="G521" s="47">
        <f t="shared" si="16"/>
        <v>0</v>
      </c>
      <c r="H521" s="47">
        <v>0</v>
      </c>
    </row>
    <row r="522" spans="1:9" ht="12.75" customHeight="1" x14ac:dyDescent="0.2">
      <c r="B522" s="7"/>
      <c r="C522" s="7"/>
      <c r="D522" s="7" t="s">
        <v>29</v>
      </c>
      <c r="E522" s="7"/>
      <c r="F522" s="16">
        <v>7.4940793699999997</v>
      </c>
      <c r="G522" s="47">
        <f t="shared" si="16"/>
        <v>7494079.3700000001</v>
      </c>
      <c r="H522" s="52">
        <v>16111335.34</v>
      </c>
    </row>
    <row r="523" spans="1:9" ht="12.75" customHeight="1" x14ac:dyDescent="0.2">
      <c r="B523" s="4"/>
      <c r="C523" s="4" t="s">
        <v>23</v>
      </c>
      <c r="D523" s="4"/>
      <c r="E523" s="4"/>
      <c r="F523" s="34">
        <f>SUM(F518:F522)</f>
        <v>56.325570679999998</v>
      </c>
      <c r="G523" s="44">
        <f t="shared" si="16"/>
        <v>56325570.68</v>
      </c>
      <c r="H523" s="56">
        <f>SUM(H518:H522)</f>
        <v>75524717.840000004</v>
      </c>
    </row>
    <row r="524" spans="1:9" ht="12.75" customHeight="1" x14ac:dyDescent="0.2">
      <c r="B524" s="4" t="s">
        <v>9</v>
      </c>
      <c r="C524" s="7"/>
      <c r="D524" s="7"/>
      <c r="E524" s="7"/>
      <c r="F524" s="16"/>
      <c r="G524" s="47"/>
    </row>
    <row r="525" spans="1:9" ht="12.75" customHeight="1" x14ac:dyDescent="0.2">
      <c r="B525" s="7"/>
      <c r="C525" s="7" t="s">
        <v>10</v>
      </c>
      <c r="D525" s="7"/>
      <c r="E525" s="7"/>
      <c r="F525" s="16">
        <v>458.26364799999999</v>
      </c>
      <c r="G525" s="47">
        <f t="shared" si="16"/>
        <v>458263648</v>
      </c>
      <c r="H525" s="62">
        <v>507211089</v>
      </c>
      <c r="I525" s="57">
        <v>507211089</v>
      </c>
    </row>
    <row r="526" spans="1:9" ht="12.75" customHeight="1" x14ac:dyDescent="0.2">
      <c r="B526" s="7"/>
      <c r="C526" s="7" t="s">
        <v>22</v>
      </c>
      <c r="D526" s="7"/>
      <c r="E526" s="7"/>
      <c r="F526" s="16"/>
      <c r="G526" s="47"/>
    </row>
    <row r="527" spans="1:9" ht="12.75" customHeight="1" x14ac:dyDescent="0.2">
      <c r="B527" s="7"/>
      <c r="C527" s="7"/>
      <c r="D527" s="7" t="s">
        <v>11</v>
      </c>
      <c r="E527" s="7"/>
      <c r="F527" s="16">
        <v>0</v>
      </c>
      <c r="G527" s="47">
        <f t="shared" si="16"/>
        <v>0</v>
      </c>
      <c r="H527" s="47">
        <v>0</v>
      </c>
    </row>
    <row r="528" spans="1:9" ht="12.75" customHeight="1" x14ac:dyDescent="0.2">
      <c r="B528" s="7"/>
      <c r="C528" s="7"/>
      <c r="D528" s="7" t="s">
        <v>12</v>
      </c>
      <c r="E528" s="7"/>
      <c r="F528" s="16">
        <v>0</v>
      </c>
      <c r="G528" s="47">
        <f t="shared" si="16"/>
        <v>0</v>
      </c>
      <c r="H528" s="47">
        <v>0</v>
      </c>
    </row>
    <row r="529" spans="2:16" ht="12.75" customHeight="1" x14ac:dyDescent="0.2">
      <c r="B529" s="7"/>
      <c r="C529" s="7"/>
      <c r="D529" s="7" t="s">
        <v>13</v>
      </c>
      <c r="E529" s="7"/>
      <c r="F529" s="16">
        <v>0</v>
      </c>
      <c r="G529" s="47">
        <f t="shared" si="16"/>
        <v>0</v>
      </c>
      <c r="H529" s="47">
        <v>0</v>
      </c>
    </row>
    <row r="530" spans="2:16" ht="12.75" customHeight="1" x14ac:dyDescent="0.2">
      <c r="B530" s="7"/>
      <c r="C530" s="7"/>
      <c r="D530" s="7" t="s">
        <v>30</v>
      </c>
      <c r="E530" s="7"/>
      <c r="F530" s="16">
        <v>0</v>
      </c>
      <c r="G530" s="47">
        <f t="shared" si="16"/>
        <v>0</v>
      </c>
      <c r="H530" s="47">
        <v>0</v>
      </c>
    </row>
    <row r="531" spans="2:16" ht="12.75" customHeight="1" x14ac:dyDescent="0.2">
      <c r="B531" s="7"/>
      <c r="C531" s="7"/>
      <c r="D531" s="7" t="s">
        <v>31</v>
      </c>
      <c r="E531" s="7"/>
      <c r="F531" s="16">
        <v>0</v>
      </c>
      <c r="G531" s="47">
        <f t="shared" si="16"/>
        <v>0</v>
      </c>
      <c r="H531" s="47">
        <v>0</v>
      </c>
    </row>
    <row r="532" spans="2:16" ht="12.75" customHeight="1" x14ac:dyDescent="0.2">
      <c r="C532" s="7" t="s">
        <v>25</v>
      </c>
      <c r="D532" s="7"/>
      <c r="E532" s="7"/>
      <c r="F532" s="16"/>
      <c r="G532" s="47"/>
    </row>
    <row r="533" spans="2:16" ht="12.75" customHeight="1" x14ac:dyDescent="0.2">
      <c r="C533" s="7"/>
      <c r="D533" s="7" t="s">
        <v>14</v>
      </c>
      <c r="E533" s="7"/>
      <c r="F533" s="16">
        <v>0</v>
      </c>
      <c r="G533" s="47">
        <f t="shared" si="16"/>
        <v>0</v>
      </c>
      <c r="H533" s="47">
        <v>0</v>
      </c>
    </row>
    <row r="534" spans="2:16" ht="12.75" customHeight="1" x14ac:dyDescent="0.2">
      <c r="C534" s="7"/>
      <c r="D534" s="7" t="s">
        <v>15</v>
      </c>
      <c r="E534" s="7"/>
      <c r="F534" s="16">
        <v>0</v>
      </c>
      <c r="G534" s="47">
        <f t="shared" ref="G534:G591" si="17">F534*1000000</f>
        <v>0</v>
      </c>
      <c r="H534" s="47">
        <v>0</v>
      </c>
    </row>
    <row r="535" spans="2:16" ht="12.75" customHeight="1" x14ac:dyDescent="0.2">
      <c r="C535" s="7" t="s">
        <v>32</v>
      </c>
      <c r="D535" s="7"/>
      <c r="E535" s="7"/>
      <c r="F535" s="16"/>
      <c r="G535" s="47"/>
    </row>
    <row r="536" spans="2:16" ht="12.75" customHeight="1" x14ac:dyDescent="0.2">
      <c r="C536" s="7"/>
      <c r="D536" s="7" t="s">
        <v>47</v>
      </c>
      <c r="E536" s="7"/>
      <c r="F536" s="16">
        <v>5.1390999999999999E-2</v>
      </c>
      <c r="G536" s="47">
        <f t="shared" si="17"/>
        <v>51391</v>
      </c>
      <c r="H536" s="47">
        <v>0</v>
      </c>
    </row>
    <row r="537" spans="2:16" ht="12.75" customHeight="1" x14ac:dyDescent="0.2">
      <c r="C537" s="7"/>
      <c r="D537" s="7" t="s">
        <v>33</v>
      </c>
      <c r="E537" s="7"/>
      <c r="F537" s="16">
        <v>0</v>
      </c>
      <c r="G537" s="47">
        <f t="shared" si="17"/>
        <v>0</v>
      </c>
      <c r="H537" s="47">
        <v>0</v>
      </c>
    </row>
    <row r="538" spans="2:16" ht="12.75" customHeight="1" x14ac:dyDescent="0.2">
      <c r="C538" s="7" t="s">
        <v>51</v>
      </c>
      <c r="D538" s="7"/>
      <c r="E538" s="7"/>
      <c r="F538" s="16"/>
      <c r="G538" s="47"/>
    </row>
    <row r="539" spans="2:16" ht="12.75" customHeight="1" x14ac:dyDescent="0.2">
      <c r="C539" s="7"/>
      <c r="D539" s="7" t="s">
        <v>17</v>
      </c>
      <c r="E539" s="7"/>
      <c r="F539" s="16">
        <v>0</v>
      </c>
      <c r="G539" s="47">
        <f t="shared" si="17"/>
        <v>0</v>
      </c>
      <c r="H539" s="47">
        <v>0</v>
      </c>
    </row>
    <row r="540" spans="2:16" ht="12.75" customHeight="1" x14ac:dyDescent="0.2">
      <c r="C540" s="7"/>
      <c r="D540" s="7" t="s">
        <v>18</v>
      </c>
      <c r="E540" s="7"/>
      <c r="F540" s="16">
        <v>0</v>
      </c>
      <c r="G540" s="47">
        <f t="shared" si="17"/>
        <v>0</v>
      </c>
      <c r="H540" s="47">
        <v>0</v>
      </c>
      <c r="L540" s="27"/>
      <c r="M540" s="4"/>
      <c r="N540" s="31"/>
      <c r="O540" s="27"/>
      <c r="P540" s="27"/>
    </row>
    <row r="541" spans="2:16" ht="12.75" customHeight="1" x14ac:dyDescent="0.2">
      <c r="C541" s="7" t="s">
        <v>19</v>
      </c>
      <c r="D541" s="7"/>
      <c r="E541" s="7"/>
      <c r="F541" s="16"/>
      <c r="G541" s="47"/>
      <c r="L541" s="27"/>
      <c r="M541" s="4"/>
      <c r="N541" s="31"/>
      <c r="O541" s="27"/>
      <c r="P541" s="27"/>
    </row>
    <row r="542" spans="2:16" ht="12.75" customHeight="1" x14ac:dyDescent="0.2">
      <c r="C542" s="7"/>
      <c r="D542" s="7" t="s">
        <v>48</v>
      </c>
      <c r="E542" s="7"/>
      <c r="F542" s="16">
        <v>0</v>
      </c>
      <c r="G542" s="47">
        <f t="shared" si="17"/>
        <v>0</v>
      </c>
      <c r="H542" s="47">
        <v>0</v>
      </c>
      <c r="K542" s="18"/>
    </row>
    <row r="543" spans="2:16" ht="12.75" customHeight="1" x14ac:dyDescent="0.2">
      <c r="C543" s="7"/>
      <c r="D543" s="7" t="s">
        <v>34</v>
      </c>
      <c r="E543" s="7"/>
      <c r="F543" s="16">
        <v>0</v>
      </c>
      <c r="G543" s="47">
        <f t="shared" si="17"/>
        <v>0</v>
      </c>
      <c r="H543" s="47">
        <v>0</v>
      </c>
    </row>
    <row r="544" spans="2:16" ht="12.75" customHeight="1" x14ac:dyDescent="0.2">
      <c r="C544" s="7"/>
      <c r="D544" s="7" t="s">
        <v>35</v>
      </c>
      <c r="E544" s="7"/>
      <c r="F544" s="16">
        <v>0</v>
      </c>
      <c r="G544" s="47">
        <f t="shared" si="17"/>
        <v>0</v>
      </c>
      <c r="H544" s="47">
        <v>0</v>
      </c>
    </row>
    <row r="545" spans="1:8" ht="12.75" customHeight="1" x14ac:dyDescent="0.2">
      <c r="B545" s="7" t="s">
        <v>20</v>
      </c>
      <c r="C545" s="4"/>
      <c r="D545" s="4"/>
      <c r="F545" s="16">
        <v>0</v>
      </c>
      <c r="G545" s="47">
        <f t="shared" si="17"/>
        <v>0</v>
      </c>
      <c r="H545" s="47">
        <v>0</v>
      </c>
    </row>
    <row r="546" spans="1:8" ht="12.75" customHeight="1" x14ac:dyDescent="0.2">
      <c r="B546" s="4" t="s">
        <v>21</v>
      </c>
      <c r="C546" s="4"/>
      <c r="D546" s="4"/>
      <c r="E546" s="27"/>
      <c r="F546" s="34">
        <f>SUM(F509,F523,F525:F545)</f>
        <v>520.30450726999993</v>
      </c>
      <c r="G546" s="44">
        <f t="shared" si="17"/>
        <v>520304507.26999992</v>
      </c>
      <c r="H546" s="56">
        <f>H525+H523+H509</f>
        <v>589663787.33000004</v>
      </c>
    </row>
    <row r="547" spans="1:8" ht="12.75" customHeight="1" x14ac:dyDescent="0.2">
      <c r="B547" s="4"/>
      <c r="C547" s="4"/>
      <c r="D547" s="4"/>
      <c r="E547" s="27"/>
      <c r="F547" s="16"/>
      <c r="G547" s="47"/>
    </row>
    <row r="548" spans="1:8" ht="12.75" customHeight="1" x14ac:dyDescent="0.2">
      <c r="A548" s="6" t="s">
        <v>55</v>
      </c>
      <c r="B548" s="4"/>
      <c r="C548" s="4"/>
      <c r="D548" s="4"/>
      <c r="E548" s="4"/>
      <c r="F548" s="16"/>
      <c r="G548" s="47"/>
    </row>
    <row r="549" spans="1:8" ht="12.75" customHeight="1" x14ac:dyDescent="0.2">
      <c r="A549" s="4"/>
      <c r="B549" s="4" t="s">
        <v>2</v>
      </c>
      <c r="C549" s="4"/>
      <c r="D549" s="4"/>
      <c r="E549" s="4"/>
      <c r="F549" s="16"/>
      <c r="G549" s="47"/>
    </row>
    <row r="550" spans="1:8" ht="12.75" customHeight="1" x14ac:dyDescent="0.2">
      <c r="A550" s="7"/>
      <c r="B550" s="7"/>
      <c r="C550" s="7" t="s">
        <v>3</v>
      </c>
      <c r="D550" s="7"/>
      <c r="E550" s="7"/>
      <c r="F550" s="16"/>
      <c r="G550" s="47"/>
    </row>
    <row r="551" spans="1:8" ht="12.75" customHeight="1" x14ac:dyDescent="0.2">
      <c r="A551" s="7"/>
      <c r="B551" s="7"/>
      <c r="C551" s="7"/>
      <c r="D551" s="7" t="s">
        <v>4</v>
      </c>
      <c r="E551" s="7"/>
      <c r="F551" s="16">
        <v>0.63824444999999996</v>
      </c>
      <c r="G551" s="47">
        <f t="shared" si="17"/>
        <v>638244.44999999995</v>
      </c>
      <c r="H551" s="52">
        <v>1354992.18</v>
      </c>
    </row>
    <row r="552" spans="1:8" ht="12.75" customHeight="1" x14ac:dyDescent="0.2">
      <c r="A552" s="7"/>
      <c r="B552" s="7"/>
      <c r="C552" s="7"/>
      <c r="D552" s="7" t="s">
        <v>26</v>
      </c>
      <c r="E552" s="7"/>
      <c r="F552" s="16">
        <v>2.3172553100000002</v>
      </c>
      <c r="G552" s="47">
        <f t="shared" si="17"/>
        <v>2317255.31</v>
      </c>
      <c r="H552" s="52">
        <v>2642229.23</v>
      </c>
    </row>
    <row r="553" spans="1:8" ht="12.75" customHeight="1" x14ac:dyDescent="0.2">
      <c r="A553" s="7"/>
      <c r="B553" s="7"/>
      <c r="C553" s="7"/>
      <c r="D553" s="7" t="s">
        <v>5</v>
      </c>
      <c r="E553" s="7"/>
      <c r="F553" s="16">
        <v>0.76136974999999996</v>
      </c>
      <c r="G553" s="47">
        <f t="shared" si="17"/>
        <v>761369.75</v>
      </c>
      <c r="H553" s="52">
        <v>754093.89</v>
      </c>
    </row>
    <row r="554" spans="1:8" ht="12.75" customHeight="1" x14ac:dyDescent="0.2">
      <c r="A554" s="4"/>
      <c r="B554" s="4"/>
      <c r="C554" s="4" t="s">
        <v>6</v>
      </c>
      <c r="D554" s="4"/>
      <c r="E554" s="4"/>
      <c r="F554" s="34">
        <f>SUM(F551:F553)</f>
        <v>3.7168695100000004</v>
      </c>
      <c r="G554" s="44">
        <f t="shared" si="17"/>
        <v>3716869.5100000002</v>
      </c>
      <c r="H554" s="56">
        <f>SUM(H551:H553)</f>
        <v>4751315.3</v>
      </c>
    </row>
    <row r="555" spans="1:8" ht="12.75" customHeight="1" x14ac:dyDescent="0.2">
      <c r="A555" s="7"/>
      <c r="B555" s="7"/>
      <c r="C555" s="7" t="s">
        <v>24</v>
      </c>
      <c r="D555" s="7"/>
      <c r="E555" s="7"/>
      <c r="F555" s="16"/>
      <c r="G555" s="47"/>
    </row>
    <row r="556" spans="1:8" ht="12.75" customHeight="1" x14ac:dyDescent="0.2">
      <c r="A556" s="7"/>
      <c r="B556" s="7"/>
      <c r="C556" s="7"/>
      <c r="D556" s="7" t="s">
        <v>7</v>
      </c>
      <c r="E556" s="7"/>
      <c r="F556" s="16"/>
      <c r="G556" s="47"/>
    </row>
    <row r="557" spans="1:8" ht="12.75" customHeight="1" x14ac:dyDescent="0.2">
      <c r="A557" s="7"/>
      <c r="B557" s="7"/>
      <c r="C557" s="7"/>
      <c r="D557" s="7"/>
      <c r="E557" s="7" t="s">
        <v>46</v>
      </c>
      <c r="F557" s="16">
        <v>2.28011717</v>
      </c>
      <c r="G557" s="47">
        <f t="shared" si="17"/>
        <v>2280117.17</v>
      </c>
      <c r="H557" s="47">
        <v>0</v>
      </c>
    </row>
    <row r="558" spans="1:8" ht="12.75" customHeight="1" x14ac:dyDescent="0.2">
      <c r="A558" s="7"/>
      <c r="B558" s="7"/>
      <c r="C558" s="7"/>
      <c r="D558" s="7"/>
      <c r="E558" s="7" t="s">
        <v>8</v>
      </c>
      <c r="F558" s="16">
        <v>0</v>
      </c>
      <c r="G558" s="47">
        <v>0</v>
      </c>
      <c r="H558" s="47">
        <v>0</v>
      </c>
    </row>
    <row r="559" spans="1:8" ht="12.75" customHeight="1" x14ac:dyDescent="0.2">
      <c r="A559" s="7"/>
      <c r="B559" s="7"/>
      <c r="C559" s="7"/>
      <c r="D559" s="7" t="s">
        <v>27</v>
      </c>
      <c r="F559" s="16">
        <v>1.5144928899999999</v>
      </c>
      <c r="G559" s="47">
        <f t="shared" si="17"/>
        <v>1514492.89</v>
      </c>
      <c r="H559" s="52">
        <v>3551920.45</v>
      </c>
    </row>
    <row r="560" spans="1:8" ht="12.75" customHeight="1" x14ac:dyDescent="0.2">
      <c r="A560" s="7"/>
      <c r="B560" s="7"/>
      <c r="C560" s="7"/>
      <c r="D560" s="7" t="s">
        <v>28</v>
      </c>
      <c r="E560" s="7"/>
      <c r="F560" s="16">
        <v>1.8326892399999999</v>
      </c>
      <c r="G560" s="47">
        <f t="shared" si="17"/>
        <v>1832689.24</v>
      </c>
      <c r="H560" s="52">
        <v>2692229.7</v>
      </c>
    </row>
    <row r="561" spans="1:9" ht="12.75" customHeight="1" x14ac:dyDescent="0.2">
      <c r="A561" s="7"/>
      <c r="B561" s="7"/>
      <c r="C561" s="7"/>
      <c r="D561" s="7" t="s">
        <v>29</v>
      </c>
      <c r="E561" s="7"/>
      <c r="F561" s="16">
        <v>2.5508535399999999</v>
      </c>
      <c r="G561" s="47">
        <f t="shared" si="17"/>
        <v>2550853.54</v>
      </c>
      <c r="H561" s="52">
        <v>5326772.28</v>
      </c>
    </row>
    <row r="562" spans="1:9" ht="12.75" customHeight="1" x14ac:dyDescent="0.2">
      <c r="A562" s="4"/>
      <c r="B562" s="4"/>
      <c r="C562" s="4" t="s">
        <v>23</v>
      </c>
      <c r="D562" s="4"/>
      <c r="E562" s="4"/>
      <c r="F562" s="34">
        <f>SUM(F557:F561)</f>
        <v>8.1781528399999992</v>
      </c>
      <c r="G562" s="44">
        <f t="shared" si="17"/>
        <v>8178152.8399999989</v>
      </c>
      <c r="H562" s="56">
        <f>H557+H560+H561+H559</f>
        <v>11570922.43</v>
      </c>
    </row>
    <row r="563" spans="1:9" ht="12.75" customHeight="1" x14ac:dyDescent="0.2">
      <c r="A563" s="7"/>
      <c r="B563" s="4" t="s">
        <v>9</v>
      </c>
      <c r="C563" s="7"/>
      <c r="D563" s="7"/>
      <c r="E563" s="7"/>
      <c r="F563" s="16"/>
      <c r="G563" s="47"/>
    </row>
    <row r="564" spans="1:9" ht="12.75" customHeight="1" x14ac:dyDescent="0.2">
      <c r="A564" s="7"/>
      <c r="B564" s="7"/>
      <c r="C564" s="7" t="s">
        <v>10</v>
      </c>
      <c r="D564" s="7"/>
      <c r="E564" s="7"/>
      <c r="F564" s="16">
        <v>389.052999</v>
      </c>
      <c r="G564" s="47">
        <f t="shared" si="17"/>
        <v>389052999</v>
      </c>
      <c r="H564" s="57">
        <v>432494597</v>
      </c>
      <c r="I564" s="57">
        <v>432494597</v>
      </c>
    </row>
    <row r="565" spans="1:9" ht="12.75" customHeight="1" x14ac:dyDescent="0.2">
      <c r="A565" s="7"/>
      <c r="B565" s="7"/>
      <c r="C565" s="7" t="s">
        <v>22</v>
      </c>
      <c r="D565" s="7"/>
      <c r="E565" s="7"/>
      <c r="F565" s="16"/>
      <c r="G565" s="47"/>
    </row>
    <row r="566" spans="1:9" ht="12.75" customHeight="1" x14ac:dyDescent="0.2">
      <c r="A566" s="12"/>
      <c r="B566" s="12"/>
      <c r="C566" s="12"/>
      <c r="D566" s="12" t="s">
        <v>11</v>
      </c>
      <c r="E566" s="12"/>
      <c r="F566" s="17">
        <v>0</v>
      </c>
      <c r="G566" s="49">
        <f t="shared" si="17"/>
        <v>0</v>
      </c>
      <c r="H566" s="49">
        <v>0</v>
      </c>
    </row>
    <row r="567" spans="1:9" ht="12.75" customHeight="1" x14ac:dyDescent="0.2">
      <c r="A567" s="22" t="s">
        <v>50</v>
      </c>
      <c r="B567" s="20"/>
      <c r="C567" s="20"/>
      <c r="D567" s="20"/>
      <c r="E567" s="20"/>
      <c r="F567" s="1"/>
    </row>
    <row r="568" spans="1:9" ht="12.75" customHeight="1" x14ac:dyDescent="0.2">
      <c r="A568" s="24" t="s">
        <v>44</v>
      </c>
      <c r="B568" s="20"/>
      <c r="C568" s="20"/>
      <c r="D568" s="20"/>
      <c r="E568" s="20"/>
      <c r="F568" s="1"/>
    </row>
    <row r="569" spans="1:9" ht="12.75" customHeight="1" x14ac:dyDescent="0.2">
      <c r="A569" s="25" t="s">
        <v>59</v>
      </c>
      <c r="B569" s="20"/>
      <c r="C569" s="20"/>
      <c r="D569" s="20"/>
      <c r="E569" s="20"/>
      <c r="F569" s="1"/>
    </row>
    <row r="570" spans="1:9" ht="12.75" customHeight="1" x14ac:dyDescent="0.2">
      <c r="A570" s="24" t="s">
        <v>52</v>
      </c>
      <c r="B570" s="20"/>
      <c r="C570" s="20"/>
      <c r="D570" s="20"/>
      <c r="E570" s="20"/>
      <c r="F570" s="1"/>
    </row>
    <row r="571" spans="1:9" ht="12.75" customHeight="1" x14ac:dyDescent="0.2">
      <c r="A571" s="20"/>
      <c r="B571" s="20"/>
      <c r="C571" s="20"/>
      <c r="D571" s="20"/>
      <c r="E571" s="2"/>
      <c r="F571" s="1"/>
      <c r="G571" s="47"/>
    </row>
    <row r="572" spans="1:9" ht="25.5" customHeight="1" x14ac:dyDescent="0.2">
      <c r="A572" s="66" t="s">
        <v>0</v>
      </c>
      <c r="B572" s="66"/>
      <c r="C572" s="66"/>
      <c r="D572" s="66"/>
      <c r="E572" s="66"/>
      <c r="F572" s="10">
        <v>2012</v>
      </c>
      <c r="G572" s="10">
        <v>2012</v>
      </c>
      <c r="H572" s="10">
        <v>2013</v>
      </c>
    </row>
    <row r="573" spans="1:9" ht="12.75" customHeight="1" x14ac:dyDescent="0.2">
      <c r="B573" s="7"/>
      <c r="C573" s="7"/>
      <c r="D573" s="7" t="s">
        <v>12</v>
      </c>
      <c r="E573" s="7"/>
      <c r="F573" s="16">
        <v>0</v>
      </c>
      <c r="G573" s="47">
        <f t="shared" si="17"/>
        <v>0</v>
      </c>
      <c r="H573" s="47">
        <v>0</v>
      </c>
    </row>
    <row r="574" spans="1:9" ht="12.75" customHeight="1" x14ac:dyDescent="0.2">
      <c r="B574" s="7"/>
      <c r="C574" s="7"/>
      <c r="D574" s="7" t="s">
        <v>13</v>
      </c>
      <c r="E574" s="7"/>
      <c r="F574" s="16">
        <v>0</v>
      </c>
      <c r="G574" s="47">
        <f t="shared" si="17"/>
        <v>0</v>
      </c>
      <c r="H574" s="47">
        <v>0</v>
      </c>
    </row>
    <row r="575" spans="1:9" ht="12.75" customHeight="1" x14ac:dyDescent="0.2">
      <c r="B575" s="7"/>
      <c r="C575" s="7"/>
      <c r="D575" s="7" t="s">
        <v>30</v>
      </c>
      <c r="E575" s="7"/>
      <c r="F575" s="16">
        <v>0</v>
      </c>
      <c r="G575" s="47">
        <f t="shared" si="17"/>
        <v>0</v>
      </c>
      <c r="H575" s="47">
        <v>0</v>
      </c>
    </row>
    <row r="576" spans="1:9" ht="12.75" customHeight="1" x14ac:dyDescent="0.2">
      <c r="B576" s="7"/>
      <c r="C576" s="7"/>
      <c r="D576" s="7" t="s">
        <v>31</v>
      </c>
      <c r="E576" s="7"/>
      <c r="F576" s="16">
        <v>0</v>
      </c>
      <c r="G576" s="47">
        <f t="shared" si="17"/>
        <v>0</v>
      </c>
      <c r="H576" s="47">
        <v>0</v>
      </c>
    </row>
    <row r="577" spans="2:8" ht="12.75" customHeight="1" x14ac:dyDescent="0.2">
      <c r="B577" s="7"/>
      <c r="C577" s="7" t="s">
        <v>25</v>
      </c>
      <c r="D577" s="7"/>
      <c r="E577" s="7"/>
      <c r="F577" s="16"/>
      <c r="G577" s="47"/>
    </row>
    <row r="578" spans="2:8" ht="12.75" customHeight="1" x14ac:dyDescent="0.2">
      <c r="B578" s="7"/>
      <c r="C578" s="7"/>
      <c r="D578" s="7" t="s">
        <v>14</v>
      </c>
      <c r="E578" s="7"/>
      <c r="F578" s="16">
        <v>0.97799999999999998</v>
      </c>
      <c r="G578" s="47">
        <f t="shared" si="17"/>
        <v>978000</v>
      </c>
      <c r="H578" s="47">
        <v>0</v>
      </c>
    </row>
    <row r="579" spans="2:8" ht="12.75" customHeight="1" x14ac:dyDescent="0.2">
      <c r="B579" s="7"/>
      <c r="C579" s="7"/>
      <c r="D579" s="7" t="s">
        <v>15</v>
      </c>
      <c r="E579" s="7"/>
      <c r="F579" s="16">
        <v>2.4E-2</v>
      </c>
      <c r="G579" s="47">
        <f t="shared" si="17"/>
        <v>24000</v>
      </c>
      <c r="H579" s="47">
        <v>0</v>
      </c>
    </row>
    <row r="580" spans="2:8" ht="12.75" customHeight="1" x14ac:dyDescent="0.2">
      <c r="B580" s="7"/>
      <c r="C580" s="7" t="s">
        <v>32</v>
      </c>
      <c r="D580" s="7"/>
      <c r="E580" s="7"/>
      <c r="F580" s="16"/>
      <c r="G580" s="47"/>
    </row>
    <row r="581" spans="2:8" ht="12.75" customHeight="1" x14ac:dyDescent="0.2">
      <c r="B581" s="7"/>
      <c r="C581" s="7"/>
      <c r="D581" s="7" t="s">
        <v>47</v>
      </c>
      <c r="E581" s="7"/>
      <c r="F581" s="16">
        <v>0</v>
      </c>
      <c r="G581" s="47">
        <f t="shared" si="17"/>
        <v>0</v>
      </c>
      <c r="H581" s="47">
        <v>0</v>
      </c>
    </row>
    <row r="582" spans="2:8" ht="12.75" customHeight="1" x14ac:dyDescent="0.2">
      <c r="B582" s="7"/>
      <c r="C582" s="7"/>
      <c r="D582" s="7" t="s">
        <v>33</v>
      </c>
      <c r="E582" s="7"/>
      <c r="F582" s="16">
        <v>0</v>
      </c>
      <c r="G582" s="47">
        <f t="shared" si="17"/>
        <v>0</v>
      </c>
      <c r="H582" s="47">
        <v>0</v>
      </c>
    </row>
    <row r="583" spans="2:8" ht="12.75" customHeight="1" x14ac:dyDescent="0.2">
      <c r="B583" s="7"/>
      <c r="C583" s="7" t="s">
        <v>51</v>
      </c>
      <c r="D583" s="7"/>
      <c r="E583" s="7"/>
      <c r="F583" s="16"/>
      <c r="G583" s="47"/>
    </row>
    <row r="584" spans="2:8" ht="12.75" customHeight="1" x14ac:dyDescent="0.2">
      <c r="B584" s="7"/>
      <c r="C584" s="7"/>
      <c r="D584" s="7" t="s">
        <v>17</v>
      </c>
      <c r="E584" s="7"/>
      <c r="F584" s="16">
        <v>0</v>
      </c>
      <c r="G584" s="47">
        <f t="shared" si="17"/>
        <v>0</v>
      </c>
      <c r="H584" s="47">
        <v>0</v>
      </c>
    </row>
    <row r="585" spans="2:8" ht="12.75" customHeight="1" x14ac:dyDescent="0.2">
      <c r="B585" s="7"/>
      <c r="C585" s="7"/>
      <c r="D585" s="7" t="s">
        <v>18</v>
      </c>
      <c r="E585" s="7"/>
      <c r="F585" s="16">
        <v>0</v>
      </c>
      <c r="G585" s="47">
        <f t="shared" si="17"/>
        <v>0</v>
      </c>
      <c r="H585" s="47">
        <v>0</v>
      </c>
    </row>
    <row r="586" spans="2:8" ht="12.75" customHeight="1" x14ac:dyDescent="0.2">
      <c r="B586" s="7"/>
      <c r="C586" s="7" t="s">
        <v>19</v>
      </c>
      <c r="D586" s="7"/>
      <c r="E586" s="7"/>
      <c r="F586" s="16"/>
      <c r="G586" s="47"/>
    </row>
    <row r="587" spans="2:8" ht="12.75" customHeight="1" x14ac:dyDescent="0.2">
      <c r="B587" s="7"/>
      <c r="C587" s="7"/>
      <c r="D587" s="7" t="s">
        <v>48</v>
      </c>
      <c r="E587" s="7"/>
      <c r="F587" s="16">
        <v>0</v>
      </c>
      <c r="G587" s="47">
        <f t="shared" si="17"/>
        <v>0</v>
      </c>
      <c r="H587" s="47">
        <v>0</v>
      </c>
    </row>
    <row r="588" spans="2:8" ht="12.75" customHeight="1" x14ac:dyDescent="0.2">
      <c r="B588" s="7"/>
      <c r="C588" s="7"/>
      <c r="D588" s="7" t="s">
        <v>34</v>
      </c>
      <c r="E588" s="7"/>
      <c r="F588" s="16">
        <v>0</v>
      </c>
      <c r="G588" s="47">
        <f t="shared" si="17"/>
        <v>0</v>
      </c>
      <c r="H588" s="47">
        <v>0</v>
      </c>
    </row>
    <row r="589" spans="2:8" ht="12.75" customHeight="1" x14ac:dyDescent="0.2">
      <c r="B589" s="7"/>
      <c r="C589" s="7"/>
      <c r="D589" s="7" t="s">
        <v>35</v>
      </c>
      <c r="E589" s="7"/>
      <c r="F589" s="16">
        <v>0</v>
      </c>
      <c r="G589" s="47">
        <f t="shared" si="17"/>
        <v>0</v>
      </c>
      <c r="H589" s="47">
        <v>0</v>
      </c>
    </row>
    <row r="590" spans="2:8" ht="12.75" customHeight="1" x14ac:dyDescent="0.2">
      <c r="B590" s="7" t="s">
        <v>20</v>
      </c>
      <c r="C590" s="4"/>
      <c r="D590" s="4"/>
      <c r="E590" s="4"/>
      <c r="F590" s="16">
        <v>8.2925689600000005</v>
      </c>
      <c r="G590" s="47">
        <f t="shared" si="17"/>
        <v>8292568.9600000009</v>
      </c>
      <c r="H590" s="47">
        <v>0</v>
      </c>
    </row>
    <row r="591" spans="2:8" ht="12.75" customHeight="1" x14ac:dyDescent="0.2">
      <c r="B591" s="4" t="s">
        <v>21</v>
      </c>
      <c r="C591" s="4"/>
      <c r="D591" s="4"/>
      <c r="E591" s="4"/>
      <c r="F591" s="34">
        <f>SUM(F554,F562,F564:F566,F573:F590)</f>
        <v>410.24259030999997</v>
      </c>
      <c r="G591" s="44">
        <f t="shared" si="17"/>
        <v>410242590.30999994</v>
      </c>
      <c r="H591" s="56">
        <f>H564+H562+H554</f>
        <v>448816834.73000002</v>
      </c>
    </row>
    <row r="592" spans="2:8" ht="12.75" customHeight="1" x14ac:dyDescent="0.2">
      <c r="B592" s="27"/>
      <c r="C592" s="27"/>
      <c r="D592" s="27"/>
      <c r="E592" s="27"/>
      <c r="F592" s="19"/>
      <c r="G592" s="47"/>
    </row>
    <row r="593" spans="1:14" ht="12.75" customHeight="1" x14ac:dyDescent="0.2">
      <c r="A593" s="32" t="s">
        <v>41</v>
      </c>
      <c r="B593" s="27"/>
      <c r="C593" s="27"/>
      <c r="D593" s="27"/>
      <c r="E593" s="27"/>
      <c r="F593" s="19"/>
      <c r="G593" s="47"/>
    </row>
    <row r="594" spans="1:14" ht="12.75" customHeight="1" x14ac:dyDescent="0.2">
      <c r="A594" s="27"/>
      <c r="B594" s="27"/>
      <c r="C594" s="27"/>
      <c r="D594" s="27"/>
      <c r="E594" s="27"/>
      <c r="F594" s="19"/>
      <c r="G594" s="47"/>
    </row>
    <row r="595" spans="1:14" ht="12.75" customHeight="1" x14ac:dyDescent="0.2">
      <c r="A595" s="6" t="s">
        <v>56</v>
      </c>
      <c r="B595" s="4"/>
      <c r="C595" s="4"/>
      <c r="D595" s="4"/>
      <c r="E595" s="4"/>
      <c r="F595" s="19"/>
      <c r="G595" s="47"/>
    </row>
    <row r="596" spans="1:14" ht="12.75" customHeight="1" x14ac:dyDescent="0.2">
      <c r="A596" s="4"/>
      <c r="B596" s="4" t="s">
        <v>2</v>
      </c>
      <c r="C596" s="4"/>
      <c r="D596" s="4"/>
      <c r="E596" s="4"/>
      <c r="F596" s="19"/>
      <c r="G596" s="47"/>
    </row>
    <row r="597" spans="1:14" ht="12.75" customHeight="1" x14ac:dyDescent="0.2">
      <c r="A597" s="7"/>
      <c r="B597" s="7"/>
      <c r="C597" s="7" t="s">
        <v>3</v>
      </c>
      <c r="D597" s="7"/>
      <c r="E597" s="7"/>
      <c r="F597" s="19"/>
      <c r="G597" s="47"/>
    </row>
    <row r="598" spans="1:14" ht="12.75" customHeight="1" x14ac:dyDescent="0.2">
      <c r="A598" s="7"/>
      <c r="B598" s="7"/>
      <c r="C598" s="7"/>
      <c r="D598" s="7" t="s">
        <v>4</v>
      </c>
      <c r="E598" s="7"/>
      <c r="F598" s="19">
        <v>2.4604664000000001</v>
      </c>
      <c r="G598" s="47">
        <f t="shared" ref="G598:G661" si="18">F598*1000000</f>
        <v>2460466.4</v>
      </c>
      <c r="H598" s="52">
        <v>3493224.47</v>
      </c>
    </row>
    <row r="599" spans="1:14" ht="12.75" customHeight="1" x14ac:dyDescent="0.2">
      <c r="A599" s="7"/>
      <c r="B599" s="7"/>
      <c r="C599" s="7"/>
      <c r="D599" s="7" t="s">
        <v>26</v>
      </c>
      <c r="E599" s="7"/>
      <c r="F599" s="19">
        <v>4.3184729800000001</v>
      </c>
      <c r="G599" s="47">
        <f t="shared" si="18"/>
        <v>4318472.9800000004</v>
      </c>
      <c r="H599" s="52">
        <v>5560579.04</v>
      </c>
    </row>
    <row r="600" spans="1:14" ht="12.75" customHeight="1" x14ac:dyDescent="0.2">
      <c r="A600" s="7"/>
      <c r="B600" s="7"/>
      <c r="C600" s="7"/>
      <c r="D600" s="7" t="s">
        <v>5</v>
      </c>
      <c r="E600" s="7"/>
      <c r="F600" s="19">
        <v>0.17824342000000001</v>
      </c>
      <c r="G600" s="47">
        <f t="shared" si="18"/>
        <v>178243.42</v>
      </c>
      <c r="H600" s="52">
        <v>150882.22</v>
      </c>
    </row>
    <row r="601" spans="1:14" ht="12.75" customHeight="1" x14ac:dyDescent="0.2">
      <c r="A601" s="4"/>
      <c r="B601" s="4"/>
      <c r="C601" s="4" t="s">
        <v>6</v>
      </c>
      <c r="D601" s="4"/>
      <c r="E601" s="4"/>
      <c r="F601" s="37">
        <f>SUM(F598:F600)</f>
        <v>6.9571828000000009</v>
      </c>
      <c r="G601" s="44">
        <f t="shared" si="18"/>
        <v>6957182.8000000007</v>
      </c>
      <c r="H601" s="56">
        <f>SUM(H598:H600)</f>
        <v>9204685.7300000004</v>
      </c>
    </row>
    <row r="602" spans="1:14" ht="12.75" customHeight="1" x14ac:dyDescent="0.2">
      <c r="A602" s="7"/>
      <c r="B602" s="7"/>
      <c r="C602" s="7" t="s">
        <v>24</v>
      </c>
      <c r="D602" s="7"/>
      <c r="E602" s="7"/>
      <c r="F602" s="19"/>
      <c r="G602" s="47"/>
    </row>
    <row r="603" spans="1:14" ht="12.75" customHeight="1" x14ac:dyDescent="0.2">
      <c r="A603" s="7"/>
      <c r="B603" s="7"/>
      <c r="C603" s="7"/>
      <c r="D603" s="7" t="s">
        <v>7</v>
      </c>
      <c r="E603" s="7"/>
      <c r="F603" s="19"/>
      <c r="G603" s="47"/>
      <c r="K603" s="16"/>
    </row>
    <row r="604" spans="1:14" ht="12.75" customHeight="1" x14ac:dyDescent="0.2">
      <c r="A604" s="7"/>
      <c r="B604" s="7"/>
      <c r="C604" s="7"/>
      <c r="D604" s="7"/>
      <c r="E604" s="7" t="s">
        <v>46</v>
      </c>
      <c r="F604" s="19">
        <v>5.67E-2</v>
      </c>
      <c r="G604" s="47">
        <f t="shared" si="18"/>
        <v>56700</v>
      </c>
      <c r="H604" s="47">
        <v>0</v>
      </c>
      <c r="K604" s="18"/>
    </row>
    <row r="605" spans="1:14" ht="12.75" customHeight="1" x14ac:dyDescent="0.2">
      <c r="A605" s="7"/>
      <c r="B605" s="7"/>
      <c r="C605" s="7"/>
      <c r="D605" s="7"/>
      <c r="E605" s="7" t="s">
        <v>8</v>
      </c>
      <c r="F605" s="19">
        <v>0</v>
      </c>
      <c r="G605" s="47">
        <f t="shared" si="18"/>
        <v>0</v>
      </c>
      <c r="H605" s="47">
        <v>0</v>
      </c>
      <c r="K605" s="18"/>
      <c r="N605" s="30"/>
    </row>
    <row r="606" spans="1:14" ht="12.75" customHeight="1" x14ac:dyDescent="0.2">
      <c r="A606" s="7"/>
      <c r="B606" s="7"/>
      <c r="C606" s="7"/>
      <c r="D606" s="7" t="s">
        <v>27</v>
      </c>
      <c r="E606" s="7"/>
      <c r="F606" s="19">
        <v>58.858942820000003</v>
      </c>
      <c r="G606" s="47">
        <f t="shared" si="18"/>
        <v>58858942.82</v>
      </c>
      <c r="H606" s="52">
        <v>54764140.82</v>
      </c>
    </row>
    <row r="607" spans="1:14" ht="12.75" customHeight="1" x14ac:dyDescent="0.2">
      <c r="A607" s="7"/>
      <c r="B607" s="7"/>
      <c r="C607" s="7"/>
      <c r="D607" s="7" t="s">
        <v>28</v>
      </c>
      <c r="E607" s="7"/>
      <c r="F607" s="19">
        <v>7.4633941399999992</v>
      </c>
      <c r="G607" s="47">
        <f t="shared" si="18"/>
        <v>7463394.1399999997</v>
      </c>
      <c r="H607" s="52">
        <v>6987597.29</v>
      </c>
    </row>
    <row r="608" spans="1:14" ht="12.75" customHeight="1" x14ac:dyDescent="0.2">
      <c r="A608" s="7"/>
      <c r="B608" s="7"/>
      <c r="C608" s="7"/>
      <c r="D608" s="7" t="s">
        <v>29</v>
      </c>
      <c r="E608" s="7"/>
      <c r="F608" s="19">
        <v>1.3253224399999999</v>
      </c>
      <c r="G608" s="47">
        <f t="shared" si="18"/>
        <v>1325322.44</v>
      </c>
      <c r="H608" s="52">
        <v>822037.45</v>
      </c>
    </row>
    <row r="609" spans="1:9" ht="12.75" customHeight="1" x14ac:dyDescent="0.2">
      <c r="A609" s="4"/>
      <c r="B609" s="4"/>
      <c r="C609" s="4" t="s">
        <v>23</v>
      </c>
      <c r="D609" s="4"/>
      <c r="E609" s="4"/>
      <c r="F609" s="37">
        <f>SUM(F604:F608)</f>
        <v>67.704359400000001</v>
      </c>
      <c r="G609" s="44">
        <f t="shared" si="18"/>
        <v>67704359.400000006</v>
      </c>
      <c r="H609" s="56">
        <f>SUM(H604:H608)</f>
        <v>62573775.560000002</v>
      </c>
    </row>
    <row r="610" spans="1:9" ht="12.75" customHeight="1" x14ac:dyDescent="0.2">
      <c r="A610" s="7"/>
      <c r="B610" s="4" t="s">
        <v>9</v>
      </c>
      <c r="C610" s="7"/>
      <c r="D610" s="7"/>
      <c r="E610" s="7"/>
      <c r="F610" s="16"/>
      <c r="G610" s="47"/>
    </row>
    <row r="611" spans="1:9" ht="12.75" customHeight="1" x14ac:dyDescent="0.2">
      <c r="A611" s="7"/>
      <c r="B611" s="7"/>
      <c r="C611" s="7" t="s">
        <v>10</v>
      </c>
      <c r="D611" s="7"/>
      <c r="E611" s="7"/>
      <c r="F611" s="16">
        <v>384.34015900000003</v>
      </c>
      <c r="G611" s="47">
        <f t="shared" si="18"/>
        <v>384340159</v>
      </c>
      <c r="H611" s="62">
        <v>420329220</v>
      </c>
      <c r="I611" s="57"/>
    </row>
    <row r="612" spans="1:9" ht="12.75" customHeight="1" x14ac:dyDescent="0.2">
      <c r="A612" s="7"/>
      <c r="B612" s="7"/>
      <c r="C612" s="7" t="s">
        <v>22</v>
      </c>
      <c r="D612" s="7"/>
      <c r="E612" s="7"/>
      <c r="F612" s="16"/>
      <c r="G612" s="47"/>
    </row>
    <row r="613" spans="1:9" ht="12.75" customHeight="1" x14ac:dyDescent="0.2">
      <c r="A613" s="7"/>
      <c r="B613" s="7"/>
      <c r="C613" s="7"/>
      <c r="D613" s="7" t="s">
        <v>11</v>
      </c>
      <c r="E613" s="7"/>
      <c r="F613" s="16">
        <v>0</v>
      </c>
      <c r="G613" s="47">
        <f t="shared" si="18"/>
        <v>0</v>
      </c>
      <c r="H613" s="47">
        <v>0</v>
      </c>
    </row>
    <row r="614" spans="1:9" ht="12.75" customHeight="1" x14ac:dyDescent="0.2">
      <c r="A614" s="7"/>
      <c r="B614" s="7"/>
      <c r="C614" s="7"/>
      <c r="D614" s="7" t="s">
        <v>12</v>
      </c>
      <c r="E614" s="7"/>
      <c r="F614" s="16">
        <v>0</v>
      </c>
      <c r="G614" s="47">
        <f t="shared" si="18"/>
        <v>0</v>
      </c>
      <c r="H614" s="47">
        <v>0</v>
      </c>
    </row>
    <row r="615" spans="1:9" ht="12.75" customHeight="1" x14ac:dyDescent="0.2">
      <c r="A615" s="7"/>
      <c r="B615" s="7"/>
      <c r="C615" s="7"/>
      <c r="D615" s="7" t="s">
        <v>13</v>
      </c>
      <c r="E615" s="7"/>
      <c r="F615" s="16">
        <v>0</v>
      </c>
      <c r="G615" s="47">
        <f t="shared" si="18"/>
        <v>0</v>
      </c>
      <c r="H615" s="47">
        <v>0</v>
      </c>
    </row>
    <row r="616" spans="1:9" ht="12.75" customHeight="1" x14ac:dyDescent="0.2">
      <c r="A616" s="7"/>
      <c r="B616" s="7"/>
      <c r="C616" s="7"/>
      <c r="D616" s="7" t="s">
        <v>30</v>
      </c>
      <c r="E616" s="7"/>
      <c r="F616" s="16">
        <v>0</v>
      </c>
      <c r="G616" s="47">
        <f t="shared" si="18"/>
        <v>0</v>
      </c>
      <c r="H616" s="47">
        <v>0</v>
      </c>
    </row>
    <row r="617" spans="1:9" ht="12.75" customHeight="1" x14ac:dyDescent="0.2">
      <c r="A617" s="7"/>
      <c r="B617" s="7"/>
      <c r="C617" s="7"/>
      <c r="D617" s="7" t="s">
        <v>31</v>
      </c>
      <c r="E617" s="7"/>
      <c r="F617" s="16">
        <v>0</v>
      </c>
      <c r="G617" s="47">
        <f t="shared" si="18"/>
        <v>0</v>
      </c>
      <c r="H617" s="47">
        <v>0</v>
      </c>
    </row>
    <row r="618" spans="1:9" ht="12.75" customHeight="1" x14ac:dyDescent="0.2">
      <c r="A618" s="7"/>
      <c r="B618" s="7"/>
      <c r="C618" s="7" t="s">
        <v>25</v>
      </c>
      <c r="D618" s="7"/>
      <c r="E618" s="7"/>
      <c r="F618" s="16"/>
      <c r="G618" s="47"/>
    </row>
    <row r="619" spans="1:9" ht="12.75" customHeight="1" x14ac:dyDescent="0.2">
      <c r="A619" s="7"/>
      <c r="B619" s="7"/>
      <c r="C619" s="7"/>
      <c r="D619" s="7" t="s">
        <v>14</v>
      </c>
      <c r="E619" s="7"/>
      <c r="F619" s="16">
        <v>1.7</v>
      </c>
      <c r="G619" s="47">
        <f t="shared" si="18"/>
        <v>1700000</v>
      </c>
    </row>
    <row r="620" spans="1:9" ht="12.75" customHeight="1" x14ac:dyDescent="0.2">
      <c r="A620" s="7"/>
      <c r="B620" s="7"/>
      <c r="C620" s="7"/>
      <c r="D620" s="7" t="s">
        <v>15</v>
      </c>
      <c r="E620" s="7"/>
      <c r="F620" s="16">
        <v>0</v>
      </c>
      <c r="G620" s="47">
        <f t="shared" si="18"/>
        <v>0</v>
      </c>
      <c r="H620" s="47">
        <v>0</v>
      </c>
    </row>
    <row r="621" spans="1:9" ht="12.75" customHeight="1" x14ac:dyDescent="0.2">
      <c r="A621" s="7"/>
      <c r="B621" s="7"/>
      <c r="C621" s="7" t="s">
        <v>32</v>
      </c>
      <c r="D621" s="7"/>
      <c r="E621" s="7"/>
      <c r="F621" s="16"/>
      <c r="G621" s="47"/>
    </row>
    <row r="622" spans="1:9" ht="12.75" customHeight="1" x14ac:dyDescent="0.2">
      <c r="A622" s="7"/>
      <c r="B622" s="7"/>
      <c r="C622" s="7"/>
      <c r="D622" s="7" t="s">
        <v>47</v>
      </c>
      <c r="E622" s="7"/>
      <c r="F622" s="16">
        <v>0</v>
      </c>
      <c r="G622" s="47">
        <f t="shared" si="18"/>
        <v>0</v>
      </c>
      <c r="H622" s="47">
        <v>0</v>
      </c>
    </row>
    <row r="623" spans="1:9" ht="12.75" customHeight="1" x14ac:dyDescent="0.2">
      <c r="A623" s="12"/>
      <c r="B623" s="12"/>
      <c r="C623" s="12"/>
      <c r="D623" s="12" t="s">
        <v>33</v>
      </c>
      <c r="E623" s="12"/>
      <c r="F623" s="17">
        <v>0</v>
      </c>
      <c r="G623" s="49">
        <f t="shared" si="18"/>
        <v>0</v>
      </c>
      <c r="H623" s="49">
        <v>0</v>
      </c>
    </row>
    <row r="624" spans="1:9" ht="12.75" customHeight="1" x14ac:dyDescent="0.2">
      <c r="A624" s="22" t="s">
        <v>50</v>
      </c>
      <c r="B624" s="20"/>
      <c r="C624" s="20"/>
      <c r="D624" s="20"/>
      <c r="E624" s="20"/>
      <c r="F624" s="1"/>
      <c r="G624" s="47"/>
    </row>
    <row r="625" spans="1:8" ht="12.75" customHeight="1" x14ac:dyDescent="0.2">
      <c r="A625" s="24"/>
      <c r="B625" s="20"/>
      <c r="C625" s="20"/>
      <c r="D625" s="20"/>
      <c r="E625" s="20"/>
      <c r="F625" s="1"/>
      <c r="G625" s="47"/>
    </row>
    <row r="626" spans="1:8" ht="12.75" customHeight="1" x14ac:dyDescent="0.2">
      <c r="A626" s="24"/>
      <c r="B626" s="20"/>
      <c r="C626" s="20"/>
      <c r="D626" s="20"/>
      <c r="E626" s="20"/>
      <c r="F626" s="1"/>
      <c r="G626" s="47"/>
    </row>
    <row r="627" spans="1:8" ht="12.75" customHeight="1" x14ac:dyDescent="0.2">
      <c r="A627" s="20"/>
      <c r="B627" s="20"/>
      <c r="C627" s="20"/>
      <c r="D627" s="20"/>
      <c r="E627" s="2"/>
      <c r="F627" s="1"/>
      <c r="G627" s="47"/>
    </row>
    <row r="628" spans="1:8" ht="25.5" customHeight="1" x14ac:dyDescent="0.2">
      <c r="A628" s="66" t="s">
        <v>0</v>
      </c>
      <c r="B628" s="66"/>
      <c r="C628" s="66"/>
      <c r="D628" s="66"/>
      <c r="E628" s="66"/>
      <c r="F628" s="10">
        <v>2012</v>
      </c>
      <c r="G628" s="10">
        <v>2012</v>
      </c>
      <c r="H628" s="10">
        <v>2013</v>
      </c>
    </row>
    <row r="629" spans="1:8" ht="12.75" customHeight="1" x14ac:dyDescent="0.2">
      <c r="A629" s="7"/>
      <c r="B629" s="7"/>
      <c r="C629" s="7" t="s">
        <v>51</v>
      </c>
      <c r="D629" s="7"/>
      <c r="E629" s="7"/>
      <c r="F629" s="16"/>
      <c r="G629" s="47"/>
    </row>
    <row r="630" spans="1:8" ht="12.75" customHeight="1" x14ac:dyDescent="0.2">
      <c r="A630" s="7"/>
      <c r="B630" s="7"/>
      <c r="C630" s="7"/>
      <c r="D630" s="7" t="s">
        <v>17</v>
      </c>
      <c r="E630" s="7"/>
      <c r="F630" s="16">
        <v>0</v>
      </c>
      <c r="G630" s="47">
        <f t="shared" si="18"/>
        <v>0</v>
      </c>
      <c r="H630" s="47">
        <v>0</v>
      </c>
    </row>
    <row r="631" spans="1:8" ht="12.75" customHeight="1" x14ac:dyDescent="0.2">
      <c r="A631" s="7"/>
      <c r="B631" s="7"/>
      <c r="C631" s="7"/>
      <c r="D631" s="7" t="s">
        <v>18</v>
      </c>
      <c r="E631" s="7"/>
      <c r="F631" s="16">
        <v>0</v>
      </c>
      <c r="G631" s="47">
        <f t="shared" si="18"/>
        <v>0</v>
      </c>
      <c r="H631" s="47">
        <v>0</v>
      </c>
    </row>
    <row r="632" spans="1:8" ht="12.75" customHeight="1" x14ac:dyDescent="0.2">
      <c r="A632" s="7"/>
      <c r="B632" s="7"/>
      <c r="C632" s="7" t="s">
        <v>19</v>
      </c>
      <c r="D632" s="7"/>
      <c r="E632" s="7"/>
      <c r="F632" s="16"/>
      <c r="G632" s="47"/>
    </row>
    <row r="633" spans="1:8" ht="12.75" customHeight="1" x14ac:dyDescent="0.2">
      <c r="A633" s="7"/>
      <c r="B633" s="7"/>
      <c r="C633" s="7"/>
      <c r="D633" s="7" t="s">
        <v>48</v>
      </c>
      <c r="E633" s="7"/>
      <c r="F633" s="16">
        <v>0</v>
      </c>
      <c r="G633" s="47">
        <f t="shared" si="18"/>
        <v>0</v>
      </c>
      <c r="H633" s="47">
        <v>0</v>
      </c>
    </row>
    <row r="634" spans="1:8" ht="12.75" customHeight="1" x14ac:dyDescent="0.2">
      <c r="A634" s="7"/>
      <c r="B634" s="7"/>
      <c r="C634" s="7"/>
      <c r="D634" s="7" t="s">
        <v>34</v>
      </c>
      <c r="E634" s="7"/>
      <c r="F634" s="16">
        <v>0</v>
      </c>
      <c r="G634" s="47">
        <f t="shared" si="18"/>
        <v>0</v>
      </c>
      <c r="H634" s="47">
        <v>0</v>
      </c>
    </row>
    <row r="635" spans="1:8" ht="12.75" customHeight="1" x14ac:dyDescent="0.2">
      <c r="A635" s="7"/>
      <c r="B635" s="7"/>
      <c r="C635" s="7"/>
      <c r="D635" s="7" t="s">
        <v>35</v>
      </c>
      <c r="E635" s="7"/>
      <c r="F635" s="16">
        <v>0</v>
      </c>
      <c r="G635" s="47">
        <f t="shared" si="18"/>
        <v>0</v>
      </c>
      <c r="H635" s="47">
        <v>0</v>
      </c>
    </row>
    <row r="636" spans="1:8" ht="12.75" customHeight="1" x14ac:dyDescent="0.2">
      <c r="A636" s="4"/>
      <c r="B636" s="7" t="s">
        <v>20</v>
      </c>
      <c r="C636" s="4"/>
      <c r="D636" s="4"/>
      <c r="E636" s="4"/>
      <c r="F636" s="16">
        <v>17.21</v>
      </c>
      <c r="G636" s="47">
        <f t="shared" si="18"/>
        <v>17210000</v>
      </c>
      <c r="H636" s="47">
        <v>0</v>
      </c>
    </row>
    <row r="637" spans="1:8" ht="12.75" customHeight="1" x14ac:dyDescent="0.2">
      <c r="A637" s="4"/>
      <c r="B637" s="4" t="s">
        <v>21</v>
      </c>
      <c r="C637" s="4"/>
      <c r="D637" s="4"/>
      <c r="E637" s="4"/>
      <c r="F637" s="34">
        <f>SUM(F601,F609,F611:F623,F630:F636)</f>
        <v>477.91170119999998</v>
      </c>
      <c r="G637" s="44">
        <f t="shared" si="18"/>
        <v>477911701.19999999</v>
      </c>
      <c r="H637" s="56">
        <f>H611+H609+H601</f>
        <v>492107681.29000002</v>
      </c>
    </row>
    <row r="638" spans="1:8" ht="12.75" customHeight="1" x14ac:dyDescent="0.2">
      <c r="F638" s="16"/>
      <c r="G638" s="47"/>
    </row>
    <row r="639" spans="1:8" ht="12.75" customHeight="1" x14ac:dyDescent="0.2">
      <c r="A639" s="6" t="s">
        <v>55</v>
      </c>
      <c r="B639" s="4"/>
      <c r="C639" s="4"/>
      <c r="D639" s="4"/>
      <c r="E639" s="4"/>
      <c r="F639" s="16"/>
      <c r="G639" s="47"/>
    </row>
    <row r="640" spans="1:8" ht="12.75" customHeight="1" x14ac:dyDescent="0.2">
      <c r="A640" s="4"/>
      <c r="B640" s="4" t="s">
        <v>2</v>
      </c>
      <c r="C640" s="4"/>
      <c r="D640" s="4"/>
      <c r="E640" s="4"/>
      <c r="F640" s="16"/>
      <c r="G640" s="47"/>
    </row>
    <row r="641" spans="1:12" ht="12.75" customHeight="1" x14ac:dyDescent="0.2">
      <c r="A641" s="7"/>
      <c r="B641" s="7"/>
      <c r="C641" s="7" t="s">
        <v>3</v>
      </c>
      <c r="D641" s="7"/>
      <c r="E641" s="7"/>
      <c r="F641" s="16"/>
      <c r="G641" s="47"/>
    </row>
    <row r="642" spans="1:12" ht="12.75" customHeight="1" x14ac:dyDescent="0.2">
      <c r="A642" s="7"/>
      <c r="B642" s="7"/>
      <c r="C642" s="7"/>
      <c r="D642" s="7" t="s">
        <v>4</v>
      </c>
      <c r="E642" s="7"/>
      <c r="F642" s="16">
        <v>1.6468965200000001</v>
      </c>
      <c r="G642" s="47">
        <f t="shared" si="18"/>
        <v>1646896.52</v>
      </c>
      <c r="H642" s="52">
        <v>3699190.29</v>
      </c>
    </row>
    <row r="643" spans="1:12" ht="12.75" customHeight="1" x14ac:dyDescent="0.2">
      <c r="A643" s="7"/>
      <c r="B643" s="7"/>
      <c r="C643" s="7"/>
      <c r="D643" s="7" t="s">
        <v>26</v>
      </c>
      <c r="E643" s="7"/>
      <c r="F643" s="16">
        <v>7.7855695199999992</v>
      </c>
      <c r="G643" s="47">
        <f t="shared" si="18"/>
        <v>7785569.5199999996</v>
      </c>
      <c r="H643" s="52">
        <v>9423548.3200000003</v>
      </c>
    </row>
    <row r="644" spans="1:12" ht="12.75" customHeight="1" x14ac:dyDescent="0.2">
      <c r="A644" s="7"/>
      <c r="B644" s="7"/>
      <c r="C644" s="7"/>
      <c r="D644" s="7" t="s">
        <v>5</v>
      </c>
      <c r="E644" s="7"/>
      <c r="F644" s="16">
        <v>1.8943027100000001</v>
      </c>
      <c r="G644" s="47">
        <f t="shared" si="18"/>
        <v>1894302.71</v>
      </c>
      <c r="H644" s="52">
        <v>1935756.69</v>
      </c>
      <c r="L644" s="18"/>
    </row>
    <row r="645" spans="1:12" ht="12.75" customHeight="1" x14ac:dyDescent="0.2">
      <c r="A645" s="4"/>
      <c r="B645" s="4"/>
      <c r="C645" s="4" t="s">
        <v>6</v>
      </c>
      <c r="D645" s="4"/>
      <c r="E645" s="4"/>
      <c r="F645" s="16">
        <f>SUM(F642:F644)</f>
        <v>11.326768749999999</v>
      </c>
      <c r="G645" s="44">
        <f t="shared" si="18"/>
        <v>11326768.75</v>
      </c>
      <c r="H645" s="56">
        <f>SUM(H642:H644)</f>
        <v>15058495.299999999</v>
      </c>
      <c r="L645" s="18"/>
    </row>
    <row r="646" spans="1:12" ht="12.75" customHeight="1" x14ac:dyDescent="0.2">
      <c r="A646" s="7"/>
      <c r="B646" s="7"/>
      <c r="C646" s="7" t="s">
        <v>24</v>
      </c>
      <c r="D646" s="7"/>
      <c r="E646" s="7"/>
      <c r="F646" s="16"/>
      <c r="G646" s="47"/>
    </row>
    <row r="647" spans="1:12" ht="12.75" customHeight="1" x14ac:dyDescent="0.2">
      <c r="A647" s="7"/>
      <c r="B647" s="7"/>
      <c r="C647" s="7"/>
      <c r="D647" s="7" t="s">
        <v>7</v>
      </c>
      <c r="E647" s="7"/>
      <c r="F647" s="16"/>
      <c r="G647" s="47"/>
    </row>
    <row r="648" spans="1:12" ht="12.75" customHeight="1" x14ac:dyDescent="0.2">
      <c r="A648" s="7"/>
      <c r="B648" s="7"/>
      <c r="C648" s="7"/>
      <c r="D648" s="7"/>
      <c r="E648" s="7" t="s">
        <v>46</v>
      </c>
      <c r="F648" s="16">
        <v>2.8044680400000002</v>
      </c>
      <c r="G648" s="47">
        <f t="shared" si="18"/>
        <v>2804468.04</v>
      </c>
      <c r="H648" s="47">
        <v>0</v>
      </c>
    </row>
    <row r="649" spans="1:12" ht="12.75" customHeight="1" x14ac:dyDescent="0.2">
      <c r="A649" s="7"/>
      <c r="B649" s="7"/>
      <c r="C649" s="7"/>
      <c r="D649" s="7"/>
      <c r="E649" s="7" t="s">
        <v>8</v>
      </c>
      <c r="F649" s="16">
        <v>0</v>
      </c>
      <c r="G649" s="47">
        <f t="shared" si="18"/>
        <v>0</v>
      </c>
      <c r="H649" s="47">
        <v>0</v>
      </c>
    </row>
    <row r="650" spans="1:12" ht="12.75" customHeight="1" x14ac:dyDescent="0.2">
      <c r="A650" s="7"/>
      <c r="B650" s="7"/>
      <c r="C650" s="7"/>
      <c r="D650" s="7" t="s">
        <v>27</v>
      </c>
      <c r="E650" s="7"/>
      <c r="F650" s="19">
        <v>12.67317358</v>
      </c>
      <c r="G650" s="47">
        <f t="shared" si="18"/>
        <v>12673173.58</v>
      </c>
      <c r="H650" s="52">
        <v>19712307.780000001</v>
      </c>
    </row>
    <row r="651" spans="1:12" ht="12.75" customHeight="1" x14ac:dyDescent="0.2">
      <c r="A651" s="7"/>
      <c r="B651" s="7"/>
      <c r="C651" s="7"/>
      <c r="D651" s="7" t="s">
        <v>28</v>
      </c>
      <c r="E651" s="7"/>
      <c r="F651" s="19">
        <v>0</v>
      </c>
      <c r="G651" s="47">
        <f t="shared" si="18"/>
        <v>0</v>
      </c>
      <c r="H651" s="47">
        <v>0</v>
      </c>
    </row>
    <row r="652" spans="1:12" ht="12.75" customHeight="1" x14ac:dyDescent="0.2">
      <c r="A652" s="7"/>
      <c r="B652" s="7"/>
      <c r="C652" s="7"/>
      <c r="D652" s="7" t="s">
        <v>29</v>
      </c>
      <c r="E652" s="7"/>
      <c r="F652" s="19">
        <v>3.5657566000000003</v>
      </c>
      <c r="G652" s="47">
        <f t="shared" si="18"/>
        <v>3565756.6</v>
      </c>
      <c r="H652" s="52">
        <v>3392807.79</v>
      </c>
    </row>
    <row r="653" spans="1:12" ht="12.75" customHeight="1" x14ac:dyDescent="0.2">
      <c r="A653" s="4"/>
      <c r="B653" s="4"/>
      <c r="C653" s="4" t="s">
        <v>23</v>
      </c>
      <c r="D653" s="4"/>
      <c r="E653" s="4"/>
      <c r="F653" s="37">
        <f>SUM(F648:F652)</f>
        <v>19.04339822</v>
      </c>
      <c r="G653" s="44">
        <f t="shared" si="18"/>
        <v>19043398.219999999</v>
      </c>
      <c r="H653" s="56">
        <f>H648+H649+H650+H651+H652</f>
        <v>23105115.57</v>
      </c>
    </row>
    <row r="654" spans="1:12" ht="12.75" customHeight="1" x14ac:dyDescent="0.2">
      <c r="A654" s="7"/>
      <c r="B654" s="4" t="s">
        <v>9</v>
      </c>
      <c r="C654" s="7"/>
      <c r="D654" s="7"/>
      <c r="E654" s="7"/>
      <c r="F654" s="19"/>
      <c r="G654" s="47"/>
    </row>
    <row r="655" spans="1:12" ht="12.75" customHeight="1" x14ac:dyDescent="0.2">
      <c r="A655" s="7"/>
      <c r="B655" s="7"/>
      <c r="C655" s="7" t="s">
        <v>10</v>
      </c>
      <c r="D655" s="7"/>
      <c r="E655" s="7"/>
      <c r="F655" s="19">
        <v>460.20210400000002</v>
      </c>
      <c r="G655" s="47">
        <f t="shared" si="18"/>
        <v>460202104</v>
      </c>
      <c r="H655" s="63">
        <v>511902337</v>
      </c>
      <c r="J655" s="64" t="s">
        <v>57</v>
      </c>
    </row>
    <row r="656" spans="1:12" ht="12.75" customHeight="1" x14ac:dyDescent="0.2">
      <c r="A656" s="7"/>
      <c r="B656" s="7"/>
      <c r="C656" s="7" t="s">
        <v>22</v>
      </c>
      <c r="D656" s="7"/>
      <c r="E656" s="7"/>
      <c r="F656" s="19"/>
      <c r="G656" s="47"/>
    </row>
    <row r="657" spans="1:8" ht="12.75" customHeight="1" x14ac:dyDescent="0.2">
      <c r="A657" s="7"/>
      <c r="B657" s="7"/>
      <c r="C657" s="7"/>
      <c r="D657" s="7" t="s">
        <v>11</v>
      </c>
      <c r="E657" s="7"/>
      <c r="F657" s="19">
        <v>0</v>
      </c>
      <c r="G657" s="47">
        <f t="shared" si="18"/>
        <v>0</v>
      </c>
      <c r="H657" s="47">
        <v>0</v>
      </c>
    </row>
    <row r="658" spans="1:8" ht="12.75" customHeight="1" x14ac:dyDescent="0.2">
      <c r="A658" s="7"/>
      <c r="B658" s="7"/>
      <c r="C658" s="7"/>
      <c r="D658" s="7" t="s">
        <v>12</v>
      </c>
      <c r="E658" s="7"/>
      <c r="F658" s="19">
        <v>0</v>
      </c>
      <c r="G658" s="47">
        <f t="shared" si="18"/>
        <v>0</v>
      </c>
      <c r="H658" s="47">
        <v>0</v>
      </c>
    </row>
    <row r="659" spans="1:8" ht="12.75" customHeight="1" x14ac:dyDescent="0.2">
      <c r="A659" s="7"/>
      <c r="B659" s="7"/>
      <c r="C659" s="7"/>
      <c r="D659" s="7" t="s">
        <v>13</v>
      </c>
      <c r="E659" s="7"/>
      <c r="F659" s="19">
        <v>1.3596E-2</v>
      </c>
      <c r="G659" s="47">
        <f t="shared" si="18"/>
        <v>13596</v>
      </c>
      <c r="H659" s="47">
        <v>0</v>
      </c>
    </row>
    <row r="660" spans="1:8" ht="12.75" customHeight="1" x14ac:dyDescent="0.2">
      <c r="A660" s="7"/>
      <c r="B660" s="7"/>
      <c r="C660" s="7"/>
      <c r="D660" s="7" t="s">
        <v>30</v>
      </c>
      <c r="E660" s="7"/>
      <c r="F660" s="19">
        <v>7.2326699999999994E-2</v>
      </c>
      <c r="G660" s="47">
        <f t="shared" si="18"/>
        <v>72326.7</v>
      </c>
      <c r="H660" s="47">
        <v>0</v>
      </c>
    </row>
    <row r="661" spans="1:8" ht="12.75" customHeight="1" x14ac:dyDescent="0.2">
      <c r="A661" s="7"/>
      <c r="B661" s="7"/>
      <c r="C661" s="7"/>
      <c r="D661" s="7" t="s">
        <v>31</v>
      </c>
      <c r="E661" s="7"/>
      <c r="F661" s="19">
        <v>0</v>
      </c>
      <c r="G661" s="47">
        <f t="shared" si="18"/>
        <v>0</v>
      </c>
      <c r="H661" s="47">
        <v>0</v>
      </c>
    </row>
    <row r="662" spans="1:8" ht="12.75" customHeight="1" x14ac:dyDescent="0.2">
      <c r="A662" s="7"/>
      <c r="B662" s="7"/>
      <c r="C662" s="7" t="s">
        <v>25</v>
      </c>
      <c r="D662" s="7"/>
      <c r="E662" s="7"/>
      <c r="F662" s="19"/>
      <c r="G662" s="47"/>
    </row>
    <row r="663" spans="1:8" ht="12.75" customHeight="1" x14ac:dyDescent="0.2">
      <c r="A663" s="7"/>
      <c r="B663" s="7"/>
      <c r="C663" s="7"/>
      <c r="D663" s="7" t="s">
        <v>14</v>
      </c>
      <c r="E663" s="7"/>
      <c r="F663" s="19">
        <v>0.5</v>
      </c>
      <c r="G663" s="47">
        <f t="shared" ref="G663:G724" si="19">F663*1000000</f>
        <v>500000</v>
      </c>
      <c r="H663" s="47">
        <v>0</v>
      </c>
    </row>
    <row r="664" spans="1:8" ht="12.75" customHeight="1" x14ac:dyDescent="0.2">
      <c r="A664" s="7"/>
      <c r="B664" s="7"/>
      <c r="C664" s="7"/>
      <c r="D664" s="7" t="s">
        <v>15</v>
      </c>
      <c r="E664" s="7"/>
      <c r="F664" s="19">
        <v>0</v>
      </c>
      <c r="G664" s="47">
        <f t="shared" si="19"/>
        <v>0</v>
      </c>
      <c r="H664" s="47">
        <v>0</v>
      </c>
    </row>
    <row r="665" spans="1:8" ht="12.75" customHeight="1" x14ac:dyDescent="0.2">
      <c r="A665" s="7"/>
      <c r="B665" s="7"/>
      <c r="C665" s="7" t="s">
        <v>32</v>
      </c>
      <c r="D665" s="7"/>
      <c r="E665" s="7"/>
      <c r="F665" s="19"/>
      <c r="G665" s="47"/>
    </row>
    <row r="666" spans="1:8" ht="12.75" customHeight="1" x14ac:dyDescent="0.2">
      <c r="A666" s="7"/>
      <c r="B666" s="7"/>
      <c r="C666" s="7"/>
      <c r="D666" s="7" t="s">
        <v>47</v>
      </c>
      <c r="E666" s="7"/>
      <c r="F666" s="19">
        <v>0</v>
      </c>
      <c r="G666" s="47">
        <f t="shared" si="19"/>
        <v>0</v>
      </c>
      <c r="H666" s="47">
        <v>0</v>
      </c>
    </row>
    <row r="667" spans="1:8" ht="12.75" customHeight="1" x14ac:dyDescent="0.2">
      <c r="A667" s="7"/>
      <c r="B667" s="7"/>
      <c r="C667" s="7"/>
      <c r="D667" s="7" t="s">
        <v>33</v>
      </c>
      <c r="E667" s="7"/>
      <c r="F667" s="19">
        <v>0</v>
      </c>
      <c r="G667" s="47">
        <f t="shared" si="19"/>
        <v>0</v>
      </c>
      <c r="H667" s="47">
        <v>0</v>
      </c>
    </row>
    <row r="668" spans="1:8" ht="12.75" customHeight="1" x14ac:dyDescent="0.2">
      <c r="A668" s="7"/>
      <c r="B668" s="7"/>
      <c r="C668" s="7" t="s">
        <v>51</v>
      </c>
      <c r="D668" s="7"/>
      <c r="E668" s="7"/>
      <c r="F668" s="19"/>
      <c r="G668" s="47"/>
    </row>
    <row r="669" spans="1:8" ht="12.75" customHeight="1" x14ac:dyDescent="0.2">
      <c r="A669" s="7"/>
      <c r="B669" s="7"/>
      <c r="C669" s="7"/>
      <c r="D669" s="7" t="s">
        <v>17</v>
      </c>
      <c r="E669" s="7"/>
      <c r="F669" s="19">
        <v>0</v>
      </c>
      <c r="G669" s="47">
        <f t="shared" si="19"/>
        <v>0</v>
      </c>
      <c r="H669" s="47">
        <v>0</v>
      </c>
    </row>
    <row r="670" spans="1:8" ht="12.75" customHeight="1" x14ac:dyDescent="0.2">
      <c r="A670" s="7"/>
      <c r="B670" s="7"/>
      <c r="C670" s="7"/>
      <c r="D670" s="7" t="s">
        <v>18</v>
      </c>
      <c r="E670" s="7"/>
      <c r="F670" s="19">
        <v>0</v>
      </c>
      <c r="G670" s="47">
        <f t="shared" si="19"/>
        <v>0</v>
      </c>
      <c r="H670" s="47">
        <v>0</v>
      </c>
    </row>
    <row r="671" spans="1:8" ht="12.75" customHeight="1" x14ac:dyDescent="0.2">
      <c r="A671" s="7"/>
      <c r="B671" s="7"/>
      <c r="C671" s="7" t="s">
        <v>19</v>
      </c>
      <c r="D671" s="7"/>
      <c r="E671" s="7"/>
      <c r="F671" s="16"/>
      <c r="G671" s="47"/>
    </row>
    <row r="672" spans="1:8" ht="12.75" customHeight="1" x14ac:dyDescent="0.2">
      <c r="A672" s="7"/>
      <c r="B672" s="7"/>
      <c r="C672" s="7"/>
      <c r="D672" s="7" t="s">
        <v>48</v>
      </c>
      <c r="E672" s="7"/>
      <c r="F672" s="16">
        <v>1.5342E-2</v>
      </c>
      <c r="G672" s="47">
        <f t="shared" si="19"/>
        <v>15342</v>
      </c>
      <c r="H672" s="47">
        <v>0</v>
      </c>
    </row>
    <row r="673" spans="1:8" ht="12.75" customHeight="1" x14ac:dyDescent="0.2">
      <c r="A673" s="7"/>
      <c r="B673" s="7"/>
      <c r="C673" s="7"/>
      <c r="D673" s="7" t="s">
        <v>34</v>
      </c>
      <c r="E673" s="7"/>
      <c r="F673" s="16">
        <v>0</v>
      </c>
      <c r="G673" s="47">
        <f t="shared" si="19"/>
        <v>0</v>
      </c>
      <c r="H673" s="47">
        <v>0</v>
      </c>
    </row>
    <row r="674" spans="1:8" ht="12.75" customHeight="1" x14ac:dyDescent="0.2">
      <c r="A674" s="7"/>
      <c r="B674" s="7"/>
      <c r="C674" s="7"/>
      <c r="D674" s="7" t="s">
        <v>35</v>
      </c>
      <c r="E674" s="7"/>
      <c r="F674" s="16">
        <v>0</v>
      </c>
      <c r="G674" s="47">
        <f t="shared" si="19"/>
        <v>0</v>
      </c>
      <c r="H674" s="47">
        <v>0</v>
      </c>
    </row>
    <row r="675" spans="1:8" ht="12.75" customHeight="1" x14ac:dyDescent="0.2">
      <c r="A675" s="4"/>
      <c r="B675" s="7" t="s">
        <v>20</v>
      </c>
      <c r="C675" s="4"/>
      <c r="D675" s="4"/>
      <c r="E675" s="4"/>
      <c r="F675" s="16">
        <v>1.6526051899999998</v>
      </c>
      <c r="G675" s="47">
        <f t="shared" si="19"/>
        <v>1652605.19</v>
      </c>
      <c r="H675" s="47">
        <v>0</v>
      </c>
    </row>
    <row r="676" spans="1:8" ht="12.75" customHeight="1" x14ac:dyDescent="0.2">
      <c r="A676" s="33"/>
      <c r="B676" s="3" t="s">
        <v>21</v>
      </c>
      <c r="C676" s="33"/>
      <c r="D676" s="33"/>
      <c r="E676" s="33"/>
      <c r="F676" s="35">
        <f>SUM(F645,F653,F655:F675)</f>
        <v>492.82614086000001</v>
      </c>
      <c r="G676" s="48">
        <f t="shared" si="19"/>
        <v>492826140.86000001</v>
      </c>
      <c r="H676" s="58">
        <f>H655+H653+H645</f>
        <v>550065947.87</v>
      </c>
    </row>
    <row r="677" spans="1:8" ht="12.75" customHeight="1" x14ac:dyDescent="0.2">
      <c r="A677" s="27"/>
      <c r="B677" s="27"/>
      <c r="C677" s="27"/>
      <c r="D677" s="27"/>
      <c r="E677" s="27"/>
      <c r="F677" s="19"/>
      <c r="G677" s="47"/>
    </row>
    <row r="678" spans="1:8" ht="12.75" customHeight="1" x14ac:dyDescent="0.2">
      <c r="A678" s="27"/>
      <c r="B678" s="27"/>
      <c r="C678" s="27"/>
      <c r="D678" s="27"/>
      <c r="E678" s="27"/>
      <c r="F678" s="19"/>
      <c r="G678" s="47"/>
    </row>
    <row r="679" spans="1:8" ht="12.75" customHeight="1" x14ac:dyDescent="0.2">
      <c r="A679" s="27"/>
      <c r="B679" s="27"/>
      <c r="C679" s="27"/>
      <c r="D679" s="27"/>
      <c r="E679" s="27"/>
      <c r="F679" s="19"/>
      <c r="G679" s="47"/>
    </row>
    <row r="680" spans="1:8" ht="12.75" customHeight="1" x14ac:dyDescent="0.2">
      <c r="A680" s="22" t="s">
        <v>50</v>
      </c>
      <c r="B680" s="20"/>
      <c r="C680" s="20"/>
      <c r="D680" s="20"/>
      <c r="E680" s="20"/>
      <c r="F680" s="1"/>
    </row>
    <row r="681" spans="1:8" ht="12.75" customHeight="1" x14ac:dyDescent="0.2">
      <c r="A681" s="24" t="s">
        <v>44</v>
      </c>
      <c r="B681" s="20"/>
      <c r="C681" s="20"/>
      <c r="D681" s="20"/>
      <c r="E681" s="20"/>
      <c r="F681" s="1"/>
    </row>
    <row r="682" spans="1:8" ht="12.75" customHeight="1" x14ac:dyDescent="0.2">
      <c r="A682" s="25" t="s">
        <v>59</v>
      </c>
      <c r="B682" s="20"/>
      <c r="C682" s="20"/>
      <c r="D682" s="20"/>
      <c r="E682" s="20"/>
      <c r="F682" s="1"/>
    </row>
    <row r="683" spans="1:8" ht="12.75" customHeight="1" x14ac:dyDescent="0.2">
      <c r="A683" s="24" t="s">
        <v>52</v>
      </c>
      <c r="B683" s="20"/>
      <c r="C683" s="20"/>
      <c r="D683" s="20"/>
      <c r="E683" s="20"/>
      <c r="F683" s="1"/>
    </row>
    <row r="684" spans="1:8" ht="12.75" customHeight="1" x14ac:dyDescent="0.2">
      <c r="A684" s="20"/>
      <c r="B684" s="20"/>
      <c r="C684" s="20"/>
      <c r="D684" s="20"/>
      <c r="E684" s="2"/>
      <c r="F684" s="1"/>
      <c r="G684" s="47"/>
    </row>
    <row r="685" spans="1:8" ht="25.5" customHeight="1" x14ac:dyDescent="0.2">
      <c r="A685" s="66" t="s">
        <v>0</v>
      </c>
      <c r="B685" s="66"/>
      <c r="C685" s="66"/>
      <c r="D685" s="66"/>
      <c r="E685" s="66"/>
      <c r="F685" s="10">
        <v>2012</v>
      </c>
      <c r="G685" s="10">
        <v>2012</v>
      </c>
      <c r="H685" s="10">
        <v>2013</v>
      </c>
    </row>
    <row r="686" spans="1:8" ht="12.75" customHeight="1" x14ac:dyDescent="0.2">
      <c r="A686" s="28" t="s">
        <v>43</v>
      </c>
      <c r="F686" s="16"/>
      <c r="G686" s="47"/>
    </row>
    <row r="687" spans="1:8" ht="12.75" customHeight="1" x14ac:dyDescent="0.2">
      <c r="F687" s="16"/>
      <c r="G687" s="47"/>
    </row>
    <row r="688" spans="1:8" ht="12.75" customHeight="1" x14ac:dyDescent="0.2">
      <c r="A688" s="4"/>
      <c r="B688" s="4" t="s">
        <v>2</v>
      </c>
      <c r="C688" s="4"/>
      <c r="D688" s="4"/>
      <c r="E688" s="4"/>
      <c r="F688" s="16"/>
      <c r="G688" s="47"/>
    </row>
    <row r="689" spans="1:16" ht="12.75" customHeight="1" x14ac:dyDescent="0.2">
      <c r="A689" s="7"/>
      <c r="B689" s="7"/>
      <c r="C689" s="7" t="s">
        <v>3</v>
      </c>
      <c r="D689" s="7"/>
      <c r="E689" s="7"/>
      <c r="F689" s="16"/>
      <c r="G689" s="47"/>
    </row>
    <row r="690" spans="1:16" ht="12.75" customHeight="1" x14ac:dyDescent="0.2">
      <c r="A690" s="7"/>
      <c r="B690" s="7"/>
      <c r="C690" s="7"/>
      <c r="D690" s="7" t="s">
        <v>4</v>
      </c>
      <c r="E690" s="7"/>
      <c r="F690" s="16">
        <v>99.84190095999999</v>
      </c>
      <c r="G690" s="47">
        <f t="shared" si="19"/>
        <v>99841900.959999993</v>
      </c>
      <c r="H690" s="52">
        <v>164334079.33000001</v>
      </c>
    </row>
    <row r="691" spans="1:16" ht="12.75" customHeight="1" x14ac:dyDescent="0.2">
      <c r="A691" s="7"/>
      <c r="B691" s="7"/>
      <c r="C691" s="7"/>
      <c r="D691" s="7" t="s">
        <v>26</v>
      </c>
      <c r="E691" s="7"/>
      <c r="F691" s="16">
        <v>216.16960344999998</v>
      </c>
      <c r="G691" s="47">
        <f t="shared" si="19"/>
        <v>216169603.44999999</v>
      </c>
      <c r="H691" s="52">
        <v>228854646.11000001</v>
      </c>
    </row>
    <row r="692" spans="1:16" ht="12.75" customHeight="1" x14ac:dyDescent="0.2">
      <c r="A692" s="7"/>
      <c r="B692" s="7"/>
      <c r="C692" s="7"/>
      <c r="D692" s="7" t="s">
        <v>5</v>
      </c>
      <c r="E692" s="7"/>
      <c r="F692" s="16">
        <v>40.149568289999998</v>
      </c>
      <c r="G692" s="47">
        <f t="shared" si="19"/>
        <v>40149568.289999999</v>
      </c>
      <c r="H692" s="52">
        <v>41563321.119999997</v>
      </c>
    </row>
    <row r="693" spans="1:16" ht="12.75" customHeight="1" x14ac:dyDescent="0.2">
      <c r="A693" s="4"/>
      <c r="B693" s="4"/>
      <c r="C693" s="4" t="s">
        <v>6</v>
      </c>
      <c r="D693" s="4"/>
      <c r="E693" s="4"/>
      <c r="F693" s="34">
        <f>SUM(F690:F692)</f>
        <v>356.16107269999998</v>
      </c>
      <c r="G693" s="44">
        <f t="shared" si="19"/>
        <v>356161072.69999999</v>
      </c>
      <c r="H693" s="56">
        <f>SUM(H690:H692)</f>
        <v>434752046.56000006</v>
      </c>
    </row>
    <row r="694" spans="1:16" ht="12.75" customHeight="1" x14ac:dyDescent="0.2">
      <c r="A694" s="7"/>
      <c r="B694" s="7"/>
      <c r="C694" s="7" t="s">
        <v>24</v>
      </c>
      <c r="D694" s="7"/>
      <c r="E694" s="7"/>
      <c r="F694" s="16"/>
      <c r="G694" s="47"/>
    </row>
    <row r="695" spans="1:16" ht="12.75" customHeight="1" x14ac:dyDescent="0.2">
      <c r="A695" s="7"/>
      <c r="B695" s="7"/>
      <c r="C695" s="7"/>
      <c r="D695" s="7" t="s">
        <v>7</v>
      </c>
      <c r="E695" s="7"/>
      <c r="F695" s="16"/>
      <c r="G695" s="47"/>
    </row>
    <row r="696" spans="1:16" ht="12.75" customHeight="1" x14ac:dyDescent="0.2">
      <c r="A696" s="7"/>
      <c r="B696" s="7"/>
      <c r="C696" s="7"/>
      <c r="D696" s="7"/>
      <c r="E696" s="7" t="s">
        <v>46</v>
      </c>
      <c r="F696" s="16">
        <v>20.70087646</v>
      </c>
      <c r="G696" s="47">
        <f t="shared" si="19"/>
        <v>20700876.460000001</v>
      </c>
      <c r="H696" s="47">
        <v>0</v>
      </c>
    </row>
    <row r="697" spans="1:16" ht="12.75" customHeight="1" x14ac:dyDescent="0.2">
      <c r="A697" s="7"/>
      <c r="B697" s="7"/>
      <c r="C697" s="7"/>
      <c r="D697" s="7"/>
      <c r="E697" s="7" t="s">
        <v>8</v>
      </c>
      <c r="F697" s="16">
        <v>0</v>
      </c>
      <c r="G697" s="47">
        <f t="shared" si="19"/>
        <v>0</v>
      </c>
      <c r="H697" s="47">
        <v>0</v>
      </c>
    </row>
    <row r="698" spans="1:16" ht="12.75" customHeight="1" x14ac:dyDescent="0.2">
      <c r="A698" s="7"/>
      <c r="B698" s="7"/>
      <c r="C698" s="7"/>
      <c r="D698" s="7" t="s">
        <v>27</v>
      </c>
      <c r="E698" s="7"/>
      <c r="F698" s="16">
        <v>64.297191339999998</v>
      </c>
      <c r="G698" s="47">
        <f t="shared" si="19"/>
        <v>64297191.339999996</v>
      </c>
      <c r="H698" s="52">
        <v>99823810.840000004</v>
      </c>
    </row>
    <row r="699" spans="1:16" ht="12.75" customHeight="1" x14ac:dyDescent="0.2">
      <c r="A699" s="7"/>
      <c r="B699" s="7"/>
      <c r="C699" s="7"/>
      <c r="D699" s="7" t="s">
        <v>28</v>
      </c>
      <c r="E699" s="7"/>
      <c r="F699" s="16">
        <v>86.355411410000002</v>
      </c>
      <c r="G699" s="47">
        <f t="shared" si="19"/>
        <v>86355411.409999996</v>
      </c>
      <c r="H699" s="52">
        <v>92832094.370000005</v>
      </c>
    </row>
    <row r="700" spans="1:16" ht="12.75" customHeight="1" x14ac:dyDescent="0.2">
      <c r="A700" s="7"/>
      <c r="B700" s="7"/>
      <c r="C700" s="7"/>
      <c r="D700" s="7" t="s">
        <v>29</v>
      </c>
      <c r="E700" s="7"/>
      <c r="F700" s="16">
        <v>59.959189459999997</v>
      </c>
      <c r="G700" s="47">
        <f t="shared" si="19"/>
        <v>59959189.460000001</v>
      </c>
      <c r="H700" s="52">
        <v>23815864.210000001</v>
      </c>
    </row>
    <row r="701" spans="1:16" ht="12.75" customHeight="1" x14ac:dyDescent="0.2">
      <c r="A701" s="4"/>
      <c r="B701" s="4"/>
      <c r="C701" s="4" t="s">
        <v>23</v>
      </c>
      <c r="D701" s="4"/>
      <c r="E701" s="4"/>
      <c r="F701" s="34">
        <f>SUM(F696:F700)</f>
        <v>231.31266866999999</v>
      </c>
      <c r="G701" s="44">
        <f t="shared" si="19"/>
        <v>231312668.66999999</v>
      </c>
      <c r="H701" s="56">
        <f>SUM(H696:H700)</f>
        <v>216471769.42000002</v>
      </c>
    </row>
    <row r="702" spans="1:16" ht="12.75" customHeight="1" x14ac:dyDescent="0.2">
      <c r="A702" s="7"/>
      <c r="B702" s="4" t="s">
        <v>9</v>
      </c>
      <c r="C702" s="7"/>
      <c r="D702" s="7"/>
      <c r="E702" s="7"/>
      <c r="F702" s="16"/>
      <c r="G702" s="47"/>
    </row>
    <row r="703" spans="1:16" ht="12.75" customHeight="1" x14ac:dyDescent="0.2">
      <c r="A703" s="7"/>
      <c r="B703" s="7"/>
      <c r="C703" s="7" t="s">
        <v>10</v>
      </c>
      <c r="D703" s="7"/>
      <c r="E703" s="7"/>
      <c r="F703" s="16">
        <v>420.92933499999998</v>
      </c>
      <c r="G703" s="47">
        <f t="shared" si="19"/>
        <v>420929335</v>
      </c>
      <c r="H703" s="52">
        <v>443203812</v>
      </c>
      <c r="I703" s="60">
        <v>443203812</v>
      </c>
      <c r="M703" s="7"/>
      <c r="N703" s="29"/>
    </row>
    <row r="704" spans="1:16" ht="12.75" customHeight="1" x14ac:dyDescent="0.2">
      <c r="A704" s="7"/>
      <c r="B704" s="7"/>
      <c r="C704" s="7" t="s">
        <v>22</v>
      </c>
      <c r="D704" s="7"/>
      <c r="E704" s="7"/>
      <c r="F704" s="16"/>
      <c r="G704" s="47"/>
      <c r="M704" s="7"/>
      <c r="O704" s="7"/>
      <c r="P704" s="29"/>
    </row>
    <row r="705" spans="1:16" ht="12.75" customHeight="1" x14ac:dyDescent="0.2">
      <c r="A705" s="7"/>
      <c r="B705" s="7"/>
      <c r="C705" s="7"/>
      <c r="D705" s="7" t="s">
        <v>11</v>
      </c>
      <c r="E705" s="7"/>
      <c r="F705" s="16">
        <v>143.10888242999999</v>
      </c>
      <c r="G705" s="47">
        <f t="shared" si="19"/>
        <v>143108882.43000001</v>
      </c>
      <c r="H705" s="47">
        <v>0</v>
      </c>
      <c r="M705" s="7"/>
      <c r="O705" s="7"/>
      <c r="P705" s="29"/>
    </row>
    <row r="706" spans="1:16" ht="12.75" customHeight="1" x14ac:dyDescent="0.2">
      <c r="A706" s="7"/>
      <c r="B706" s="7"/>
      <c r="C706" s="7"/>
      <c r="D706" s="7" t="s">
        <v>12</v>
      </c>
      <c r="E706" s="7"/>
      <c r="F706" s="16">
        <v>0</v>
      </c>
      <c r="G706" s="47">
        <f t="shared" si="19"/>
        <v>0</v>
      </c>
      <c r="H706" s="47">
        <v>0</v>
      </c>
    </row>
    <row r="707" spans="1:16" ht="12.75" customHeight="1" x14ac:dyDescent="0.2">
      <c r="A707" s="7"/>
      <c r="B707" s="7"/>
      <c r="C707" s="7"/>
      <c r="D707" s="7" t="s">
        <v>13</v>
      </c>
      <c r="E707" s="7"/>
      <c r="F707" s="16">
        <v>0</v>
      </c>
      <c r="G707" s="47">
        <f t="shared" si="19"/>
        <v>0</v>
      </c>
      <c r="H707" s="47">
        <v>0</v>
      </c>
    </row>
    <row r="708" spans="1:16" ht="12.75" customHeight="1" x14ac:dyDescent="0.2">
      <c r="D708" s="7" t="s">
        <v>30</v>
      </c>
      <c r="E708" s="7"/>
      <c r="F708" s="16">
        <v>1.5876411399999999</v>
      </c>
      <c r="G708" s="47">
        <f t="shared" si="19"/>
        <v>1587641.14</v>
      </c>
      <c r="H708" s="47">
        <v>0</v>
      </c>
    </row>
    <row r="709" spans="1:16" ht="12.75" customHeight="1" x14ac:dyDescent="0.2">
      <c r="D709" s="7" t="s">
        <v>31</v>
      </c>
      <c r="E709" s="7"/>
      <c r="F709" s="16">
        <v>0</v>
      </c>
      <c r="G709" s="47">
        <f t="shared" si="19"/>
        <v>0</v>
      </c>
      <c r="H709" s="47">
        <v>0</v>
      </c>
    </row>
    <row r="710" spans="1:16" ht="12.75" customHeight="1" x14ac:dyDescent="0.2">
      <c r="C710" s="7" t="s">
        <v>25</v>
      </c>
      <c r="F710" s="16"/>
      <c r="G710" s="47"/>
    </row>
    <row r="711" spans="1:16" ht="12.75" customHeight="1" x14ac:dyDescent="0.2">
      <c r="D711" s="7" t="s">
        <v>14</v>
      </c>
      <c r="F711" s="16">
        <v>0</v>
      </c>
      <c r="G711" s="47">
        <f t="shared" si="19"/>
        <v>0</v>
      </c>
      <c r="H711" s="47">
        <v>0</v>
      </c>
    </row>
    <row r="712" spans="1:16" ht="12.75" customHeight="1" x14ac:dyDescent="0.2">
      <c r="D712" s="7" t="s">
        <v>15</v>
      </c>
      <c r="F712" s="16">
        <v>0</v>
      </c>
      <c r="G712" s="47">
        <f t="shared" si="19"/>
        <v>0</v>
      </c>
      <c r="H712" s="47">
        <v>0</v>
      </c>
    </row>
    <row r="713" spans="1:16" ht="12.75" customHeight="1" x14ac:dyDescent="0.2">
      <c r="C713" s="7" t="s">
        <v>32</v>
      </c>
      <c r="D713" s="7"/>
      <c r="E713" s="7"/>
      <c r="F713" s="16"/>
      <c r="G713" s="47"/>
      <c r="M713" s="27"/>
      <c r="N713" s="27"/>
    </row>
    <row r="714" spans="1:16" ht="12.75" customHeight="1" x14ac:dyDescent="0.2">
      <c r="C714" s="7"/>
      <c r="D714" s="7" t="s">
        <v>47</v>
      </c>
      <c r="E714" s="7"/>
      <c r="F714" s="16">
        <v>0</v>
      </c>
      <c r="G714" s="47">
        <f t="shared" si="19"/>
        <v>0</v>
      </c>
      <c r="H714" s="47">
        <v>0</v>
      </c>
      <c r="I714" s="27"/>
      <c r="J714" s="27"/>
      <c r="K714" s="7"/>
      <c r="L714" s="7"/>
      <c r="M714" s="27"/>
      <c r="N714" s="27"/>
    </row>
    <row r="715" spans="1:16" ht="12.75" customHeight="1" x14ac:dyDescent="0.2">
      <c r="C715" s="7"/>
      <c r="D715" s="7" t="s">
        <v>33</v>
      </c>
      <c r="E715" s="7"/>
      <c r="F715" s="16">
        <v>0</v>
      </c>
      <c r="G715" s="47">
        <f t="shared" si="19"/>
        <v>0</v>
      </c>
      <c r="H715" s="47">
        <v>0</v>
      </c>
      <c r="I715" s="27"/>
      <c r="J715" s="27"/>
      <c r="K715" s="27"/>
      <c r="L715" s="27"/>
      <c r="M715" s="27"/>
      <c r="N715" s="27"/>
    </row>
    <row r="716" spans="1:16" ht="12.75" customHeight="1" x14ac:dyDescent="0.2">
      <c r="C716" s="7" t="s">
        <v>51</v>
      </c>
      <c r="D716" s="7"/>
      <c r="E716" s="7"/>
      <c r="F716" s="16"/>
      <c r="G716" s="47"/>
      <c r="I716" s="27"/>
      <c r="J716" s="27"/>
      <c r="K716" s="27"/>
      <c r="L716" s="27"/>
      <c r="M716" s="27"/>
      <c r="N716" s="27"/>
    </row>
    <row r="717" spans="1:16" ht="12.75" customHeight="1" x14ac:dyDescent="0.2">
      <c r="C717" s="7"/>
      <c r="D717" s="7" t="s">
        <v>17</v>
      </c>
      <c r="E717" s="7"/>
      <c r="F717" s="16">
        <v>0</v>
      </c>
      <c r="G717" s="47">
        <f t="shared" si="19"/>
        <v>0</v>
      </c>
      <c r="H717" s="47">
        <v>0</v>
      </c>
      <c r="I717" s="27"/>
      <c r="J717" s="27"/>
      <c r="K717" s="27"/>
      <c r="L717" s="27"/>
      <c r="M717" s="27"/>
      <c r="N717" s="27"/>
    </row>
    <row r="718" spans="1:16" ht="12.75" customHeight="1" x14ac:dyDescent="0.2">
      <c r="C718" s="7"/>
      <c r="D718" s="7" t="s">
        <v>18</v>
      </c>
      <c r="E718" s="7"/>
      <c r="F718" s="16">
        <v>0</v>
      </c>
      <c r="G718" s="47">
        <f t="shared" si="19"/>
        <v>0</v>
      </c>
      <c r="H718" s="47">
        <v>0</v>
      </c>
    </row>
    <row r="719" spans="1:16" ht="12.75" customHeight="1" x14ac:dyDescent="0.2">
      <c r="C719" s="7" t="s">
        <v>19</v>
      </c>
      <c r="D719" s="7"/>
      <c r="E719" s="7"/>
      <c r="F719" s="16"/>
      <c r="G719" s="47"/>
    </row>
    <row r="720" spans="1:16" ht="12.75" customHeight="1" x14ac:dyDescent="0.2">
      <c r="C720" s="7"/>
      <c r="D720" s="7" t="s">
        <v>48</v>
      </c>
      <c r="E720" s="7"/>
      <c r="F720" s="16">
        <v>10.10531417</v>
      </c>
      <c r="G720" s="47">
        <f t="shared" si="19"/>
        <v>10105314.17</v>
      </c>
      <c r="H720" s="47">
        <v>0</v>
      </c>
    </row>
    <row r="721" spans="1:10" s="27" customFormat="1" ht="12.75" customHeight="1" x14ac:dyDescent="0.2">
      <c r="C721" s="7"/>
      <c r="D721" s="7" t="s">
        <v>34</v>
      </c>
      <c r="E721" s="7"/>
      <c r="F721" s="19">
        <v>0</v>
      </c>
      <c r="G721" s="47">
        <f t="shared" si="19"/>
        <v>0</v>
      </c>
      <c r="H721" s="47">
        <v>0</v>
      </c>
    </row>
    <row r="722" spans="1:10" ht="12.75" customHeight="1" x14ac:dyDescent="0.2">
      <c r="A722" s="7"/>
      <c r="D722" s="21" t="s">
        <v>35</v>
      </c>
      <c r="E722" s="7"/>
      <c r="F722" s="16">
        <v>0</v>
      </c>
      <c r="G722" s="47">
        <f t="shared" si="19"/>
        <v>0</v>
      </c>
      <c r="H722" s="47">
        <v>0</v>
      </c>
    </row>
    <row r="723" spans="1:10" ht="12.75" customHeight="1" x14ac:dyDescent="0.2">
      <c r="A723" s="7"/>
      <c r="B723" s="7" t="s">
        <v>20</v>
      </c>
      <c r="C723" s="7"/>
      <c r="E723" s="7"/>
      <c r="F723" s="16">
        <v>0</v>
      </c>
      <c r="G723" s="47">
        <f t="shared" si="19"/>
        <v>0</v>
      </c>
      <c r="H723" s="47">
        <v>0</v>
      </c>
    </row>
    <row r="724" spans="1:10" ht="12.75" customHeight="1" x14ac:dyDescent="0.2">
      <c r="A724" s="7"/>
      <c r="B724" s="4" t="s">
        <v>21</v>
      </c>
      <c r="C724" s="7"/>
      <c r="D724" s="7"/>
      <c r="E724" s="7"/>
      <c r="F724" s="34">
        <f>SUM(F693,F701,F703:F723)</f>
        <v>1163.2049141099999</v>
      </c>
      <c r="G724" s="44">
        <f t="shared" si="19"/>
        <v>1163204914.1099999</v>
      </c>
      <c r="H724" s="56">
        <f>H703+H701+H693</f>
        <v>1094427627.98</v>
      </c>
    </row>
    <row r="725" spans="1:10" ht="12.75" customHeight="1" x14ac:dyDescent="0.2">
      <c r="A725" s="7"/>
      <c r="B725" s="4"/>
      <c r="C725" s="7"/>
      <c r="D725" s="7"/>
      <c r="E725" s="7"/>
      <c r="F725" s="16"/>
      <c r="G725" s="47"/>
    </row>
    <row r="726" spans="1:10" ht="12.75" customHeight="1" x14ac:dyDescent="0.2">
      <c r="A726" s="28" t="s">
        <v>42</v>
      </c>
      <c r="C726" s="7"/>
      <c r="D726" s="7"/>
      <c r="E726" s="7"/>
      <c r="F726" s="16"/>
      <c r="G726" s="47"/>
    </row>
    <row r="727" spans="1:10" ht="12.75" customHeight="1" x14ac:dyDescent="0.2">
      <c r="C727" s="7"/>
      <c r="D727" s="7"/>
      <c r="E727" s="7"/>
      <c r="F727" s="16"/>
      <c r="G727" s="47"/>
    </row>
    <row r="728" spans="1:10" ht="12.75" customHeight="1" x14ac:dyDescent="0.2">
      <c r="A728" s="4"/>
      <c r="B728" s="4" t="s">
        <v>2</v>
      </c>
      <c r="C728" s="4"/>
      <c r="D728" s="4"/>
      <c r="E728" s="4"/>
      <c r="F728" s="16"/>
      <c r="G728" s="47"/>
    </row>
    <row r="729" spans="1:10" ht="12.75" customHeight="1" x14ac:dyDescent="0.2">
      <c r="A729" s="7"/>
      <c r="B729" s="7"/>
      <c r="C729" s="7" t="s">
        <v>3</v>
      </c>
      <c r="D729" s="7"/>
      <c r="E729" s="7"/>
      <c r="F729" s="16"/>
      <c r="G729" s="47"/>
    </row>
    <row r="730" spans="1:10" ht="12.75" customHeight="1" x14ac:dyDescent="0.2">
      <c r="A730" s="7"/>
      <c r="B730" s="7"/>
      <c r="C730" s="7"/>
      <c r="D730" s="7" t="s">
        <v>4</v>
      </c>
      <c r="E730" s="7"/>
      <c r="F730" s="16">
        <v>0.84137947000000002</v>
      </c>
      <c r="G730" s="47">
        <f t="shared" ref="G730:G770" si="20">F730*1000000</f>
        <v>841379.47</v>
      </c>
      <c r="H730" s="52">
        <v>2463595.54</v>
      </c>
    </row>
    <row r="731" spans="1:10" ht="12.75" customHeight="1" x14ac:dyDescent="0.2">
      <c r="A731" s="7"/>
      <c r="B731" s="7"/>
      <c r="C731" s="7"/>
      <c r="D731" s="7" t="s">
        <v>26</v>
      </c>
      <c r="E731" s="7"/>
      <c r="F731" s="16">
        <v>7.9774390199999994</v>
      </c>
      <c r="G731" s="47">
        <f t="shared" si="20"/>
        <v>7977439.0199999996</v>
      </c>
      <c r="H731" s="52">
        <v>8151581.9299999997</v>
      </c>
    </row>
    <row r="732" spans="1:10" ht="12.75" customHeight="1" x14ac:dyDescent="0.2">
      <c r="A732" s="12"/>
      <c r="B732" s="12"/>
      <c r="C732" s="12"/>
      <c r="D732" s="12" t="s">
        <v>5</v>
      </c>
      <c r="E732" s="12"/>
      <c r="F732" s="17">
        <v>0.68759661999999999</v>
      </c>
      <c r="G732" s="49">
        <f t="shared" si="20"/>
        <v>687596.62</v>
      </c>
      <c r="H732" s="59">
        <v>868129.07</v>
      </c>
      <c r="J732" s="51">
        <f>401441.53+80355.62+39165.76+83515.19+538948.41+58284.24+153281.43</f>
        <v>1354992.1800000002</v>
      </c>
    </row>
    <row r="733" spans="1:10" ht="12.75" customHeight="1" x14ac:dyDescent="0.2">
      <c r="A733" s="22" t="s">
        <v>50</v>
      </c>
      <c r="B733" s="20"/>
      <c r="C733" s="20"/>
      <c r="D733" s="20"/>
      <c r="E733" s="20"/>
      <c r="F733" s="1"/>
      <c r="G733" s="47"/>
    </row>
    <row r="734" spans="1:10" ht="12.75" customHeight="1" x14ac:dyDescent="0.2">
      <c r="A734" s="24"/>
      <c r="B734" s="20"/>
      <c r="C734" s="20"/>
      <c r="D734" s="20"/>
      <c r="E734" s="20"/>
      <c r="F734" s="1"/>
      <c r="G734" s="47"/>
    </row>
    <row r="735" spans="1:10" ht="12.75" customHeight="1" x14ac:dyDescent="0.2">
      <c r="A735" s="24"/>
      <c r="B735" s="20"/>
      <c r="C735" s="20"/>
      <c r="D735" s="20"/>
      <c r="E735" s="20"/>
      <c r="F735" s="1"/>
      <c r="G735" s="47"/>
    </row>
    <row r="736" spans="1:10" ht="12.75" customHeight="1" x14ac:dyDescent="0.2">
      <c r="A736" s="24"/>
      <c r="B736" s="20"/>
      <c r="C736" s="20"/>
      <c r="D736" s="20"/>
      <c r="E736" s="20"/>
      <c r="F736" s="1"/>
      <c r="G736" s="47"/>
      <c r="J736" s="51">
        <f>32133276.63-20562354.2</f>
        <v>11570922.43</v>
      </c>
    </row>
    <row r="737" spans="1:9" ht="12.75" customHeight="1" x14ac:dyDescent="0.2">
      <c r="A737" s="20"/>
      <c r="B737" s="20"/>
      <c r="C737" s="20"/>
      <c r="D737" s="20"/>
      <c r="E737" s="2"/>
      <c r="F737" s="1"/>
      <c r="G737" s="47"/>
    </row>
    <row r="738" spans="1:9" ht="25.5" customHeight="1" x14ac:dyDescent="0.2">
      <c r="A738" s="66" t="s">
        <v>0</v>
      </c>
      <c r="B738" s="66"/>
      <c r="C738" s="66"/>
      <c r="D738" s="66"/>
      <c r="E738" s="66"/>
      <c r="F738" s="10">
        <v>2012</v>
      </c>
      <c r="G738" s="10">
        <v>2012</v>
      </c>
      <c r="H738" s="10">
        <v>2013</v>
      </c>
    </row>
    <row r="739" spans="1:9" ht="12.75" customHeight="1" x14ac:dyDescent="0.2">
      <c r="B739" s="4"/>
      <c r="C739" s="4" t="s">
        <v>6</v>
      </c>
      <c r="D739" s="4"/>
      <c r="E739" s="4"/>
      <c r="F739" s="34">
        <f>SUM(F730:F732)</f>
        <v>9.5064151100000007</v>
      </c>
      <c r="G739" s="44">
        <f t="shared" si="20"/>
        <v>9506415.1100000013</v>
      </c>
      <c r="H739" s="56">
        <f>H730+H731+H732</f>
        <v>11483306.539999999</v>
      </c>
    </row>
    <row r="740" spans="1:9" ht="12.75" customHeight="1" x14ac:dyDescent="0.2">
      <c r="B740" s="7"/>
      <c r="C740" s="7" t="s">
        <v>24</v>
      </c>
      <c r="D740" s="7"/>
      <c r="E740" s="7"/>
      <c r="F740" s="16"/>
      <c r="G740" s="47"/>
    </row>
    <row r="741" spans="1:9" ht="12.75" customHeight="1" x14ac:dyDescent="0.2">
      <c r="B741" s="7"/>
      <c r="C741" s="7"/>
      <c r="D741" s="7" t="s">
        <v>7</v>
      </c>
      <c r="E741" s="7"/>
      <c r="F741" s="16"/>
      <c r="G741" s="47"/>
    </row>
    <row r="742" spans="1:9" ht="12.75" customHeight="1" x14ac:dyDescent="0.2">
      <c r="B742" s="7"/>
      <c r="C742" s="7"/>
      <c r="D742" s="7"/>
      <c r="E742" s="7" t="s">
        <v>46</v>
      </c>
      <c r="F742" s="16">
        <v>2.4632440400000002</v>
      </c>
      <c r="G742" s="47">
        <f t="shared" si="20"/>
        <v>2463244.04</v>
      </c>
      <c r="H742" s="47">
        <v>0</v>
      </c>
    </row>
    <row r="743" spans="1:9" ht="12.75" customHeight="1" x14ac:dyDescent="0.2">
      <c r="B743" s="7"/>
      <c r="C743" s="7"/>
      <c r="D743" s="7"/>
      <c r="E743" s="7" t="s">
        <v>8</v>
      </c>
      <c r="F743" s="16">
        <v>0</v>
      </c>
      <c r="G743" s="47">
        <f t="shared" si="20"/>
        <v>0</v>
      </c>
      <c r="H743" s="47">
        <v>0</v>
      </c>
    </row>
    <row r="744" spans="1:9" ht="12.75" customHeight="1" x14ac:dyDescent="0.2">
      <c r="B744" s="7"/>
      <c r="C744" s="7"/>
      <c r="D744" s="7" t="s">
        <v>27</v>
      </c>
      <c r="E744" s="7"/>
      <c r="F744" s="16">
        <v>3.8532654800000001</v>
      </c>
      <c r="G744" s="47">
        <f t="shared" si="20"/>
        <v>3853265.48</v>
      </c>
      <c r="H744" s="52">
        <v>6050124.3399999999</v>
      </c>
    </row>
    <row r="745" spans="1:9" ht="12.75" customHeight="1" x14ac:dyDescent="0.2">
      <c r="B745" s="7"/>
      <c r="C745" s="7"/>
      <c r="D745" s="7" t="s">
        <v>28</v>
      </c>
      <c r="E745" s="7"/>
      <c r="F745" s="16">
        <v>11.343018669999999</v>
      </c>
      <c r="G745" s="47">
        <f t="shared" si="20"/>
        <v>11343018.67</v>
      </c>
      <c r="H745" s="52">
        <v>12094530.720000001</v>
      </c>
    </row>
    <row r="746" spans="1:9" ht="12.75" customHeight="1" x14ac:dyDescent="0.2">
      <c r="B746" s="7"/>
      <c r="C746" s="7"/>
      <c r="D746" s="7" t="s">
        <v>29</v>
      </c>
      <c r="E746" s="7"/>
      <c r="F746" s="16">
        <v>2.1147844399999998</v>
      </c>
      <c r="G746" s="47">
        <f t="shared" si="20"/>
        <v>2114784.44</v>
      </c>
      <c r="H746" s="52">
        <v>2417699.14</v>
      </c>
    </row>
    <row r="747" spans="1:9" ht="12.75" customHeight="1" x14ac:dyDescent="0.2">
      <c r="B747" s="4"/>
      <c r="C747" s="4" t="s">
        <v>23</v>
      </c>
      <c r="D747" s="4"/>
      <c r="E747" s="4"/>
      <c r="F747" s="34">
        <f>SUM(F742:F746)</f>
        <v>19.774312630000001</v>
      </c>
      <c r="G747" s="44">
        <f t="shared" si="20"/>
        <v>19774312.629999999</v>
      </c>
      <c r="H747" s="56">
        <f>SUM(H742:H746)</f>
        <v>20562354.200000003</v>
      </c>
    </row>
    <row r="748" spans="1:9" ht="12.75" customHeight="1" x14ac:dyDescent="0.2">
      <c r="B748" s="4" t="s">
        <v>9</v>
      </c>
      <c r="C748" s="7"/>
      <c r="D748" s="7"/>
      <c r="E748" s="7"/>
      <c r="F748" s="16"/>
      <c r="G748" s="47"/>
    </row>
    <row r="749" spans="1:9" ht="12.75" customHeight="1" x14ac:dyDescent="0.2">
      <c r="B749" s="7"/>
      <c r="C749" s="7" t="s">
        <v>10</v>
      </c>
      <c r="D749" s="7"/>
      <c r="E749" s="7"/>
      <c r="F749" s="16">
        <v>482.03645999999998</v>
      </c>
      <c r="G749" s="47">
        <f t="shared" si="20"/>
        <v>482036460</v>
      </c>
      <c r="H749" s="52">
        <v>525461782</v>
      </c>
      <c r="I749" s="61" t="s">
        <v>58</v>
      </c>
    </row>
    <row r="750" spans="1:9" ht="12.75" customHeight="1" x14ac:dyDescent="0.2">
      <c r="B750" s="7"/>
      <c r="C750" s="7" t="s">
        <v>22</v>
      </c>
      <c r="D750" s="7"/>
      <c r="E750" s="7"/>
      <c r="F750" s="16"/>
      <c r="G750" s="47"/>
    </row>
    <row r="751" spans="1:9" ht="12.75" customHeight="1" x14ac:dyDescent="0.2">
      <c r="B751" s="7"/>
      <c r="C751" s="7"/>
      <c r="D751" s="7" t="s">
        <v>11</v>
      </c>
      <c r="E751" s="7"/>
      <c r="F751" s="16">
        <v>0</v>
      </c>
      <c r="G751" s="47">
        <f t="shared" si="20"/>
        <v>0</v>
      </c>
      <c r="H751" s="47">
        <v>0</v>
      </c>
    </row>
    <row r="752" spans="1:9" ht="12.75" customHeight="1" x14ac:dyDescent="0.2">
      <c r="B752" s="7"/>
      <c r="C752" s="7"/>
      <c r="D752" s="7" t="s">
        <v>12</v>
      </c>
      <c r="E752" s="7"/>
      <c r="F752" s="16">
        <v>0</v>
      </c>
      <c r="G752" s="47">
        <f t="shared" si="20"/>
        <v>0</v>
      </c>
      <c r="H752" s="47">
        <v>0</v>
      </c>
    </row>
    <row r="753" spans="2:29" ht="12.75" customHeight="1" x14ac:dyDescent="0.2">
      <c r="B753" s="7"/>
      <c r="C753" s="7"/>
      <c r="D753" s="7" t="s">
        <v>13</v>
      </c>
      <c r="E753" s="7"/>
      <c r="F753" s="16">
        <v>0</v>
      </c>
      <c r="G753" s="47">
        <f t="shared" si="20"/>
        <v>0</v>
      </c>
      <c r="H753" s="47">
        <v>0</v>
      </c>
    </row>
    <row r="754" spans="2:29" ht="12.75" customHeight="1" x14ac:dyDescent="0.2">
      <c r="B754" s="7"/>
      <c r="C754" s="7"/>
      <c r="D754" s="7" t="s">
        <v>30</v>
      </c>
      <c r="E754" s="7"/>
      <c r="F754" s="16">
        <v>0.18817832000000001</v>
      </c>
      <c r="G754" s="47">
        <f t="shared" si="20"/>
        <v>188178.32</v>
      </c>
      <c r="H754" s="47">
        <v>0</v>
      </c>
    </row>
    <row r="755" spans="2:29" ht="12.75" customHeight="1" x14ac:dyDescent="0.2">
      <c r="B755" s="7"/>
      <c r="C755" s="7"/>
      <c r="D755" s="7" t="s">
        <v>31</v>
      </c>
      <c r="E755" s="7"/>
      <c r="F755" s="16">
        <v>0</v>
      </c>
      <c r="G755" s="47">
        <f t="shared" si="20"/>
        <v>0</v>
      </c>
      <c r="H755" s="47">
        <v>0</v>
      </c>
    </row>
    <row r="756" spans="2:29" ht="12.75" customHeight="1" x14ac:dyDescent="0.2">
      <c r="B756" s="7"/>
      <c r="C756" s="7" t="s">
        <v>25</v>
      </c>
      <c r="D756" s="7"/>
      <c r="E756" s="7"/>
      <c r="F756" s="16">
        <v>0</v>
      </c>
      <c r="G756" s="47"/>
      <c r="H756" s="47"/>
    </row>
    <row r="757" spans="2:29" ht="12.75" customHeight="1" x14ac:dyDescent="0.2">
      <c r="B757" s="7"/>
      <c r="C757" s="7"/>
      <c r="D757" s="7" t="s">
        <v>14</v>
      </c>
      <c r="E757" s="7"/>
      <c r="F757" s="16">
        <v>0</v>
      </c>
      <c r="G757" s="47">
        <f t="shared" si="20"/>
        <v>0</v>
      </c>
      <c r="H757" s="47">
        <v>0</v>
      </c>
    </row>
    <row r="758" spans="2:29" ht="12.75" customHeight="1" x14ac:dyDescent="0.2">
      <c r="B758" s="7"/>
      <c r="C758" s="7"/>
      <c r="D758" s="7" t="s">
        <v>15</v>
      </c>
      <c r="E758" s="7"/>
      <c r="F758" s="16">
        <v>0</v>
      </c>
      <c r="G758" s="47">
        <f t="shared" si="20"/>
        <v>0</v>
      </c>
      <c r="H758" s="47">
        <v>0</v>
      </c>
    </row>
    <row r="759" spans="2:29" ht="12.75" customHeight="1" x14ac:dyDescent="0.2">
      <c r="B759" s="7"/>
      <c r="C759" s="7" t="s">
        <v>32</v>
      </c>
      <c r="D759" s="7"/>
      <c r="E759" s="7"/>
      <c r="F759" s="16">
        <v>0</v>
      </c>
      <c r="G759" s="47"/>
      <c r="H759" s="47"/>
    </row>
    <row r="760" spans="2:29" ht="12.75" customHeight="1" x14ac:dyDescent="0.2">
      <c r="B760" s="7"/>
      <c r="C760" s="7"/>
      <c r="D760" s="7" t="s">
        <v>47</v>
      </c>
      <c r="E760" s="7"/>
      <c r="F760" s="16">
        <v>0</v>
      </c>
      <c r="G760" s="47">
        <f t="shared" si="20"/>
        <v>0</v>
      </c>
      <c r="H760" s="47">
        <v>0</v>
      </c>
      <c r="N760" s="7"/>
      <c r="O760" s="29"/>
    </row>
    <row r="761" spans="2:29" ht="12.75" customHeight="1" x14ac:dyDescent="0.2">
      <c r="B761" s="7"/>
      <c r="C761" s="7"/>
      <c r="D761" s="7" t="s">
        <v>33</v>
      </c>
      <c r="E761" s="7"/>
      <c r="F761" s="16">
        <v>0</v>
      </c>
      <c r="G761" s="47">
        <f t="shared" si="20"/>
        <v>0</v>
      </c>
      <c r="H761" s="47">
        <v>0</v>
      </c>
      <c r="N761" s="7"/>
      <c r="O761" s="29"/>
    </row>
    <row r="762" spans="2:29" ht="12.75" customHeight="1" x14ac:dyDescent="0.2">
      <c r="C762" s="7" t="s">
        <v>51</v>
      </c>
      <c r="F762" s="16">
        <v>0</v>
      </c>
      <c r="G762" s="47"/>
      <c r="H762" s="47"/>
      <c r="O762" s="29"/>
    </row>
    <row r="763" spans="2:29" ht="12.75" customHeight="1" x14ac:dyDescent="0.2">
      <c r="D763" s="7" t="s">
        <v>17</v>
      </c>
      <c r="F763" s="16">
        <v>0</v>
      </c>
      <c r="G763" s="47">
        <f t="shared" si="20"/>
        <v>0</v>
      </c>
      <c r="H763" s="47">
        <v>0</v>
      </c>
      <c r="N763" s="4"/>
      <c r="O763" s="29"/>
    </row>
    <row r="764" spans="2:29" ht="12.75" customHeight="1" x14ac:dyDescent="0.2">
      <c r="D764" s="7" t="s">
        <v>18</v>
      </c>
      <c r="F764" s="16">
        <v>0.10083</v>
      </c>
      <c r="G764" s="47">
        <f t="shared" si="20"/>
        <v>100830</v>
      </c>
      <c r="H764" s="47">
        <v>0</v>
      </c>
      <c r="N764" s="4"/>
      <c r="O764" s="31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</row>
    <row r="765" spans="2:29" ht="12.75" customHeight="1" x14ac:dyDescent="0.2">
      <c r="C765" s="7" t="s">
        <v>19</v>
      </c>
      <c r="F765" s="16"/>
      <c r="G765" s="47"/>
      <c r="H765" s="54"/>
      <c r="I765" s="7"/>
      <c r="M765" s="16"/>
    </row>
    <row r="766" spans="2:29" ht="12.75" customHeight="1" x14ac:dyDescent="0.2">
      <c r="D766" s="7" t="s">
        <v>48</v>
      </c>
      <c r="F766" s="16">
        <v>0</v>
      </c>
      <c r="G766" s="47">
        <f t="shared" si="20"/>
        <v>0</v>
      </c>
      <c r="H766" s="47">
        <v>0</v>
      </c>
      <c r="I766" s="7"/>
      <c r="M766" s="16"/>
    </row>
    <row r="767" spans="2:29" ht="12.75" customHeight="1" x14ac:dyDescent="0.2">
      <c r="D767" s="7" t="s">
        <v>34</v>
      </c>
      <c r="E767" s="7"/>
      <c r="F767" s="16">
        <v>0</v>
      </c>
      <c r="G767" s="47">
        <f t="shared" si="20"/>
        <v>0</v>
      </c>
      <c r="H767" s="47">
        <v>0</v>
      </c>
    </row>
    <row r="768" spans="2:29" ht="12.75" customHeight="1" x14ac:dyDescent="0.2">
      <c r="D768" s="7" t="s">
        <v>35</v>
      </c>
      <c r="E768" s="7"/>
      <c r="F768" s="16">
        <v>0</v>
      </c>
      <c r="G768" s="47">
        <f t="shared" si="20"/>
        <v>0</v>
      </c>
      <c r="H768" s="47">
        <v>0</v>
      </c>
    </row>
    <row r="769" spans="1:8" ht="12.75" customHeight="1" x14ac:dyDescent="0.2">
      <c r="B769" s="7" t="s">
        <v>20</v>
      </c>
      <c r="F769" s="16">
        <v>0</v>
      </c>
      <c r="G769" s="47">
        <f t="shared" si="20"/>
        <v>0</v>
      </c>
      <c r="H769" s="47">
        <v>0</v>
      </c>
    </row>
    <row r="770" spans="1:8" ht="12.75" customHeight="1" x14ac:dyDescent="0.2">
      <c r="A770" s="33"/>
      <c r="B770" s="3" t="s">
        <v>21</v>
      </c>
      <c r="C770" s="33"/>
      <c r="D770" s="33"/>
      <c r="E770" s="33"/>
      <c r="F770" s="35">
        <f>SUM(F739,F747,F749:F769)</f>
        <v>511.60619606</v>
      </c>
      <c r="G770" s="48">
        <f t="shared" si="20"/>
        <v>511606196.06</v>
      </c>
      <c r="H770" s="58">
        <f>H749+H747+H739</f>
        <v>557507442.74000001</v>
      </c>
    </row>
    <row r="771" spans="1:8" ht="12.75" customHeight="1" x14ac:dyDescent="0.2">
      <c r="F771" s="16"/>
    </row>
    <row r="772" spans="1:8" ht="12.75" customHeight="1" x14ac:dyDescent="0.2">
      <c r="F772" s="16"/>
    </row>
    <row r="773" spans="1:8" ht="12.75" customHeight="1" x14ac:dyDescent="0.2">
      <c r="F773" s="16"/>
    </row>
    <row r="774" spans="1:8" ht="12.75" customHeight="1" x14ac:dyDescent="0.2">
      <c r="F774" s="16"/>
    </row>
    <row r="775" spans="1:8" ht="12.75" customHeight="1" x14ac:dyDescent="0.2">
      <c r="F775" s="16"/>
    </row>
    <row r="776" spans="1:8" ht="12.75" customHeight="1" x14ac:dyDescent="0.2">
      <c r="F776" s="16"/>
    </row>
    <row r="777" spans="1:8" ht="12.75" customHeight="1" x14ac:dyDescent="0.2">
      <c r="F777" s="16"/>
    </row>
    <row r="778" spans="1:8" ht="12.75" customHeight="1" x14ac:dyDescent="0.2">
      <c r="F778" s="16"/>
    </row>
    <row r="779" spans="1:8" ht="12.75" customHeight="1" x14ac:dyDescent="0.2">
      <c r="F779" s="16"/>
    </row>
    <row r="780" spans="1:8" ht="12.75" customHeight="1" x14ac:dyDescent="0.2">
      <c r="F780" s="16"/>
    </row>
    <row r="781" spans="1:8" ht="12.75" customHeight="1" x14ac:dyDescent="0.2">
      <c r="F781" s="16"/>
    </row>
    <row r="782" spans="1:8" ht="12.75" customHeight="1" x14ac:dyDescent="0.2">
      <c r="F782" s="16"/>
    </row>
    <row r="783" spans="1:8" ht="12.75" customHeight="1" x14ac:dyDescent="0.2">
      <c r="F783" s="16"/>
    </row>
    <row r="784" spans="1:8" ht="12.75" customHeight="1" x14ac:dyDescent="0.2">
      <c r="F784" s="16"/>
    </row>
    <row r="785" spans="1:7" ht="12.75" customHeight="1" x14ac:dyDescent="0.2">
      <c r="F785" s="16"/>
    </row>
    <row r="786" spans="1:7" ht="12.75" customHeight="1" x14ac:dyDescent="0.2">
      <c r="F786" s="16"/>
    </row>
    <row r="787" spans="1:7" ht="12.75" customHeight="1" x14ac:dyDescent="0.2">
      <c r="F787" s="16"/>
    </row>
    <row r="788" spans="1:7" ht="12.75" customHeight="1" x14ac:dyDescent="0.2">
      <c r="F788" s="16"/>
    </row>
    <row r="789" spans="1:7" ht="12.75" customHeight="1" x14ac:dyDescent="0.2">
      <c r="F789" s="16"/>
    </row>
    <row r="790" spans="1:7" ht="13.5" customHeight="1" x14ac:dyDescent="0.2">
      <c r="F790" s="16"/>
    </row>
    <row r="791" spans="1:7" ht="13.5" customHeight="1" x14ac:dyDescent="0.2">
      <c r="A791" s="27"/>
      <c r="B791" s="27"/>
      <c r="C791" s="27"/>
      <c r="D791" s="27"/>
      <c r="E791" s="27"/>
      <c r="F791" s="19"/>
      <c r="G791" s="27"/>
    </row>
    <row r="792" spans="1:7" ht="13.5" customHeight="1" x14ac:dyDescent="0.2">
      <c r="A792" s="27"/>
      <c r="B792" s="27"/>
      <c r="C792" s="27"/>
      <c r="D792" s="27"/>
      <c r="E792" s="27"/>
      <c r="F792" s="50"/>
      <c r="G792" s="27"/>
    </row>
    <row r="793" spans="1:7" ht="13.5" customHeight="1" x14ac:dyDescent="0.2"/>
    <row r="794" spans="1:7" ht="13.5" customHeight="1" x14ac:dyDescent="0.2"/>
    <row r="795" spans="1:7" ht="13.5" customHeight="1" x14ac:dyDescent="0.2"/>
    <row r="796" spans="1:7" ht="13.5" customHeight="1" x14ac:dyDescent="0.2"/>
    <row r="797" spans="1:7" ht="13.5" customHeight="1" x14ac:dyDescent="0.2"/>
    <row r="798" spans="1:7" ht="13.5" customHeight="1" x14ac:dyDescent="0.2"/>
    <row r="799" spans="1:7" ht="13.5" customHeight="1" x14ac:dyDescent="0.2"/>
    <row r="800" spans="1:7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</sheetData>
  <mergeCells count="14">
    <mergeCell ref="A6:E6"/>
    <mergeCell ref="A122:E122"/>
    <mergeCell ref="A63:E63"/>
    <mergeCell ref="A179:E179"/>
    <mergeCell ref="A236:E236"/>
    <mergeCell ref="A628:E628"/>
    <mergeCell ref="A685:E685"/>
    <mergeCell ref="A738:E738"/>
    <mergeCell ref="A290:E290"/>
    <mergeCell ref="A347:E347"/>
    <mergeCell ref="A404:E404"/>
    <mergeCell ref="A461:E461"/>
    <mergeCell ref="A572:E572"/>
    <mergeCell ref="A515:E515"/>
  </mergeCells>
  <phoneticPr fontId="4" type="noConversion"/>
  <conditionalFormatting sqref="F242:F244 F248 F250:F252 F255 F259 F275 F281:F283 F293 F320 F328:F330">
    <cfRule type="cellIs" dxfId="0" priority="20" operator="lessThan">
      <formula>0</formula>
    </cfRule>
  </conditionalFormatting>
  <pageMargins left="0.75" right="0.75" top="0.75" bottom="0.75" header="0.3" footer="0.3"/>
  <pageSetup paperSize="9" firstPageNumber="8" fitToWidth="0" fitToHeight="0" orientation="portrait" useFirstPageNumber="1" r:id="rId1"/>
  <headerFooter scaleWithDoc="0" alignWithMargins="0">
    <oddFooter>&amp;C&amp;"Arial,Regular"&amp;9 15 - &amp;P</oddFooter>
  </headerFooter>
  <rowBreaks count="13" manualBreakCount="13">
    <brk id="58" max="7" man="1"/>
    <brk id="116" max="7" man="1"/>
    <brk id="174" max="7" man="1"/>
    <brk id="230" max="7" man="1"/>
    <brk id="285" max="7" man="1"/>
    <brk id="341" max="7" man="1"/>
    <brk id="398" max="7" man="1"/>
    <brk id="455" max="7" man="1"/>
    <brk id="510" max="7" man="1"/>
    <brk id="566" max="7" man="1"/>
    <brk id="623" max="7" man="1"/>
    <brk id="679" max="7" man="1"/>
    <brk id="732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Tab15.3</vt:lpstr>
      <vt:lpstr>Tab15.3!Print_Area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Aldrin Federico R. Bahit, Jr.</dc:creator>
  <cp:lastModifiedBy>My PC</cp:lastModifiedBy>
  <cp:lastPrinted>2015-02-18T06:46:50Z</cp:lastPrinted>
  <dcterms:created xsi:type="dcterms:W3CDTF">2012-11-27T06:39:22Z</dcterms:created>
  <dcterms:modified xsi:type="dcterms:W3CDTF">2015-02-18T06:47:28Z</dcterms:modified>
</cp:coreProperties>
</file>