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9375" windowHeight="6075"/>
  </bookViews>
  <sheets>
    <sheet name="Table 15.4" sheetId="2" r:id="rId1"/>
    <sheet name="table 15.4_09 (2)" sheetId="3" r:id="rId2"/>
  </sheets>
  <definedNames>
    <definedName name="_xlnm.Print_Area" localSheetId="0">'Table 15.4'!$A$1:$J$56</definedName>
    <definedName name="_xlnm.Print_Area" localSheetId="1">'table 15.4_09 (2)'!$A$1:$J$56</definedName>
  </definedNames>
  <calcPr calcId="145621" iterateDelta="1E-4"/>
</workbook>
</file>

<file path=xl/calcChain.xml><?xml version="1.0" encoding="utf-8"?>
<calcChain xmlns="http://schemas.openxmlformats.org/spreadsheetml/2006/main">
  <c r="G54" i="3" l="1"/>
  <c r="G53" i="3"/>
  <c r="G52" i="3"/>
  <c r="G51" i="3"/>
  <c r="G50" i="3" s="1"/>
  <c r="F50" i="3"/>
  <c r="E50" i="3"/>
  <c r="D50" i="3"/>
  <c r="C50" i="3"/>
  <c r="B50" i="3"/>
  <c r="G48" i="3"/>
  <c r="G47" i="3"/>
  <c r="G11" i="3" s="1"/>
  <c r="G46" i="3"/>
  <c r="G45" i="3"/>
  <c r="G44" i="3" s="1"/>
  <c r="F44" i="3"/>
  <c r="E44" i="3"/>
  <c r="D44" i="3"/>
  <c r="C44" i="3"/>
  <c r="B44" i="3"/>
  <c r="G41" i="3"/>
  <c r="G40" i="3"/>
  <c r="G39" i="3"/>
  <c r="G38" i="3"/>
  <c r="F38" i="3"/>
  <c r="E38" i="3"/>
  <c r="D38" i="3"/>
  <c r="C38" i="3"/>
  <c r="B38" i="3"/>
  <c r="G36" i="3"/>
  <c r="G35" i="3"/>
  <c r="G34" i="3"/>
  <c r="G32" i="3" s="1"/>
  <c r="G33" i="3"/>
  <c r="F32" i="3"/>
  <c r="E32" i="3"/>
  <c r="D32" i="3"/>
  <c r="C32" i="3"/>
  <c r="B32" i="3"/>
  <c r="G30" i="3"/>
  <c r="G29" i="3"/>
  <c r="G28" i="3"/>
  <c r="G27" i="3"/>
  <c r="G26" i="3"/>
  <c r="F26" i="3"/>
  <c r="E26" i="3"/>
  <c r="D26" i="3"/>
  <c r="C26" i="3"/>
  <c r="B26" i="3"/>
  <c r="G20" i="3"/>
  <c r="F20" i="3"/>
  <c r="E20" i="3"/>
  <c r="D20" i="3"/>
  <c r="C20" i="3"/>
  <c r="B20" i="3"/>
  <c r="G18" i="3"/>
  <c r="G12" i="3" s="1"/>
  <c r="G17" i="3"/>
  <c r="G16" i="3"/>
  <c r="G15" i="3"/>
  <c r="G14" i="3"/>
  <c r="F14" i="3"/>
  <c r="E14" i="3"/>
  <c r="D14" i="3"/>
  <c r="C14" i="3"/>
  <c r="B14" i="3"/>
  <c r="F12" i="3"/>
  <c r="E12" i="3"/>
  <c r="C12" i="3"/>
  <c r="B12" i="3"/>
  <c r="F11" i="3"/>
  <c r="E11" i="3"/>
  <c r="D11" i="3"/>
  <c r="C11" i="3"/>
  <c r="B11" i="3"/>
  <c r="G10" i="3"/>
  <c r="F10" i="3"/>
  <c r="E10" i="3"/>
  <c r="E8" i="3" s="1"/>
  <c r="D10" i="3"/>
  <c r="C10" i="3"/>
  <c r="B10" i="3"/>
  <c r="F9" i="3"/>
  <c r="E9" i="3"/>
  <c r="D9" i="3"/>
  <c r="C9" i="3"/>
  <c r="C8" i="3" s="1"/>
  <c r="B9" i="3"/>
  <c r="F8" i="3"/>
  <c r="D8" i="3"/>
  <c r="B8" i="3"/>
  <c r="G9" i="3" l="1"/>
  <c r="G8" i="3" s="1"/>
  <c r="H9" i="2"/>
  <c r="I9" i="2" l="1"/>
  <c r="J9" i="2"/>
  <c r="I10" i="2"/>
  <c r="J10" i="2"/>
  <c r="I11" i="2"/>
  <c r="J11" i="2"/>
  <c r="I12" i="2"/>
  <c r="J12" i="2"/>
  <c r="H10" i="2"/>
  <c r="H11" i="2"/>
  <c r="H12" i="2"/>
  <c r="B9" i="2"/>
  <c r="C9" i="2"/>
  <c r="C8" i="2" s="1"/>
  <c r="D9" i="2"/>
  <c r="E9" i="2"/>
  <c r="E8" i="2" s="1"/>
  <c r="F9" i="2"/>
  <c r="F8" i="2" s="1"/>
  <c r="B10" i="2"/>
  <c r="B8" i="2" s="1"/>
  <c r="C10" i="2"/>
  <c r="D10" i="2"/>
  <c r="E10" i="2"/>
  <c r="F10" i="2"/>
  <c r="B11" i="2"/>
  <c r="C11" i="2"/>
  <c r="D11" i="2"/>
  <c r="D8" i="2" s="1"/>
  <c r="E11" i="2"/>
  <c r="F11" i="2"/>
  <c r="B12" i="2"/>
  <c r="C12" i="2"/>
  <c r="E12" i="2"/>
  <c r="F12" i="2"/>
  <c r="B14" i="2"/>
  <c r="C14" i="2"/>
  <c r="D14" i="2"/>
  <c r="E14" i="2"/>
  <c r="F14" i="2"/>
  <c r="G15" i="2"/>
  <c r="G9" i="2" s="1"/>
  <c r="G16" i="2"/>
  <c r="G10" i="2" s="1"/>
  <c r="G17" i="2"/>
  <c r="G18" i="2"/>
  <c r="G12" i="2" s="1"/>
  <c r="B20" i="2"/>
  <c r="C20" i="2"/>
  <c r="D20" i="2"/>
  <c r="E20" i="2"/>
  <c r="F20" i="2"/>
  <c r="G20" i="2"/>
  <c r="B26" i="2"/>
  <c r="C26" i="2"/>
  <c r="D26" i="2"/>
  <c r="E26" i="2"/>
  <c r="F26" i="2"/>
  <c r="G27" i="2"/>
  <c r="G26" i="2" s="1"/>
  <c r="G28" i="2"/>
  <c r="G29" i="2"/>
  <c r="G30" i="2"/>
  <c r="B32" i="2"/>
  <c r="C32" i="2"/>
  <c r="D32" i="2"/>
  <c r="E32" i="2"/>
  <c r="F32" i="2"/>
  <c r="G33" i="2"/>
  <c r="G32" i="2" s="1"/>
  <c r="G34" i="2"/>
  <c r="G35" i="2"/>
  <c r="G36" i="2"/>
  <c r="B38" i="2"/>
  <c r="C38" i="2"/>
  <c r="D38" i="2"/>
  <c r="E38" i="2"/>
  <c r="F38" i="2"/>
  <c r="G39" i="2"/>
  <c r="G40" i="2"/>
  <c r="G38" i="2" s="1"/>
  <c r="G41" i="2"/>
  <c r="B44" i="2"/>
  <c r="C44" i="2"/>
  <c r="D44" i="2"/>
  <c r="E44" i="2"/>
  <c r="F44" i="2"/>
  <c r="G45" i="2"/>
  <c r="G44" i="2" s="1"/>
  <c r="G46" i="2"/>
  <c r="G47" i="2"/>
  <c r="G48" i="2"/>
  <c r="B50" i="2"/>
  <c r="C50" i="2"/>
  <c r="D50" i="2"/>
  <c r="E50" i="2"/>
  <c r="F50" i="2"/>
  <c r="G51" i="2"/>
  <c r="G52" i="2"/>
  <c r="G50" i="2" s="1"/>
  <c r="G53" i="2"/>
  <c r="G11" i="2" s="1"/>
  <c r="G54" i="2"/>
  <c r="G8" i="2" l="1"/>
  <c r="G14" i="2"/>
</calcChain>
</file>

<file path=xl/sharedStrings.xml><?xml version="1.0" encoding="utf-8"?>
<sst xmlns="http://schemas.openxmlformats.org/spreadsheetml/2006/main" count="147" uniqueCount="19">
  <si>
    <t>(In million pesos)</t>
  </si>
  <si>
    <t>Apayao</t>
  </si>
  <si>
    <t>Benguet</t>
  </si>
  <si>
    <t>Ifugao</t>
  </si>
  <si>
    <t>Kalinga</t>
  </si>
  <si>
    <t>Mt. Province</t>
  </si>
  <si>
    <t>Abra</t>
  </si>
  <si>
    <t>Source: Department of Budget and Management</t>
  </si>
  <si>
    <t>CAR</t>
  </si>
  <si>
    <t>Baguio City</t>
  </si>
  <si>
    <t>Table 15.4</t>
  </si>
  <si>
    <t xml:space="preserve">     General Services</t>
  </si>
  <si>
    <t xml:space="preserve">     Economic Services</t>
  </si>
  <si>
    <t xml:space="preserve">     Social Services</t>
  </si>
  <si>
    <t xml:space="preserve">     Others</t>
  </si>
  <si>
    <t xml:space="preserve">STATEMENT OF EXPENDITURES OF LOCAL GOVERNMENT UNITS </t>
  </si>
  <si>
    <t>…</t>
  </si>
  <si>
    <t>LGU / Particulars</t>
  </si>
  <si>
    <t>2009-2011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</si>
</sst>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#,##0.00\ \ 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4" fillId="0" borderId="0" xfId="0" applyFont="1" applyFill="1" applyBorder="1"/>
    <xf numFmtId="2" fontId="0" fillId="0" borderId="0" xfId="0" applyNumberForma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left" indent="1"/>
    </xf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right"/>
    </xf>
    <xf numFmtId="0" fontId="5" fillId="0" borderId="1" xfId="0" applyFont="1" applyBorder="1"/>
    <xf numFmtId="164" fontId="5" fillId="0" borderId="1" xfId="0" applyNumberFormat="1" applyFont="1" applyBorder="1" applyAlignment="1">
      <alignment horizontal="right"/>
    </xf>
    <xf numFmtId="2" fontId="5" fillId="0" borderId="0" xfId="0" applyNumberFormat="1" applyFont="1" applyBorder="1"/>
    <xf numFmtId="41" fontId="5" fillId="0" borderId="0" xfId="0" applyNumberFormat="1" applyFont="1" applyBorder="1" applyAlignment="1">
      <alignment horizontal="right"/>
    </xf>
    <xf numFmtId="0" fontId="5" fillId="0" borderId="2" xfId="0" applyFont="1" applyBorder="1"/>
    <xf numFmtId="0" fontId="6" fillId="0" borderId="0" xfId="0" applyFont="1" applyBorder="1"/>
    <xf numFmtId="43" fontId="6" fillId="0" borderId="0" xfId="0" applyNumberFormat="1" applyFont="1" applyBorder="1"/>
    <xf numFmtId="43" fontId="5" fillId="0" borderId="0" xfId="0" applyNumberFormat="1" applyFont="1" applyBorder="1"/>
    <xf numFmtId="43" fontId="5" fillId="0" borderId="0" xfId="0" applyNumberFormat="1" applyFont="1" applyBorder="1" applyAlignment="1">
      <alignment horizontal="right"/>
    </xf>
    <xf numFmtId="41" fontId="5" fillId="0" borderId="0" xfId="0" applyNumberFormat="1" applyFont="1" applyBorder="1"/>
    <xf numFmtId="0" fontId="6" fillId="0" borderId="0" xfId="0" applyNumberFormat="1" applyFont="1" applyFill="1" applyBorder="1" applyAlignment="1">
      <alignment horizontal="center"/>
    </xf>
    <xf numFmtId="43" fontId="5" fillId="0" borderId="0" xfId="1" applyFont="1" applyBorder="1"/>
    <xf numFmtId="43" fontId="6" fillId="0" borderId="0" xfId="1" applyFont="1" applyBorder="1"/>
    <xf numFmtId="0" fontId="6" fillId="0" borderId="3" xfId="0" applyFont="1" applyFill="1" applyBorder="1" applyAlignment="1">
      <alignment horizontal="center" vertical="center"/>
    </xf>
    <xf numFmtId="39" fontId="5" fillId="0" borderId="0" xfId="1" applyNumberFormat="1" applyFont="1" applyBorder="1" applyAlignment="1">
      <alignment horizontal="right"/>
    </xf>
    <xf numFmtId="39" fontId="5" fillId="0" borderId="0" xfId="0" applyNumberFormat="1" applyFont="1" applyBorder="1" applyAlignment="1">
      <alignment horizontal="right"/>
    </xf>
    <xf numFmtId="39" fontId="5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tabSelected="1" view="pageBreakPreview" zoomScaleNormal="100" zoomScaleSheetLayoutView="100" workbookViewId="0">
      <selection activeCell="A23" sqref="A23"/>
    </sheetView>
  </sheetViews>
  <sheetFormatPr defaultColWidth="6.7109375" defaultRowHeight="12.75" x14ac:dyDescent="0.2"/>
  <cols>
    <col min="1" max="1" width="31.85546875" style="1" customWidth="1"/>
    <col min="2" max="2" width="11.7109375" style="1" hidden="1" customWidth="1"/>
    <col min="3" max="5" width="8.7109375" style="8" hidden="1" customWidth="1"/>
    <col min="6" max="7" width="9.85546875" style="8" hidden="1" customWidth="1"/>
    <col min="8" max="9" width="18.7109375" style="8" customWidth="1"/>
    <col min="10" max="10" width="18.28515625" style="1" customWidth="1"/>
    <col min="11" max="16384" width="6.7109375" style="1"/>
  </cols>
  <sheetData>
    <row r="1" spans="1:10" x14ac:dyDescent="0.2">
      <c r="A1" s="5" t="s">
        <v>10</v>
      </c>
      <c r="B1" s="2"/>
      <c r="C1" s="17"/>
      <c r="D1" s="17"/>
      <c r="E1" s="17"/>
    </row>
    <row r="2" spans="1:10" x14ac:dyDescent="0.2">
      <c r="A2" s="2" t="s">
        <v>15</v>
      </c>
      <c r="B2" s="2"/>
      <c r="C2" s="17"/>
      <c r="D2" s="17"/>
      <c r="E2" s="17"/>
    </row>
    <row r="3" spans="1:10" x14ac:dyDescent="0.2">
      <c r="A3" s="2" t="s">
        <v>18</v>
      </c>
      <c r="B3" s="2"/>
      <c r="C3" s="17"/>
      <c r="D3" s="17"/>
      <c r="E3" s="17"/>
    </row>
    <row r="4" spans="1:10" x14ac:dyDescent="0.2">
      <c r="A4" s="2" t="s">
        <v>0</v>
      </c>
      <c r="B4" s="2"/>
      <c r="C4" s="17"/>
      <c r="D4" s="17"/>
      <c r="E4" s="17"/>
    </row>
    <row r="6" spans="1:10" s="3" customFormat="1" ht="20.25" customHeight="1" x14ac:dyDescent="0.2">
      <c r="A6" s="25" t="s">
        <v>17</v>
      </c>
      <c r="B6" s="25">
        <v>1995</v>
      </c>
      <c r="C6" s="25">
        <v>1996</v>
      </c>
      <c r="D6" s="25">
        <v>1997</v>
      </c>
      <c r="E6" s="25">
        <v>1998</v>
      </c>
      <c r="F6" s="25">
        <v>1999</v>
      </c>
      <c r="G6" s="25">
        <v>2000</v>
      </c>
      <c r="H6" s="25">
        <v>2009</v>
      </c>
      <c r="I6" s="25">
        <v>2010</v>
      </c>
      <c r="J6" s="25">
        <v>2011</v>
      </c>
    </row>
    <row r="7" spans="1:10" x14ac:dyDescent="0.2">
      <c r="A7" s="16"/>
      <c r="B7" s="16"/>
      <c r="C7" s="16"/>
      <c r="D7" s="16"/>
      <c r="E7" s="16"/>
      <c r="F7" s="16"/>
      <c r="G7" s="16"/>
      <c r="H7" s="23"/>
      <c r="I7" s="23"/>
      <c r="J7" s="8"/>
    </row>
    <row r="8" spans="1:10" x14ac:dyDescent="0.2">
      <c r="A8" s="17" t="s">
        <v>8</v>
      </c>
      <c r="B8" s="18">
        <f t="shared" ref="B8:G8" si="0">SUM(B9:B12)</f>
        <v>734.04</v>
      </c>
      <c r="C8" s="18">
        <f t="shared" si="0"/>
        <v>836.56</v>
      </c>
      <c r="D8" s="18">
        <f t="shared" si="0"/>
        <v>927</v>
      </c>
      <c r="E8" s="18">
        <f t="shared" si="0"/>
        <v>1863.1299999999999</v>
      </c>
      <c r="F8" s="18">
        <f t="shared" si="0"/>
        <v>2250.27</v>
      </c>
      <c r="G8" s="18">
        <f t="shared" si="0"/>
        <v>1751.0829999999999</v>
      </c>
      <c r="H8" s="24"/>
      <c r="I8" s="24"/>
      <c r="J8" s="8"/>
    </row>
    <row r="9" spans="1:10" x14ac:dyDescent="0.2">
      <c r="A9" s="9" t="s">
        <v>11</v>
      </c>
      <c r="B9" s="19">
        <f t="shared" ref="B9:F10" si="1">SUM(B15,B21,B27,B33,B39,B45,B51)</f>
        <v>311</v>
      </c>
      <c r="C9" s="19">
        <f t="shared" si="1"/>
        <v>386</v>
      </c>
      <c r="D9" s="19">
        <f t="shared" si="1"/>
        <v>479</v>
      </c>
      <c r="E9" s="19">
        <f t="shared" si="1"/>
        <v>875.84</v>
      </c>
      <c r="F9" s="19">
        <f t="shared" si="1"/>
        <v>979.96</v>
      </c>
      <c r="G9" s="19">
        <f>SUM(G15,G21,G27,G33,G39,G45,G51)</f>
        <v>554.04300000000001</v>
      </c>
      <c r="H9" s="27">
        <f>SUM(H15,H21,H33,H27,H39,H45,H51)</f>
        <v>2267.6770000000006</v>
      </c>
      <c r="I9" s="27">
        <f>SUM(I15,I21,I33,I27,I39,I45,I51)</f>
        <v>2515.11</v>
      </c>
      <c r="J9" s="27">
        <f>SUM(J15,J21,J33,J27,J39,J45,J51)</f>
        <v>2604.893</v>
      </c>
    </row>
    <row r="10" spans="1:10" x14ac:dyDescent="0.2">
      <c r="A10" s="9" t="s">
        <v>12</v>
      </c>
      <c r="B10" s="19">
        <f t="shared" si="1"/>
        <v>206.04</v>
      </c>
      <c r="C10" s="19">
        <f t="shared" si="1"/>
        <v>213.56</v>
      </c>
      <c r="D10" s="19">
        <f t="shared" si="1"/>
        <v>264</v>
      </c>
      <c r="E10" s="19">
        <f t="shared" si="1"/>
        <v>439.21</v>
      </c>
      <c r="F10" s="19">
        <f t="shared" si="1"/>
        <v>710.63</v>
      </c>
      <c r="G10" s="19">
        <f>SUM(G16,G22,G28,G34,G40,G46,G52)</f>
        <v>392.928</v>
      </c>
      <c r="H10" s="27">
        <f t="shared" ref="H10:J12" si="2">SUM(H16,H22,H34,H28,H40,H46,H52)</f>
        <v>847.63900000000012</v>
      </c>
      <c r="I10" s="27">
        <f t="shared" si="2"/>
        <v>758.7059999999999</v>
      </c>
      <c r="J10" s="27">
        <f t="shared" si="2"/>
        <v>1108.989</v>
      </c>
    </row>
    <row r="11" spans="1:10" x14ac:dyDescent="0.2">
      <c r="A11" s="9" t="s">
        <v>13</v>
      </c>
      <c r="B11" s="19">
        <f>SUM(B17,B23,B29,B35,B41,B47,B53)</f>
        <v>207</v>
      </c>
      <c r="C11" s="19">
        <f>SUM(C17,C23,C29,C35,C41,C47,C53)</f>
        <v>223</v>
      </c>
      <c r="D11" s="19">
        <f>SUM(D17,D23,D29,D35,D41,D47,D53)</f>
        <v>184</v>
      </c>
      <c r="E11" s="19">
        <f>SUM(E17,E23,E29,E35,E41,E47,E53)</f>
        <v>535.23</v>
      </c>
      <c r="F11" s="19">
        <f>SUM(F17,F23,F29,F35,F41,F47,F53)</f>
        <v>546.83000000000004</v>
      </c>
      <c r="G11" s="19">
        <f>SUM(G17,G23,G29,G35,G41,G47,G53)</f>
        <v>522.27200000000005</v>
      </c>
      <c r="H11" s="27">
        <f t="shared" si="2"/>
        <v>890.48699999999997</v>
      </c>
      <c r="I11" s="27">
        <f t="shared" si="2"/>
        <v>1025.248</v>
      </c>
      <c r="J11" s="27">
        <f t="shared" si="2"/>
        <v>996.173</v>
      </c>
    </row>
    <row r="12" spans="1:10" x14ac:dyDescent="0.2">
      <c r="A12" s="9" t="s">
        <v>14</v>
      </c>
      <c r="B12" s="19">
        <f>SUM(B18,B24,B30,B36,B42,B48,B54)</f>
        <v>10</v>
      </c>
      <c r="C12" s="19">
        <f>SUM(C18,C24,C30,C36,C42,C48,C54)</f>
        <v>14</v>
      </c>
      <c r="D12" s="15" t="s">
        <v>16</v>
      </c>
      <c r="E12" s="19">
        <f>SUM(E18,E24,E30,E36,E42,E48,E54)</f>
        <v>12.85</v>
      </c>
      <c r="F12" s="19">
        <f>SUM(F18,F24,F30,F36,F42,F48,F54)</f>
        <v>12.85</v>
      </c>
      <c r="G12" s="19">
        <f>SUM(G18,G24,G30,G36,G42,G48,G54)</f>
        <v>281.83999999999997</v>
      </c>
      <c r="H12" s="27">
        <f t="shared" si="2"/>
        <v>137.036</v>
      </c>
      <c r="I12" s="27">
        <f t="shared" si="2"/>
        <v>79.743000000000009</v>
      </c>
      <c r="J12" s="27">
        <f t="shared" si="2"/>
        <v>68.443999999999988</v>
      </c>
    </row>
    <row r="13" spans="1:10" x14ac:dyDescent="0.2">
      <c r="A13" s="8"/>
      <c r="B13" s="8"/>
      <c r="C13" s="10"/>
      <c r="D13" s="10"/>
      <c r="E13" s="10"/>
      <c r="F13" s="10"/>
      <c r="G13" s="10"/>
      <c r="H13" s="26"/>
      <c r="I13" s="26"/>
      <c r="J13" s="27"/>
    </row>
    <row r="14" spans="1:10" x14ac:dyDescent="0.2">
      <c r="A14" s="8" t="s">
        <v>6</v>
      </c>
      <c r="B14" s="19">
        <f t="shared" ref="B14:G14" si="3">SUM(B15:B18)</f>
        <v>108</v>
      </c>
      <c r="C14" s="19">
        <f t="shared" si="3"/>
        <v>112</v>
      </c>
      <c r="D14" s="19">
        <f t="shared" si="3"/>
        <v>113</v>
      </c>
      <c r="E14" s="19">
        <f t="shared" si="3"/>
        <v>157.44999999999999</v>
      </c>
      <c r="F14" s="19">
        <f t="shared" si="3"/>
        <v>169.83</v>
      </c>
      <c r="G14" s="19">
        <f t="shared" si="3"/>
        <v>236.02499999999998</v>
      </c>
      <c r="H14" s="26"/>
      <c r="I14" s="26"/>
      <c r="J14" s="27"/>
    </row>
    <row r="15" spans="1:10" x14ac:dyDescent="0.2">
      <c r="A15" s="9" t="s">
        <v>11</v>
      </c>
      <c r="B15" s="19">
        <v>30</v>
      </c>
      <c r="C15" s="19">
        <v>33</v>
      </c>
      <c r="D15" s="19">
        <v>35</v>
      </c>
      <c r="E15" s="19">
        <v>39.89</v>
      </c>
      <c r="F15" s="19">
        <v>52.27</v>
      </c>
      <c r="G15" s="19">
        <f>60670000/1000000</f>
        <v>60.67</v>
      </c>
      <c r="H15" s="26">
        <v>555.70600000000002</v>
      </c>
      <c r="I15" s="26">
        <v>557.904</v>
      </c>
      <c r="J15" s="27">
        <v>562.38499999999999</v>
      </c>
    </row>
    <row r="16" spans="1:10" x14ac:dyDescent="0.2">
      <c r="A16" s="9" t="s">
        <v>12</v>
      </c>
      <c r="B16" s="19">
        <v>47</v>
      </c>
      <c r="C16" s="19">
        <v>45</v>
      </c>
      <c r="D16" s="19">
        <v>45</v>
      </c>
      <c r="E16" s="19">
        <v>68</v>
      </c>
      <c r="F16" s="19">
        <v>68</v>
      </c>
      <c r="G16" s="19">
        <f>89329000/1000000</f>
        <v>89.328999999999994</v>
      </c>
      <c r="H16" s="26">
        <v>121.593</v>
      </c>
      <c r="I16" s="26">
        <v>145.80699999999999</v>
      </c>
      <c r="J16" s="27">
        <v>146.75800000000001</v>
      </c>
    </row>
    <row r="17" spans="1:10" x14ac:dyDescent="0.2">
      <c r="A17" s="9" t="s">
        <v>13</v>
      </c>
      <c r="B17" s="19">
        <v>31</v>
      </c>
      <c r="C17" s="19">
        <v>30</v>
      </c>
      <c r="D17" s="19">
        <v>33</v>
      </c>
      <c r="E17" s="19">
        <v>46.06</v>
      </c>
      <c r="F17" s="19">
        <v>46.06</v>
      </c>
      <c r="G17" s="19">
        <f>66437000/1000000</f>
        <v>66.436999999999998</v>
      </c>
      <c r="H17" s="26">
        <v>122.51</v>
      </c>
      <c r="I17" s="26">
        <v>114.999</v>
      </c>
      <c r="J17" s="27">
        <v>117.39</v>
      </c>
    </row>
    <row r="18" spans="1:10" x14ac:dyDescent="0.2">
      <c r="A18" s="9" t="s">
        <v>14</v>
      </c>
      <c r="B18" s="15" t="s">
        <v>16</v>
      </c>
      <c r="C18" s="20">
        <v>4</v>
      </c>
      <c r="D18" s="11" t="s">
        <v>16</v>
      </c>
      <c r="E18" s="19">
        <v>3.5</v>
      </c>
      <c r="F18" s="19">
        <v>3.5</v>
      </c>
      <c r="G18" s="19">
        <f>19589000/1000000</f>
        <v>19.588999999999999</v>
      </c>
      <c r="H18" s="26">
        <v>34.216000000000001</v>
      </c>
      <c r="I18" s="26">
        <v>57.779000000000003</v>
      </c>
      <c r="J18" s="27">
        <v>47.420999999999999</v>
      </c>
    </row>
    <row r="19" spans="1:10" x14ac:dyDescent="0.2">
      <c r="A19" s="8"/>
      <c r="B19" s="8"/>
      <c r="C19" s="10"/>
      <c r="D19" s="10"/>
      <c r="E19" s="10"/>
      <c r="F19" s="10"/>
      <c r="G19" s="10"/>
      <c r="H19" s="26"/>
      <c r="I19" s="26"/>
      <c r="J19" s="27"/>
    </row>
    <row r="20" spans="1:10" x14ac:dyDescent="0.2">
      <c r="A20" s="8" t="s">
        <v>1</v>
      </c>
      <c r="B20" s="19">
        <f t="shared" ref="B20:G20" si="4">SUM(B21:B24)</f>
        <v>17</v>
      </c>
      <c r="C20" s="19">
        <f t="shared" si="4"/>
        <v>91</v>
      </c>
      <c r="D20" s="19">
        <f t="shared" si="4"/>
        <v>104</v>
      </c>
      <c r="E20" s="19">
        <f t="shared" si="4"/>
        <v>142.15</v>
      </c>
      <c r="F20" s="19">
        <f t="shared" si="4"/>
        <v>108.23</v>
      </c>
      <c r="G20" s="19">
        <f t="shared" si="4"/>
        <v>204.44</v>
      </c>
      <c r="H20" s="26"/>
      <c r="I20" s="26"/>
      <c r="J20" s="27"/>
    </row>
    <row r="21" spans="1:10" x14ac:dyDescent="0.2">
      <c r="A21" s="9" t="s">
        <v>11</v>
      </c>
      <c r="B21" s="19">
        <v>10</v>
      </c>
      <c r="C21" s="19">
        <v>56</v>
      </c>
      <c r="D21" s="19">
        <v>64</v>
      </c>
      <c r="E21" s="19">
        <v>101.75</v>
      </c>
      <c r="F21" s="19">
        <v>62.33</v>
      </c>
      <c r="G21" s="19">
        <v>58.98</v>
      </c>
      <c r="H21" s="26">
        <v>291.214</v>
      </c>
      <c r="I21" s="26">
        <v>274.87599999999998</v>
      </c>
      <c r="J21" s="27">
        <v>295.57</v>
      </c>
    </row>
    <row r="22" spans="1:10" x14ac:dyDescent="0.2">
      <c r="A22" s="9" t="s">
        <v>12</v>
      </c>
      <c r="B22" s="19">
        <v>2</v>
      </c>
      <c r="C22" s="19">
        <v>11</v>
      </c>
      <c r="D22" s="19">
        <v>13</v>
      </c>
      <c r="E22" s="19">
        <v>11.15</v>
      </c>
      <c r="F22" s="19">
        <v>12.9</v>
      </c>
      <c r="G22" s="19">
        <v>24.17</v>
      </c>
      <c r="H22" s="26">
        <v>111.42100000000001</v>
      </c>
      <c r="I22" s="26">
        <v>65.370999999999995</v>
      </c>
      <c r="J22" s="27">
        <v>66.778999999999996</v>
      </c>
    </row>
    <row r="23" spans="1:10" x14ac:dyDescent="0.2">
      <c r="A23" s="9" t="s">
        <v>13</v>
      </c>
      <c r="B23" s="20">
        <v>5</v>
      </c>
      <c r="C23" s="19">
        <v>24</v>
      </c>
      <c r="D23" s="19">
        <v>27</v>
      </c>
      <c r="E23" s="19">
        <v>29.25</v>
      </c>
      <c r="F23" s="19">
        <v>33</v>
      </c>
      <c r="G23" s="19">
        <v>121.29</v>
      </c>
      <c r="H23" s="26">
        <v>96.064999999999998</v>
      </c>
      <c r="I23" s="26">
        <v>69.965999999999994</v>
      </c>
      <c r="J23" s="27">
        <v>83.082999999999998</v>
      </c>
    </row>
    <row r="24" spans="1:10" x14ac:dyDescent="0.2">
      <c r="A24" s="9" t="s">
        <v>14</v>
      </c>
      <c r="B24" s="15" t="s">
        <v>16</v>
      </c>
      <c r="C24" s="15" t="s">
        <v>16</v>
      </c>
      <c r="D24" s="15" t="s">
        <v>16</v>
      </c>
      <c r="E24" s="15" t="s">
        <v>16</v>
      </c>
      <c r="F24" s="15" t="s">
        <v>16</v>
      </c>
      <c r="G24" s="15" t="s">
        <v>16</v>
      </c>
      <c r="H24" s="26">
        <v>8.8960000000000008</v>
      </c>
      <c r="I24" s="26">
        <v>8.9369999999999994</v>
      </c>
      <c r="J24" s="27">
        <v>6.82</v>
      </c>
    </row>
    <row r="25" spans="1:10" x14ac:dyDescent="0.2">
      <c r="A25" s="8"/>
      <c r="B25" s="8"/>
      <c r="C25" s="10"/>
      <c r="D25" s="10"/>
      <c r="E25" s="10"/>
      <c r="F25" s="10"/>
      <c r="G25" s="10"/>
      <c r="H25" s="26"/>
      <c r="I25" s="26"/>
      <c r="J25" s="27"/>
    </row>
    <row r="26" spans="1:10" x14ac:dyDescent="0.2">
      <c r="A26" s="8" t="s">
        <v>9</v>
      </c>
      <c r="B26" s="19">
        <f t="shared" ref="B26:G26" si="5">SUM(B27:B30)</f>
        <v>214.04</v>
      </c>
      <c r="C26" s="19">
        <f t="shared" si="5"/>
        <v>214.04</v>
      </c>
      <c r="D26" s="19">
        <f t="shared" si="5"/>
        <v>305</v>
      </c>
      <c r="E26" s="19">
        <f t="shared" si="5"/>
        <v>361.24</v>
      </c>
      <c r="F26" s="19">
        <f t="shared" si="5"/>
        <v>424.89</v>
      </c>
      <c r="G26" s="19">
        <f t="shared" si="5"/>
        <v>481.22500000000002</v>
      </c>
      <c r="H26" s="26"/>
      <c r="I26" s="26"/>
      <c r="J26" s="27"/>
    </row>
    <row r="27" spans="1:10" x14ac:dyDescent="0.2">
      <c r="A27" s="9" t="s">
        <v>11</v>
      </c>
      <c r="B27" s="19">
        <v>88</v>
      </c>
      <c r="C27" s="19">
        <v>88</v>
      </c>
      <c r="D27" s="19">
        <v>153</v>
      </c>
      <c r="E27" s="20">
        <v>180.59</v>
      </c>
      <c r="F27" s="20">
        <v>237</v>
      </c>
      <c r="G27" s="20">
        <f>200217000/1000000</f>
        <v>200.21700000000001</v>
      </c>
      <c r="H27" s="26">
        <v>331.13</v>
      </c>
      <c r="I27" s="26">
        <v>375.57</v>
      </c>
      <c r="J27" s="27">
        <v>374.84300000000002</v>
      </c>
    </row>
    <row r="28" spans="1:10" x14ac:dyDescent="0.2">
      <c r="A28" s="9" t="s">
        <v>12</v>
      </c>
      <c r="B28" s="19">
        <v>51.04</v>
      </c>
      <c r="C28" s="19">
        <v>51.04</v>
      </c>
      <c r="D28" s="19">
        <v>89</v>
      </c>
      <c r="E28" s="20">
        <v>116.18</v>
      </c>
      <c r="F28" s="20">
        <v>115.89</v>
      </c>
      <c r="G28" s="20">
        <f>69901000/1000000</f>
        <v>69.900999999999996</v>
      </c>
      <c r="H28" s="26">
        <v>250.50800000000001</v>
      </c>
      <c r="I28" s="26">
        <v>23.611000000000001</v>
      </c>
      <c r="J28" s="27">
        <v>362.63299999999998</v>
      </c>
    </row>
    <row r="29" spans="1:10" x14ac:dyDescent="0.2">
      <c r="A29" s="9" t="s">
        <v>13</v>
      </c>
      <c r="B29" s="19">
        <v>75</v>
      </c>
      <c r="C29" s="19">
        <v>75</v>
      </c>
      <c r="D29" s="19">
        <v>63</v>
      </c>
      <c r="E29" s="20">
        <v>64.47</v>
      </c>
      <c r="F29" s="20">
        <v>72</v>
      </c>
      <c r="G29" s="20">
        <f>73927000/1000000</f>
        <v>73.927000000000007</v>
      </c>
      <c r="H29" s="26">
        <v>304.88900000000001</v>
      </c>
      <c r="I29" s="26">
        <v>358.00200000000001</v>
      </c>
      <c r="J29" s="27">
        <v>362.524</v>
      </c>
    </row>
    <row r="30" spans="1:10" x14ac:dyDescent="0.2">
      <c r="A30" s="9" t="s">
        <v>14</v>
      </c>
      <c r="B30" s="15" t="s">
        <v>16</v>
      </c>
      <c r="C30" s="15" t="s">
        <v>16</v>
      </c>
      <c r="D30" s="15" t="s">
        <v>16</v>
      </c>
      <c r="E30" s="15" t="s">
        <v>16</v>
      </c>
      <c r="F30" s="15" t="s">
        <v>16</v>
      </c>
      <c r="G30" s="20">
        <f>137.18</f>
        <v>137.18</v>
      </c>
      <c r="H30" s="26">
        <v>0</v>
      </c>
      <c r="I30" s="26">
        <v>0</v>
      </c>
      <c r="J30" s="27">
        <v>0</v>
      </c>
    </row>
    <row r="31" spans="1:10" x14ac:dyDescent="0.2">
      <c r="A31" s="8"/>
      <c r="B31" s="8"/>
      <c r="C31" s="10"/>
      <c r="D31" s="10"/>
      <c r="E31" s="10"/>
      <c r="F31" s="10"/>
      <c r="G31" s="10"/>
      <c r="H31" s="26"/>
      <c r="I31" s="26"/>
      <c r="J31" s="27"/>
    </row>
    <row r="32" spans="1:10" x14ac:dyDescent="0.2">
      <c r="A32" s="8" t="s">
        <v>2</v>
      </c>
      <c r="B32" s="19">
        <f t="shared" ref="B32:G32" si="6">SUM(B33:B36)</f>
        <v>107</v>
      </c>
      <c r="C32" s="19">
        <f t="shared" si="6"/>
        <v>122</v>
      </c>
      <c r="D32" s="19">
        <f t="shared" si="6"/>
        <v>122</v>
      </c>
      <c r="E32" s="19">
        <f t="shared" si="6"/>
        <v>235.9</v>
      </c>
      <c r="F32" s="19">
        <f t="shared" si="6"/>
        <v>255.09</v>
      </c>
      <c r="G32" s="19">
        <f t="shared" si="6"/>
        <v>275.55799999999999</v>
      </c>
      <c r="H32" s="26"/>
      <c r="I32" s="26"/>
      <c r="J32" s="27"/>
    </row>
    <row r="33" spans="1:10" x14ac:dyDescent="0.2">
      <c r="A33" s="9" t="s">
        <v>11</v>
      </c>
      <c r="B33" s="19">
        <v>45</v>
      </c>
      <c r="C33" s="19">
        <v>57</v>
      </c>
      <c r="D33" s="19">
        <v>57</v>
      </c>
      <c r="E33" s="19">
        <v>75.02</v>
      </c>
      <c r="F33" s="19">
        <v>81.86</v>
      </c>
      <c r="G33" s="19">
        <f>62154000/1000000</f>
        <v>62.154000000000003</v>
      </c>
      <c r="H33" s="26">
        <v>445.90899999999999</v>
      </c>
      <c r="I33" s="26">
        <v>529.45399999999995</v>
      </c>
      <c r="J33" s="27">
        <v>555.52099999999996</v>
      </c>
    </row>
    <row r="34" spans="1:10" x14ac:dyDescent="0.2">
      <c r="A34" s="9" t="s">
        <v>12</v>
      </c>
      <c r="B34" s="19">
        <v>24</v>
      </c>
      <c r="C34" s="19">
        <v>38</v>
      </c>
      <c r="D34" s="19">
        <v>38</v>
      </c>
      <c r="E34" s="19">
        <v>90.42</v>
      </c>
      <c r="F34" s="19">
        <v>99.83</v>
      </c>
      <c r="G34" s="19">
        <f>120373000/1000000</f>
        <v>120.373</v>
      </c>
      <c r="H34" s="26">
        <v>167.67400000000001</v>
      </c>
      <c r="I34" s="26">
        <v>203.173</v>
      </c>
      <c r="J34" s="27">
        <v>201.166</v>
      </c>
    </row>
    <row r="35" spans="1:10" x14ac:dyDescent="0.2">
      <c r="A35" s="9" t="s">
        <v>13</v>
      </c>
      <c r="B35" s="19">
        <v>38</v>
      </c>
      <c r="C35" s="19">
        <v>27</v>
      </c>
      <c r="D35" s="19">
        <v>27</v>
      </c>
      <c r="E35" s="19">
        <v>62.71</v>
      </c>
      <c r="F35" s="19">
        <v>65.650000000000006</v>
      </c>
      <c r="G35" s="19">
        <f>70206000/1000000</f>
        <v>70.206000000000003</v>
      </c>
      <c r="H35" s="26">
        <v>126.23399999999999</v>
      </c>
      <c r="I35" s="26">
        <v>143.55000000000001</v>
      </c>
      <c r="J35" s="27">
        <v>144.91399999999999</v>
      </c>
    </row>
    <row r="36" spans="1:10" x14ac:dyDescent="0.2">
      <c r="A36" s="9" t="s">
        <v>14</v>
      </c>
      <c r="B36" s="15" t="s">
        <v>16</v>
      </c>
      <c r="C36" s="15" t="s">
        <v>16</v>
      </c>
      <c r="D36" s="15" t="s">
        <v>16</v>
      </c>
      <c r="E36" s="19">
        <v>7.75</v>
      </c>
      <c r="F36" s="19">
        <v>7.75</v>
      </c>
      <c r="G36" s="19">
        <f>22825000/1000000</f>
        <v>22.824999999999999</v>
      </c>
      <c r="H36" s="26">
        <v>4.2350000000000003</v>
      </c>
      <c r="I36" s="26">
        <v>1.4E-2</v>
      </c>
      <c r="J36" s="27">
        <v>0</v>
      </c>
    </row>
    <row r="37" spans="1:10" x14ac:dyDescent="0.2">
      <c r="A37" s="8"/>
      <c r="B37" s="8"/>
      <c r="C37" s="10"/>
      <c r="D37" s="10"/>
      <c r="E37" s="10"/>
      <c r="F37" s="10"/>
      <c r="G37" s="10"/>
      <c r="H37" s="26"/>
      <c r="I37" s="26"/>
      <c r="J37" s="27"/>
    </row>
    <row r="38" spans="1:10" x14ac:dyDescent="0.2">
      <c r="A38" s="8" t="s">
        <v>3</v>
      </c>
      <c r="B38" s="19">
        <f t="shared" ref="B38:G38" si="7">SUM(B39:B42)</f>
        <v>89</v>
      </c>
      <c r="C38" s="19">
        <f t="shared" si="7"/>
        <v>96</v>
      </c>
      <c r="D38" s="19">
        <f t="shared" si="7"/>
        <v>97</v>
      </c>
      <c r="E38" s="19">
        <f t="shared" si="7"/>
        <v>109.64999999999999</v>
      </c>
      <c r="F38" s="19">
        <f t="shared" si="7"/>
        <v>152.54999999999998</v>
      </c>
      <c r="G38" s="19">
        <f t="shared" si="7"/>
        <v>151.42099999999999</v>
      </c>
      <c r="H38" s="26"/>
      <c r="I38" s="26"/>
      <c r="J38" s="27"/>
    </row>
    <row r="39" spans="1:10" x14ac:dyDescent="0.2">
      <c r="A39" s="9" t="s">
        <v>11</v>
      </c>
      <c r="B39" s="19">
        <v>32</v>
      </c>
      <c r="C39" s="19">
        <v>53</v>
      </c>
      <c r="D39" s="19">
        <v>53</v>
      </c>
      <c r="E39" s="19">
        <v>81.16</v>
      </c>
      <c r="F39" s="19">
        <v>68.19</v>
      </c>
      <c r="G39" s="19">
        <f>44973000/1000000</f>
        <v>44.972999999999999</v>
      </c>
      <c r="H39" s="26">
        <v>262.08999999999997</v>
      </c>
      <c r="I39" s="26">
        <v>281.57600000000002</v>
      </c>
      <c r="J39" s="27">
        <v>302.113</v>
      </c>
    </row>
    <row r="40" spans="1:10" x14ac:dyDescent="0.2">
      <c r="A40" s="9" t="s">
        <v>12</v>
      </c>
      <c r="B40" s="19">
        <v>31</v>
      </c>
      <c r="C40" s="19">
        <v>23</v>
      </c>
      <c r="D40" s="19">
        <v>23</v>
      </c>
      <c r="E40" s="19">
        <v>26.89</v>
      </c>
      <c r="F40" s="19">
        <v>28.24</v>
      </c>
      <c r="G40" s="19">
        <f>45707000/1000000</f>
        <v>45.707000000000001</v>
      </c>
      <c r="H40" s="26">
        <v>106.32</v>
      </c>
      <c r="I40" s="26">
        <v>144.66</v>
      </c>
      <c r="J40" s="27">
        <v>141.22499999999999</v>
      </c>
    </row>
    <row r="41" spans="1:10" x14ac:dyDescent="0.2">
      <c r="A41" s="9" t="s">
        <v>13</v>
      </c>
      <c r="B41" s="19">
        <v>26</v>
      </c>
      <c r="C41" s="19">
        <v>20</v>
      </c>
      <c r="D41" s="19">
        <v>21</v>
      </c>
      <c r="E41" s="19"/>
      <c r="F41" s="19">
        <v>54.52</v>
      </c>
      <c r="G41" s="19">
        <f>60741000/1000000</f>
        <v>60.741</v>
      </c>
      <c r="H41" s="26">
        <v>87.171000000000006</v>
      </c>
      <c r="I41" s="26">
        <v>173.82599999999999</v>
      </c>
      <c r="J41" s="27">
        <v>109.006</v>
      </c>
    </row>
    <row r="42" spans="1:10" x14ac:dyDescent="0.2">
      <c r="A42" s="9" t="s">
        <v>14</v>
      </c>
      <c r="B42" s="15" t="s">
        <v>16</v>
      </c>
      <c r="C42" s="15" t="s">
        <v>16</v>
      </c>
      <c r="D42" s="15" t="s">
        <v>16</v>
      </c>
      <c r="E42" s="19">
        <v>1.6</v>
      </c>
      <c r="F42" s="19">
        <v>1.6</v>
      </c>
      <c r="G42" s="21">
        <v>0</v>
      </c>
      <c r="H42" s="26">
        <v>6.4009999999999998</v>
      </c>
      <c r="I42" s="26">
        <v>8.2620000000000005</v>
      </c>
      <c r="J42" s="27">
        <v>10.1</v>
      </c>
    </row>
    <row r="43" spans="1:10" x14ac:dyDescent="0.2">
      <c r="A43" s="8"/>
      <c r="B43" s="8"/>
      <c r="C43" s="11"/>
      <c r="D43" s="10"/>
      <c r="E43" s="10"/>
      <c r="F43" s="10"/>
      <c r="G43" s="10"/>
      <c r="H43" s="26"/>
      <c r="I43" s="26"/>
      <c r="J43" s="27"/>
    </row>
    <row r="44" spans="1:10" x14ac:dyDescent="0.2">
      <c r="A44" s="8" t="s">
        <v>4</v>
      </c>
      <c r="B44" s="19">
        <f t="shared" ref="B44:G44" si="8">SUM(B45:B48)</f>
        <v>103</v>
      </c>
      <c r="C44" s="19">
        <f t="shared" si="8"/>
        <v>108</v>
      </c>
      <c r="D44" s="19">
        <f t="shared" si="8"/>
        <v>92</v>
      </c>
      <c r="E44" s="19">
        <f t="shared" si="8"/>
        <v>697.77</v>
      </c>
      <c r="F44" s="19">
        <f t="shared" si="8"/>
        <v>989.21</v>
      </c>
      <c r="G44" s="19">
        <f t="shared" si="8"/>
        <v>222.72399999999999</v>
      </c>
      <c r="H44" s="26"/>
      <c r="I44" s="26"/>
      <c r="J44" s="27"/>
    </row>
    <row r="45" spans="1:10" x14ac:dyDescent="0.2">
      <c r="A45" s="9" t="s">
        <v>11</v>
      </c>
      <c r="B45" s="20">
        <v>38</v>
      </c>
      <c r="C45" s="19">
        <v>34</v>
      </c>
      <c r="D45" s="19">
        <v>45</v>
      </c>
      <c r="E45" s="19">
        <v>304.97000000000003</v>
      </c>
      <c r="F45" s="19">
        <v>384.21</v>
      </c>
      <c r="G45" s="19">
        <f>57405000/1000000</f>
        <v>57.405000000000001</v>
      </c>
      <c r="H45" s="26">
        <v>169.529</v>
      </c>
      <c r="I45" s="26">
        <v>239.303</v>
      </c>
      <c r="J45" s="27">
        <v>254.39099999999999</v>
      </c>
    </row>
    <row r="46" spans="1:10" x14ac:dyDescent="0.2">
      <c r="A46" s="9" t="s">
        <v>12</v>
      </c>
      <c r="B46" s="19">
        <v>39</v>
      </c>
      <c r="C46" s="19">
        <v>34</v>
      </c>
      <c r="D46" s="19">
        <v>41</v>
      </c>
      <c r="E46" s="19">
        <v>107.8</v>
      </c>
      <c r="F46" s="19">
        <v>375</v>
      </c>
      <c r="G46" s="19">
        <f>31329000/1000000</f>
        <v>31.329000000000001</v>
      </c>
      <c r="H46" s="26">
        <v>36.682000000000002</v>
      </c>
      <c r="I46" s="26">
        <v>51.459000000000003</v>
      </c>
      <c r="J46" s="27">
        <v>53.341000000000001</v>
      </c>
    </row>
    <row r="47" spans="1:10" x14ac:dyDescent="0.2">
      <c r="A47" s="9" t="s">
        <v>13</v>
      </c>
      <c r="B47" s="19">
        <v>26</v>
      </c>
      <c r="C47" s="19">
        <v>40</v>
      </c>
      <c r="D47" s="19">
        <v>6</v>
      </c>
      <c r="E47" s="19">
        <v>285</v>
      </c>
      <c r="F47" s="19">
        <v>230</v>
      </c>
      <c r="G47" s="19">
        <f>83103000/1000000</f>
        <v>83.102999999999994</v>
      </c>
      <c r="H47" s="26">
        <v>86.256</v>
      </c>
      <c r="I47" s="26">
        <v>77.947000000000003</v>
      </c>
      <c r="J47" s="27">
        <v>83.602000000000004</v>
      </c>
    </row>
    <row r="48" spans="1:10" x14ac:dyDescent="0.2">
      <c r="A48" s="9" t="s">
        <v>14</v>
      </c>
      <c r="B48" s="15" t="s">
        <v>16</v>
      </c>
      <c r="C48" s="15" t="s">
        <v>16</v>
      </c>
      <c r="D48" s="15" t="s">
        <v>16</v>
      </c>
      <c r="E48" s="15" t="s">
        <v>16</v>
      </c>
      <c r="F48" s="15" t="s">
        <v>16</v>
      </c>
      <c r="G48" s="20">
        <f>50887000/1000000</f>
        <v>50.887</v>
      </c>
      <c r="H48" s="26">
        <v>4.7389999999999999</v>
      </c>
      <c r="I48" s="26">
        <v>4.7510000000000003</v>
      </c>
      <c r="J48" s="27">
        <v>4.1029999999999998</v>
      </c>
    </row>
    <row r="49" spans="1:10" x14ac:dyDescent="0.2">
      <c r="A49" s="8"/>
      <c r="B49" s="8"/>
      <c r="C49" s="10"/>
      <c r="D49" s="10"/>
      <c r="E49" s="10"/>
      <c r="F49" s="10"/>
      <c r="G49" s="10"/>
      <c r="H49" s="26"/>
      <c r="I49" s="26"/>
      <c r="J49" s="27"/>
    </row>
    <row r="50" spans="1:10" x14ac:dyDescent="0.2">
      <c r="A50" s="8" t="s">
        <v>5</v>
      </c>
      <c r="B50" s="19">
        <f t="shared" ref="B50:G50" si="9">SUM(B51:B54)</f>
        <v>96</v>
      </c>
      <c r="C50" s="19">
        <f t="shared" si="9"/>
        <v>93.52</v>
      </c>
      <c r="D50" s="19">
        <f t="shared" si="9"/>
        <v>94</v>
      </c>
      <c r="E50" s="19">
        <f t="shared" si="9"/>
        <v>158.97</v>
      </c>
      <c r="F50" s="19">
        <f t="shared" si="9"/>
        <v>150.47</v>
      </c>
      <c r="G50" s="19">
        <f t="shared" si="9"/>
        <v>179.69000000000003</v>
      </c>
      <c r="H50" s="26"/>
      <c r="I50" s="26"/>
      <c r="J50" s="27"/>
    </row>
    <row r="51" spans="1:10" x14ac:dyDescent="0.2">
      <c r="A51" s="9" t="s">
        <v>11</v>
      </c>
      <c r="B51" s="19">
        <v>68</v>
      </c>
      <c r="C51" s="19">
        <v>65</v>
      </c>
      <c r="D51" s="19">
        <v>72</v>
      </c>
      <c r="E51" s="19">
        <v>92.46</v>
      </c>
      <c r="F51" s="19">
        <v>94.1</v>
      </c>
      <c r="G51" s="19">
        <f>69644000/1000000</f>
        <v>69.644000000000005</v>
      </c>
      <c r="H51" s="26">
        <v>212.09899999999999</v>
      </c>
      <c r="I51" s="26">
        <v>256.42700000000002</v>
      </c>
      <c r="J51" s="27">
        <v>260.07</v>
      </c>
    </row>
    <row r="52" spans="1:10" x14ac:dyDescent="0.2">
      <c r="A52" s="9" t="s">
        <v>12</v>
      </c>
      <c r="B52" s="19">
        <v>12</v>
      </c>
      <c r="C52" s="19">
        <v>11.52</v>
      </c>
      <c r="D52" s="19">
        <v>15</v>
      </c>
      <c r="E52" s="19">
        <v>18.77</v>
      </c>
      <c r="F52" s="19">
        <v>10.77</v>
      </c>
      <c r="G52" s="19">
        <f>12119000/1000000</f>
        <v>12.119</v>
      </c>
      <c r="H52" s="26">
        <v>53.441000000000003</v>
      </c>
      <c r="I52" s="26">
        <v>124.625</v>
      </c>
      <c r="J52" s="27">
        <v>137.08699999999999</v>
      </c>
    </row>
    <row r="53" spans="1:10" x14ac:dyDescent="0.2">
      <c r="A53" s="9" t="s">
        <v>13</v>
      </c>
      <c r="B53" s="19">
        <v>6</v>
      </c>
      <c r="C53" s="19">
        <v>7</v>
      </c>
      <c r="D53" s="19">
        <v>7</v>
      </c>
      <c r="E53" s="19">
        <v>47.74</v>
      </c>
      <c r="F53" s="19">
        <v>45.6</v>
      </c>
      <c r="G53" s="19">
        <f>46568000/1000000</f>
        <v>46.567999999999998</v>
      </c>
      <c r="H53" s="26">
        <v>67.361999999999995</v>
      </c>
      <c r="I53" s="26">
        <v>86.957999999999998</v>
      </c>
      <c r="J53" s="27">
        <v>95.653999999999996</v>
      </c>
    </row>
    <row r="54" spans="1:10" x14ac:dyDescent="0.2">
      <c r="A54" s="9" t="s">
        <v>14</v>
      </c>
      <c r="B54" s="19">
        <v>10</v>
      </c>
      <c r="C54" s="19">
        <v>10</v>
      </c>
      <c r="D54" s="15" t="s">
        <v>16</v>
      </c>
      <c r="E54" s="15" t="s">
        <v>16</v>
      </c>
      <c r="F54" s="15" t="s">
        <v>16</v>
      </c>
      <c r="G54" s="20">
        <f>51359000/1000000</f>
        <v>51.359000000000002</v>
      </c>
      <c r="H54" s="26">
        <v>78.549000000000007</v>
      </c>
      <c r="I54" s="26">
        <v>0</v>
      </c>
      <c r="J54" s="27">
        <v>0</v>
      </c>
    </row>
    <row r="55" spans="1:10" ht="8.25" customHeight="1" x14ac:dyDescent="0.2">
      <c r="A55" s="12"/>
      <c r="B55" s="12"/>
      <c r="C55" s="13"/>
      <c r="D55" s="13"/>
      <c r="E55" s="13"/>
      <c r="F55" s="13"/>
      <c r="G55" s="13"/>
      <c r="H55" s="28"/>
      <c r="I55" s="28"/>
      <c r="J55" s="28"/>
    </row>
    <row r="56" spans="1:10" ht="12.75" customHeight="1" x14ac:dyDescent="0.2">
      <c r="A56" s="8" t="s">
        <v>7</v>
      </c>
      <c r="B56" s="14"/>
      <c r="C56" s="14"/>
      <c r="D56" s="14"/>
      <c r="E56" s="14"/>
      <c r="F56" s="14"/>
      <c r="G56" s="14"/>
      <c r="J56" s="8"/>
    </row>
    <row r="57" spans="1:10" x14ac:dyDescent="0.2">
      <c r="B57" s="4"/>
      <c r="C57" s="14"/>
      <c r="D57" s="14"/>
      <c r="E57" s="14"/>
      <c r="F57" s="14"/>
      <c r="G57" s="14"/>
    </row>
    <row r="58" spans="1:10" x14ac:dyDescent="0.2">
      <c r="A58" s="5"/>
      <c r="B58" s="4"/>
      <c r="C58" s="14"/>
      <c r="D58" s="14"/>
      <c r="E58" s="14"/>
      <c r="F58" s="14"/>
      <c r="G58" s="14"/>
    </row>
    <row r="59" spans="1:10" x14ac:dyDescent="0.2">
      <c r="A59" s="2"/>
      <c r="B59" s="4"/>
      <c r="C59" s="14"/>
      <c r="D59" s="14"/>
      <c r="E59" s="14"/>
      <c r="F59" s="14"/>
      <c r="G59" s="14"/>
    </row>
    <row r="60" spans="1:10" x14ac:dyDescent="0.2">
      <c r="A60" s="2"/>
      <c r="B60" s="4"/>
      <c r="C60" s="14"/>
      <c r="D60" s="14"/>
      <c r="E60" s="14"/>
      <c r="F60" s="14"/>
      <c r="G60" s="14"/>
    </row>
    <row r="61" spans="1:10" x14ac:dyDescent="0.2">
      <c r="A61" s="2"/>
      <c r="B61" s="4"/>
      <c r="C61" s="14"/>
      <c r="D61" s="14"/>
      <c r="E61" s="14"/>
      <c r="F61" s="14"/>
      <c r="G61" s="14"/>
    </row>
    <row r="62" spans="1:10" x14ac:dyDescent="0.2">
      <c r="B62" s="4"/>
      <c r="C62" s="14"/>
      <c r="D62" s="14"/>
      <c r="E62" s="14"/>
      <c r="F62" s="14"/>
      <c r="G62" s="14"/>
    </row>
    <row r="63" spans="1:10" x14ac:dyDescent="0.2">
      <c r="A63" s="6"/>
      <c r="B63" s="7"/>
      <c r="C63" s="22"/>
      <c r="D63" s="22"/>
      <c r="E63" s="22"/>
      <c r="F63" s="22"/>
      <c r="G63" s="22"/>
    </row>
    <row r="78" spans="1:1" x14ac:dyDescent="0.2">
      <c r="A78" s="2"/>
    </row>
  </sheetData>
  <phoneticPr fontId="0" type="noConversion"/>
  <pageMargins left="0.75" right="0.75" top="0.75" bottom="0.75" header="0" footer="0.25"/>
  <pageSetup paperSize="9" orientation="portrait" r:id="rId1"/>
  <headerFooter alignWithMargins="0">
    <oddFooter xml:space="preserve">&amp;C15-&amp;P+21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view="pageBreakPreview" zoomScaleNormal="100" zoomScaleSheetLayoutView="100" workbookViewId="0">
      <selection activeCell="I46" sqref="I46"/>
    </sheetView>
  </sheetViews>
  <sheetFormatPr defaultColWidth="6.7109375" defaultRowHeight="12.75" x14ac:dyDescent="0.2"/>
  <cols>
    <col min="1" max="1" width="31.85546875" style="1" customWidth="1"/>
    <col min="2" max="2" width="11.7109375" style="1" hidden="1" customWidth="1"/>
    <col min="3" max="5" width="8.7109375" style="8" hidden="1" customWidth="1"/>
    <col min="6" max="7" width="9.85546875" style="8" hidden="1" customWidth="1"/>
    <col min="8" max="9" width="18.7109375" style="8" customWidth="1"/>
    <col min="10" max="10" width="18.7109375" style="1" customWidth="1"/>
    <col min="11" max="16384" width="6.7109375" style="1"/>
  </cols>
  <sheetData>
    <row r="1" spans="1:10" x14ac:dyDescent="0.2">
      <c r="A1" s="5" t="s">
        <v>10</v>
      </c>
      <c r="B1" s="2"/>
      <c r="C1" s="17"/>
      <c r="D1" s="17"/>
      <c r="E1" s="17"/>
    </row>
    <row r="2" spans="1:10" x14ac:dyDescent="0.2">
      <c r="A2" s="29" t="s">
        <v>15</v>
      </c>
      <c r="B2" s="2"/>
      <c r="C2" s="17"/>
      <c r="D2" s="17"/>
      <c r="E2" s="17"/>
    </row>
    <row r="3" spans="1:10" x14ac:dyDescent="0.2">
      <c r="A3" s="29">
        <v>2012</v>
      </c>
      <c r="B3" s="2"/>
      <c r="C3" s="17"/>
      <c r="D3" s="17"/>
      <c r="E3" s="17"/>
    </row>
    <row r="4" spans="1:10" x14ac:dyDescent="0.2">
      <c r="A4" s="2" t="s">
        <v>0</v>
      </c>
      <c r="B4" s="2"/>
      <c r="C4" s="17"/>
      <c r="D4" s="17"/>
      <c r="E4" s="17"/>
    </row>
    <row r="6" spans="1:10" s="3" customFormat="1" ht="20.25" customHeight="1" x14ac:dyDescent="0.2">
      <c r="A6" s="25" t="s">
        <v>17</v>
      </c>
      <c r="B6" s="25">
        <v>1995</v>
      </c>
      <c r="C6" s="25">
        <v>1996</v>
      </c>
      <c r="D6" s="25">
        <v>1997</v>
      </c>
      <c r="E6" s="25">
        <v>1998</v>
      </c>
      <c r="F6" s="25">
        <v>1999</v>
      </c>
      <c r="G6" s="25">
        <v>2000</v>
      </c>
      <c r="H6" s="25">
        <v>2012</v>
      </c>
      <c r="I6" s="30"/>
      <c r="J6" s="30"/>
    </row>
    <row r="7" spans="1:10" x14ac:dyDescent="0.2">
      <c r="A7" s="16"/>
      <c r="B7" s="16"/>
      <c r="C7" s="16"/>
      <c r="D7" s="16"/>
      <c r="E7" s="16"/>
      <c r="F7" s="16"/>
      <c r="G7" s="16"/>
      <c r="H7" s="23"/>
      <c r="I7" s="23"/>
      <c r="J7" s="8"/>
    </row>
    <row r="8" spans="1:10" x14ac:dyDescent="0.2">
      <c r="A8" s="17" t="s">
        <v>8</v>
      </c>
      <c r="B8" s="18">
        <f t="shared" ref="B8:G8" si="0">SUM(B9:B12)</f>
        <v>734.04</v>
      </c>
      <c r="C8" s="18">
        <f t="shared" si="0"/>
        <v>836.56</v>
      </c>
      <c r="D8" s="18">
        <f t="shared" si="0"/>
        <v>927</v>
      </c>
      <c r="E8" s="18">
        <f t="shared" si="0"/>
        <v>1863.1299999999999</v>
      </c>
      <c r="F8" s="18">
        <f t="shared" si="0"/>
        <v>2250.27</v>
      </c>
      <c r="G8" s="18">
        <f t="shared" si="0"/>
        <v>1751.0829999999999</v>
      </c>
      <c r="H8" s="24"/>
      <c r="I8" s="24"/>
      <c r="J8" s="8"/>
    </row>
    <row r="9" spans="1:10" x14ac:dyDescent="0.2">
      <c r="A9" s="9" t="s">
        <v>11</v>
      </c>
      <c r="B9" s="19">
        <f t="shared" ref="B9:F10" si="1">SUM(B15,B21,B27,B33,B39,B45,B51)</f>
        <v>311</v>
      </c>
      <c r="C9" s="19">
        <f t="shared" si="1"/>
        <v>386</v>
      </c>
      <c r="D9" s="19">
        <f t="shared" si="1"/>
        <v>479</v>
      </c>
      <c r="E9" s="19">
        <f t="shared" si="1"/>
        <v>875.84</v>
      </c>
      <c r="F9" s="19">
        <f t="shared" si="1"/>
        <v>979.96</v>
      </c>
      <c r="G9" s="19">
        <f>SUM(G15,G21,G27,G33,G39,G45,G51)</f>
        <v>554.04300000000001</v>
      </c>
      <c r="H9" s="27"/>
      <c r="I9" s="27"/>
      <c r="J9" s="27"/>
    </row>
    <row r="10" spans="1:10" x14ac:dyDescent="0.2">
      <c r="A10" s="9" t="s">
        <v>12</v>
      </c>
      <c r="B10" s="19">
        <f t="shared" si="1"/>
        <v>206.04</v>
      </c>
      <c r="C10" s="19">
        <f t="shared" si="1"/>
        <v>213.56</v>
      </c>
      <c r="D10" s="19">
        <f t="shared" si="1"/>
        <v>264</v>
      </c>
      <c r="E10" s="19">
        <f t="shared" si="1"/>
        <v>439.21</v>
      </c>
      <c r="F10" s="19">
        <f t="shared" si="1"/>
        <v>710.63</v>
      </c>
      <c r="G10" s="19">
        <f>SUM(G16,G22,G28,G34,G40,G46,G52)</f>
        <v>392.928</v>
      </c>
      <c r="H10" s="27"/>
      <c r="I10" s="27"/>
      <c r="J10" s="27"/>
    </row>
    <row r="11" spans="1:10" x14ac:dyDescent="0.2">
      <c r="A11" s="9" t="s">
        <v>13</v>
      </c>
      <c r="B11" s="19">
        <f>SUM(B17,B23,B29,B35,B41,B47,B53)</f>
        <v>207</v>
      </c>
      <c r="C11" s="19">
        <f>SUM(C17,C23,C29,C35,C41,C47,C53)</f>
        <v>223</v>
      </c>
      <c r="D11" s="19">
        <f>SUM(D17,D23,D29,D35,D41,D47,D53)</f>
        <v>184</v>
      </c>
      <c r="E11" s="19">
        <f>SUM(E17,E23,E29,E35,E41,E47,E53)</f>
        <v>535.23</v>
      </c>
      <c r="F11" s="19">
        <f>SUM(F17,F23,F29,F35,F41,F47,F53)</f>
        <v>546.83000000000004</v>
      </c>
      <c r="G11" s="19">
        <f>SUM(G17,G23,G29,G35,G41,G47,G53)</f>
        <v>522.27200000000005</v>
      </c>
      <c r="H11" s="27"/>
      <c r="I11" s="27"/>
      <c r="J11" s="27"/>
    </row>
    <row r="12" spans="1:10" x14ac:dyDescent="0.2">
      <c r="A12" s="9" t="s">
        <v>14</v>
      </c>
      <c r="B12" s="19">
        <f>SUM(B18,B24,B30,B36,B42,B48,B54)</f>
        <v>10</v>
      </c>
      <c r="C12" s="19">
        <f>SUM(C18,C24,C30,C36,C42,C48,C54)</f>
        <v>14</v>
      </c>
      <c r="D12" s="15" t="s">
        <v>16</v>
      </c>
      <c r="E12" s="19">
        <f>SUM(E18,E24,E30,E36,E42,E48,E54)</f>
        <v>12.85</v>
      </c>
      <c r="F12" s="19">
        <f>SUM(F18,F24,F30,F36,F42,F48,F54)</f>
        <v>12.85</v>
      </c>
      <c r="G12" s="19">
        <f>SUM(G18,G24,G30,G36,G42,G48,G54)</f>
        <v>281.83999999999997</v>
      </c>
      <c r="H12" s="27"/>
      <c r="I12" s="27"/>
      <c r="J12" s="27"/>
    </row>
    <row r="13" spans="1:10" x14ac:dyDescent="0.2">
      <c r="A13" s="8"/>
      <c r="B13" s="8"/>
      <c r="C13" s="10"/>
      <c r="D13" s="10"/>
      <c r="E13" s="10"/>
      <c r="F13" s="10"/>
      <c r="G13" s="10"/>
      <c r="H13" s="26"/>
      <c r="I13" s="26"/>
      <c r="J13" s="27"/>
    </row>
    <row r="14" spans="1:10" x14ac:dyDescent="0.2">
      <c r="A14" s="8" t="s">
        <v>6</v>
      </c>
      <c r="B14" s="19">
        <f t="shared" ref="B14:G14" si="2">SUM(B15:B18)</f>
        <v>108</v>
      </c>
      <c r="C14" s="19">
        <f t="shared" si="2"/>
        <v>112</v>
      </c>
      <c r="D14" s="19">
        <f t="shared" si="2"/>
        <v>113</v>
      </c>
      <c r="E14" s="19">
        <f t="shared" si="2"/>
        <v>157.44999999999999</v>
      </c>
      <c r="F14" s="19">
        <f t="shared" si="2"/>
        <v>169.83</v>
      </c>
      <c r="G14" s="19">
        <f t="shared" si="2"/>
        <v>236.02499999999998</v>
      </c>
      <c r="H14" s="26"/>
      <c r="I14" s="26"/>
      <c r="J14" s="27"/>
    </row>
    <row r="15" spans="1:10" x14ac:dyDescent="0.2">
      <c r="A15" s="9" t="s">
        <v>11</v>
      </c>
      <c r="B15" s="19">
        <v>30</v>
      </c>
      <c r="C15" s="19">
        <v>33</v>
      </c>
      <c r="D15" s="19">
        <v>35</v>
      </c>
      <c r="E15" s="19">
        <v>39.89</v>
      </c>
      <c r="F15" s="19">
        <v>52.27</v>
      </c>
      <c r="G15" s="19">
        <f>60670000/1000000</f>
        <v>60.67</v>
      </c>
      <c r="H15" s="26"/>
      <c r="I15" s="26"/>
      <c r="J15" s="27"/>
    </row>
    <row r="16" spans="1:10" x14ac:dyDescent="0.2">
      <c r="A16" s="9" t="s">
        <v>12</v>
      </c>
      <c r="B16" s="19">
        <v>47</v>
      </c>
      <c r="C16" s="19">
        <v>45</v>
      </c>
      <c r="D16" s="19">
        <v>45</v>
      </c>
      <c r="E16" s="19">
        <v>68</v>
      </c>
      <c r="F16" s="19">
        <v>68</v>
      </c>
      <c r="G16" s="19">
        <f>89329000/1000000</f>
        <v>89.328999999999994</v>
      </c>
      <c r="H16" s="26"/>
      <c r="I16" s="26"/>
      <c r="J16" s="27"/>
    </row>
    <row r="17" spans="1:10" x14ac:dyDescent="0.2">
      <c r="A17" s="9" t="s">
        <v>13</v>
      </c>
      <c r="B17" s="19">
        <v>31</v>
      </c>
      <c r="C17" s="19">
        <v>30</v>
      </c>
      <c r="D17" s="19">
        <v>33</v>
      </c>
      <c r="E17" s="19">
        <v>46.06</v>
      </c>
      <c r="F17" s="19">
        <v>46.06</v>
      </c>
      <c r="G17" s="19">
        <f>66437000/1000000</f>
        <v>66.436999999999998</v>
      </c>
      <c r="H17" s="26"/>
      <c r="I17" s="26"/>
      <c r="J17" s="27"/>
    </row>
    <row r="18" spans="1:10" x14ac:dyDescent="0.2">
      <c r="A18" s="9" t="s">
        <v>14</v>
      </c>
      <c r="B18" s="15" t="s">
        <v>16</v>
      </c>
      <c r="C18" s="20">
        <v>4</v>
      </c>
      <c r="D18" s="11" t="s">
        <v>16</v>
      </c>
      <c r="E18" s="19">
        <v>3.5</v>
      </c>
      <c r="F18" s="19">
        <v>3.5</v>
      </c>
      <c r="G18" s="19">
        <f>19589000/1000000</f>
        <v>19.588999999999999</v>
      </c>
      <c r="H18" s="26"/>
      <c r="I18" s="26"/>
      <c r="J18" s="27"/>
    </row>
    <row r="19" spans="1:10" x14ac:dyDescent="0.2">
      <c r="A19" s="8"/>
      <c r="B19" s="8"/>
      <c r="C19" s="10"/>
      <c r="D19" s="10"/>
      <c r="E19" s="10"/>
      <c r="F19" s="10"/>
      <c r="G19" s="10"/>
      <c r="H19" s="26"/>
      <c r="I19" s="26"/>
      <c r="J19" s="27"/>
    </row>
    <row r="20" spans="1:10" x14ac:dyDescent="0.2">
      <c r="A20" s="8" t="s">
        <v>1</v>
      </c>
      <c r="B20" s="19">
        <f t="shared" ref="B20:G20" si="3">SUM(B21:B24)</f>
        <v>17</v>
      </c>
      <c r="C20" s="19">
        <f t="shared" si="3"/>
        <v>91</v>
      </c>
      <c r="D20" s="19">
        <f t="shared" si="3"/>
        <v>104</v>
      </c>
      <c r="E20" s="19">
        <f t="shared" si="3"/>
        <v>142.15</v>
      </c>
      <c r="F20" s="19">
        <f t="shared" si="3"/>
        <v>108.23</v>
      </c>
      <c r="G20" s="19">
        <f t="shared" si="3"/>
        <v>204.44</v>
      </c>
      <c r="H20" s="26"/>
      <c r="I20" s="26"/>
      <c r="J20" s="27"/>
    </row>
    <row r="21" spans="1:10" x14ac:dyDescent="0.2">
      <c r="A21" s="9" t="s">
        <v>11</v>
      </c>
      <c r="B21" s="19">
        <v>10</v>
      </c>
      <c r="C21" s="19">
        <v>56</v>
      </c>
      <c r="D21" s="19">
        <v>64</v>
      </c>
      <c r="E21" s="19">
        <v>101.75</v>
      </c>
      <c r="F21" s="19">
        <v>62.33</v>
      </c>
      <c r="G21" s="19">
        <v>58.98</v>
      </c>
      <c r="H21" s="26"/>
      <c r="I21" s="26"/>
      <c r="J21" s="27"/>
    </row>
    <row r="22" spans="1:10" x14ac:dyDescent="0.2">
      <c r="A22" s="9" t="s">
        <v>12</v>
      </c>
      <c r="B22" s="19">
        <v>2</v>
      </c>
      <c r="C22" s="19">
        <v>11</v>
      </c>
      <c r="D22" s="19">
        <v>13</v>
      </c>
      <c r="E22" s="19">
        <v>11.15</v>
      </c>
      <c r="F22" s="19">
        <v>12.9</v>
      </c>
      <c r="G22" s="19">
        <v>24.17</v>
      </c>
      <c r="H22" s="26"/>
      <c r="I22" s="26"/>
      <c r="J22" s="27"/>
    </row>
    <row r="23" spans="1:10" x14ac:dyDescent="0.2">
      <c r="A23" s="9" t="s">
        <v>13</v>
      </c>
      <c r="B23" s="20">
        <v>5</v>
      </c>
      <c r="C23" s="19">
        <v>24</v>
      </c>
      <c r="D23" s="19">
        <v>27</v>
      </c>
      <c r="E23" s="19">
        <v>29.25</v>
      </c>
      <c r="F23" s="19">
        <v>33</v>
      </c>
      <c r="G23" s="19">
        <v>121.29</v>
      </c>
      <c r="H23" s="26"/>
      <c r="I23" s="26"/>
      <c r="J23" s="27"/>
    </row>
    <row r="24" spans="1:10" x14ac:dyDescent="0.2">
      <c r="A24" s="9" t="s">
        <v>14</v>
      </c>
      <c r="B24" s="15" t="s">
        <v>16</v>
      </c>
      <c r="C24" s="15" t="s">
        <v>16</v>
      </c>
      <c r="D24" s="15" t="s">
        <v>16</v>
      </c>
      <c r="E24" s="15" t="s">
        <v>16</v>
      </c>
      <c r="F24" s="15" t="s">
        <v>16</v>
      </c>
      <c r="G24" s="15" t="s">
        <v>16</v>
      </c>
      <c r="H24" s="26"/>
      <c r="I24" s="26"/>
      <c r="J24" s="27"/>
    </row>
    <row r="25" spans="1:10" x14ac:dyDescent="0.2">
      <c r="A25" s="8"/>
      <c r="B25" s="8"/>
      <c r="C25" s="10"/>
      <c r="D25" s="10"/>
      <c r="E25" s="10"/>
      <c r="F25" s="10"/>
      <c r="G25" s="10"/>
      <c r="H25" s="26"/>
      <c r="I25" s="26"/>
      <c r="J25" s="27"/>
    </row>
    <row r="26" spans="1:10" x14ac:dyDescent="0.2">
      <c r="A26" s="8" t="s">
        <v>9</v>
      </c>
      <c r="B26" s="19">
        <f t="shared" ref="B26:G26" si="4">SUM(B27:B30)</f>
        <v>214.04</v>
      </c>
      <c r="C26" s="19">
        <f t="shared" si="4"/>
        <v>214.04</v>
      </c>
      <c r="D26" s="19">
        <f t="shared" si="4"/>
        <v>305</v>
      </c>
      <c r="E26" s="19">
        <f t="shared" si="4"/>
        <v>361.24</v>
      </c>
      <c r="F26" s="19">
        <f t="shared" si="4"/>
        <v>424.89</v>
      </c>
      <c r="G26" s="19">
        <f t="shared" si="4"/>
        <v>481.22500000000002</v>
      </c>
      <c r="H26" s="26"/>
      <c r="I26" s="26"/>
      <c r="J26" s="27"/>
    </row>
    <row r="27" spans="1:10" x14ac:dyDescent="0.2">
      <c r="A27" s="9" t="s">
        <v>11</v>
      </c>
      <c r="B27" s="19">
        <v>88</v>
      </c>
      <c r="C27" s="19">
        <v>88</v>
      </c>
      <c r="D27" s="19">
        <v>153</v>
      </c>
      <c r="E27" s="20">
        <v>180.59</v>
      </c>
      <c r="F27" s="20">
        <v>237</v>
      </c>
      <c r="G27" s="20">
        <f>200217000/1000000</f>
        <v>200.21700000000001</v>
      </c>
      <c r="H27" s="26"/>
      <c r="I27" s="26"/>
      <c r="J27" s="27"/>
    </row>
    <row r="28" spans="1:10" x14ac:dyDescent="0.2">
      <c r="A28" s="9" t="s">
        <v>12</v>
      </c>
      <c r="B28" s="19">
        <v>51.04</v>
      </c>
      <c r="C28" s="19">
        <v>51.04</v>
      </c>
      <c r="D28" s="19">
        <v>89</v>
      </c>
      <c r="E28" s="20">
        <v>116.18</v>
      </c>
      <c r="F28" s="20">
        <v>115.89</v>
      </c>
      <c r="G28" s="20">
        <f>69901000/1000000</f>
        <v>69.900999999999996</v>
      </c>
      <c r="H28" s="26"/>
      <c r="I28" s="26"/>
      <c r="J28" s="27"/>
    </row>
    <row r="29" spans="1:10" x14ac:dyDescent="0.2">
      <c r="A29" s="9" t="s">
        <v>13</v>
      </c>
      <c r="B29" s="19">
        <v>75</v>
      </c>
      <c r="C29" s="19">
        <v>75</v>
      </c>
      <c r="D29" s="19">
        <v>63</v>
      </c>
      <c r="E29" s="20">
        <v>64.47</v>
      </c>
      <c r="F29" s="20">
        <v>72</v>
      </c>
      <c r="G29" s="20">
        <f>73927000/1000000</f>
        <v>73.927000000000007</v>
      </c>
      <c r="H29" s="26"/>
      <c r="I29" s="26"/>
      <c r="J29" s="27"/>
    </row>
    <row r="30" spans="1:10" x14ac:dyDescent="0.2">
      <c r="A30" s="9" t="s">
        <v>14</v>
      </c>
      <c r="B30" s="15" t="s">
        <v>16</v>
      </c>
      <c r="C30" s="15" t="s">
        <v>16</v>
      </c>
      <c r="D30" s="15" t="s">
        <v>16</v>
      </c>
      <c r="E30" s="15" t="s">
        <v>16</v>
      </c>
      <c r="F30" s="15" t="s">
        <v>16</v>
      </c>
      <c r="G30" s="20">
        <f>137.18</f>
        <v>137.18</v>
      </c>
      <c r="H30" s="26"/>
      <c r="I30" s="26"/>
      <c r="J30" s="27"/>
    </row>
    <row r="31" spans="1:10" x14ac:dyDescent="0.2">
      <c r="A31" s="8"/>
      <c r="B31" s="8"/>
      <c r="C31" s="10"/>
      <c r="D31" s="10"/>
      <c r="E31" s="10"/>
      <c r="F31" s="10"/>
      <c r="G31" s="10"/>
      <c r="H31" s="26"/>
      <c r="I31" s="26"/>
      <c r="J31" s="27"/>
    </row>
    <row r="32" spans="1:10" x14ac:dyDescent="0.2">
      <c r="A32" s="8" t="s">
        <v>2</v>
      </c>
      <c r="B32" s="19">
        <f t="shared" ref="B32:G32" si="5">SUM(B33:B36)</f>
        <v>107</v>
      </c>
      <c r="C32" s="19">
        <f t="shared" si="5"/>
        <v>122</v>
      </c>
      <c r="D32" s="19">
        <f t="shared" si="5"/>
        <v>122</v>
      </c>
      <c r="E32" s="19">
        <f t="shared" si="5"/>
        <v>235.9</v>
      </c>
      <c r="F32" s="19">
        <f t="shared" si="5"/>
        <v>255.09</v>
      </c>
      <c r="G32" s="19">
        <f t="shared" si="5"/>
        <v>275.55799999999999</v>
      </c>
      <c r="H32" s="26"/>
      <c r="I32" s="26"/>
      <c r="J32" s="27"/>
    </row>
    <row r="33" spans="1:10" x14ac:dyDescent="0.2">
      <c r="A33" s="9" t="s">
        <v>11</v>
      </c>
      <c r="B33" s="19">
        <v>45</v>
      </c>
      <c r="C33" s="19">
        <v>57</v>
      </c>
      <c r="D33" s="19">
        <v>57</v>
      </c>
      <c r="E33" s="19">
        <v>75.02</v>
      </c>
      <c r="F33" s="19">
        <v>81.86</v>
      </c>
      <c r="G33" s="19">
        <f>62154000/1000000</f>
        <v>62.154000000000003</v>
      </c>
      <c r="H33" s="26"/>
      <c r="I33" s="26"/>
      <c r="J33" s="27"/>
    </row>
    <row r="34" spans="1:10" x14ac:dyDescent="0.2">
      <c r="A34" s="9" t="s">
        <v>12</v>
      </c>
      <c r="B34" s="19">
        <v>24</v>
      </c>
      <c r="C34" s="19">
        <v>38</v>
      </c>
      <c r="D34" s="19">
        <v>38</v>
      </c>
      <c r="E34" s="19">
        <v>90.42</v>
      </c>
      <c r="F34" s="19">
        <v>99.83</v>
      </c>
      <c r="G34" s="19">
        <f>120373000/1000000</f>
        <v>120.373</v>
      </c>
      <c r="H34" s="26"/>
      <c r="I34" s="26"/>
      <c r="J34" s="27"/>
    </row>
    <row r="35" spans="1:10" x14ac:dyDescent="0.2">
      <c r="A35" s="9" t="s">
        <v>13</v>
      </c>
      <c r="B35" s="19">
        <v>38</v>
      </c>
      <c r="C35" s="19">
        <v>27</v>
      </c>
      <c r="D35" s="19">
        <v>27</v>
      </c>
      <c r="E35" s="19">
        <v>62.71</v>
      </c>
      <c r="F35" s="19">
        <v>65.650000000000006</v>
      </c>
      <c r="G35" s="19">
        <f>70206000/1000000</f>
        <v>70.206000000000003</v>
      </c>
      <c r="H35" s="26"/>
      <c r="I35" s="26"/>
      <c r="J35" s="27"/>
    </row>
    <row r="36" spans="1:10" x14ac:dyDescent="0.2">
      <c r="A36" s="9" t="s">
        <v>14</v>
      </c>
      <c r="B36" s="15" t="s">
        <v>16</v>
      </c>
      <c r="C36" s="15" t="s">
        <v>16</v>
      </c>
      <c r="D36" s="15" t="s">
        <v>16</v>
      </c>
      <c r="E36" s="19">
        <v>7.75</v>
      </c>
      <c r="F36" s="19">
        <v>7.75</v>
      </c>
      <c r="G36" s="19">
        <f>22825000/1000000</f>
        <v>22.824999999999999</v>
      </c>
      <c r="H36" s="26"/>
      <c r="I36" s="26"/>
      <c r="J36" s="27"/>
    </row>
    <row r="37" spans="1:10" x14ac:dyDescent="0.2">
      <c r="A37" s="8"/>
      <c r="B37" s="8"/>
      <c r="C37" s="10"/>
      <c r="D37" s="10"/>
      <c r="E37" s="10"/>
      <c r="F37" s="10"/>
      <c r="G37" s="10"/>
      <c r="H37" s="26"/>
      <c r="I37" s="26"/>
      <c r="J37" s="27"/>
    </row>
    <row r="38" spans="1:10" x14ac:dyDescent="0.2">
      <c r="A38" s="8" t="s">
        <v>3</v>
      </c>
      <c r="B38" s="19">
        <f t="shared" ref="B38:G38" si="6">SUM(B39:B42)</f>
        <v>89</v>
      </c>
      <c r="C38" s="19">
        <f t="shared" si="6"/>
        <v>96</v>
      </c>
      <c r="D38" s="19">
        <f t="shared" si="6"/>
        <v>97</v>
      </c>
      <c r="E38" s="19">
        <f t="shared" si="6"/>
        <v>109.64999999999999</v>
      </c>
      <c r="F38" s="19">
        <f t="shared" si="6"/>
        <v>152.54999999999998</v>
      </c>
      <c r="G38" s="19">
        <f t="shared" si="6"/>
        <v>151.42099999999999</v>
      </c>
      <c r="H38" s="26"/>
      <c r="I38" s="26"/>
      <c r="J38" s="27"/>
    </row>
    <row r="39" spans="1:10" x14ac:dyDescent="0.2">
      <c r="A39" s="9" t="s">
        <v>11</v>
      </c>
      <c r="B39" s="19">
        <v>32</v>
      </c>
      <c r="C39" s="19">
        <v>53</v>
      </c>
      <c r="D39" s="19">
        <v>53</v>
      </c>
      <c r="E39" s="19">
        <v>81.16</v>
      </c>
      <c r="F39" s="19">
        <v>68.19</v>
      </c>
      <c r="G39" s="19">
        <f>44973000/1000000</f>
        <v>44.972999999999999</v>
      </c>
      <c r="H39" s="26"/>
      <c r="I39" s="26"/>
      <c r="J39" s="27"/>
    </row>
    <row r="40" spans="1:10" x14ac:dyDescent="0.2">
      <c r="A40" s="9" t="s">
        <v>12</v>
      </c>
      <c r="B40" s="19">
        <v>31</v>
      </c>
      <c r="C40" s="19">
        <v>23</v>
      </c>
      <c r="D40" s="19">
        <v>23</v>
      </c>
      <c r="E40" s="19">
        <v>26.89</v>
      </c>
      <c r="F40" s="19">
        <v>28.24</v>
      </c>
      <c r="G40" s="19">
        <f>45707000/1000000</f>
        <v>45.707000000000001</v>
      </c>
      <c r="H40" s="26"/>
      <c r="I40" s="26"/>
      <c r="J40" s="27"/>
    </row>
    <row r="41" spans="1:10" x14ac:dyDescent="0.2">
      <c r="A41" s="9" t="s">
        <v>13</v>
      </c>
      <c r="B41" s="19">
        <v>26</v>
      </c>
      <c r="C41" s="19">
        <v>20</v>
      </c>
      <c r="D41" s="19">
        <v>21</v>
      </c>
      <c r="E41" s="19"/>
      <c r="F41" s="19">
        <v>54.52</v>
      </c>
      <c r="G41" s="19">
        <f>60741000/1000000</f>
        <v>60.741</v>
      </c>
      <c r="H41" s="26"/>
      <c r="I41" s="26"/>
      <c r="J41" s="27"/>
    </row>
    <row r="42" spans="1:10" x14ac:dyDescent="0.2">
      <c r="A42" s="9" t="s">
        <v>14</v>
      </c>
      <c r="B42" s="15" t="s">
        <v>16</v>
      </c>
      <c r="C42" s="15" t="s">
        <v>16</v>
      </c>
      <c r="D42" s="15" t="s">
        <v>16</v>
      </c>
      <c r="E42" s="19">
        <v>1.6</v>
      </c>
      <c r="F42" s="19">
        <v>1.6</v>
      </c>
      <c r="G42" s="21">
        <v>0</v>
      </c>
      <c r="H42" s="26"/>
      <c r="I42" s="26"/>
      <c r="J42" s="27"/>
    </row>
    <row r="43" spans="1:10" x14ac:dyDescent="0.2">
      <c r="A43" s="8"/>
      <c r="B43" s="8"/>
      <c r="C43" s="11"/>
      <c r="D43" s="10"/>
      <c r="E43" s="10"/>
      <c r="F43" s="10"/>
      <c r="G43" s="10"/>
      <c r="H43" s="26"/>
      <c r="I43" s="26"/>
      <c r="J43" s="27"/>
    </row>
    <row r="44" spans="1:10" x14ac:dyDescent="0.2">
      <c r="A44" s="8" t="s">
        <v>4</v>
      </c>
      <c r="B44" s="19">
        <f t="shared" ref="B44:G44" si="7">SUM(B45:B48)</f>
        <v>103</v>
      </c>
      <c r="C44" s="19">
        <f t="shared" si="7"/>
        <v>108</v>
      </c>
      <c r="D44" s="19">
        <f t="shared" si="7"/>
        <v>92</v>
      </c>
      <c r="E44" s="19">
        <f t="shared" si="7"/>
        <v>697.77</v>
      </c>
      <c r="F44" s="19">
        <f t="shared" si="7"/>
        <v>989.21</v>
      </c>
      <c r="G44" s="19">
        <f t="shared" si="7"/>
        <v>222.72399999999999</v>
      </c>
      <c r="H44" s="26"/>
      <c r="I44" s="26"/>
      <c r="J44" s="27"/>
    </row>
    <row r="45" spans="1:10" x14ac:dyDescent="0.2">
      <c r="A45" s="9" t="s">
        <v>11</v>
      </c>
      <c r="B45" s="20">
        <v>38</v>
      </c>
      <c r="C45" s="19">
        <v>34</v>
      </c>
      <c r="D45" s="19">
        <v>45</v>
      </c>
      <c r="E45" s="19">
        <v>304.97000000000003</v>
      </c>
      <c r="F45" s="19">
        <v>384.21</v>
      </c>
      <c r="G45" s="19">
        <f>57405000/1000000</f>
        <v>57.405000000000001</v>
      </c>
      <c r="H45" s="26"/>
      <c r="I45" s="26"/>
      <c r="J45" s="27"/>
    </row>
    <row r="46" spans="1:10" x14ac:dyDescent="0.2">
      <c r="A46" s="9" t="s">
        <v>12</v>
      </c>
      <c r="B46" s="19">
        <v>39</v>
      </c>
      <c r="C46" s="19">
        <v>34</v>
      </c>
      <c r="D46" s="19">
        <v>41</v>
      </c>
      <c r="E46" s="19">
        <v>107.8</v>
      </c>
      <c r="F46" s="19">
        <v>375</v>
      </c>
      <c r="G46" s="19">
        <f>31329000/1000000</f>
        <v>31.329000000000001</v>
      </c>
      <c r="H46" s="26"/>
      <c r="I46" s="26"/>
      <c r="J46" s="27"/>
    </row>
    <row r="47" spans="1:10" x14ac:dyDescent="0.2">
      <c r="A47" s="9" t="s">
        <v>13</v>
      </c>
      <c r="B47" s="19">
        <v>26</v>
      </c>
      <c r="C47" s="19">
        <v>40</v>
      </c>
      <c r="D47" s="19">
        <v>6</v>
      </c>
      <c r="E47" s="19">
        <v>285</v>
      </c>
      <c r="F47" s="19">
        <v>230</v>
      </c>
      <c r="G47" s="19">
        <f>83103000/1000000</f>
        <v>83.102999999999994</v>
      </c>
      <c r="H47" s="26"/>
      <c r="I47" s="26"/>
      <c r="J47" s="27"/>
    </row>
    <row r="48" spans="1:10" x14ac:dyDescent="0.2">
      <c r="A48" s="9" t="s">
        <v>14</v>
      </c>
      <c r="B48" s="15" t="s">
        <v>16</v>
      </c>
      <c r="C48" s="15" t="s">
        <v>16</v>
      </c>
      <c r="D48" s="15" t="s">
        <v>16</v>
      </c>
      <c r="E48" s="15" t="s">
        <v>16</v>
      </c>
      <c r="F48" s="15" t="s">
        <v>16</v>
      </c>
      <c r="G48" s="20">
        <f>50887000/1000000</f>
        <v>50.887</v>
      </c>
      <c r="H48" s="26"/>
      <c r="I48" s="26"/>
      <c r="J48" s="27"/>
    </row>
    <row r="49" spans="1:10" x14ac:dyDescent="0.2">
      <c r="A49" s="8"/>
      <c r="B49" s="8"/>
      <c r="C49" s="10"/>
      <c r="D49" s="10"/>
      <c r="E49" s="10"/>
      <c r="F49" s="10"/>
      <c r="G49" s="10"/>
      <c r="H49" s="26"/>
      <c r="I49" s="26"/>
      <c r="J49" s="27"/>
    </row>
    <row r="50" spans="1:10" x14ac:dyDescent="0.2">
      <c r="A50" s="8" t="s">
        <v>5</v>
      </c>
      <c r="B50" s="19">
        <f t="shared" ref="B50:G50" si="8">SUM(B51:B54)</f>
        <v>96</v>
      </c>
      <c r="C50" s="19">
        <f t="shared" si="8"/>
        <v>93.52</v>
      </c>
      <c r="D50" s="19">
        <f t="shared" si="8"/>
        <v>94</v>
      </c>
      <c r="E50" s="19">
        <f t="shared" si="8"/>
        <v>158.97</v>
      </c>
      <c r="F50" s="19">
        <f t="shared" si="8"/>
        <v>150.47</v>
      </c>
      <c r="G50" s="19">
        <f t="shared" si="8"/>
        <v>179.69000000000003</v>
      </c>
      <c r="H50" s="26"/>
      <c r="I50" s="26"/>
      <c r="J50" s="27"/>
    </row>
    <row r="51" spans="1:10" x14ac:dyDescent="0.2">
      <c r="A51" s="9" t="s">
        <v>11</v>
      </c>
      <c r="B51" s="19">
        <v>68</v>
      </c>
      <c r="C51" s="19">
        <v>65</v>
      </c>
      <c r="D51" s="19">
        <v>72</v>
      </c>
      <c r="E51" s="19">
        <v>92.46</v>
      </c>
      <c r="F51" s="19">
        <v>94.1</v>
      </c>
      <c r="G51" s="19">
        <f>69644000/1000000</f>
        <v>69.644000000000005</v>
      </c>
      <c r="H51" s="26"/>
      <c r="I51" s="26"/>
      <c r="J51" s="27"/>
    </row>
    <row r="52" spans="1:10" x14ac:dyDescent="0.2">
      <c r="A52" s="9" t="s">
        <v>12</v>
      </c>
      <c r="B52" s="19">
        <v>12</v>
      </c>
      <c r="C52" s="19">
        <v>11.52</v>
      </c>
      <c r="D52" s="19">
        <v>15</v>
      </c>
      <c r="E52" s="19">
        <v>18.77</v>
      </c>
      <c r="F52" s="19">
        <v>10.77</v>
      </c>
      <c r="G52" s="19">
        <f>12119000/1000000</f>
        <v>12.119</v>
      </c>
      <c r="H52" s="26"/>
      <c r="I52" s="26"/>
      <c r="J52" s="27"/>
    </row>
    <row r="53" spans="1:10" x14ac:dyDescent="0.2">
      <c r="A53" s="9" t="s">
        <v>13</v>
      </c>
      <c r="B53" s="19">
        <v>6</v>
      </c>
      <c r="C53" s="19">
        <v>7</v>
      </c>
      <c r="D53" s="19">
        <v>7</v>
      </c>
      <c r="E53" s="19">
        <v>47.74</v>
      </c>
      <c r="F53" s="19">
        <v>45.6</v>
      </c>
      <c r="G53" s="19">
        <f>46568000/1000000</f>
        <v>46.567999999999998</v>
      </c>
      <c r="H53" s="26"/>
      <c r="I53" s="26"/>
      <c r="J53" s="27"/>
    </row>
    <row r="54" spans="1:10" x14ac:dyDescent="0.2">
      <c r="A54" s="9" t="s">
        <v>14</v>
      </c>
      <c r="B54" s="19">
        <v>10</v>
      </c>
      <c r="C54" s="19">
        <v>10</v>
      </c>
      <c r="D54" s="15" t="s">
        <v>16</v>
      </c>
      <c r="E54" s="15" t="s">
        <v>16</v>
      </c>
      <c r="F54" s="15" t="s">
        <v>16</v>
      </c>
      <c r="G54" s="20">
        <f>51359000/1000000</f>
        <v>51.359000000000002</v>
      </c>
      <c r="H54" s="26"/>
      <c r="I54" s="26"/>
      <c r="J54" s="27"/>
    </row>
    <row r="55" spans="1:10" ht="8.25" customHeight="1" x14ac:dyDescent="0.2">
      <c r="A55" s="12"/>
      <c r="B55" s="12"/>
      <c r="C55" s="13"/>
      <c r="D55" s="13"/>
      <c r="E55" s="13"/>
      <c r="F55" s="13"/>
      <c r="G55" s="13"/>
      <c r="H55" s="28"/>
      <c r="I55" s="27"/>
      <c r="J55" s="27"/>
    </row>
    <row r="56" spans="1:10" ht="12.75" customHeight="1" x14ac:dyDescent="0.2">
      <c r="A56" s="8" t="s">
        <v>7</v>
      </c>
      <c r="B56" s="14"/>
      <c r="C56" s="14"/>
      <c r="D56" s="14"/>
      <c r="E56" s="14"/>
      <c r="F56" s="14"/>
      <c r="G56" s="14"/>
      <c r="J56" s="8"/>
    </row>
    <row r="57" spans="1:10" x14ac:dyDescent="0.2">
      <c r="B57" s="4"/>
      <c r="C57" s="14"/>
      <c r="D57" s="14"/>
      <c r="E57" s="14"/>
      <c r="F57" s="14"/>
      <c r="G57" s="14"/>
    </row>
    <row r="58" spans="1:10" x14ac:dyDescent="0.2">
      <c r="A58" s="5"/>
      <c r="B58" s="4"/>
      <c r="C58" s="14"/>
      <c r="D58" s="14"/>
      <c r="E58" s="14"/>
      <c r="F58" s="14"/>
      <c r="G58" s="14"/>
    </row>
    <row r="59" spans="1:10" x14ac:dyDescent="0.2">
      <c r="A59" s="2"/>
      <c r="B59" s="4"/>
      <c r="C59" s="14"/>
      <c r="D59" s="14"/>
      <c r="E59" s="14"/>
      <c r="F59" s="14"/>
      <c r="G59" s="14"/>
    </row>
    <row r="60" spans="1:10" x14ac:dyDescent="0.2">
      <c r="A60" s="2"/>
      <c r="B60" s="4"/>
      <c r="C60" s="14"/>
      <c r="D60" s="14"/>
      <c r="E60" s="14"/>
      <c r="F60" s="14"/>
      <c r="G60" s="14"/>
    </row>
    <row r="61" spans="1:10" x14ac:dyDescent="0.2">
      <c r="A61" s="2"/>
      <c r="B61" s="4"/>
      <c r="C61" s="14"/>
      <c r="D61" s="14"/>
      <c r="E61" s="14"/>
      <c r="F61" s="14"/>
      <c r="G61" s="14"/>
    </row>
    <row r="62" spans="1:10" x14ac:dyDescent="0.2">
      <c r="B62" s="4"/>
      <c r="C62" s="14"/>
      <c r="D62" s="14"/>
      <c r="E62" s="14"/>
      <c r="F62" s="14"/>
      <c r="G62" s="14"/>
    </row>
    <row r="63" spans="1:10" x14ac:dyDescent="0.2">
      <c r="A63" s="6"/>
      <c r="B63" s="7"/>
      <c r="C63" s="22"/>
      <c r="D63" s="22"/>
      <c r="E63" s="22"/>
      <c r="F63" s="22"/>
      <c r="G63" s="22"/>
    </row>
    <row r="78" spans="1:1" x14ac:dyDescent="0.2">
      <c r="A78" s="2"/>
    </row>
  </sheetData>
  <pageMargins left="0.75" right="0.75" top="0.75" bottom="0.75" header="0" footer="0.25"/>
  <pageSetup paperSize="9" orientation="portrait" horizontalDpi="300" verticalDpi="300" r:id="rId1"/>
  <headerFooter alignWithMargins="0">
    <oddFooter xml:space="preserve">&amp;C15-&amp;P+16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15.4</vt:lpstr>
      <vt:lpstr>table 15.4_09 (2)</vt:lpstr>
      <vt:lpstr>'Table 15.4'!Print_Area</vt:lpstr>
      <vt:lpstr>'table 15.4_09 (2)'!Print_Area</vt:lpstr>
    </vt:vector>
  </TitlesOfParts>
  <Company>N.S.C.B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My PC</cp:lastModifiedBy>
  <cp:lastPrinted>2013-12-02T07:50:20Z</cp:lastPrinted>
  <dcterms:created xsi:type="dcterms:W3CDTF">1999-10-07T03:56:27Z</dcterms:created>
  <dcterms:modified xsi:type="dcterms:W3CDTF">2014-12-03T01:55:29Z</dcterms:modified>
</cp:coreProperties>
</file>