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200" yWindow="165" windowWidth="10230" windowHeight="9285"/>
  </bookViews>
  <sheets>
    <sheet name="Table17.1" sheetId="1" r:id="rId1"/>
    <sheet name="DATA SOURCE_06" sheetId="5" state="hidden" r:id="rId2"/>
    <sheet name="DATA SOURCE_05" sheetId="4" r:id="rId3"/>
    <sheet name="DATA SOURCE_04" sheetId="3" r:id="rId4"/>
    <sheet name="population" sheetId="6" r:id="rId5"/>
    <sheet name="2008 data source" sheetId="2" r:id="rId6"/>
  </sheets>
  <externalReferences>
    <externalReference r:id="rId7"/>
  </externalReferences>
  <definedNames>
    <definedName name="_xlnm.Print_Area" localSheetId="0">Table17.1!$A$1:$J$171</definedName>
  </definedNames>
  <calcPr calcId="145621"/>
</workbook>
</file>

<file path=xl/calcChain.xml><?xml version="1.0" encoding="utf-8"?>
<calcChain xmlns="http://schemas.openxmlformats.org/spreadsheetml/2006/main">
  <c r="B133" i="1" l="1"/>
  <c r="C133" i="1" s="1"/>
  <c r="H133" i="1"/>
  <c r="J133" i="1"/>
  <c r="B114" i="1"/>
  <c r="C114" i="1" s="1"/>
  <c r="H114" i="1"/>
  <c r="J114" i="1"/>
  <c r="B101" i="1"/>
  <c r="C101" i="1" s="1"/>
  <c r="H101" i="1"/>
  <c r="J101" i="1"/>
  <c r="B89" i="1"/>
  <c r="C89" i="1" s="1"/>
  <c r="H89" i="1"/>
  <c r="J89" i="1"/>
  <c r="B77" i="1"/>
  <c r="C77" i="1" s="1"/>
  <c r="H77" i="1"/>
  <c r="J77" i="1"/>
  <c r="B46" i="1"/>
  <c r="C46" i="1" s="1"/>
  <c r="H46" i="1"/>
  <c r="J46" i="1"/>
  <c r="B33" i="1"/>
  <c r="C33" i="1" s="1"/>
  <c r="H33" i="1"/>
  <c r="J33" i="1"/>
  <c r="E20" i="1"/>
  <c r="G20" i="1"/>
  <c r="I20" i="1"/>
  <c r="H20" i="1" l="1"/>
  <c r="B20" i="1"/>
  <c r="C20" i="1" s="1"/>
  <c r="J20" i="1"/>
  <c r="J132" i="1"/>
  <c r="H132" i="1"/>
  <c r="J113" i="1"/>
  <c r="H113" i="1"/>
  <c r="J100" i="1"/>
  <c r="H100" i="1"/>
  <c r="J88" i="1"/>
  <c r="H88" i="1"/>
  <c r="J76" i="1"/>
  <c r="H76" i="1"/>
  <c r="J45" i="1"/>
  <c r="H45" i="1"/>
  <c r="J32" i="1"/>
  <c r="H32" i="1"/>
  <c r="B131" i="1"/>
  <c r="B132" i="1"/>
  <c r="C132" i="1" s="1"/>
  <c r="B112" i="1"/>
  <c r="B113" i="1"/>
  <c r="C113" i="1" s="1"/>
  <c r="B99" i="1"/>
  <c r="B100" i="1"/>
  <c r="C100" i="1" s="1"/>
  <c r="B87" i="1"/>
  <c r="B88" i="1"/>
  <c r="C88" i="1" s="1"/>
  <c r="B75" i="1"/>
  <c r="B76" i="1"/>
  <c r="C76" i="1" s="1"/>
  <c r="B44" i="1"/>
  <c r="B45" i="1"/>
  <c r="C45" i="1" s="1"/>
  <c r="B32" i="1"/>
  <c r="C32" i="1" s="1"/>
  <c r="B31" i="1"/>
  <c r="E17" i="1"/>
  <c r="E19" i="1"/>
  <c r="G19" i="1"/>
  <c r="I19" i="1"/>
  <c r="B19" i="1" l="1"/>
  <c r="C19" i="1" s="1"/>
  <c r="J19" i="1"/>
  <c r="H19" i="1"/>
  <c r="B18" i="1"/>
  <c r="I18" i="1" l="1"/>
  <c r="G18" i="1"/>
  <c r="E18" i="1"/>
  <c r="J31" i="1"/>
  <c r="H31" i="1"/>
  <c r="C31" i="1"/>
  <c r="J44" i="1"/>
  <c r="H44" i="1"/>
  <c r="C44" i="1"/>
  <c r="J75" i="1"/>
  <c r="H75" i="1"/>
  <c r="C75" i="1"/>
  <c r="J87" i="1"/>
  <c r="H87" i="1"/>
  <c r="C87" i="1"/>
  <c r="J99" i="1"/>
  <c r="H99" i="1"/>
  <c r="C99" i="1"/>
  <c r="J112" i="1"/>
  <c r="H112" i="1"/>
  <c r="C112" i="1"/>
  <c r="J131" i="1"/>
  <c r="H131" i="1"/>
  <c r="C131" i="1"/>
  <c r="C18" i="1" l="1"/>
  <c r="J18" i="1"/>
  <c r="H18" i="1"/>
  <c r="I16" i="1"/>
  <c r="G16" i="1"/>
  <c r="E16" i="1"/>
  <c r="J129" i="1"/>
  <c r="H129" i="1"/>
  <c r="B129" i="1"/>
  <c r="C129" i="1" s="1"/>
  <c r="J110" i="1"/>
  <c r="H110" i="1"/>
  <c r="B110" i="1"/>
  <c r="C110" i="1" s="1"/>
  <c r="J97" i="1"/>
  <c r="H97" i="1"/>
  <c r="B97" i="1"/>
  <c r="C97" i="1" s="1"/>
  <c r="J85" i="1"/>
  <c r="H85" i="1"/>
  <c r="B85" i="1"/>
  <c r="C85" i="1" s="1"/>
  <c r="J73" i="1"/>
  <c r="H73" i="1"/>
  <c r="B73" i="1"/>
  <c r="C73" i="1" s="1"/>
  <c r="J42" i="1"/>
  <c r="H42" i="1"/>
  <c r="B42" i="1"/>
  <c r="C42" i="1" s="1"/>
  <c r="J29" i="1"/>
  <c r="H29" i="1"/>
  <c r="B29" i="1"/>
  <c r="B10" i="2"/>
  <c r="C10" i="2"/>
  <c r="D10" i="2"/>
  <c r="E10" i="2"/>
  <c r="G10" i="2"/>
  <c r="H10" i="2"/>
  <c r="K10" i="2"/>
  <c r="M10" i="2"/>
  <c r="Q10" i="2"/>
  <c r="B11" i="2"/>
  <c r="C11" i="2"/>
  <c r="D11" i="2"/>
  <c r="E11" i="2"/>
  <c r="G11" i="2"/>
  <c r="H11" i="2"/>
  <c r="K11" i="2"/>
  <c r="M11" i="2"/>
  <c r="Q11" i="2"/>
  <c r="B12" i="2"/>
  <c r="C12" i="2"/>
  <c r="D12" i="2"/>
  <c r="E12" i="2"/>
  <c r="G12" i="2"/>
  <c r="H12" i="2"/>
  <c r="K12" i="2"/>
  <c r="M12" i="2"/>
  <c r="Q12" i="2"/>
  <c r="B13" i="2"/>
  <c r="C13" i="2"/>
  <c r="D13" i="2"/>
  <c r="E13" i="2"/>
  <c r="G13" i="2"/>
  <c r="H13" i="2"/>
  <c r="K13" i="2"/>
  <c r="M13" i="2"/>
  <c r="Q13" i="2"/>
  <c r="B14" i="2"/>
  <c r="C14" i="2"/>
  <c r="D14" i="2"/>
  <c r="E14" i="2"/>
  <c r="G14" i="2"/>
  <c r="H14" i="2"/>
  <c r="K14" i="2"/>
  <c r="M14" i="2"/>
  <c r="Q14" i="2"/>
  <c r="B15" i="2"/>
  <c r="C15" i="2"/>
  <c r="D15" i="2"/>
  <c r="E15" i="2"/>
  <c r="G15" i="2"/>
  <c r="H15" i="2"/>
  <c r="K15" i="2"/>
  <c r="M15" i="2"/>
  <c r="Q15" i="2"/>
  <c r="B16" i="2"/>
  <c r="C16" i="2"/>
  <c r="D16" i="2"/>
  <c r="E16" i="2"/>
  <c r="G16" i="2"/>
  <c r="H16" i="2"/>
  <c r="K16" i="2"/>
  <c r="M16" i="2"/>
  <c r="Q16" i="2"/>
  <c r="B27" i="2"/>
  <c r="C27" i="2"/>
  <c r="D27" i="2"/>
  <c r="E27" i="2"/>
  <c r="G27" i="2"/>
  <c r="H27" i="2"/>
  <c r="K27" i="2"/>
  <c r="M27" i="2"/>
  <c r="Q27" i="2"/>
  <c r="R27" i="2"/>
  <c r="S27" i="2"/>
  <c r="F29" i="2"/>
  <c r="I29" i="2"/>
  <c r="F30" i="2"/>
  <c r="I30" i="2"/>
  <c r="F31" i="2"/>
  <c r="I31" i="2"/>
  <c r="F32" i="2"/>
  <c r="J32" i="2" s="1"/>
  <c r="I32" i="2"/>
  <c r="F33" i="2"/>
  <c r="I33" i="2"/>
  <c r="F34" i="2"/>
  <c r="I34" i="2"/>
  <c r="F35" i="2"/>
  <c r="I35" i="2"/>
  <c r="B44" i="2"/>
  <c r="C44" i="2"/>
  <c r="D44" i="2"/>
  <c r="E44" i="2"/>
  <c r="G44" i="2"/>
  <c r="H44" i="2"/>
  <c r="I44" i="2"/>
  <c r="M44" i="2"/>
  <c r="Q44" i="2"/>
  <c r="F46" i="2"/>
  <c r="F47" i="2"/>
  <c r="J47" i="2" s="1"/>
  <c r="F48" i="2"/>
  <c r="I48" i="2"/>
  <c r="J49" i="2"/>
  <c r="F50" i="2"/>
  <c r="J50" i="2" s="1"/>
  <c r="F51" i="2"/>
  <c r="J51" i="2" s="1"/>
  <c r="F52" i="2"/>
  <c r="J52" i="2" s="1"/>
  <c r="B61" i="2"/>
  <c r="C61" i="2"/>
  <c r="D61" i="2"/>
  <c r="E61" i="2"/>
  <c r="G61" i="2"/>
  <c r="H61" i="2"/>
  <c r="M61" i="2"/>
  <c r="N61" i="2"/>
  <c r="P61" i="2"/>
  <c r="Q61" i="2"/>
  <c r="R61" i="2"/>
  <c r="S61" i="2"/>
  <c r="F63" i="2"/>
  <c r="I63" i="2"/>
  <c r="F64" i="2"/>
  <c r="I64" i="2"/>
  <c r="F65" i="2"/>
  <c r="I65" i="2"/>
  <c r="F66" i="2"/>
  <c r="J66" i="2" s="1"/>
  <c r="I66" i="2"/>
  <c r="F67" i="2"/>
  <c r="I67" i="2"/>
  <c r="F68" i="2"/>
  <c r="I68" i="2"/>
  <c r="F69" i="2"/>
  <c r="I69" i="2"/>
  <c r="B78" i="2"/>
  <c r="C78" i="2"/>
  <c r="D78" i="2"/>
  <c r="E78" i="2"/>
  <c r="G78" i="2"/>
  <c r="H78" i="2"/>
  <c r="M78" i="2"/>
  <c r="N78" i="2"/>
  <c r="P78" i="2"/>
  <c r="Q78" i="2"/>
  <c r="R78" i="2"/>
  <c r="S78" i="2"/>
  <c r="F80" i="2"/>
  <c r="I80" i="2"/>
  <c r="F81" i="2"/>
  <c r="I81" i="2"/>
  <c r="F82" i="2"/>
  <c r="I82" i="2"/>
  <c r="F83" i="2"/>
  <c r="I83" i="2"/>
  <c r="F84" i="2"/>
  <c r="I84" i="2"/>
  <c r="J84" i="2"/>
  <c r="F85" i="2"/>
  <c r="I85" i="2"/>
  <c r="F86" i="2"/>
  <c r="I86" i="2"/>
  <c r="J86" i="2" s="1"/>
  <c r="R26" i="3"/>
  <c r="S26" i="3"/>
  <c r="B28" i="3"/>
  <c r="B11" i="3" s="1"/>
  <c r="C28" i="3"/>
  <c r="C11" i="3" s="1"/>
  <c r="D28" i="3"/>
  <c r="E28" i="3"/>
  <c r="G28" i="3"/>
  <c r="G11" i="3" s="1"/>
  <c r="H28" i="3"/>
  <c r="K28" i="3"/>
  <c r="K11" i="3" s="1"/>
  <c r="M28" i="3"/>
  <c r="N28" i="3"/>
  <c r="B29" i="3"/>
  <c r="B12" i="3" s="1"/>
  <c r="C29" i="3"/>
  <c r="C12" i="3" s="1"/>
  <c r="D29" i="3"/>
  <c r="D12" i="3" s="1"/>
  <c r="E29" i="3"/>
  <c r="E12" i="3" s="1"/>
  <c r="G29" i="3"/>
  <c r="G12" i="3" s="1"/>
  <c r="H29" i="3"/>
  <c r="H12" i="3" s="1"/>
  <c r="K29" i="3"/>
  <c r="K12" i="3" s="1"/>
  <c r="M29" i="3"/>
  <c r="M12" i="3" s="1"/>
  <c r="I37" i="1" s="1"/>
  <c r="N29" i="3"/>
  <c r="N12" i="3" s="1"/>
  <c r="B30" i="3"/>
  <c r="B13" i="3" s="1"/>
  <c r="C30" i="3"/>
  <c r="C13" i="3" s="1"/>
  <c r="D30" i="3"/>
  <c r="D13" i="3" s="1"/>
  <c r="E30" i="3"/>
  <c r="E13" i="3" s="1"/>
  <c r="G30" i="3"/>
  <c r="G13" i="3" s="1"/>
  <c r="H30" i="3"/>
  <c r="H13" i="3" s="1"/>
  <c r="K30" i="3"/>
  <c r="K13" i="3" s="1"/>
  <c r="M30" i="3"/>
  <c r="M13" i="3" s="1"/>
  <c r="I68" i="1" s="1"/>
  <c r="J68" i="1" s="1"/>
  <c r="N30" i="3"/>
  <c r="N13" i="3" s="1"/>
  <c r="B31" i="3"/>
  <c r="B14" i="3" s="1"/>
  <c r="C31" i="3"/>
  <c r="C14" i="3" s="1"/>
  <c r="D31" i="3"/>
  <c r="D14" i="3" s="1"/>
  <c r="E31" i="3"/>
  <c r="E14" i="3" s="1"/>
  <c r="G31" i="3"/>
  <c r="G14" i="3" s="1"/>
  <c r="H31" i="3"/>
  <c r="H14" i="3" s="1"/>
  <c r="K31" i="3"/>
  <c r="K14" i="3" s="1"/>
  <c r="M31" i="3"/>
  <c r="M14" i="3" s="1"/>
  <c r="I80" i="1" s="1"/>
  <c r="J80" i="1" s="1"/>
  <c r="N31" i="3"/>
  <c r="N14" i="3" s="1"/>
  <c r="B32" i="3"/>
  <c r="B15" i="3" s="1"/>
  <c r="C32" i="3"/>
  <c r="C15" i="3" s="1"/>
  <c r="D32" i="3"/>
  <c r="D15" i="3" s="1"/>
  <c r="E32" i="3"/>
  <c r="E15" i="3" s="1"/>
  <c r="G32" i="3"/>
  <c r="G15" i="3" s="1"/>
  <c r="H32" i="3"/>
  <c r="H15" i="3" s="1"/>
  <c r="K32" i="3"/>
  <c r="K15" i="3" s="1"/>
  <c r="M32" i="3"/>
  <c r="M15" i="3" s="1"/>
  <c r="I92" i="1" s="1"/>
  <c r="J92" i="1" s="1"/>
  <c r="N32" i="3"/>
  <c r="N15" i="3" s="1"/>
  <c r="B33" i="3"/>
  <c r="B16" i="3" s="1"/>
  <c r="C33" i="3"/>
  <c r="C16" i="3" s="1"/>
  <c r="D33" i="3"/>
  <c r="D16" i="3" s="1"/>
  <c r="E33" i="3"/>
  <c r="E16" i="3" s="1"/>
  <c r="G33" i="3"/>
  <c r="G16" i="3" s="1"/>
  <c r="H33" i="3"/>
  <c r="H16" i="3" s="1"/>
  <c r="K33" i="3"/>
  <c r="K16" i="3" s="1"/>
  <c r="M33" i="3"/>
  <c r="M16" i="3" s="1"/>
  <c r="I105" i="1" s="1"/>
  <c r="J105" i="1" s="1"/>
  <c r="N33" i="3"/>
  <c r="N16" i="3" s="1"/>
  <c r="B34" i="3"/>
  <c r="B17" i="3" s="1"/>
  <c r="C34" i="3"/>
  <c r="C17" i="3" s="1"/>
  <c r="D34" i="3"/>
  <c r="D17" i="3" s="1"/>
  <c r="E34" i="3"/>
  <c r="E17" i="3" s="1"/>
  <c r="G34" i="3"/>
  <c r="G17" i="3" s="1"/>
  <c r="H34" i="3"/>
  <c r="H17" i="3" s="1"/>
  <c r="K34" i="3"/>
  <c r="K17" i="3" s="1"/>
  <c r="M34" i="3"/>
  <c r="M17" i="3" s="1"/>
  <c r="I124" i="1" s="1"/>
  <c r="N34" i="3"/>
  <c r="N17" i="3" s="1"/>
  <c r="B45" i="3"/>
  <c r="C45" i="3"/>
  <c r="D45" i="3"/>
  <c r="E45" i="3"/>
  <c r="G45" i="3"/>
  <c r="H45" i="3"/>
  <c r="K45" i="3"/>
  <c r="M45" i="3"/>
  <c r="N45" i="3"/>
  <c r="R45" i="3"/>
  <c r="S45" i="3"/>
  <c r="F47" i="3"/>
  <c r="I47" i="3"/>
  <c r="Q47" i="3"/>
  <c r="F48" i="3"/>
  <c r="I48" i="3"/>
  <c r="Q48" i="3"/>
  <c r="F49" i="3"/>
  <c r="I49" i="3"/>
  <c r="Q49" i="3"/>
  <c r="F50" i="3"/>
  <c r="I50" i="3"/>
  <c r="Q50" i="3"/>
  <c r="F51" i="3"/>
  <c r="I51" i="3"/>
  <c r="Q51" i="3"/>
  <c r="F52" i="3"/>
  <c r="I52" i="3"/>
  <c r="Q52" i="3"/>
  <c r="F53" i="3"/>
  <c r="I53" i="3"/>
  <c r="Q53" i="3"/>
  <c r="B9" i="4"/>
  <c r="C9" i="4"/>
  <c r="D9" i="4"/>
  <c r="E9" i="4"/>
  <c r="G9" i="4"/>
  <c r="I9" i="4" s="1"/>
  <c r="H9" i="4"/>
  <c r="K9" i="4"/>
  <c r="M9" i="4"/>
  <c r="N9" i="4"/>
  <c r="F11" i="4"/>
  <c r="I11" i="4"/>
  <c r="O11" i="4"/>
  <c r="Q11" i="4"/>
  <c r="F12" i="4"/>
  <c r="I12" i="4"/>
  <c r="O12" i="4"/>
  <c r="Q12" i="4"/>
  <c r="F13" i="4"/>
  <c r="I13" i="4"/>
  <c r="O13" i="4"/>
  <c r="Q13" i="4"/>
  <c r="F14" i="4"/>
  <c r="I14" i="4"/>
  <c r="O14" i="4"/>
  <c r="Q14" i="4"/>
  <c r="F15" i="4"/>
  <c r="I15" i="4"/>
  <c r="O15" i="4"/>
  <c r="Q15" i="4"/>
  <c r="F16" i="4"/>
  <c r="I16" i="4"/>
  <c r="O16" i="4"/>
  <c r="Q16" i="4"/>
  <c r="F17" i="4"/>
  <c r="I17" i="4"/>
  <c r="O17" i="4"/>
  <c r="Q17" i="4"/>
  <c r="R26" i="4"/>
  <c r="S26" i="4"/>
  <c r="B28" i="4"/>
  <c r="C28" i="4"/>
  <c r="D28" i="4"/>
  <c r="E28" i="4"/>
  <c r="G28" i="4"/>
  <c r="H28" i="4"/>
  <c r="K28" i="4"/>
  <c r="M28" i="4"/>
  <c r="N28" i="4"/>
  <c r="Q28" i="4" s="1"/>
  <c r="B29" i="4"/>
  <c r="C29" i="4"/>
  <c r="D29" i="4"/>
  <c r="E29" i="4"/>
  <c r="G29" i="4"/>
  <c r="I29" i="4" s="1"/>
  <c r="H29" i="4"/>
  <c r="K29" i="4"/>
  <c r="M29" i="4"/>
  <c r="N29" i="4"/>
  <c r="B30" i="4"/>
  <c r="C30" i="4"/>
  <c r="D30" i="4"/>
  <c r="E30" i="4"/>
  <c r="G30" i="4"/>
  <c r="H30" i="4"/>
  <c r="I30" i="4" s="1"/>
  <c r="K30" i="4"/>
  <c r="M30" i="4"/>
  <c r="N30" i="4"/>
  <c r="B31" i="4"/>
  <c r="C31" i="4"/>
  <c r="D31" i="4"/>
  <c r="E31" i="4"/>
  <c r="G31" i="4"/>
  <c r="H31" i="4"/>
  <c r="K31" i="4"/>
  <c r="M31" i="4"/>
  <c r="N31" i="4"/>
  <c r="B32" i="4"/>
  <c r="C32" i="4"/>
  <c r="D32" i="4"/>
  <c r="E32" i="4"/>
  <c r="G32" i="4"/>
  <c r="H32" i="4"/>
  <c r="K32" i="4"/>
  <c r="M32" i="4"/>
  <c r="N32" i="4"/>
  <c r="B33" i="4"/>
  <c r="C33" i="4"/>
  <c r="D33" i="4"/>
  <c r="E33" i="4"/>
  <c r="G33" i="4"/>
  <c r="H33" i="4"/>
  <c r="K33" i="4"/>
  <c r="M33" i="4"/>
  <c r="N33" i="4"/>
  <c r="B34" i="4"/>
  <c r="C34" i="4"/>
  <c r="D34" i="4"/>
  <c r="E34" i="4"/>
  <c r="G34" i="4"/>
  <c r="H34" i="4"/>
  <c r="K34" i="4"/>
  <c r="M34" i="4"/>
  <c r="N34" i="4"/>
  <c r="B45" i="4"/>
  <c r="C45" i="4"/>
  <c r="D45" i="4"/>
  <c r="E45" i="4"/>
  <c r="G45" i="4"/>
  <c r="H45" i="4"/>
  <c r="K45" i="4"/>
  <c r="M45" i="4"/>
  <c r="N45" i="4"/>
  <c r="R45" i="4"/>
  <c r="S45" i="4"/>
  <c r="F47" i="4"/>
  <c r="I47" i="4"/>
  <c r="Q47" i="4"/>
  <c r="F48" i="4"/>
  <c r="I48" i="4"/>
  <c r="Q48" i="4"/>
  <c r="F49" i="4"/>
  <c r="I49" i="4"/>
  <c r="Q49" i="4"/>
  <c r="F50" i="4"/>
  <c r="I50" i="4"/>
  <c r="Q50" i="4"/>
  <c r="F51" i="4"/>
  <c r="I51" i="4"/>
  <c r="Q51" i="4"/>
  <c r="F52" i="4"/>
  <c r="I52" i="4"/>
  <c r="Q52" i="4"/>
  <c r="F53" i="4"/>
  <c r="I53" i="4"/>
  <c r="Q53" i="4"/>
  <c r="B9" i="5"/>
  <c r="C9" i="5"/>
  <c r="D9" i="5"/>
  <c r="E9" i="5"/>
  <c r="G9" i="5"/>
  <c r="H9" i="5"/>
  <c r="K9" i="5"/>
  <c r="M9" i="5"/>
  <c r="N9" i="5"/>
  <c r="F11" i="5"/>
  <c r="I11" i="5"/>
  <c r="O11" i="5"/>
  <c r="Q11" i="5"/>
  <c r="F12" i="5"/>
  <c r="I12" i="5"/>
  <c r="O12" i="5"/>
  <c r="Q12" i="5"/>
  <c r="F13" i="5"/>
  <c r="I13" i="5"/>
  <c r="O13" i="5"/>
  <c r="Q13" i="5"/>
  <c r="F14" i="5"/>
  <c r="I14" i="5"/>
  <c r="O14" i="5"/>
  <c r="Q14" i="5"/>
  <c r="F15" i="5"/>
  <c r="I15" i="5"/>
  <c r="O15" i="5"/>
  <c r="Q15" i="5"/>
  <c r="F16" i="5"/>
  <c r="I16" i="5"/>
  <c r="O16" i="5"/>
  <c r="Q16" i="5"/>
  <c r="F17" i="5"/>
  <c r="I17" i="5"/>
  <c r="O17" i="5"/>
  <c r="Q17" i="5"/>
  <c r="B11" i="6"/>
  <c r="C9" i="6" s="1"/>
  <c r="D9" i="6" s="1"/>
  <c r="U130" i="1"/>
  <c r="U132" i="1"/>
  <c r="V130" i="1"/>
  <c r="V132" i="1"/>
  <c r="W130" i="1"/>
  <c r="W132" i="1"/>
  <c r="G10" i="1"/>
  <c r="H10" i="1" s="1"/>
  <c r="X130" i="1" s="1"/>
  <c r="I10" i="1"/>
  <c r="J10" i="1" s="1"/>
  <c r="X132" i="1" s="1"/>
  <c r="E12" i="1"/>
  <c r="E13" i="1"/>
  <c r="G13" i="1"/>
  <c r="I13" i="1"/>
  <c r="G14" i="1"/>
  <c r="H14" i="1" s="1"/>
  <c r="AB130" i="1" s="1"/>
  <c r="I14" i="1"/>
  <c r="J14" i="1" s="1"/>
  <c r="AB132" i="1" s="1"/>
  <c r="E15" i="1"/>
  <c r="M17" i="1"/>
  <c r="G17" i="1"/>
  <c r="I17" i="1"/>
  <c r="B23" i="1"/>
  <c r="H23" i="1"/>
  <c r="J23" i="1"/>
  <c r="I25" i="1"/>
  <c r="J25" i="1" s="1"/>
  <c r="B26" i="1"/>
  <c r="H26" i="1"/>
  <c r="J26" i="1"/>
  <c r="B27" i="1"/>
  <c r="C27" i="1" s="1"/>
  <c r="H27" i="1"/>
  <c r="J27" i="1"/>
  <c r="I28" i="1"/>
  <c r="B30" i="1"/>
  <c r="C30" i="1" s="1"/>
  <c r="H30" i="1"/>
  <c r="J30" i="1"/>
  <c r="B36" i="1"/>
  <c r="C36" i="1" s="1"/>
  <c r="H36" i="1"/>
  <c r="J36" i="1"/>
  <c r="H37" i="1"/>
  <c r="B38" i="1"/>
  <c r="C38" i="1" s="1"/>
  <c r="H38" i="1"/>
  <c r="J38" i="1"/>
  <c r="B39" i="1"/>
  <c r="C39" i="1" s="1"/>
  <c r="H39" i="1"/>
  <c r="J39" i="1"/>
  <c r="B40" i="1"/>
  <c r="C40" i="1" s="1"/>
  <c r="H40" i="1"/>
  <c r="J40" i="1"/>
  <c r="I41" i="1"/>
  <c r="B43" i="1"/>
  <c r="C43" i="1" s="1"/>
  <c r="H43" i="1"/>
  <c r="J43" i="1"/>
  <c r="B67" i="1"/>
  <c r="C67" i="1" s="1"/>
  <c r="H67" i="1"/>
  <c r="J67" i="1"/>
  <c r="I69" i="1"/>
  <c r="J69" i="1" s="1"/>
  <c r="B70" i="1"/>
  <c r="C70" i="1" s="1"/>
  <c r="H70" i="1"/>
  <c r="J70" i="1"/>
  <c r="B71" i="1"/>
  <c r="C71" i="1" s="1"/>
  <c r="D71" i="1" s="1"/>
  <c r="H71" i="1"/>
  <c r="J71" i="1"/>
  <c r="I72" i="1"/>
  <c r="J72" i="1" s="1"/>
  <c r="B74" i="1"/>
  <c r="C74" i="1" s="1"/>
  <c r="H74" i="1"/>
  <c r="J74" i="1"/>
  <c r="B79" i="1"/>
  <c r="E79" i="1"/>
  <c r="I81" i="1"/>
  <c r="J81" i="1" s="1"/>
  <c r="B82" i="1"/>
  <c r="C82" i="1" s="1"/>
  <c r="H82" i="1"/>
  <c r="J82" i="1"/>
  <c r="B83" i="1"/>
  <c r="C83" i="1" s="1"/>
  <c r="H83" i="1"/>
  <c r="J83" i="1"/>
  <c r="I84" i="1"/>
  <c r="J84" i="1" s="1"/>
  <c r="B86" i="1"/>
  <c r="C86" i="1" s="1"/>
  <c r="H86" i="1"/>
  <c r="J86" i="1"/>
  <c r="B91" i="1"/>
  <c r="C91" i="1" s="1"/>
  <c r="H91" i="1"/>
  <c r="J91" i="1"/>
  <c r="I93" i="1"/>
  <c r="J93" i="1" s="1"/>
  <c r="B94" i="1"/>
  <c r="C94" i="1" s="1"/>
  <c r="H94" i="1"/>
  <c r="J94" i="1"/>
  <c r="B95" i="1"/>
  <c r="C95" i="1" s="1"/>
  <c r="H95" i="1"/>
  <c r="J95" i="1"/>
  <c r="I96" i="1"/>
  <c r="J96" i="1" s="1"/>
  <c r="B98" i="1"/>
  <c r="C98" i="1" s="1"/>
  <c r="H98" i="1"/>
  <c r="J98" i="1"/>
  <c r="B104" i="1"/>
  <c r="C104" i="1" s="1"/>
  <c r="H104" i="1"/>
  <c r="J104" i="1"/>
  <c r="H105" i="1"/>
  <c r="B106" i="1"/>
  <c r="C106" i="1" s="1"/>
  <c r="H106" i="1"/>
  <c r="J106" i="1"/>
  <c r="B107" i="1"/>
  <c r="C107" i="1" s="1"/>
  <c r="H107" i="1"/>
  <c r="J107" i="1"/>
  <c r="B108" i="1"/>
  <c r="C108" i="1" s="1"/>
  <c r="H108" i="1"/>
  <c r="J108" i="1"/>
  <c r="I109" i="1"/>
  <c r="J109" i="1" s="1"/>
  <c r="B111" i="1"/>
  <c r="C111" i="1" s="1"/>
  <c r="H111" i="1"/>
  <c r="J111" i="1"/>
  <c r="B123" i="1"/>
  <c r="C123" i="1" s="1"/>
  <c r="H123" i="1"/>
  <c r="J123" i="1"/>
  <c r="H124" i="1"/>
  <c r="B125" i="1"/>
  <c r="C125" i="1" s="1"/>
  <c r="H125" i="1"/>
  <c r="J125" i="1"/>
  <c r="B126" i="1"/>
  <c r="C126" i="1" s="1"/>
  <c r="H126" i="1"/>
  <c r="J126" i="1"/>
  <c r="B127" i="1"/>
  <c r="C127" i="1" s="1"/>
  <c r="H127" i="1"/>
  <c r="J127" i="1"/>
  <c r="I128" i="1"/>
  <c r="J128" i="1" s="1"/>
  <c r="B130" i="1"/>
  <c r="C130" i="1" s="1"/>
  <c r="H130" i="1"/>
  <c r="J130" i="1"/>
  <c r="T130" i="1"/>
  <c r="T132" i="1"/>
  <c r="J50" i="4" l="1"/>
  <c r="P50" i="4" s="1"/>
  <c r="J52" i="3"/>
  <c r="P52" i="3" s="1"/>
  <c r="F9" i="4"/>
  <c r="J50" i="3"/>
  <c r="P50" i="3" s="1"/>
  <c r="J17" i="5"/>
  <c r="L17" i="5" s="1"/>
  <c r="J16" i="5"/>
  <c r="L16" i="5" s="1"/>
  <c r="J15" i="5"/>
  <c r="L15" i="5" s="1"/>
  <c r="J14" i="5"/>
  <c r="L14" i="5" s="1"/>
  <c r="J13" i="5"/>
  <c r="L13" i="5" s="1"/>
  <c r="J12" i="5"/>
  <c r="L12" i="5" s="1"/>
  <c r="J80" i="2"/>
  <c r="I32" i="4"/>
  <c r="J32" i="4" s="1"/>
  <c r="P32" i="4" s="1"/>
  <c r="J51" i="4"/>
  <c r="P51" i="4" s="1"/>
  <c r="J48" i="3"/>
  <c r="P48" i="3" s="1"/>
  <c r="D26" i="3"/>
  <c r="J83" i="2"/>
  <c r="J13" i="2" s="1"/>
  <c r="G84" i="1" s="1"/>
  <c r="B84" i="1" s="1"/>
  <c r="C84" i="1" s="1"/>
  <c r="J67" i="2"/>
  <c r="J48" i="2"/>
  <c r="I61" i="2"/>
  <c r="I12" i="2"/>
  <c r="I34" i="4"/>
  <c r="F33" i="4"/>
  <c r="F32" i="4"/>
  <c r="I31" i="4"/>
  <c r="I28" i="4"/>
  <c r="J82" i="2"/>
  <c r="I15" i="2"/>
  <c r="J53" i="4"/>
  <c r="P53" i="4" s="1"/>
  <c r="Q30" i="4"/>
  <c r="Q29" i="4"/>
  <c r="J68" i="2"/>
  <c r="B105" i="1"/>
  <c r="C105" i="1" s="1"/>
  <c r="B16" i="1"/>
  <c r="C16" i="1" s="1"/>
  <c r="I9" i="5"/>
  <c r="Q34" i="4"/>
  <c r="Q33" i="4"/>
  <c r="F31" i="4"/>
  <c r="F30" i="4"/>
  <c r="J30" i="4" s="1"/>
  <c r="P30" i="4" s="1"/>
  <c r="D26" i="4"/>
  <c r="Q9" i="4"/>
  <c r="O9" i="4"/>
  <c r="J49" i="3"/>
  <c r="P49" i="3" s="1"/>
  <c r="F45" i="3"/>
  <c r="I33" i="3"/>
  <c r="I16" i="3" s="1"/>
  <c r="I31" i="3"/>
  <c r="I14" i="3" s="1"/>
  <c r="M26" i="3"/>
  <c r="E26" i="3"/>
  <c r="F61" i="2"/>
  <c r="I16" i="2"/>
  <c r="I14" i="2"/>
  <c r="F13" i="2"/>
  <c r="I11" i="2"/>
  <c r="H8" i="2"/>
  <c r="C8" i="2"/>
  <c r="J16" i="1"/>
  <c r="AD132" i="1" s="1"/>
  <c r="J85" i="2"/>
  <c r="I78" i="2"/>
  <c r="J65" i="2"/>
  <c r="J63" i="2"/>
  <c r="F44" i="2"/>
  <c r="F16" i="2"/>
  <c r="F14" i="2"/>
  <c r="J31" i="2"/>
  <c r="F11" i="2"/>
  <c r="Q8" i="2"/>
  <c r="G8" i="2"/>
  <c r="B8" i="2"/>
  <c r="H16" i="1"/>
  <c r="AD130" i="1" s="1"/>
  <c r="E9" i="6"/>
  <c r="J49" i="4"/>
  <c r="P49" i="4" s="1"/>
  <c r="M26" i="4"/>
  <c r="B26" i="4"/>
  <c r="Q45" i="3"/>
  <c r="Q28" i="3"/>
  <c r="Q11" i="3" s="1"/>
  <c r="H26" i="3"/>
  <c r="I10" i="2"/>
  <c r="M8" i="2"/>
  <c r="E8" i="2"/>
  <c r="H26" i="4"/>
  <c r="O9" i="5"/>
  <c r="F34" i="4"/>
  <c r="J34" i="4" s="1"/>
  <c r="P34" i="4" s="1"/>
  <c r="I33" i="4"/>
  <c r="J33" i="4" s="1"/>
  <c r="P33" i="4" s="1"/>
  <c r="G26" i="4"/>
  <c r="J17" i="4"/>
  <c r="P15" i="5"/>
  <c r="J11" i="5"/>
  <c r="P11" i="5" s="1"/>
  <c r="R11" i="5" s="1"/>
  <c r="J52" i="4"/>
  <c r="P52" i="4" s="1"/>
  <c r="Q45" i="4"/>
  <c r="Q32" i="4"/>
  <c r="Q31" i="4"/>
  <c r="F29" i="4"/>
  <c r="F28" i="4"/>
  <c r="J16" i="4"/>
  <c r="P16" i="4" s="1"/>
  <c r="R16" i="4" s="1"/>
  <c r="J15" i="4"/>
  <c r="G93" i="1" s="1"/>
  <c r="J14" i="4"/>
  <c r="L14" i="4" s="1"/>
  <c r="J13" i="4"/>
  <c r="J12" i="4"/>
  <c r="L12" i="4" s="1"/>
  <c r="J11" i="4"/>
  <c r="G25" i="1" s="1"/>
  <c r="H25" i="1" s="1"/>
  <c r="J53" i="3"/>
  <c r="P53" i="3" s="1"/>
  <c r="J51" i="3"/>
  <c r="P51" i="3" s="1"/>
  <c r="Q32" i="3"/>
  <c r="Q15" i="3" s="1"/>
  <c r="I29" i="3"/>
  <c r="I12" i="3" s="1"/>
  <c r="N26" i="3"/>
  <c r="F78" i="2"/>
  <c r="J69" i="2"/>
  <c r="J35" i="2"/>
  <c r="J16" i="2" s="1"/>
  <c r="G128" i="1" s="1"/>
  <c r="F15" i="2"/>
  <c r="I13" i="2"/>
  <c r="F12" i="2"/>
  <c r="F10" i="2"/>
  <c r="K8" i="2"/>
  <c r="D8" i="2"/>
  <c r="C29" i="1"/>
  <c r="H17" i="1"/>
  <c r="AE130" i="1" s="1"/>
  <c r="J17" i="1"/>
  <c r="AE132" i="1" s="1"/>
  <c r="J13" i="1"/>
  <c r="AA132" i="1" s="1"/>
  <c r="H13" i="1"/>
  <c r="AA130" i="1" s="1"/>
  <c r="J28" i="1"/>
  <c r="I15" i="1"/>
  <c r="J15" i="1" s="1"/>
  <c r="AC132" i="1" s="1"/>
  <c r="B37" i="1"/>
  <c r="C37" i="1" s="1"/>
  <c r="J37" i="1"/>
  <c r="P16" i="5"/>
  <c r="R16" i="5" s="1"/>
  <c r="R15" i="5"/>
  <c r="P12" i="5"/>
  <c r="R12" i="5" s="1"/>
  <c r="C26" i="4"/>
  <c r="N26" i="4"/>
  <c r="C26" i="1"/>
  <c r="B13" i="1"/>
  <c r="C13" i="1" s="1"/>
  <c r="B10" i="1"/>
  <c r="C10" i="1" s="1"/>
  <c r="C23" i="1"/>
  <c r="J79" i="1"/>
  <c r="H79" i="1"/>
  <c r="C79" i="1"/>
  <c r="L15" i="4"/>
  <c r="G81" i="1"/>
  <c r="P13" i="4"/>
  <c r="R13" i="4" s="1"/>
  <c r="L13" i="4"/>
  <c r="G69" i="1"/>
  <c r="P12" i="4"/>
  <c r="R12" i="4" s="1"/>
  <c r="K9" i="3"/>
  <c r="P17" i="5"/>
  <c r="R17" i="5" s="1"/>
  <c r="P13" i="5"/>
  <c r="R13" i="5" s="1"/>
  <c r="J48" i="4"/>
  <c r="P48" i="4" s="1"/>
  <c r="F45" i="4"/>
  <c r="J29" i="4"/>
  <c r="P29" i="4" s="1"/>
  <c r="J28" i="4"/>
  <c r="G9" i="3"/>
  <c r="B9" i="3"/>
  <c r="B124" i="1"/>
  <c r="C124" i="1" s="1"/>
  <c r="J124" i="1"/>
  <c r="D41" i="1"/>
  <c r="J41" i="1"/>
  <c r="I45" i="4"/>
  <c r="J47" i="4"/>
  <c r="B14" i="1"/>
  <c r="C14" i="1" s="1"/>
  <c r="F9" i="5"/>
  <c r="K26" i="4"/>
  <c r="E26" i="4"/>
  <c r="C9" i="3"/>
  <c r="B17" i="1"/>
  <c r="I12" i="1"/>
  <c r="J12" i="1" s="1"/>
  <c r="Z132" i="1" s="1"/>
  <c r="C7" i="6"/>
  <c r="J47" i="3"/>
  <c r="F34" i="3"/>
  <c r="F17" i="3" s="1"/>
  <c r="F32" i="3"/>
  <c r="F15" i="3" s="1"/>
  <c r="F30" i="3"/>
  <c r="F13" i="3" s="1"/>
  <c r="F28" i="3"/>
  <c r="B26" i="3"/>
  <c r="M11" i="3"/>
  <c r="H11" i="3"/>
  <c r="H9" i="3" s="1"/>
  <c r="D11" i="3"/>
  <c r="D9" i="3" s="1"/>
  <c r="J81" i="2"/>
  <c r="J64" i="2"/>
  <c r="J33" i="2"/>
  <c r="J14" i="2" s="1"/>
  <c r="G96" i="1" s="1"/>
  <c r="J29" i="2"/>
  <c r="F27" i="2"/>
  <c r="K26" i="3"/>
  <c r="G26" i="3"/>
  <c r="C26" i="3"/>
  <c r="N11" i="3"/>
  <c r="N9" i="3" s="1"/>
  <c r="E11" i="3"/>
  <c r="E9" i="3" s="1"/>
  <c r="I45" i="3"/>
  <c r="Q34" i="3"/>
  <c r="Q17" i="3" s="1"/>
  <c r="Q30" i="3"/>
  <c r="Q13" i="3" s="1"/>
  <c r="Q9" i="5"/>
  <c r="F33" i="3"/>
  <c r="F16" i="3" s="1"/>
  <c r="F31" i="3"/>
  <c r="F14" i="3" s="1"/>
  <c r="F29" i="3"/>
  <c r="F12" i="3" s="1"/>
  <c r="I34" i="3"/>
  <c r="Q33" i="3"/>
  <c r="Q16" i="3" s="1"/>
  <c r="I32" i="3"/>
  <c r="Q31" i="3"/>
  <c r="Q14" i="3" s="1"/>
  <c r="I30" i="3"/>
  <c r="Q29" i="3"/>
  <c r="Q12" i="3" s="1"/>
  <c r="I28" i="3"/>
  <c r="J46" i="2"/>
  <c r="J44" i="2" s="1"/>
  <c r="J34" i="2"/>
  <c r="J15" i="2" s="1"/>
  <c r="G109" i="1" s="1"/>
  <c r="J30" i="2"/>
  <c r="I27" i="2"/>
  <c r="C17" i="1" l="1"/>
  <c r="P15" i="4"/>
  <c r="R15" i="4" s="1"/>
  <c r="Q26" i="4"/>
  <c r="J61" i="2"/>
  <c r="L11" i="4"/>
  <c r="B25" i="1"/>
  <c r="C25" i="1" s="1"/>
  <c r="P14" i="5"/>
  <c r="R14" i="5" s="1"/>
  <c r="I8" i="2"/>
  <c r="J12" i="2"/>
  <c r="G72" i="1" s="1"/>
  <c r="B72" i="1" s="1"/>
  <c r="C72" i="1" s="1"/>
  <c r="J78" i="2"/>
  <c r="F26" i="4"/>
  <c r="J31" i="4"/>
  <c r="P31" i="4" s="1"/>
  <c r="L16" i="4"/>
  <c r="F8" i="2"/>
  <c r="I26" i="4"/>
  <c r="H84" i="1"/>
  <c r="J9" i="4"/>
  <c r="L9" i="4" s="1"/>
  <c r="P11" i="4"/>
  <c r="R11" i="4" s="1"/>
  <c r="P14" i="4"/>
  <c r="R14" i="4" s="1"/>
  <c r="L11" i="5"/>
  <c r="P17" i="4"/>
  <c r="R17" i="4" s="1"/>
  <c r="L17" i="4"/>
  <c r="J11" i="2"/>
  <c r="G41" i="1" s="1"/>
  <c r="B41" i="1" s="1"/>
  <c r="C41" i="1" s="1"/>
  <c r="Q9" i="3"/>
  <c r="J9" i="5"/>
  <c r="L9" i="5" s="1"/>
  <c r="P9" i="5"/>
  <c r="R9" i="5" s="1"/>
  <c r="B81" i="1"/>
  <c r="C81" i="1" s="1"/>
  <c r="H81" i="1"/>
  <c r="B109" i="1"/>
  <c r="C109" i="1" s="1"/>
  <c r="H109" i="1"/>
  <c r="I13" i="3"/>
  <c r="J30" i="3"/>
  <c r="I17" i="3"/>
  <c r="J34" i="3"/>
  <c r="M9" i="3"/>
  <c r="I24" i="1"/>
  <c r="P47" i="4"/>
  <c r="P45" i="4" s="1"/>
  <c r="J45" i="4"/>
  <c r="H93" i="1"/>
  <c r="B93" i="1"/>
  <c r="C93" i="1" s="1"/>
  <c r="H72" i="1"/>
  <c r="J31" i="3"/>
  <c r="Q26" i="3"/>
  <c r="B96" i="1"/>
  <c r="C96" i="1" s="1"/>
  <c r="H96" i="1"/>
  <c r="E7" i="6"/>
  <c r="E13" i="6" s="1"/>
  <c r="D7" i="6"/>
  <c r="D13" i="6" s="1"/>
  <c r="H128" i="1"/>
  <c r="B128" i="1"/>
  <c r="C128" i="1" s="1"/>
  <c r="I26" i="3"/>
  <c r="I11" i="3"/>
  <c r="J28" i="3"/>
  <c r="I15" i="3"/>
  <c r="J32" i="3"/>
  <c r="J10" i="2"/>
  <c r="J27" i="2"/>
  <c r="F11" i="3"/>
  <c r="F9" i="3" s="1"/>
  <c r="F26" i="3"/>
  <c r="J45" i="3"/>
  <c r="P47" i="3"/>
  <c r="P45" i="3" s="1"/>
  <c r="J26" i="4"/>
  <c r="P28" i="4"/>
  <c r="P26" i="4" s="1"/>
  <c r="B69" i="1"/>
  <c r="C69" i="1" s="1"/>
  <c r="H69" i="1"/>
  <c r="J29" i="3"/>
  <c r="J33" i="3"/>
  <c r="G12" i="1"/>
  <c r="H12" i="1" s="1"/>
  <c r="Z130" i="1" s="1"/>
  <c r="H41" i="1" l="1"/>
  <c r="P9" i="4"/>
  <c r="R9" i="4" s="1"/>
  <c r="G28" i="1"/>
  <c r="J8" i="2"/>
  <c r="I9" i="3"/>
  <c r="J11" i="3"/>
  <c r="J26" i="3"/>
  <c r="P28" i="3"/>
  <c r="P31" i="3"/>
  <c r="P14" i="3" s="1"/>
  <c r="J14" i="3"/>
  <c r="G80" i="1" s="1"/>
  <c r="J24" i="1"/>
  <c r="I11" i="1"/>
  <c r="J11" i="1" s="1"/>
  <c r="Y132" i="1" s="1"/>
  <c r="J13" i="3"/>
  <c r="G68" i="1" s="1"/>
  <c r="P30" i="3"/>
  <c r="P13" i="3" s="1"/>
  <c r="B12" i="1"/>
  <c r="C12" i="1" s="1"/>
  <c r="P29" i="3"/>
  <c r="P12" i="3" s="1"/>
  <c r="J12" i="3"/>
  <c r="P33" i="3"/>
  <c r="P16" i="3" s="1"/>
  <c r="J16" i="3"/>
  <c r="J15" i="3"/>
  <c r="G92" i="1" s="1"/>
  <c r="P32" i="3"/>
  <c r="P15" i="3" s="1"/>
  <c r="J17" i="3"/>
  <c r="P34" i="3"/>
  <c r="P17" i="3" s="1"/>
  <c r="G15" i="1" l="1"/>
  <c r="H15" i="1" s="1"/>
  <c r="AC130" i="1" s="1"/>
  <c r="H28" i="1"/>
  <c r="B28" i="1"/>
  <c r="P11" i="3"/>
  <c r="P9" i="3" s="1"/>
  <c r="P26" i="3"/>
  <c r="B92" i="1"/>
  <c r="C92" i="1" s="1"/>
  <c r="H92" i="1"/>
  <c r="H68" i="1"/>
  <c r="B68" i="1"/>
  <c r="C68" i="1" s="1"/>
  <c r="H80" i="1"/>
  <c r="B80" i="1"/>
  <c r="C80" i="1" s="1"/>
  <c r="G24" i="1"/>
  <c r="J9" i="3"/>
  <c r="B15" i="1" l="1"/>
  <c r="C15" i="1" s="1"/>
  <c r="C28" i="1"/>
  <c r="G11" i="1"/>
  <c r="H11" i="1" s="1"/>
  <c r="Y130" i="1" s="1"/>
  <c r="H24" i="1"/>
  <c r="B24" i="1"/>
  <c r="C24" i="1" l="1"/>
  <c r="B11" i="1"/>
  <c r="C11" i="1" s="1"/>
</calcChain>
</file>

<file path=xl/comments1.xml><?xml version="1.0" encoding="utf-8"?>
<comments xmlns="http://schemas.openxmlformats.org/spreadsheetml/2006/main">
  <authors>
    <author>Simon Luke P. Aquino</author>
  </authors>
  <commentList>
    <comment ref="T5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6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</commentList>
</comments>
</file>

<file path=xl/comments2.xml><?xml version="1.0" encoding="utf-8"?>
<comments xmlns="http://schemas.openxmlformats.org/spreadsheetml/2006/main">
  <authors>
    <author>Simon Luke P. Aquino</author>
  </authors>
  <commentList>
    <comment ref="T5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6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T22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23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T41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42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</commentList>
</comments>
</file>

<file path=xl/comments3.xml><?xml version="1.0" encoding="utf-8"?>
<comments xmlns="http://schemas.openxmlformats.org/spreadsheetml/2006/main">
  <authors>
    <author>Simon Luke P. Aquino</author>
  </authors>
  <commentList>
    <comment ref="T5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6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T22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23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T41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42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</commentList>
</comments>
</file>

<file path=xl/comments4.xml><?xml version="1.0" encoding="utf-8"?>
<comments xmlns="http://schemas.openxmlformats.org/spreadsheetml/2006/main">
  <authors>
    <author>Simon Luke P. Aquino</author>
  </authors>
  <commentList>
    <comment ref="T4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T23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24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41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41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T57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58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58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T74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75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75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</commentList>
</comments>
</file>

<file path=xl/sharedStrings.xml><?xml version="1.0" encoding="utf-8"?>
<sst xmlns="http://schemas.openxmlformats.org/spreadsheetml/2006/main" count="487" uniqueCount="81">
  <si>
    <t>Table 17.1</t>
  </si>
  <si>
    <t>NUMBER AND RATE OF CRIME BY TYPE OF CRIME AND PROVINCE</t>
  </si>
  <si>
    <t>(Rate per 100,000 population)</t>
  </si>
  <si>
    <t>Province/</t>
  </si>
  <si>
    <t>Total</t>
  </si>
  <si>
    <t xml:space="preserve">Population </t>
  </si>
  <si>
    <t>Non-Index Crimes</t>
  </si>
  <si>
    <t>Year</t>
  </si>
  <si>
    <t xml:space="preserve">Volume </t>
  </si>
  <si>
    <t>Rate</t>
  </si>
  <si>
    <t>Total Population</t>
  </si>
  <si>
    <t>Reference</t>
  </si>
  <si>
    <t>CAR</t>
  </si>
  <si>
    <t>Abra</t>
  </si>
  <si>
    <t>Baguio City</t>
  </si>
  <si>
    <t>Table 17.1 Continued</t>
  </si>
  <si>
    <t>Benguet</t>
  </si>
  <si>
    <t>Ifugao</t>
  </si>
  <si>
    <t>Mt. Province</t>
  </si>
  <si>
    <t xml:space="preserve"> </t>
  </si>
  <si>
    <t>Index</t>
  </si>
  <si>
    <t>Non-Index</t>
  </si>
  <si>
    <t>STATISTICS ON CRIMINAL CASES REFERRED TO/HANDLED BY PRO-CA</t>
  </si>
  <si>
    <t>Political Subdivision (Province/City)</t>
  </si>
  <si>
    <t>INDEX CRIMES</t>
  </si>
  <si>
    <t>NON-INDEX CRIMES</t>
  </si>
  <si>
    <t>TOTAL CRIME VOLUME</t>
  </si>
  <si>
    <t>TOTAL CRIME SOLVED</t>
  </si>
  <si>
    <t>TOTAL CRIME SOLUTION EFFI-CIENCY</t>
  </si>
  <si>
    <t>AVERAGE MONTHLY CRIME RATE</t>
  </si>
  <si>
    <t>POPU-LATION</t>
  </si>
  <si>
    <t>AGAINST PERSONS</t>
  </si>
  <si>
    <t>AGAINST PROPERTY</t>
  </si>
  <si>
    <t>TOTAL INDEX CRIMES</t>
  </si>
  <si>
    <t>TOTAL INDEX CRIMES SOLVED</t>
  </si>
  <si>
    <t>INDEX CRIME SOLU-TIONS EFFI-CIENCY</t>
  </si>
  <si>
    <t>TOTAL NON-INDEX CRIMES</t>
  </si>
  <si>
    <t>TOTAL NON-INDEX CRIMES SOLVES</t>
  </si>
  <si>
    <t>NON-INDEX CRIME SOLU-TION EFFI-CIENCY</t>
  </si>
  <si>
    <t>MUR-DER</t>
  </si>
  <si>
    <t>HOMI-CIDE</t>
  </si>
  <si>
    <t>PHY-SICAL INJU-RIES</t>
  </si>
  <si>
    <t>RAPE</t>
  </si>
  <si>
    <t>SUB-TOTAL</t>
  </si>
  <si>
    <t>ROB-BERY</t>
  </si>
  <si>
    <t>THEFT</t>
  </si>
  <si>
    <t>ABRA PPO</t>
  </si>
  <si>
    <t>APAYAO PPO</t>
  </si>
  <si>
    <t>BAGUIO CPO</t>
  </si>
  <si>
    <t>BENGUET PPO</t>
  </si>
  <si>
    <t>IFUGAO PPO</t>
  </si>
  <si>
    <t>KALINGA PPO</t>
  </si>
  <si>
    <t>MT. PROVINCE PPO</t>
  </si>
  <si>
    <t>[FIGURES IN BLUE ARE CALLED BY TABLE 17.2.  HENCE, PLEASE ENSURE THEIR ACCURACY.  THANK YOU]</t>
  </si>
  <si>
    <t>JANUARY-JUNE 2004</t>
  </si>
  <si>
    <t>JULY-DECEMBER 2004</t>
  </si>
  <si>
    <t>STATISTICS ON CRIMINAL CASES REFERRED TO/HANDLED BY PRO-CAR</t>
  </si>
  <si>
    <t>TOTAL NON-INDEX CRIMES SOLVED</t>
  </si>
  <si>
    <t>Apayao</t>
  </si>
  <si>
    <t>All Crimes</t>
  </si>
  <si>
    <t>Kalinga</t>
  </si>
  <si>
    <t>[FIGURES IN BLUE ARE CALLED BY TABLE 17.1 and 17.2.  HENCE, PLEASE ENSURE THEIR ACCURACY.  THANK YOU]</t>
  </si>
  <si>
    <t>1st QUARTER 2008</t>
  </si>
  <si>
    <t>2nd QUARTER 2008</t>
  </si>
  <si>
    <t>3rd QUARTER 2008</t>
  </si>
  <si>
    <t>4th QUARTER 2008</t>
  </si>
  <si>
    <t>2007 population as per census</t>
  </si>
  <si>
    <t>Baguio</t>
  </si>
  <si>
    <t>2008-2009 population based on projected population, 2000 census-based</t>
  </si>
  <si>
    <t xml:space="preserve">                  Population Projections.</t>
  </si>
  <si>
    <t xml:space="preserve">    2) Population figures for 2005-2006 were taken from the 2000 Census-Based Population Projections.</t>
  </si>
  <si>
    <t xml:space="preserve">    3) Population figures for 2007 were taken from the 2007 Census of Population.</t>
  </si>
  <si>
    <t xml:space="preserve">        Projections.</t>
  </si>
  <si>
    <t xml:space="preserve">    4) Population figures for 2008 and 2009 were taken from the 2000 Census-Based Population</t>
  </si>
  <si>
    <t xml:space="preserve">    5) Population figures for 2010 were taken from the 2010 Census of Population</t>
  </si>
  <si>
    <t>Index Crimes</t>
  </si>
  <si>
    <t>Notes:   1) Population figures for 2002-2004 were taken from the 1995 Census-Based Ciy/Municipal</t>
  </si>
  <si>
    <t>Sources:1) Police Regional Office-Cordillera Administrative Region</t>
  </si>
  <si>
    <t>2003-2013</t>
  </si>
  <si>
    <t xml:space="preserve">    6) Population figures for 2011-2013 were estimates from PROCOR.</t>
  </si>
  <si>
    <t xml:space="preserve">              2) Philippine Statistics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</si>
</sst>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#,##0\ \ "/>
    <numFmt numFmtId="165" formatCode="_(* #,##0.0_);_(* \(#,##0.0\);_(* &quot;-&quot;?_);_(@_)"/>
    <numFmt numFmtId="166" formatCode="0.0"/>
    <numFmt numFmtId="167" formatCode="#,##0.000"/>
  </numFmts>
  <fonts count="13" x14ac:knownFonts="1">
    <font>
      <sz val="10"/>
      <name val="Helv"/>
    </font>
    <font>
      <sz val="8"/>
      <name val="Helv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xfId="0"/>
    <xf numFmtId="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5" fillId="0" borderId="0" xfId="0" applyFont="1" applyBorder="1"/>
    <xf numFmtId="3" fontId="5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left"/>
    </xf>
    <xf numFmtId="0" fontId="5" fillId="0" borderId="0" xfId="0" applyFont="1"/>
    <xf numFmtId="41" fontId="5" fillId="0" borderId="0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41" fontId="5" fillId="0" borderId="4" xfId="0" applyNumberFormat="1" applyFont="1" applyBorder="1" applyAlignment="1">
      <alignment horizontal="right"/>
    </xf>
    <xf numFmtId="3" fontId="4" fillId="0" borderId="5" xfId="0" applyNumberFormat="1" applyFont="1" applyFill="1" applyBorder="1" applyAlignment="1">
      <alignment horizontal="center"/>
    </xf>
    <xf numFmtId="41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1" fontId="2" fillId="0" borderId="0" xfId="0" applyNumberFormat="1" applyFont="1" applyAlignment="1">
      <alignment horizontal="right"/>
    </xf>
    <xf numFmtId="41" fontId="4" fillId="0" borderId="5" xfId="0" applyNumberFormat="1" applyFont="1" applyFill="1" applyBorder="1" applyAlignment="1">
      <alignment horizontal="centerContinuous"/>
    </xf>
    <xf numFmtId="41" fontId="4" fillId="0" borderId="2" xfId="0" applyNumberFormat="1" applyFont="1" applyFill="1" applyBorder="1" applyAlignment="1">
      <alignment horizontal="center"/>
    </xf>
    <xf numFmtId="41" fontId="5" fillId="0" borderId="4" xfId="0" applyNumberFormat="1" applyFont="1" applyFill="1" applyBorder="1" applyAlignment="1">
      <alignment horizontal="right"/>
    </xf>
    <xf numFmtId="41" fontId="2" fillId="0" borderId="0" xfId="0" applyNumberFormat="1" applyFont="1" applyAlignment="1">
      <alignment horizontal="center"/>
    </xf>
    <xf numFmtId="41" fontId="4" fillId="0" borderId="6" xfId="0" applyNumberFormat="1" applyFont="1" applyFill="1" applyBorder="1" applyAlignment="1">
      <alignment horizontal="centerContinuous"/>
    </xf>
    <xf numFmtId="41" fontId="4" fillId="0" borderId="6" xfId="0" applyNumberFormat="1" applyFont="1" applyFill="1" applyBorder="1" applyAlignment="1">
      <alignment horizontal="center"/>
    </xf>
    <xf numFmtId="41" fontId="5" fillId="2" borderId="0" xfId="0" applyNumberFormat="1" applyFont="1" applyFill="1" applyBorder="1" applyAlignment="1">
      <alignment horizontal="right"/>
    </xf>
    <xf numFmtId="41" fontId="4" fillId="0" borderId="2" xfId="0" applyNumberFormat="1" applyFont="1" applyFill="1" applyBorder="1" applyAlignment="1">
      <alignment horizontal="centerContinuous"/>
    </xf>
    <xf numFmtId="165" fontId="2" fillId="0" borderId="0" xfId="0" applyNumberFormat="1" applyFont="1" applyAlignment="1">
      <alignment horizontal="right"/>
    </xf>
    <xf numFmtId="165" fontId="4" fillId="0" borderId="6" xfId="0" applyNumberFormat="1" applyFont="1" applyFill="1" applyBorder="1" applyAlignment="1">
      <alignment horizontal="centerContinuous"/>
    </xf>
    <xf numFmtId="165" fontId="4" fillId="0" borderId="2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right"/>
    </xf>
    <xf numFmtId="165" fontId="5" fillId="0" borderId="4" xfId="0" applyNumberFormat="1" applyFont="1" applyFill="1" applyBorder="1" applyAlignment="1">
      <alignment horizontal="right"/>
    </xf>
    <xf numFmtId="165" fontId="4" fillId="0" borderId="2" xfId="0" applyNumberFormat="1" applyFont="1" applyFill="1" applyBorder="1" applyAlignment="1">
      <alignment horizontal="centerContinuous"/>
    </xf>
    <xf numFmtId="41" fontId="4" fillId="0" borderId="1" xfId="0" applyNumberFormat="1" applyFont="1" applyFill="1" applyBorder="1" applyAlignment="1">
      <alignment horizontal="center"/>
    </xf>
    <xf numFmtId="41" fontId="4" fillId="0" borderId="3" xfId="0" applyNumberFormat="1" applyFont="1" applyFill="1" applyBorder="1" applyAlignment="1">
      <alignment horizontal="center"/>
    </xf>
    <xf numFmtId="41" fontId="5" fillId="0" borderId="0" xfId="0" applyNumberFormat="1" applyFont="1" applyBorder="1" applyAlignment="1">
      <alignment horizontal="center"/>
    </xf>
    <xf numFmtId="41" fontId="5" fillId="0" borderId="0" xfId="0" applyNumberFormat="1" applyFont="1" applyFill="1" applyBorder="1" applyAlignment="1">
      <alignment horizontal="center"/>
    </xf>
    <xf numFmtId="0" fontId="4" fillId="0" borderId="0" xfId="1" applyFont="1"/>
    <xf numFmtId="0" fontId="5" fillId="0" borderId="0" xfId="1"/>
    <xf numFmtId="0" fontId="4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5" fillId="0" borderId="0" xfId="1" applyBorder="1" applyAlignment="1">
      <alignment horizontal="center" vertical="center" wrapText="1"/>
    </xf>
    <xf numFmtId="0" fontId="4" fillId="0" borderId="0" xfId="1" applyFont="1" applyBorder="1" applyAlignment="1">
      <alignment horizontal="center" wrapText="1"/>
    </xf>
    <xf numFmtId="41" fontId="5" fillId="0" borderId="0" xfId="1" applyNumberFormat="1"/>
    <xf numFmtId="41" fontId="5" fillId="0" borderId="0" xfId="1" applyNumberFormat="1" applyFont="1"/>
    <xf numFmtId="41" fontId="8" fillId="0" borderId="0" xfId="1" applyNumberFormat="1" applyFont="1"/>
    <xf numFmtId="41" fontId="9" fillId="0" borderId="0" xfId="1" applyNumberFormat="1" applyFont="1"/>
    <xf numFmtId="0" fontId="5" fillId="0" borderId="4" xfId="1" applyBorder="1"/>
    <xf numFmtId="41" fontId="5" fillId="0" borderId="4" xfId="1" applyNumberFormat="1" applyBorder="1"/>
    <xf numFmtId="41" fontId="5" fillId="0" borderId="4" xfId="1" applyNumberFormat="1" applyFont="1" applyBorder="1"/>
    <xf numFmtId="41" fontId="8" fillId="0" borderId="4" xfId="1" applyNumberFormat="1" applyFont="1" applyBorder="1"/>
    <xf numFmtId="0" fontId="12" fillId="0" borderId="0" xfId="1" applyFont="1"/>
    <xf numFmtId="0" fontId="5" fillId="0" borderId="0" xfId="1" applyAlignment="1">
      <alignment horizontal="left"/>
    </xf>
    <xf numFmtId="41" fontId="5" fillId="0" borderId="0" xfId="1" applyNumberFormat="1" applyBorder="1"/>
    <xf numFmtId="41" fontId="8" fillId="0" borderId="0" xfId="1" applyNumberFormat="1" applyFont="1" applyBorder="1"/>
    <xf numFmtId="41" fontId="5" fillId="0" borderId="0" xfId="1" applyNumberFormat="1" applyFont="1" applyBorder="1"/>
    <xf numFmtId="41" fontId="5" fillId="0" borderId="4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0" fontId="9" fillId="0" borderId="0" xfId="1" applyFont="1"/>
    <xf numFmtId="0" fontId="9" fillId="0" borderId="4" xfId="1" applyFont="1" applyBorder="1"/>
    <xf numFmtId="41" fontId="9" fillId="0" borderId="4" xfId="1" applyNumberFormat="1" applyFont="1" applyBorder="1"/>
    <xf numFmtId="41" fontId="5" fillId="0" borderId="0" xfId="1" applyNumberFormat="1" applyFont="1" applyFill="1"/>
    <xf numFmtId="41" fontId="5" fillId="0" borderId="0" xfId="1" applyNumberFormat="1" applyFont="1" applyFill="1" applyBorder="1"/>
    <xf numFmtId="41" fontId="5" fillId="0" borderId="4" xfId="1" applyNumberFormat="1" applyFont="1" applyFill="1" applyBorder="1"/>
    <xf numFmtId="41" fontId="4" fillId="3" borderId="0" xfId="1" applyNumberFormat="1" applyFont="1" applyFill="1"/>
    <xf numFmtId="41" fontId="4" fillId="3" borderId="0" xfId="1" applyNumberFormat="1" applyFont="1" applyFill="1" applyBorder="1"/>
    <xf numFmtId="41" fontId="4" fillId="3" borderId="4" xfId="1" applyNumberFormat="1" applyFont="1" applyFill="1" applyBorder="1"/>
    <xf numFmtId="41" fontId="12" fillId="0" borderId="0" xfId="1" applyNumberFormat="1" applyFont="1"/>
    <xf numFmtId="41" fontId="12" fillId="0" borderId="0" xfId="1" applyNumberFormat="1" applyFont="1" applyBorder="1"/>
    <xf numFmtId="41" fontId="12" fillId="0" borderId="4" xfId="1" applyNumberFormat="1" applyFont="1" applyBorder="1"/>
    <xf numFmtId="41" fontId="4" fillId="4" borderId="0" xfId="1" applyNumberFormat="1" applyFont="1" applyFill="1" applyBorder="1"/>
    <xf numFmtId="41" fontId="4" fillId="4" borderId="4" xfId="1" applyNumberFormat="1" applyFont="1" applyFill="1" applyBorder="1"/>
    <xf numFmtId="41" fontId="12" fillId="5" borderId="0" xfId="1" applyNumberFormat="1" applyFont="1" applyFill="1"/>
    <xf numFmtId="41" fontId="12" fillId="5" borderId="0" xfId="1" applyNumberFormat="1" applyFont="1" applyFill="1" applyBorder="1"/>
    <xf numFmtId="41" fontId="12" fillId="5" borderId="4" xfId="1" applyNumberFormat="1" applyFont="1" applyFill="1" applyBorder="1"/>
    <xf numFmtId="165" fontId="5" fillId="0" borderId="0" xfId="1" applyNumberFormat="1" applyBorder="1"/>
    <xf numFmtId="165" fontId="5" fillId="0" borderId="4" xfId="1" applyNumberFormat="1" applyBorder="1"/>
    <xf numFmtId="0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indent="3"/>
    </xf>
    <xf numFmtId="0" fontId="5" fillId="0" borderId="0" xfId="1" applyFont="1"/>
    <xf numFmtId="0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65" fontId="5" fillId="0" borderId="0" xfId="0" applyNumberFormat="1" applyFont="1"/>
    <xf numFmtId="0" fontId="5" fillId="0" borderId="0" xfId="0" applyNumberFormat="1" applyFont="1" applyAlignment="1">
      <alignment horizontal="left"/>
    </xf>
    <xf numFmtId="41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1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166" fontId="5" fillId="0" borderId="0" xfId="0" applyNumberFormat="1" applyFont="1"/>
    <xf numFmtId="165" fontId="5" fillId="0" borderId="0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right"/>
    </xf>
    <xf numFmtId="164" fontId="5" fillId="0" borderId="4" xfId="0" applyNumberFormat="1" applyFont="1" applyFill="1" applyBorder="1" applyAlignment="1">
      <alignment horizontal="right"/>
    </xf>
    <xf numFmtId="43" fontId="5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centerContinuous"/>
    </xf>
    <xf numFmtId="41" fontId="4" fillId="0" borderId="5" xfId="0" applyNumberFormat="1" applyFont="1" applyFill="1" applyBorder="1" applyAlignment="1">
      <alignment horizontal="center"/>
    </xf>
    <xf numFmtId="41" fontId="4" fillId="0" borderId="6" xfId="0" applyNumberFormat="1" applyFont="1" applyFill="1" applyBorder="1" applyAlignment="1">
      <alignment horizontal="center"/>
    </xf>
    <xf numFmtId="41" fontId="4" fillId="0" borderId="5" xfId="0" applyNumberFormat="1" applyFont="1" applyFill="1" applyBorder="1" applyAlignment="1">
      <alignment horizontal="center" vertical="center"/>
    </xf>
    <xf numFmtId="41" fontId="4" fillId="0" borderId="6" xfId="0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5" fillId="0" borderId="6" xfId="1" applyBorder="1" applyAlignment="1">
      <alignment wrapText="1"/>
    </xf>
    <xf numFmtId="0" fontId="7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4" fillId="0" borderId="1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</cellXfs>
  <cellStyles count="2">
    <cellStyle name="Normal" xfId="0" builtinId="0"/>
    <cellStyle name="Normal_17.2_05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Figure 17.1 Crime Rate by Type of Crime, CAR, 2003-2013
(per 100,000 Population)</a:t>
            </a:r>
          </a:p>
        </c:rich>
      </c:tx>
      <c:layout>
        <c:manualLayout>
          <c:xMode val="edge"/>
          <c:yMode val="edge"/>
          <c:x val="0.21972318339100375"/>
          <c:y val="3.1890696062936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4913494809714"/>
          <c:y val="0.14350813228321241"/>
          <c:w val="0.82525951557093424"/>
          <c:h val="0.69931740652295538"/>
        </c:manualLayout>
      </c:layout>
      <c:lineChart>
        <c:grouping val="stacked"/>
        <c:varyColors val="0"/>
        <c:ser>
          <c:idx val="0"/>
          <c:order val="0"/>
          <c:tx>
            <c:strRef>
              <c:f>Table17.1!$L$130</c:f>
              <c:strCache>
                <c:ptCount val="1"/>
                <c:pt idx="0">
                  <c:v>Index</c:v>
                </c:pt>
              </c:strCache>
            </c:strRef>
          </c:tx>
          <c:cat>
            <c:numRef>
              <c:f>Table17.1!$X$129:$AH$129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Table17.1!$X$130:$AH$130</c:f>
              <c:numCache>
                <c:formatCode>_(* #,##0.0_);_(* \(#,##0.0\);_(* "-"?_);_(@_)</c:formatCode>
                <c:ptCount val="11"/>
                <c:pt idx="0">
                  <c:v>71.96742105614527</c:v>
                </c:pt>
                <c:pt idx="1">
                  <c:v>90.164604344770098</c:v>
                </c:pt>
                <c:pt idx="2">
                  <c:v>68.836782813728064</c:v>
                </c:pt>
                <c:pt idx="3">
                  <c:v>58.031420327027895</c:v>
                </c:pt>
                <c:pt idx="4">
                  <c:v>65.231271819104222</c:v>
                </c:pt>
                <c:pt idx="5">
                  <c:v>51.6117125984252</c:v>
                </c:pt>
                <c:pt idx="6">
                  <c:v>501.02421978551632</c:v>
                </c:pt>
                <c:pt idx="7">
                  <c:v>365.02693171423499</c:v>
                </c:pt>
                <c:pt idx="8" formatCode="0.0">
                  <c:v>288.8</c:v>
                </c:pt>
                <c:pt idx="9" formatCode="General">
                  <c:v>397.1</c:v>
                </c:pt>
                <c:pt idx="10" formatCode="General">
                  <c:v>547.70000000000005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Table17.1!$L$132</c:f>
              <c:strCache>
                <c:ptCount val="1"/>
                <c:pt idx="0">
                  <c:v>Non-Index</c:v>
                </c:pt>
              </c:strCache>
            </c:strRef>
          </c:tx>
          <c:cat>
            <c:numRef>
              <c:f>Table17.1!$X$129:$AH$129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Table17.1!$X$132:$AH$132</c:f>
              <c:numCache>
                <c:formatCode>_(* #,##0.0_);_(* \(#,##0.0\);_(* "-"?_);_(@_)</c:formatCode>
                <c:ptCount val="11"/>
                <c:pt idx="0">
                  <c:v>36.985112490820477</c:v>
                </c:pt>
                <c:pt idx="1">
                  <c:v>39.557349984471287</c:v>
                </c:pt>
                <c:pt idx="2">
                  <c:v>29.997380141472362</c:v>
                </c:pt>
                <c:pt idx="3">
                  <c:v>24.559153574863739</c:v>
                </c:pt>
                <c:pt idx="4">
                  <c:v>37.218649041948574</c:v>
                </c:pt>
                <c:pt idx="5">
                  <c:v>18.577755905511811</c:v>
                </c:pt>
                <c:pt idx="6">
                  <c:v>260.99530063863114</c:v>
                </c:pt>
                <c:pt idx="7">
                  <c:v>201.62449972694105</c:v>
                </c:pt>
                <c:pt idx="8" formatCode="0.0">
                  <c:v>161.5</c:v>
                </c:pt>
                <c:pt idx="9" formatCode="General">
                  <c:v>247.8</c:v>
                </c:pt>
                <c:pt idx="10" formatCode="General">
                  <c:v>430.9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824"/>
        <c:axId val="48892928"/>
      </c:lineChart>
      <c:catAx>
        <c:axId val="4807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Year</a:t>
                </a:r>
              </a:p>
            </c:rich>
          </c:tx>
          <c:layout>
            <c:manualLayout>
              <c:xMode val="edge"/>
              <c:yMode val="edge"/>
              <c:x val="0.53806228373702336"/>
              <c:y val="0.911162744655315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9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9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Number per 100,000 Population</a:t>
                </a:r>
              </a:p>
            </c:rich>
          </c:tx>
          <c:layout>
            <c:manualLayout>
              <c:xMode val="edge"/>
              <c:yMode val="edge"/>
              <c:x val="2.4221453287197232E-2"/>
              <c:y val="0.2490513514967804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_);_(* \(#,##0.0\);_(* &quot;-&quot;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7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915801614763553"/>
          <c:y val="0.27334875851224749"/>
          <c:w val="0.1570242214532872"/>
          <c:h val="9.18919759175888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136</xdr:row>
      <xdr:rowOff>104775</xdr:rowOff>
    </xdr:from>
    <xdr:to>
      <xdr:col>9</xdr:col>
      <xdr:colOff>485775</xdr:colOff>
      <xdr:row>164</xdr:row>
      <xdr:rowOff>19050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ORGE\NSCB\RSET\2006%20RSET\Chapter%2017\17.2_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7.2"/>
      <sheetName val="DATA SOURCE_04"/>
      <sheetName val="DATA SOURCE (2)"/>
    </sheetNames>
    <sheetDataSet>
      <sheetData sheetId="0" refreshError="1"/>
      <sheetData sheetId="1" refreshError="1"/>
      <sheetData sheetId="2">
        <row r="10">
          <cell r="B10">
            <v>14</v>
          </cell>
          <cell r="C10">
            <v>1</v>
          </cell>
          <cell r="D10">
            <v>17</v>
          </cell>
          <cell r="E10">
            <v>5</v>
          </cell>
          <cell r="G10">
            <v>2</v>
          </cell>
          <cell r="H10">
            <v>1</v>
          </cell>
          <cell r="K10">
            <v>30</v>
          </cell>
          <cell r="M10">
            <v>22</v>
          </cell>
          <cell r="N10">
            <v>16</v>
          </cell>
        </row>
        <row r="11">
          <cell r="B11">
            <v>9</v>
          </cell>
          <cell r="D11">
            <v>5</v>
          </cell>
          <cell r="E11">
            <v>0</v>
          </cell>
          <cell r="G11">
            <v>6</v>
          </cell>
          <cell r="H11">
            <v>0</v>
          </cell>
          <cell r="K11">
            <v>14</v>
          </cell>
          <cell r="M11">
            <v>5</v>
          </cell>
          <cell r="N11">
            <v>5</v>
          </cell>
        </row>
        <row r="12">
          <cell r="B12">
            <v>1</v>
          </cell>
          <cell r="C12">
            <v>3</v>
          </cell>
          <cell r="D12">
            <v>43</v>
          </cell>
          <cell r="E12">
            <v>3</v>
          </cell>
          <cell r="G12">
            <v>22</v>
          </cell>
          <cell r="H12">
            <v>70</v>
          </cell>
          <cell r="K12">
            <v>113</v>
          </cell>
          <cell r="M12">
            <v>55</v>
          </cell>
          <cell r="N12">
            <v>54</v>
          </cell>
        </row>
        <row r="13">
          <cell r="B13">
            <v>8</v>
          </cell>
          <cell r="C13">
            <v>2</v>
          </cell>
          <cell r="D13">
            <v>16</v>
          </cell>
          <cell r="E13">
            <v>8</v>
          </cell>
          <cell r="G13">
            <v>11</v>
          </cell>
          <cell r="H13">
            <v>26</v>
          </cell>
          <cell r="K13">
            <v>57</v>
          </cell>
          <cell r="M13">
            <v>6</v>
          </cell>
          <cell r="N13">
            <v>6</v>
          </cell>
        </row>
        <row r="14">
          <cell r="B14">
            <v>2</v>
          </cell>
          <cell r="C14">
            <v>0</v>
          </cell>
          <cell r="D14">
            <v>3</v>
          </cell>
          <cell r="E14">
            <v>2</v>
          </cell>
          <cell r="G14">
            <v>2</v>
          </cell>
          <cell r="H14">
            <v>0</v>
          </cell>
          <cell r="K14">
            <v>7</v>
          </cell>
          <cell r="M14">
            <v>11</v>
          </cell>
          <cell r="N14">
            <v>11</v>
          </cell>
        </row>
        <row r="15">
          <cell r="B15">
            <v>4</v>
          </cell>
          <cell r="C15">
            <v>3</v>
          </cell>
          <cell r="D15">
            <v>4</v>
          </cell>
          <cell r="E15">
            <v>1</v>
          </cell>
          <cell r="G15">
            <v>3</v>
          </cell>
          <cell r="H15">
            <v>1</v>
          </cell>
          <cell r="K15">
            <v>12</v>
          </cell>
          <cell r="M15">
            <v>8</v>
          </cell>
          <cell r="N15">
            <v>7</v>
          </cell>
        </row>
        <row r="16">
          <cell r="B16">
            <v>3</v>
          </cell>
          <cell r="C16">
            <v>2</v>
          </cell>
          <cell r="D16">
            <v>3</v>
          </cell>
          <cell r="E16">
            <v>2</v>
          </cell>
          <cell r="G16">
            <v>4</v>
          </cell>
          <cell r="H16">
            <v>0</v>
          </cell>
          <cell r="K16">
            <v>10</v>
          </cell>
          <cell r="M16">
            <v>3</v>
          </cell>
          <cell r="N16">
            <v>2</v>
          </cell>
        </row>
        <row r="29">
          <cell r="B29">
            <v>15</v>
          </cell>
          <cell r="C29">
            <v>6</v>
          </cell>
          <cell r="D29">
            <v>20</v>
          </cell>
          <cell r="E29">
            <v>0</v>
          </cell>
          <cell r="G29">
            <v>1</v>
          </cell>
          <cell r="H29">
            <v>0</v>
          </cell>
          <cell r="K29">
            <v>25</v>
          </cell>
          <cell r="M29">
            <v>29</v>
          </cell>
          <cell r="N29">
            <v>21</v>
          </cell>
        </row>
        <row r="30">
          <cell r="B30">
            <v>7</v>
          </cell>
          <cell r="C30">
            <v>3</v>
          </cell>
          <cell r="D30">
            <v>11</v>
          </cell>
          <cell r="E30">
            <v>2</v>
          </cell>
          <cell r="G30">
            <v>1</v>
          </cell>
          <cell r="H30">
            <v>1</v>
          </cell>
          <cell r="K30">
            <v>18</v>
          </cell>
          <cell r="M30">
            <v>3</v>
          </cell>
          <cell r="N30">
            <v>3</v>
          </cell>
        </row>
        <row r="31">
          <cell r="B31">
            <v>3</v>
          </cell>
          <cell r="C31">
            <v>3</v>
          </cell>
          <cell r="D31">
            <v>55</v>
          </cell>
          <cell r="E31">
            <v>1</v>
          </cell>
          <cell r="G31">
            <v>44</v>
          </cell>
          <cell r="H31">
            <v>107</v>
          </cell>
          <cell r="K31">
            <v>190</v>
          </cell>
          <cell r="M31">
            <v>95</v>
          </cell>
          <cell r="N31">
            <v>94</v>
          </cell>
        </row>
        <row r="32">
          <cell r="B32">
            <v>2</v>
          </cell>
          <cell r="C32">
            <v>4</v>
          </cell>
          <cell r="D32">
            <v>4</v>
          </cell>
          <cell r="E32">
            <v>5</v>
          </cell>
          <cell r="G32">
            <v>6</v>
          </cell>
          <cell r="H32">
            <v>13</v>
          </cell>
          <cell r="K32">
            <v>31</v>
          </cell>
          <cell r="M32">
            <v>6</v>
          </cell>
          <cell r="N32">
            <v>5</v>
          </cell>
        </row>
        <row r="33">
          <cell r="B33">
            <v>1</v>
          </cell>
          <cell r="C33">
            <v>2</v>
          </cell>
          <cell r="D33">
            <v>8</v>
          </cell>
          <cell r="E33">
            <v>0</v>
          </cell>
          <cell r="G33">
            <v>2</v>
          </cell>
          <cell r="H33">
            <v>0</v>
          </cell>
          <cell r="K33">
            <v>9</v>
          </cell>
          <cell r="M33">
            <v>9</v>
          </cell>
          <cell r="N33">
            <v>9</v>
          </cell>
        </row>
        <row r="34">
          <cell r="B34">
            <v>10</v>
          </cell>
          <cell r="C34">
            <v>1</v>
          </cell>
          <cell r="D34">
            <v>11</v>
          </cell>
          <cell r="E34">
            <v>1</v>
          </cell>
          <cell r="G34">
            <v>2</v>
          </cell>
          <cell r="H34">
            <v>3</v>
          </cell>
          <cell r="K34">
            <v>18</v>
          </cell>
          <cell r="M34">
            <v>22</v>
          </cell>
          <cell r="N34">
            <v>21</v>
          </cell>
        </row>
        <row r="35">
          <cell r="B35">
            <v>0</v>
          </cell>
          <cell r="C35">
            <v>0</v>
          </cell>
          <cell r="D35">
            <v>1</v>
          </cell>
          <cell r="E35">
            <v>2</v>
          </cell>
          <cell r="G35">
            <v>2</v>
          </cell>
          <cell r="H35">
            <v>0</v>
          </cell>
          <cell r="K35">
            <v>4</v>
          </cell>
          <cell r="M35">
            <v>3</v>
          </cell>
          <cell r="N3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0"/>
  <sheetViews>
    <sheetView showGridLines="0" tabSelected="1" view="pageBreakPreview" zoomScaleNormal="100" zoomScaleSheetLayoutView="100" workbookViewId="0">
      <pane ySplit="7" topLeftCell="A8" activePane="bottomLeft" state="frozen"/>
      <selection pane="bottomLeft" activeCell="L16" sqref="L16"/>
    </sheetView>
  </sheetViews>
  <sheetFormatPr defaultColWidth="10.28515625" defaultRowHeight="12.6" customHeight="1" x14ac:dyDescent="0.2"/>
  <cols>
    <col min="1" max="1" width="11.5703125" style="14" customWidth="1"/>
    <col min="2" max="2" width="10.28515625" style="96" customWidth="1"/>
    <col min="3" max="3" width="10.28515625" style="97" customWidth="1"/>
    <col min="4" max="4" width="10.7109375" style="93" hidden="1" customWidth="1"/>
    <col min="5" max="5" width="14.5703125" style="98" customWidth="1"/>
    <col min="6" max="6" width="14" style="98" hidden="1" customWidth="1"/>
    <col min="7" max="7" width="11.140625" style="96" customWidth="1"/>
    <col min="8" max="8" width="10.140625" style="97" customWidth="1"/>
    <col min="9" max="9" width="10.85546875" style="96" customWidth="1"/>
    <col min="10" max="11" width="10.7109375" style="97" customWidth="1"/>
    <col min="12" max="12" width="10.28515625" style="14"/>
    <col min="13" max="23" width="0" style="14" hidden="1" customWidth="1"/>
    <col min="24" max="16384" width="10.28515625" style="14"/>
  </cols>
  <sheetData>
    <row r="1" spans="1:14" ht="12.6" customHeight="1" x14ac:dyDescent="0.2">
      <c r="A1" s="1" t="s">
        <v>0</v>
      </c>
      <c r="B1" s="22"/>
      <c r="C1" s="31"/>
      <c r="D1" s="2"/>
      <c r="E1" s="26"/>
      <c r="F1" s="26"/>
      <c r="G1" s="22"/>
    </row>
    <row r="2" spans="1:14" ht="12.6" customHeight="1" x14ac:dyDescent="0.2">
      <c r="A2" s="3" t="s">
        <v>1</v>
      </c>
      <c r="B2" s="22"/>
      <c r="C2" s="31"/>
      <c r="D2" s="2"/>
      <c r="E2" s="26"/>
      <c r="F2" s="26"/>
      <c r="G2" s="22"/>
    </row>
    <row r="3" spans="1:14" ht="12.6" customHeight="1" x14ac:dyDescent="0.2">
      <c r="A3" s="3" t="s">
        <v>78</v>
      </c>
      <c r="B3" s="22"/>
      <c r="C3" s="31"/>
      <c r="D3" s="2"/>
      <c r="E3" s="26"/>
      <c r="F3" s="26"/>
      <c r="G3" s="22"/>
    </row>
    <row r="4" spans="1:14" ht="12.6" customHeight="1" x14ac:dyDescent="0.2">
      <c r="A4" s="3" t="s">
        <v>2</v>
      </c>
      <c r="B4" s="22"/>
      <c r="C4" s="31"/>
      <c r="D4" s="2"/>
      <c r="E4" s="26"/>
      <c r="F4" s="26"/>
      <c r="G4" s="22"/>
    </row>
    <row r="5" spans="1:14" ht="12.6" customHeight="1" x14ac:dyDescent="0.2">
      <c r="G5" s="98"/>
      <c r="H5" s="100"/>
    </row>
    <row r="6" spans="1:14" ht="12.6" customHeight="1" x14ac:dyDescent="0.2">
      <c r="A6" s="4" t="s">
        <v>3</v>
      </c>
      <c r="B6" s="23" t="s">
        <v>59</v>
      </c>
      <c r="C6" s="32"/>
      <c r="D6" s="18"/>
      <c r="E6" s="37" t="s">
        <v>5</v>
      </c>
      <c r="F6" s="37" t="s">
        <v>5</v>
      </c>
      <c r="G6" s="27" t="s">
        <v>75</v>
      </c>
      <c r="H6" s="36"/>
      <c r="I6" s="114" t="s">
        <v>6</v>
      </c>
      <c r="J6" s="115"/>
      <c r="K6" s="111"/>
    </row>
    <row r="7" spans="1:14" ht="12.6" customHeight="1" x14ac:dyDescent="0.2">
      <c r="A7" s="6" t="s">
        <v>7</v>
      </c>
      <c r="B7" s="24" t="s">
        <v>8</v>
      </c>
      <c r="C7" s="33" t="s">
        <v>9</v>
      </c>
      <c r="D7" s="18" t="s">
        <v>10</v>
      </c>
      <c r="E7" s="38" t="s">
        <v>11</v>
      </c>
      <c r="F7" s="38" t="s">
        <v>11</v>
      </c>
      <c r="G7" s="28" t="s">
        <v>8</v>
      </c>
      <c r="H7" s="33" t="s">
        <v>9</v>
      </c>
      <c r="I7" s="24" t="s">
        <v>8</v>
      </c>
      <c r="J7" s="33" t="s">
        <v>9</v>
      </c>
      <c r="K7" s="85"/>
    </row>
    <row r="8" spans="1:14" ht="12.6" customHeight="1" x14ac:dyDescent="0.2">
      <c r="A8" s="7"/>
      <c r="B8" s="15"/>
      <c r="C8" s="16"/>
      <c r="D8" s="8"/>
      <c r="E8" s="39"/>
      <c r="F8" s="39"/>
      <c r="G8" s="15"/>
      <c r="H8" s="16"/>
      <c r="I8" s="15"/>
      <c r="J8" s="16"/>
      <c r="K8" s="16"/>
      <c r="L8" s="95"/>
    </row>
    <row r="9" spans="1:14" ht="12.6" customHeight="1" x14ac:dyDescent="0.2">
      <c r="A9" s="9" t="s">
        <v>12</v>
      </c>
      <c r="B9" s="15"/>
      <c r="C9" s="16"/>
      <c r="D9" s="8"/>
      <c r="E9" s="39"/>
      <c r="F9" s="39"/>
      <c r="G9" s="15"/>
      <c r="H9" s="16"/>
      <c r="I9" s="15"/>
      <c r="J9" s="16"/>
      <c r="K9" s="16"/>
    </row>
    <row r="10" spans="1:14" ht="12.6" customHeight="1" x14ac:dyDescent="0.2">
      <c r="A10" s="12">
        <v>2003</v>
      </c>
      <c r="B10" s="15">
        <f t="shared" ref="B10:B20" si="0">SUM(B23,B36,B67,B104,B79,B91,B123)</f>
        <v>1632</v>
      </c>
      <c r="C10" s="16">
        <f t="shared" ref="C10:C18" si="1">(B10/E10)*100000</f>
        <v>108.95253354696575</v>
      </c>
      <c r="D10" s="15"/>
      <c r="E10" s="19">
        <v>1497900</v>
      </c>
      <c r="F10" s="19"/>
      <c r="G10" s="15">
        <f t="shared" ref="G10:G20" si="2">SUM(G23,G36,G67,G79,G91,G104,G123)</f>
        <v>1078</v>
      </c>
      <c r="H10" s="16">
        <f t="shared" ref="H10:H18" si="3">(G10/E10)*100000</f>
        <v>71.96742105614527</v>
      </c>
      <c r="I10" s="15">
        <f t="shared" ref="I10:I20" si="4">SUM(I23,I67,I104,I36,I79,I91,I123)</f>
        <v>554</v>
      </c>
      <c r="J10" s="16">
        <f t="shared" ref="J10:J18" si="5">(I10/E10)*100000</f>
        <v>36.985112490820477</v>
      </c>
      <c r="K10" s="16"/>
    </row>
    <row r="11" spans="1:14" ht="12.6" customHeight="1" x14ac:dyDescent="0.2">
      <c r="A11" s="12">
        <v>2004</v>
      </c>
      <c r="B11" s="15">
        <f t="shared" si="0"/>
        <v>1984</v>
      </c>
      <c r="C11" s="16">
        <f t="shared" si="1"/>
        <v>129.72195432924138</v>
      </c>
      <c r="D11" s="15"/>
      <c r="E11" s="19">
        <v>1529425</v>
      </c>
      <c r="F11" s="19"/>
      <c r="G11" s="15">
        <f t="shared" si="2"/>
        <v>1379</v>
      </c>
      <c r="H11" s="16">
        <f t="shared" si="3"/>
        <v>90.164604344770098</v>
      </c>
      <c r="I11" s="15">
        <f t="shared" si="4"/>
        <v>605</v>
      </c>
      <c r="J11" s="16">
        <f t="shared" si="5"/>
        <v>39.557349984471287</v>
      </c>
      <c r="K11" s="16"/>
    </row>
    <row r="12" spans="1:14" ht="12.6" customHeight="1" x14ac:dyDescent="0.2">
      <c r="A12" s="12">
        <v>2005</v>
      </c>
      <c r="B12" s="15">
        <f t="shared" si="0"/>
        <v>1509</v>
      </c>
      <c r="C12" s="16">
        <f t="shared" si="1"/>
        <v>98.834162955200426</v>
      </c>
      <c r="D12" s="15"/>
      <c r="E12" s="19">
        <f>E25+E38+E69+E81+E93+E106+E125</f>
        <v>1526800</v>
      </c>
      <c r="F12" s="19"/>
      <c r="G12" s="15">
        <f t="shared" si="2"/>
        <v>1051</v>
      </c>
      <c r="H12" s="16">
        <f t="shared" si="3"/>
        <v>68.836782813728064</v>
      </c>
      <c r="I12" s="15">
        <f t="shared" si="4"/>
        <v>458</v>
      </c>
      <c r="J12" s="16">
        <f t="shared" si="5"/>
        <v>29.997380141472362</v>
      </c>
      <c r="K12" s="16"/>
    </row>
    <row r="13" spans="1:14" ht="12.6" customHeight="1" x14ac:dyDescent="0.2">
      <c r="A13" s="12">
        <v>2006</v>
      </c>
      <c r="B13" s="15">
        <f t="shared" si="0"/>
        <v>1288</v>
      </c>
      <c r="C13" s="16">
        <f t="shared" si="1"/>
        <v>82.590573901891631</v>
      </c>
      <c r="D13" s="15"/>
      <c r="E13" s="19">
        <f>E26+E39+E70+E82+E94+E107+E126</f>
        <v>1559500</v>
      </c>
      <c r="F13" s="19"/>
      <c r="G13" s="15">
        <f t="shared" si="2"/>
        <v>905</v>
      </c>
      <c r="H13" s="16">
        <f t="shared" si="3"/>
        <v>58.031420327027895</v>
      </c>
      <c r="I13" s="15">
        <f t="shared" si="4"/>
        <v>383</v>
      </c>
      <c r="J13" s="16">
        <f t="shared" si="5"/>
        <v>24.559153574863739</v>
      </c>
      <c r="K13" s="16"/>
      <c r="L13" s="94"/>
    </row>
    <row r="14" spans="1:14" ht="12.6" customHeight="1" x14ac:dyDescent="0.2">
      <c r="A14" s="12">
        <v>2007</v>
      </c>
      <c r="B14" s="15">
        <f t="shared" si="0"/>
        <v>1558</v>
      </c>
      <c r="C14" s="16">
        <f t="shared" si="1"/>
        <v>102.44992086105279</v>
      </c>
      <c r="D14" s="15"/>
      <c r="E14" s="19">
        <v>1520743</v>
      </c>
      <c r="F14" s="19"/>
      <c r="G14" s="15">
        <f t="shared" si="2"/>
        <v>992</v>
      </c>
      <c r="H14" s="16">
        <f t="shared" si="3"/>
        <v>65.231271819104222</v>
      </c>
      <c r="I14" s="15">
        <f t="shared" si="4"/>
        <v>566</v>
      </c>
      <c r="J14" s="16">
        <f t="shared" si="5"/>
        <v>37.218649041948574</v>
      </c>
      <c r="K14" s="16"/>
      <c r="L14" s="94"/>
    </row>
    <row r="15" spans="1:14" ht="12.6" customHeight="1" x14ac:dyDescent="0.2">
      <c r="A15" s="12">
        <v>2008</v>
      </c>
      <c r="B15" s="15">
        <f t="shared" si="0"/>
        <v>1141</v>
      </c>
      <c r="C15" s="16">
        <f t="shared" si="1"/>
        <v>70.189468503937007</v>
      </c>
      <c r="D15" s="15"/>
      <c r="E15" s="19">
        <f t="shared" ref="E15:E20" si="6">E28+E41+E72+E84+E96+E109+E128</f>
        <v>1625600</v>
      </c>
      <c r="F15" s="19"/>
      <c r="G15" s="15">
        <f t="shared" si="2"/>
        <v>839</v>
      </c>
      <c r="H15" s="16">
        <f t="shared" si="3"/>
        <v>51.6117125984252</v>
      </c>
      <c r="I15" s="15">
        <f t="shared" si="4"/>
        <v>302</v>
      </c>
      <c r="J15" s="16">
        <f t="shared" si="5"/>
        <v>18.577755905511811</v>
      </c>
      <c r="K15" s="16"/>
      <c r="L15" s="94"/>
    </row>
    <row r="16" spans="1:14" ht="12.6" customHeight="1" x14ac:dyDescent="0.2">
      <c r="A16" s="12">
        <v>2009</v>
      </c>
      <c r="B16" s="15">
        <f t="shared" si="0"/>
        <v>12648</v>
      </c>
      <c r="C16" s="16">
        <f t="shared" si="1"/>
        <v>762.01952042414746</v>
      </c>
      <c r="D16" s="15"/>
      <c r="E16" s="19">
        <f t="shared" si="6"/>
        <v>1659800</v>
      </c>
      <c r="F16" s="19"/>
      <c r="G16" s="15">
        <f t="shared" si="2"/>
        <v>8316</v>
      </c>
      <c r="H16" s="16">
        <f t="shared" si="3"/>
        <v>501.02421978551632</v>
      </c>
      <c r="I16" s="15">
        <f t="shared" si="4"/>
        <v>4332</v>
      </c>
      <c r="J16" s="16">
        <f t="shared" si="5"/>
        <v>260.99530063863114</v>
      </c>
      <c r="K16" s="16"/>
      <c r="L16" s="95"/>
      <c r="M16" s="101"/>
      <c r="N16" s="102"/>
    </row>
    <row r="17" spans="1:14" ht="12.6" customHeight="1" x14ac:dyDescent="0.2">
      <c r="A17" s="12">
        <v>2010</v>
      </c>
      <c r="B17" s="15">
        <f t="shared" si="0"/>
        <v>9162</v>
      </c>
      <c r="C17" s="16">
        <f t="shared" si="1"/>
        <v>566.6514314411761</v>
      </c>
      <c r="D17" s="15"/>
      <c r="E17" s="19">
        <f t="shared" si="6"/>
        <v>1616867</v>
      </c>
      <c r="F17" s="19"/>
      <c r="G17" s="15">
        <f t="shared" si="2"/>
        <v>5902</v>
      </c>
      <c r="H17" s="16">
        <f t="shared" si="3"/>
        <v>365.02693171423499</v>
      </c>
      <c r="I17" s="15">
        <f t="shared" si="4"/>
        <v>3260</v>
      </c>
      <c r="J17" s="16">
        <f t="shared" si="5"/>
        <v>201.62449972694105</v>
      </c>
      <c r="K17" s="16"/>
      <c r="L17" s="108"/>
      <c r="M17" s="109">
        <f>(E18-E17)/E17*100</f>
        <v>4.7952614531683802</v>
      </c>
      <c r="N17" s="102"/>
    </row>
    <row r="18" spans="1:14" ht="12.6" customHeight="1" x14ac:dyDescent="0.2">
      <c r="A18" s="12">
        <v>2011</v>
      </c>
      <c r="B18" s="15">
        <f t="shared" si="0"/>
        <v>7631</v>
      </c>
      <c r="C18" s="16">
        <f t="shared" si="1"/>
        <v>450.36591123701601</v>
      </c>
      <c r="D18" s="15"/>
      <c r="E18" s="19">
        <f t="shared" si="6"/>
        <v>1694400</v>
      </c>
      <c r="F18" s="19"/>
      <c r="G18" s="15">
        <f t="shared" si="2"/>
        <v>4894</v>
      </c>
      <c r="H18" s="16">
        <f t="shared" si="3"/>
        <v>288.83380547686494</v>
      </c>
      <c r="I18" s="15">
        <f t="shared" si="4"/>
        <v>2737</v>
      </c>
      <c r="J18" s="16">
        <f t="shared" si="5"/>
        <v>161.5321057601511</v>
      </c>
      <c r="K18" s="16"/>
      <c r="L18" s="95"/>
      <c r="M18" s="101"/>
      <c r="N18" s="102"/>
    </row>
    <row r="19" spans="1:14" ht="12.6" customHeight="1" x14ac:dyDescent="0.2">
      <c r="A19" s="12">
        <v>2012</v>
      </c>
      <c r="B19" s="15">
        <f t="shared" si="0"/>
        <v>10827</v>
      </c>
      <c r="C19" s="16">
        <f t="shared" ref="C19" si="7">(B19/E19)*100000</f>
        <v>644.88960576380134</v>
      </c>
      <c r="D19" s="15"/>
      <c r="E19" s="19">
        <f t="shared" si="6"/>
        <v>1678892</v>
      </c>
      <c r="F19" s="19"/>
      <c r="G19" s="15">
        <f t="shared" si="2"/>
        <v>6667</v>
      </c>
      <c r="H19" s="16">
        <f t="shared" ref="H19" si="8">(G19/E19)*100000</f>
        <v>397.10713970880801</v>
      </c>
      <c r="I19" s="15">
        <f t="shared" si="4"/>
        <v>4160</v>
      </c>
      <c r="J19" s="16">
        <f t="shared" ref="J19" si="9">(I19/E19)*100000</f>
        <v>247.78246605499342</v>
      </c>
      <c r="K19" s="16"/>
      <c r="L19" s="95"/>
      <c r="M19" s="101"/>
      <c r="N19" s="102"/>
    </row>
    <row r="20" spans="1:14" ht="12.6" customHeight="1" x14ac:dyDescent="0.2">
      <c r="A20" s="12">
        <v>2013</v>
      </c>
      <c r="B20" s="15">
        <f t="shared" si="0"/>
        <v>16742</v>
      </c>
      <c r="C20" s="16">
        <f t="shared" ref="C20" si="10">(B20/E20)*100000</f>
        <v>978.61107603963546</v>
      </c>
      <c r="D20" s="15"/>
      <c r="E20" s="19">
        <f t="shared" si="6"/>
        <v>1710792</v>
      </c>
      <c r="F20" s="19"/>
      <c r="G20" s="15">
        <f t="shared" si="2"/>
        <v>9370</v>
      </c>
      <c r="H20" s="16">
        <f t="shared" ref="H20" si="11">(G20/E20)*100000</f>
        <v>547.6995450060557</v>
      </c>
      <c r="I20" s="15">
        <f t="shared" si="4"/>
        <v>7372</v>
      </c>
      <c r="J20" s="16">
        <f t="shared" ref="J20" si="12">(I20/E20)*100000</f>
        <v>430.91153103357976</v>
      </c>
      <c r="K20" s="16"/>
      <c r="L20" s="95"/>
      <c r="M20" s="101"/>
      <c r="N20" s="102"/>
    </row>
    <row r="21" spans="1:14" ht="12.6" customHeight="1" x14ac:dyDescent="0.2">
      <c r="A21" s="12"/>
      <c r="B21" s="15"/>
      <c r="C21" s="16"/>
      <c r="D21" s="15"/>
      <c r="E21" s="19"/>
      <c r="F21" s="19"/>
      <c r="G21" s="15"/>
      <c r="H21" s="16"/>
      <c r="I21" s="15"/>
      <c r="J21" s="16"/>
      <c r="K21" s="16"/>
      <c r="L21" s="95"/>
      <c r="M21" s="101"/>
      <c r="N21" s="102"/>
    </row>
    <row r="22" spans="1:14" ht="12" customHeight="1" x14ac:dyDescent="0.2">
      <c r="A22" s="13" t="s">
        <v>13</v>
      </c>
      <c r="B22" s="15"/>
      <c r="C22" s="16"/>
      <c r="D22" s="11"/>
      <c r="E22" s="19"/>
      <c r="F22" s="19"/>
      <c r="G22" s="15"/>
      <c r="H22" s="16"/>
      <c r="I22" s="15"/>
      <c r="J22" s="16"/>
      <c r="K22" s="16"/>
    </row>
    <row r="23" spans="1:14" ht="12.6" customHeight="1" x14ac:dyDescent="0.2">
      <c r="A23" s="12">
        <v>2003</v>
      </c>
      <c r="B23" s="15">
        <f t="shared" ref="B23:B33" si="13">SUM(G23,I23)</f>
        <v>321</v>
      </c>
      <c r="C23" s="16">
        <f t="shared" ref="C23:C32" si="14">B23/E23*100000</f>
        <v>147.14308633769568</v>
      </c>
      <c r="D23" s="11"/>
      <c r="E23" s="40">
        <v>218155</v>
      </c>
      <c r="F23" s="40"/>
      <c r="G23" s="15">
        <v>171</v>
      </c>
      <c r="H23" s="16">
        <f t="shared" ref="H23:H28" si="15">G23/E23*100000</f>
        <v>78.384634778024804</v>
      </c>
      <c r="I23" s="15">
        <v>150</v>
      </c>
      <c r="J23" s="16">
        <f t="shared" ref="J23:J28" si="16">I23/E23*100000</f>
        <v>68.758451559670874</v>
      </c>
      <c r="K23" s="16"/>
      <c r="M23" s="103"/>
      <c r="N23" s="102"/>
    </row>
    <row r="24" spans="1:14" ht="12.6" customHeight="1" x14ac:dyDescent="0.2">
      <c r="A24" s="12">
        <v>2004</v>
      </c>
      <c r="B24" s="15">
        <f t="shared" si="13"/>
        <v>267</v>
      </c>
      <c r="C24" s="16">
        <f t="shared" si="14"/>
        <v>120.8839468835032</v>
      </c>
      <c r="D24" s="11"/>
      <c r="E24" s="40">
        <v>220873</v>
      </c>
      <c r="F24" s="40"/>
      <c r="G24" s="15">
        <f>'DATA SOURCE_04'!J11</f>
        <v>178</v>
      </c>
      <c r="H24" s="16">
        <f t="shared" si="15"/>
        <v>80.589297922335462</v>
      </c>
      <c r="I24" s="15">
        <f>'DATA SOURCE_04'!M11</f>
        <v>89</v>
      </c>
      <c r="J24" s="16">
        <f t="shared" si="16"/>
        <v>40.294648961167731</v>
      </c>
      <c r="K24" s="16"/>
      <c r="M24" s="103"/>
      <c r="N24" s="102"/>
    </row>
    <row r="25" spans="1:14" ht="12.6" customHeight="1" x14ac:dyDescent="0.2">
      <c r="A25" s="12">
        <v>2005</v>
      </c>
      <c r="B25" s="15">
        <f t="shared" si="13"/>
        <v>213</v>
      </c>
      <c r="C25" s="16">
        <f t="shared" si="14"/>
        <v>93.791281373844129</v>
      </c>
      <c r="D25" s="11"/>
      <c r="E25" s="40">
        <v>227100</v>
      </c>
      <c r="F25" s="40"/>
      <c r="G25" s="15">
        <f>'DATA SOURCE_05'!J11</f>
        <v>143</v>
      </c>
      <c r="H25" s="16">
        <f t="shared" si="15"/>
        <v>62.967855570233382</v>
      </c>
      <c r="I25" s="15">
        <f>'DATA SOURCE_05'!M11</f>
        <v>70</v>
      </c>
      <c r="J25" s="16">
        <f t="shared" si="16"/>
        <v>30.823425803610746</v>
      </c>
      <c r="K25" s="16"/>
      <c r="M25" s="103"/>
      <c r="N25" s="102"/>
    </row>
    <row r="26" spans="1:14" ht="12.6" customHeight="1" x14ac:dyDescent="0.2">
      <c r="A26" s="12">
        <v>2006</v>
      </c>
      <c r="B26" s="15">
        <f t="shared" si="13"/>
        <v>165</v>
      </c>
      <c r="C26" s="16">
        <f t="shared" si="14"/>
        <v>71.552471812662631</v>
      </c>
      <c r="D26" s="11"/>
      <c r="E26" s="40">
        <v>230600</v>
      </c>
      <c r="F26" s="40"/>
      <c r="G26" s="15">
        <v>121</v>
      </c>
      <c r="H26" s="16">
        <f t="shared" si="15"/>
        <v>52.471812662619257</v>
      </c>
      <c r="I26" s="15">
        <v>44</v>
      </c>
      <c r="J26" s="16">
        <f t="shared" si="16"/>
        <v>19.080659150043367</v>
      </c>
      <c r="K26" s="16"/>
      <c r="M26" s="103"/>
      <c r="N26" s="102"/>
    </row>
    <row r="27" spans="1:14" ht="12.6" customHeight="1" x14ac:dyDescent="0.2">
      <c r="A27" s="12">
        <v>2007</v>
      </c>
      <c r="B27" s="15">
        <f t="shared" si="13"/>
        <v>201</v>
      </c>
      <c r="C27" s="16">
        <f t="shared" si="14"/>
        <v>87.030694556901196</v>
      </c>
      <c r="D27" s="11"/>
      <c r="E27" s="40">
        <v>230953</v>
      </c>
      <c r="F27" s="40"/>
      <c r="G27" s="15">
        <v>133</v>
      </c>
      <c r="H27" s="16">
        <f t="shared" si="15"/>
        <v>57.587474507800287</v>
      </c>
      <c r="I27" s="15">
        <v>68</v>
      </c>
      <c r="J27" s="16">
        <f t="shared" si="16"/>
        <v>29.443220049100901</v>
      </c>
      <c r="K27" s="16"/>
      <c r="M27" s="103"/>
      <c r="N27" s="102"/>
    </row>
    <row r="28" spans="1:14" ht="12.6" customHeight="1" x14ac:dyDescent="0.2">
      <c r="A28" s="12">
        <v>2008</v>
      </c>
      <c r="B28" s="15">
        <f t="shared" si="13"/>
        <v>120</v>
      </c>
      <c r="C28" s="16">
        <f t="shared" si="14"/>
        <v>50.505050505050505</v>
      </c>
      <c r="D28" s="11"/>
      <c r="E28" s="40">
        <v>237600</v>
      </c>
      <c r="F28" s="40"/>
      <c r="G28" s="15">
        <f>'2008 data source'!J10</f>
        <v>98</v>
      </c>
      <c r="H28" s="16">
        <f t="shared" si="15"/>
        <v>41.245791245791246</v>
      </c>
      <c r="I28" s="15">
        <f>'2008 data source'!M10</f>
        <v>22</v>
      </c>
      <c r="J28" s="16">
        <f t="shared" si="16"/>
        <v>9.2592592592592595</v>
      </c>
      <c r="K28" s="16"/>
      <c r="M28" s="103"/>
      <c r="N28" s="102"/>
    </row>
    <row r="29" spans="1:14" ht="12" customHeight="1" x14ac:dyDescent="0.2">
      <c r="A29" s="12">
        <v>2009</v>
      </c>
      <c r="B29" s="15">
        <f t="shared" si="13"/>
        <v>1265</v>
      </c>
      <c r="C29" s="16">
        <f t="shared" si="14"/>
        <v>525.55047777316167</v>
      </c>
      <c r="D29" s="11"/>
      <c r="E29" s="40">
        <v>240700</v>
      </c>
      <c r="F29" s="40"/>
      <c r="G29" s="15">
        <v>670</v>
      </c>
      <c r="H29" s="16">
        <f t="shared" ref="H29" si="17">G29/E29*100000</f>
        <v>278.35479850436224</v>
      </c>
      <c r="I29" s="15">
        <v>595</v>
      </c>
      <c r="J29" s="16">
        <f t="shared" ref="J29" si="18">I29/E29*100000</f>
        <v>247.19567926879932</v>
      </c>
      <c r="K29" s="16"/>
      <c r="M29" s="103"/>
      <c r="N29" s="102"/>
    </row>
    <row r="30" spans="1:14" ht="12" customHeight="1" x14ac:dyDescent="0.2">
      <c r="A30" s="21">
        <v>2010</v>
      </c>
      <c r="B30" s="15">
        <f t="shared" si="13"/>
        <v>948</v>
      </c>
      <c r="C30" s="16">
        <f t="shared" si="14"/>
        <v>403.86311255767191</v>
      </c>
      <c r="D30" s="11"/>
      <c r="E30" s="40">
        <v>234733</v>
      </c>
      <c r="F30" s="40"/>
      <c r="G30" s="15">
        <v>486</v>
      </c>
      <c r="H30" s="16">
        <f t="shared" ref="H30:H32" si="19">G30/E30*100000</f>
        <v>207.04374757703434</v>
      </c>
      <c r="I30" s="15">
        <v>462</v>
      </c>
      <c r="J30" s="16">
        <f t="shared" ref="J30:J32" si="20">I30/E30*100000</f>
        <v>196.81936498063757</v>
      </c>
      <c r="K30" s="16"/>
      <c r="M30" s="103"/>
      <c r="N30" s="102"/>
    </row>
    <row r="31" spans="1:14" ht="12" customHeight="1" x14ac:dyDescent="0.2">
      <c r="A31" s="21">
        <v>2011</v>
      </c>
      <c r="B31" s="15">
        <f t="shared" si="13"/>
        <v>703</v>
      </c>
      <c r="C31" s="16">
        <f t="shared" si="14"/>
        <v>287.87878787878788</v>
      </c>
      <c r="D31" s="11"/>
      <c r="E31" s="40">
        <v>244200</v>
      </c>
      <c r="F31" s="40"/>
      <c r="G31" s="15">
        <v>405</v>
      </c>
      <c r="H31" s="16">
        <f t="shared" si="19"/>
        <v>165.84766584766584</v>
      </c>
      <c r="I31" s="15">
        <v>298</v>
      </c>
      <c r="J31" s="16">
        <f t="shared" si="20"/>
        <v>122.03112203112204</v>
      </c>
      <c r="K31" s="16"/>
      <c r="M31" s="103"/>
      <c r="N31" s="102"/>
    </row>
    <row r="32" spans="1:14" ht="12" customHeight="1" x14ac:dyDescent="0.2">
      <c r="A32" s="12">
        <v>2012</v>
      </c>
      <c r="B32" s="15">
        <f t="shared" si="13"/>
        <v>504</v>
      </c>
      <c r="C32" s="16">
        <f t="shared" si="14"/>
        <v>206.77941067867954</v>
      </c>
      <c r="D32" s="11"/>
      <c r="E32" s="40">
        <v>243738</v>
      </c>
      <c r="F32" s="40"/>
      <c r="G32" s="15">
        <v>296</v>
      </c>
      <c r="H32" s="16">
        <f t="shared" si="19"/>
        <v>121.44187611287531</v>
      </c>
      <c r="I32" s="15">
        <v>208</v>
      </c>
      <c r="J32" s="16">
        <f t="shared" si="20"/>
        <v>85.337534565804262</v>
      </c>
      <c r="K32" s="16"/>
      <c r="M32" s="103"/>
      <c r="N32" s="102"/>
    </row>
    <row r="33" spans="1:14" ht="12" customHeight="1" x14ac:dyDescent="0.2">
      <c r="A33" s="12">
        <v>2013</v>
      </c>
      <c r="B33" s="15">
        <f t="shared" si="13"/>
        <v>688</v>
      </c>
      <c r="C33" s="16">
        <f t="shared" ref="C33" si="21">B33/E33*100000</f>
        <v>277.00719493978715</v>
      </c>
      <c r="D33" s="11"/>
      <c r="E33" s="40">
        <v>248369</v>
      </c>
      <c r="F33" s="40"/>
      <c r="G33" s="15">
        <v>342</v>
      </c>
      <c r="H33" s="16">
        <f t="shared" ref="H33" si="22">G33/E33*100000</f>
        <v>137.69834399623142</v>
      </c>
      <c r="I33" s="15">
        <v>346</v>
      </c>
      <c r="J33" s="16">
        <f t="shared" ref="J33" si="23">I33/E33*100000</f>
        <v>139.30885094355577</v>
      </c>
      <c r="K33" s="16"/>
      <c r="M33" s="103"/>
      <c r="N33" s="102"/>
    </row>
    <row r="34" spans="1:14" ht="12" customHeight="1" x14ac:dyDescent="0.2">
      <c r="A34" s="12"/>
      <c r="B34" s="15"/>
      <c r="C34" s="16"/>
      <c r="D34" s="11"/>
      <c r="E34" s="40"/>
      <c r="F34" s="40"/>
      <c r="G34" s="15"/>
      <c r="H34" s="16"/>
      <c r="I34" s="15"/>
      <c r="J34" s="16"/>
      <c r="K34" s="16"/>
      <c r="M34" s="103"/>
      <c r="N34" s="102"/>
    </row>
    <row r="35" spans="1:14" ht="12" customHeight="1" x14ac:dyDescent="0.2">
      <c r="A35" s="7" t="s">
        <v>58</v>
      </c>
      <c r="M35" s="103"/>
      <c r="N35" s="102"/>
    </row>
    <row r="36" spans="1:14" ht="12.6" customHeight="1" x14ac:dyDescent="0.2">
      <c r="A36" s="21">
        <v>2003</v>
      </c>
      <c r="B36" s="15">
        <f t="shared" ref="B36:B45" si="24">SUM(G36,I36)</f>
        <v>100</v>
      </c>
      <c r="C36" s="16">
        <f t="shared" ref="C36:C39" si="25">B36/E36*100000</f>
        <v>101.58059404331397</v>
      </c>
      <c r="D36" s="8"/>
      <c r="E36" s="19">
        <v>98444</v>
      </c>
      <c r="F36" s="39"/>
      <c r="G36" s="29">
        <v>62</v>
      </c>
      <c r="H36" s="16">
        <f t="shared" ref="H36:H39" si="26">G36/E36*100000</f>
        <v>62.979968306854659</v>
      </c>
      <c r="I36" s="15">
        <v>38</v>
      </c>
      <c r="J36" s="16">
        <f t="shared" ref="J36:J39" si="27">I36/E36*100000</f>
        <v>38.600625736459307</v>
      </c>
      <c r="K36" s="16"/>
      <c r="M36" s="103"/>
      <c r="N36" s="102"/>
    </row>
    <row r="37" spans="1:14" ht="12.6" customHeight="1" x14ac:dyDescent="0.2">
      <c r="A37" s="21">
        <v>2004</v>
      </c>
      <c r="B37" s="15">
        <f t="shared" si="24"/>
        <v>100</v>
      </c>
      <c r="C37" s="16">
        <f t="shared" si="25"/>
        <v>99.763560361942197</v>
      </c>
      <c r="D37" s="8"/>
      <c r="E37" s="19">
        <v>100237</v>
      </c>
      <c r="F37" s="39"/>
      <c r="G37" s="29">
        <v>78</v>
      </c>
      <c r="H37" s="16">
        <f t="shared" si="26"/>
        <v>77.815577082314917</v>
      </c>
      <c r="I37" s="15">
        <f>'DATA SOURCE_04'!M12</f>
        <v>22</v>
      </c>
      <c r="J37" s="16">
        <f t="shared" si="27"/>
        <v>21.947983279627284</v>
      </c>
      <c r="K37" s="16"/>
      <c r="M37" s="103"/>
      <c r="N37" s="102"/>
    </row>
    <row r="38" spans="1:14" ht="12.6" customHeight="1" x14ac:dyDescent="0.2">
      <c r="A38" s="21">
        <v>2005</v>
      </c>
      <c r="B38" s="15">
        <f t="shared" si="24"/>
        <v>69</v>
      </c>
      <c r="C38" s="16">
        <f t="shared" si="25"/>
        <v>62.727272727272727</v>
      </c>
      <c r="D38" s="11"/>
      <c r="E38" s="39">
        <v>110000</v>
      </c>
      <c r="F38" s="39"/>
      <c r="G38" s="15">
        <v>55</v>
      </c>
      <c r="H38" s="16">
        <f t="shared" si="26"/>
        <v>50</v>
      </c>
      <c r="I38" s="15">
        <v>14</v>
      </c>
      <c r="J38" s="16">
        <f t="shared" si="27"/>
        <v>12.727272727272728</v>
      </c>
      <c r="K38" s="16"/>
      <c r="M38" s="103"/>
      <c r="N38" s="102"/>
    </row>
    <row r="39" spans="1:14" ht="12.6" customHeight="1" x14ac:dyDescent="0.2">
      <c r="A39" s="21">
        <v>2006</v>
      </c>
      <c r="B39" s="15">
        <f t="shared" si="24"/>
        <v>64</v>
      </c>
      <c r="C39" s="16">
        <f t="shared" si="25"/>
        <v>56.787932564330085</v>
      </c>
      <c r="D39" s="8"/>
      <c r="E39" s="19">
        <v>112700</v>
      </c>
      <c r="F39" s="39"/>
      <c r="G39" s="29">
        <v>47</v>
      </c>
      <c r="H39" s="16">
        <f t="shared" si="26"/>
        <v>41.703637976929905</v>
      </c>
      <c r="I39" s="15">
        <v>17</v>
      </c>
      <c r="J39" s="16">
        <f t="shared" si="27"/>
        <v>15.084294587400178</v>
      </c>
      <c r="K39" s="16"/>
      <c r="M39" s="103"/>
      <c r="N39" s="102"/>
    </row>
    <row r="40" spans="1:14" ht="12.6" customHeight="1" x14ac:dyDescent="0.2">
      <c r="A40" s="21">
        <v>2007</v>
      </c>
      <c r="B40" s="15">
        <f t="shared" si="24"/>
        <v>50</v>
      </c>
      <c r="C40" s="16">
        <f t="shared" ref="C40:C45" si="28">B40/E40*100000</f>
        <v>48.247179952331791</v>
      </c>
      <c r="D40" s="11"/>
      <c r="E40" s="39">
        <v>103633</v>
      </c>
      <c r="F40" s="39"/>
      <c r="G40" s="15">
        <v>42</v>
      </c>
      <c r="H40" s="16">
        <f t="shared" ref="H40:H45" si="29">G40/E40*100000</f>
        <v>40.527631159958702</v>
      </c>
      <c r="I40" s="15">
        <v>8</v>
      </c>
      <c r="J40" s="16">
        <f t="shared" ref="J40:J45" si="30">I40/E40*100000</f>
        <v>7.7195487923730859</v>
      </c>
      <c r="K40" s="16"/>
      <c r="M40" s="103"/>
      <c r="N40" s="102"/>
    </row>
    <row r="41" spans="1:14" ht="12.6" customHeight="1" x14ac:dyDescent="0.2">
      <c r="A41" s="21">
        <v>2008</v>
      </c>
      <c r="B41" s="15">
        <f t="shared" si="24"/>
        <v>21</v>
      </c>
      <c r="C41" s="16">
        <f t="shared" si="28"/>
        <v>17.857142857142858</v>
      </c>
      <c r="D41" s="15" t="e">
        <f>SUM(I41,#REF!)</f>
        <v>#REF!</v>
      </c>
      <c r="E41" s="39">
        <v>117600</v>
      </c>
      <c r="F41" s="39"/>
      <c r="G41" s="15">
        <f>'2008 data source'!J11</f>
        <v>19</v>
      </c>
      <c r="H41" s="16">
        <f t="shared" si="29"/>
        <v>16.156462585034014</v>
      </c>
      <c r="I41" s="15">
        <f>'2008 data source'!M11</f>
        <v>2</v>
      </c>
      <c r="J41" s="16">
        <f t="shared" si="30"/>
        <v>1.7006802721088434</v>
      </c>
      <c r="K41" s="16"/>
      <c r="M41" s="103"/>
      <c r="N41" s="102"/>
    </row>
    <row r="42" spans="1:14" ht="12.6" customHeight="1" x14ac:dyDescent="0.2">
      <c r="A42" s="21">
        <v>2009</v>
      </c>
      <c r="B42" s="15">
        <f t="shared" si="24"/>
        <v>412</v>
      </c>
      <c r="C42" s="16">
        <f t="shared" si="28"/>
        <v>341.62520729684911</v>
      </c>
      <c r="D42" s="8"/>
      <c r="E42" s="39">
        <v>120600</v>
      </c>
      <c r="F42" s="39"/>
      <c r="G42" s="15">
        <v>273</v>
      </c>
      <c r="H42" s="16">
        <f t="shared" si="29"/>
        <v>226.3681592039801</v>
      </c>
      <c r="I42" s="15">
        <v>139</v>
      </c>
      <c r="J42" s="16">
        <f t="shared" si="30"/>
        <v>115.25704809286898</v>
      </c>
      <c r="K42" s="16"/>
      <c r="M42" s="103"/>
      <c r="N42" s="102"/>
    </row>
    <row r="43" spans="1:14" ht="12.6" customHeight="1" x14ac:dyDescent="0.2">
      <c r="A43" s="12">
        <v>2010</v>
      </c>
      <c r="B43" s="15">
        <f t="shared" si="24"/>
        <v>113</v>
      </c>
      <c r="C43" s="16">
        <f t="shared" si="28"/>
        <v>100.32316488511667</v>
      </c>
      <c r="D43" s="8"/>
      <c r="E43" s="39">
        <v>112636</v>
      </c>
      <c r="F43" s="39"/>
      <c r="G43" s="15">
        <v>79</v>
      </c>
      <c r="H43" s="16">
        <f t="shared" si="29"/>
        <v>70.137433857736426</v>
      </c>
      <c r="I43" s="15">
        <v>34</v>
      </c>
      <c r="J43" s="16">
        <f t="shared" si="30"/>
        <v>30.185731027380236</v>
      </c>
      <c r="K43" s="16"/>
      <c r="M43" s="103"/>
      <c r="N43" s="102"/>
    </row>
    <row r="44" spans="1:14" ht="12.6" customHeight="1" x14ac:dyDescent="0.2">
      <c r="A44" s="21">
        <v>2011</v>
      </c>
      <c r="B44" s="15">
        <f t="shared" si="24"/>
        <v>171</v>
      </c>
      <c r="C44" s="16">
        <f t="shared" si="28"/>
        <v>138.34951456310679</v>
      </c>
      <c r="D44" s="110"/>
      <c r="E44" s="19">
        <v>123600</v>
      </c>
      <c r="F44" s="19"/>
      <c r="G44" s="19">
        <v>121</v>
      </c>
      <c r="H44" s="16">
        <f t="shared" si="29"/>
        <v>97.896440129449843</v>
      </c>
      <c r="I44" s="19">
        <v>50</v>
      </c>
      <c r="J44" s="16">
        <f t="shared" si="30"/>
        <v>40.453074433656958</v>
      </c>
      <c r="K44" s="16"/>
      <c r="M44" s="103"/>
      <c r="N44" s="102"/>
    </row>
    <row r="45" spans="1:14" ht="12.6" customHeight="1" x14ac:dyDescent="0.2">
      <c r="A45" s="12">
        <v>2012</v>
      </c>
      <c r="B45" s="15">
        <f t="shared" si="24"/>
        <v>101</v>
      </c>
      <c r="C45" s="16">
        <f t="shared" si="28"/>
        <v>86.356524192652003</v>
      </c>
      <c r="D45" s="110"/>
      <c r="E45" s="19">
        <v>116957</v>
      </c>
      <c r="F45" s="19"/>
      <c r="G45" s="19">
        <v>74</v>
      </c>
      <c r="H45" s="16">
        <f t="shared" si="29"/>
        <v>63.271116735210377</v>
      </c>
      <c r="I45" s="19">
        <v>27</v>
      </c>
      <c r="J45" s="16">
        <f t="shared" si="30"/>
        <v>23.085407457441622</v>
      </c>
      <c r="K45" s="16"/>
      <c r="M45" s="103"/>
      <c r="N45" s="102"/>
    </row>
    <row r="46" spans="1:14" ht="12.6" customHeight="1" x14ac:dyDescent="0.2">
      <c r="A46" s="92">
        <v>2013</v>
      </c>
      <c r="B46" s="17">
        <f t="shared" ref="B46" si="31">SUM(G46,I46)</f>
        <v>159</v>
      </c>
      <c r="C46" s="106">
        <f t="shared" ref="C46" si="32">B46/E46*100000</f>
        <v>133.41276567180458</v>
      </c>
      <c r="D46" s="107"/>
      <c r="E46" s="25">
        <v>119179</v>
      </c>
      <c r="F46" s="25"/>
      <c r="G46" s="25">
        <v>92</v>
      </c>
      <c r="H46" s="106">
        <f t="shared" ref="H46" si="33">G46/E46*100000</f>
        <v>77.19480781010077</v>
      </c>
      <c r="I46" s="25">
        <v>67</v>
      </c>
      <c r="J46" s="106">
        <f t="shared" ref="J46" si="34">I46/E46*100000</f>
        <v>56.21795786170383</v>
      </c>
      <c r="K46" s="16"/>
      <c r="M46" s="103"/>
      <c r="N46" s="102"/>
    </row>
    <row r="47" spans="1:14" ht="12.6" customHeight="1" x14ac:dyDescent="0.2">
      <c r="A47" s="14" t="s">
        <v>76</v>
      </c>
      <c r="B47" s="15"/>
      <c r="C47" s="16"/>
      <c r="D47" s="11"/>
      <c r="E47" s="39"/>
      <c r="F47" s="39"/>
      <c r="G47" s="15"/>
      <c r="H47" s="16"/>
      <c r="I47" s="15"/>
      <c r="J47" s="16"/>
      <c r="K47" s="16"/>
      <c r="M47" s="103"/>
      <c r="N47" s="102"/>
    </row>
    <row r="48" spans="1:14" ht="12.6" customHeight="1" x14ac:dyDescent="0.2">
      <c r="A48" s="14" t="s">
        <v>69</v>
      </c>
      <c r="B48" s="15"/>
      <c r="C48" s="16"/>
      <c r="D48" s="11"/>
      <c r="E48" s="39"/>
      <c r="F48" s="39"/>
      <c r="G48" s="15"/>
      <c r="H48" s="16"/>
      <c r="I48" s="15"/>
      <c r="J48" s="16"/>
      <c r="K48" s="16"/>
      <c r="M48" s="103"/>
      <c r="N48" s="102"/>
    </row>
    <row r="49" spans="1:14" ht="12.6" customHeight="1" x14ac:dyDescent="0.2">
      <c r="A49" s="86" t="s">
        <v>70</v>
      </c>
      <c r="B49" s="15"/>
      <c r="C49" s="16"/>
      <c r="D49" s="11"/>
      <c r="E49" s="39"/>
      <c r="F49" s="39"/>
      <c r="G49" s="15"/>
      <c r="H49" s="16"/>
      <c r="I49" s="15"/>
      <c r="J49" s="16"/>
      <c r="K49" s="16"/>
      <c r="M49" s="103"/>
      <c r="N49" s="102"/>
    </row>
    <row r="50" spans="1:14" ht="12.6" customHeight="1" x14ac:dyDescent="0.2">
      <c r="A50" s="86" t="s">
        <v>71</v>
      </c>
      <c r="B50" s="15"/>
      <c r="C50" s="16"/>
      <c r="D50" s="11"/>
      <c r="E50" s="39"/>
      <c r="F50" s="39"/>
      <c r="G50" s="15"/>
      <c r="H50" s="16"/>
      <c r="I50" s="15"/>
      <c r="J50" s="16"/>
      <c r="K50" s="16"/>
      <c r="M50" s="103"/>
      <c r="N50" s="102"/>
    </row>
    <row r="51" spans="1:14" ht="12.6" customHeight="1" x14ac:dyDescent="0.2">
      <c r="A51" s="86" t="s">
        <v>73</v>
      </c>
      <c r="B51" s="15"/>
      <c r="C51" s="16"/>
      <c r="D51" s="11"/>
      <c r="E51" s="39"/>
      <c r="F51" s="39"/>
      <c r="G51" s="15"/>
      <c r="H51" s="16"/>
      <c r="I51" s="15"/>
      <c r="J51" s="16"/>
      <c r="K51" s="16"/>
      <c r="M51" s="103"/>
      <c r="N51" s="102"/>
    </row>
    <row r="52" spans="1:14" ht="12.6" customHeight="1" x14ac:dyDescent="0.2">
      <c r="A52" s="86" t="s">
        <v>72</v>
      </c>
      <c r="B52" s="15"/>
      <c r="C52" s="16"/>
      <c r="D52" s="11"/>
      <c r="E52" s="39"/>
      <c r="F52" s="39"/>
      <c r="G52" s="15"/>
      <c r="H52" s="16"/>
      <c r="I52" s="15"/>
      <c r="J52" s="16"/>
      <c r="K52" s="16"/>
      <c r="M52" s="103"/>
      <c r="N52" s="102"/>
    </row>
    <row r="53" spans="1:14" ht="12.6" customHeight="1" x14ac:dyDescent="0.2">
      <c r="A53" s="86" t="s">
        <v>74</v>
      </c>
      <c r="B53" s="15"/>
      <c r="C53" s="16"/>
      <c r="D53" s="11"/>
      <c r="E53" s="39"/>
      <c r="F53" s="39"/>
      <c r="G53" s="15"/>
      <c r="H53" s="16"/>
      <c r="I53" s="15"/>
      <c r="J53" s="16"/>
      <c r="K53" s="16"/>
      <c r="M53" s="103"/>
      <c r="N53" s="102"/>
    </row>
    <row r="54" spans="1:14" ht="12.6" customHeight="1" x14ac:dyDescent="0.2">
      <c r="A54" s="86" t="s">
        <v>79</v>
      </c>
      <c r="B54" s="15"/>
      <c r="C54" s="16"/>
      <c r="D54" s="11"/>
      <c r="E54" s="39"/>
      <c r="F54" s="39"/>
      <c r="G54" s="15"/>
      <c r="H54" s="16"/>
      <c r="I54" s="15"/>
      <c r="J54" s="16"/>
      <c r="K54" s="16"/>
      <c r="M54" s="103"/>
      <c r="N54" s="102"/>
    </row>
    <row r="55" spans="1:14" ht="12.6" customHeight="1" x14ac:dyDescent="0.2">
      <c r="A55" s="14" t="s">
        <v>77</v>
      </c>
      <c r="B55" s="15"/>
      <c r="C55" s="16"/>
      <c r="D55" s="11"/>
      <c r="E55" s="39"/>
      <c r="F55" s="39"/>
      <c r="G55" s="15"/>
      <c r="H55" s="16"/>
      <c r="I55" s="15"/>
      <c r="J55" s="16"/>
      <c r="K55" s="16"/>
      <c r="M55" s="103"/>
      <c r="N55" s="102"/>
    </row>
    <row r="56" spans="1:14" ht="12.6" customHeight="1" x14ac:dyDescent="0.2">
      <c r="A56" s="14" t="s">
        <v>80</v>
      </c>
      <c r="M56" s="103"/>
      <c r="N56" s="102"/>
    </row>
    <row r="57" spans="1:14" ht="12.6" customHeight="1" x14ac:dyDescent="0.2">
      <c r="M57" s="103"/>
      <c r="N57" s="102"/>
    </row>
    <row r="58" spans="1:14" ht="12.6" customHeight="1" x14ac:dyDescent="0.2">
      <c r="A58" s="13" t="s">
        <v>15</v>
      </c>
    </row>
    <row r="59" spans="1:14" ht="12.6" customHeight="1" x14ac:dyDescent="0.2">
      <c r="A59" s="99" t="s">
        <v>1</v>
      </c>
      <c r="M59" s="103"/>
      <c r="N59" s="102"/>
    </row>
    <row r="60" spans="1:14" ht="12.6" customHeight="1" x14ac:dyDescent="0.2">
      <c r="A60" s="99" t="s">
        <v>78</v>
      </c>
      <c r="M60" s="103"/>
      <c r="N60" s="102"/>
    </row>
    <row r="61" spans="1:14" ht="12.6" customHeight="1" x14ac:dyDescent="0.2">
      <c r="A61" s="99" t="s">
        <v>2</v>
      </c>
      <c r="M61" s="103"/>
      <c r="N61" s="102"/>
    </row>
    <row r="62" spans="1:14" ht="12.6" customHeight="1" x14ac:dyDescent="0.2">
      <c r="A62" s="99"/>
      <c r="D62" s="5"/>
      <c r="F62" s="24" t="s">
        <v>5</v>
      </c>
      <c r="M62" s="103"/>
      <c r="N62" s="102"/>
    </row>
    <row r="63" spans="1:14" ht="12.6" customHeight="1" x14ac:dyDescent="0.2">
      <c r="A63" s="4" t="s">
        <v>3</v>
      </c>
      <c r="B63" s="23" t="s">
        <v>4</v>
      </c>
      <c r="C63" s="32"/>
      <c r="D63" s="5" t="s">
        <v>10</v>
      </c>
      <c r="E63" s="24" t="s">
        <v>5</v>
      </c>
      <c r="F63" s="24" t="s">
        <v>11</v>
      </c>
      <c r="G63" s="30" t="s">
        <v>75</v>
      </c>
      <c r="H63" s="36"/>
      <c r="I63" s="112" t="s">
        <v>6</v>
      </c>
      <c r="J63" s="113"/>
      <c r="K63" s="111"/>
      <c r="M63" s="103"/>
      <c r="N63" s="102"/>
    </row>
    <row r="64" spans="1:14" ht="12.6" customHeight="1" x14ac:dyDescent="0.2">
      <c r="A64" s="6" t="s">
        <v>7</v>
      </c>
      <c r="B64" s="24" t="s">
        <v>8</v>
      </c>
      <c r="C64" s="33" t="s">
        <v>9</v>
      </c>
      <c r="D64" s="11"/>
      <c r="E64" s="24" t="s">
        <v>11</v>
      </c>
      <c r="F64" s="39"/>
      <c r="G64" s="24" t="s">
        <v>8</v>
      </c>
      <c r="H64" s="33" t="s">
        <v>9</v>
      </c>
      <c r="I64" s="24" t="s">
        <v>8</v>
      </c>
      <c r="J64" s="33" t="s">
        <v>9</v>
      </c>
      <c r="K64" s="85"/>
      <c r="M64" s="103"/>
      <c r="N64" s="102"/>
    </row>
    <row r="65" spans="1:14" ht="12.6" customHeight="1" x14ac:dyDescent="0.2">
      <c r="A65" s="83"/>
      <c r="B65" s="84"/>
      <c r="C65" s="85"/>
      <c r="D65" s="11"/>
      <c r="E65" s="84"/>
      <c r="F65" s="39"/>
      <c r="G65" s="84"/>
      <c r="H65" s="85"/>
      <c r="I65" s="84"/>
      <c r="J65" s="85"/>
      <c r="K65" s="85"/>
      <c r="M65" s="103"/>
      <c r="N65" s="102"/>
    </row>
    <row r="66" spans="1:14" ht="12" customHeight="1" x14ac:dyDescent="0.2">
      <c r="A66" s="7" t="s">
        <v>14</v>
      </c>
      <c r="B66" s="15"/>
      <c r="C66" s="16"/>
      <c r="D66" s="11"/>
      <c r="E66" s="19"/>
      <c r="F66" s="19"/>
      <c r="G66" s="15"/>
      <c r="H66" s="16"/>
      <c r="I66" s="15"/>
      <c r="J66" s="16"/>
      <c r="K66" s="16"/>
      <c r="M66" s="103"/>
      <c r="N66" s="102"/>
    </row>
    <row r="67" spans="1:14" ht="12.6" customHeight="1" x14ac:dyDescent="0.2">
      <c r="A67" s="21">
        <v>2003</v>
      </c>
      <c r="B67" s="19">
        <f t="shared" ref="B67:B76" si="35">SUM(G67,I67)</f>
        <v>696</v>
      </c>
      <c r="C67" s="34">
        <f t="shared" ref="C67:D72" si="36">(B67/E67)*100000</f>
        <v>222.09599908098207</v>
      </c>
      <c r="E67" s="19">
        <v>313378</v>
      </c>
      <c r="F67" s="19"/>
      <c r="G67" s="19">
        <v>499</v>
      </c>
      <c r="H67" s="34">
        <f t="shared" ref="H67:H72" si="37">G67/E67*100000</f>
        <v>159.23262003076158</v>
      </c>
      <c r="I67" s="19">
        <v>197</v>
      </c>
      <c r="J67" s="34">
        <f t="shared" ref="J67:J72" si="38">I67/E67*100000</f>
        <v>62.863379050220502</v>
      </c>
      <c r="K67" s="34"/>
    </row>
    <row r="68" spans="1:14" ht="12.6" customHeight="1" x14ac:dyDescent="0.2">
      <c r="A68" s="21">
        <v>2004</v>
      </c>
      <c r="B68" s="19">
        <f t="shared" si="35"/>
        <v>1137</v>
      </c>
      <c r="C68" s="34">
        <f t="shared" si="36"/>
        <v>350.1909572502156</v>
      </c>
      <c r="E68" s="19">
        <v>324680</v>
      </c>
      <c r="F68" s="19"/>
      <c r="G68" s="19">
        <f>'DATA SOURCE_04'!J13</f>
        <v>772</v>
      </c>
      <c r="H68" s="34">
        <f t="shared" si="37"/>
        <v>237.77257607490452</v>
      </c>
      <c r="I68" s="19">
        <f>'DATA SOURCE_04'!M13</f>
        <v>365</v>
      </c>
      <c r="J68" s="34">
        <f t="shared" si="38"/>
        <v>112.41838117531108</v>
      </c>
      <c r="K68" s="34"/>
    </row>
    <row r="69" spans="1:14" ht="12.6" customHeight="1" x14ac:dyDescent="0.2">
      <c r="A69" s="21">
        <v>2005</v>
      </c>
      <c r="B69" s="19">
        <f t="shared" si="35"/>
        <v>734</v>
      </c>
      <c r="C69" s="34">
        <f t="shared" si="36"/>
        <v>258.46435551173477</v>
      </c>
      <c r="D69" s="11"/>
      <c r="E69" s="40">
        <v>283985</v>
      </c>
      <c r="F69" s="40"/>
      <c r="G69" s="15">
        <f>'DATA SOURCE_05'!J13</f>
        <v>508</v>
      </c>
      <c r="H69" s="34">
        <f t="shared" si="37"/>
        <v>178.88268746588727</v>
      </c>
      <c r="I69" s="15">
        <f>'DATA SOURCE_05'!M13</f>
        <v>226</v>
      </c>
      <c r="J69" s="34">
        <f t="shared" si="38"/>
        <v>79.581668045847493</v>
      </c>
      <c r="K69" s="34"/>
    </row>
    <row r="70" spans="1:14" ht="12.6" customHeight="1" x14ac:dyDescent="0.2">
      <c r="A70" s="21">
        <v>2006</v>
      </c>
      <c r="B70" s="19">
        <f t="shared" si="35"/>
        <v>642</v>
      </c>
      <c r="C70" s="34">
        <f t="shared" si="36"/>
        <v>221.14215444816077</v>
      </c>
      <c r="D70" s="11"/>
      <c r="E70" s="40">
        <v>290311</v>
      </c>
      <c r="F70" s="40"/>
      <c r="G70" s="15">
        <v>453</v>
      </c>
      <c r="H70" s="34">
        <f t="shared" si="37"/>
        <v>156.03955757790783</v>
      </c>
      <c r="I70" s="15">
        <v>189</v>
      </c>
      <c r="J70" s="34">
        <f t="shared" si="38"/>
        <v>65.102596870252938</v>
      </c>
      <c r="K70" s="34"/>
    </row>
    <row r="71" spans="1:14" ht="12.6" customHeight="1" x14ac:dyDescent="0.2">
      <c r="A71" s="21">
        <v>2007</v>
      </c>
      <c r="B71" s="19">
        <f t="shared" si="35"/>
        <v>716</v>
      </c>
      <c r="C71" s="34">
        <f t="shared" si="36"/>
        <v>237.1442008969085</v>
      </c>
      <c r="D71" s="34" t="e">
        <f t="shared" si="36"/>
        <v>#DIV/0!</v>
      </c>
      <c r="E71" s="40">
        <v>301926</v>
      </c>
      <c r="F71" s="40"/>
      <c r="G71" s="15">
        <v>423</v>
      </c>
      <c r="H71" s="34">
        <f t="shared" si="37"/>
        <v>140.10055444049203</v>
      </c>
      <c r="I71" s="15">
        <v>293</v>
      </c>
      <c r="J71" s="34">
        <f t="shared" si="38"/>
        <v>97.043646456416482</v>
      </c>
      <c r="K71" s="34"/>
    </row>
    <row r="72" spans="1:14" ht="12.6" customHeight="1" x14ac:dyDescent="0.2">
      <c r="A72" s="12">
        <v>2008</v>
      </c>
      <c r="B72" s="19">
        <f t="shared" si="35"/>
        <v>621</v>
      </c>
      <c r="C72" s="34">
        <f t="shared" si="36"/>
        <v>198.23155744246179</v>
      </c>
      <c r="D72" s="8"/>
      <c r="E72" s="40">
        <v>313270</v>
      </c>
      <c r="F72" s="40"/>
      <c r="G72" s="15">
        <f>'2008 data source'!J12</f>
        <v>463</v>
      </c>
      <c r="H72" s="34">
        <f t="shared" si="37"/>
        <v>147.795831072238</v>
      </c>
      <c r="I72" s="15">
        <f>'2008 data source'!M12</f>
        <v>158</v>
      </c>
      <c r="J72" s="34">
        <f t="shared" si="38"/>
        <v>50.435726370223769</v>
      </c>
      <c r="K72" s="34"/>
    </row>
    <row r="73" spans="1:14" ht="12.6" customHeight="1" x14ac:dyDescent="0.2">
      <c r="A73" s="12">
        <v>2009</v>
      </c>
      <c r="B73" s="19">
        <f t="shared" si="35"/>
        <v>6384</v>
      </c>
      <c r="C73" s="34">
        <f>(B73/E73)*100000</f>
        <v>1994.5387629110769</v>
      </c>
      <c r="D73" s="8"/>
      <c r="E73" s="40">
        <v>320074</v>
      </c>
      <c r="F73" s="40"/>
      <c r="G73" s="15">
        <v>4228</v>
      </c>
      <c r="H73" s="34">
        <f t="shared" ref="H73" si="39">G73/E73*100000</f>
        <v>1320.9445315770727</v>
      </c>
      <c r="I73" s="15">
        <v>2156</v>
      </c>
      <c r="J73" s="34">
        <f t="shared" ref="J73" si="40">I73/E73*100000</f>
        <v>673.59423133400401</v>
      </c>
      <c r="K73" s="34"/>
    </row>
    <row r="74" spans="1:14" ht="12.6" customHeight="1" x14ac:dyDescent="0.2">
      <c r="A74" s="12">
        <v>2010</v>
      </c>
      <c r="B74" s="19">
        <f t="shared" si="35"/>
        <v>4864</v>
      </c>
      <c r="C74" s="34">
        <f>(B74/E74)*100000</f>
        <v>1526.3151288455988</v>
      </c>
      <c r="D74" s="8"/>
      <c r="E74" s="40">
        <v>318676</v>
      </c>
      <c r="F74" s="40"/>
      <c r="G74" s="15">
        <v>3152</v>
      </c>
      <c r="H74" s="34">
        <f t="shared" ref="H74:H76" si="41">G74/E74*100000</f>
        <v>989.09236967954905</v>
      </c>
      <c r="I74" s="15">
        <v>1712</v>
      </c>
      <c r="J74" s="34">
        <f t="shared" ref="J74:J76" si="42">I74/E74*100000</f>
        <v>537.22275916604951</v>
      </c>
      <c r="K74" s="34"/>
    </row>
    <row r="75" spans="1:14" ht="12.6" customHeight="1" x14ac:dyDescent="0.2">
      <c r="A75" s="12">
        <v>2011</v>
      </c>
      <c r="B75" s="19">
        <f t="shared" si="35"/>
        <v>4512</v>
      </c>
      <c r="C75" s="34">
        <f>(B75/E75)*100000</f>
        <v>1391.8365332412025</v>
      </c>
      <c r="D75" s="8"/>
      <c r="E75" s="40">
        <v>324176</v>
      </c>
      <c r="F75" s="40"/>
      <c r="G75" s="15">
        <v>2992</v>
      </c>
      <c r="H75" s="34">
        <f t="shared" si="41"/>
        <v>922.95543161739295</v>
      </c>
      <c r="I75" s="15">
        <v>1520</v>
      </c>
      <c r="J75" s="34">
        <f t="shared" si="42"/>
        <v>468.88110162380929</v>
      </c>
      <c r="K75" s="34"/>
    </row>
    <row r="76" spans="1:14" ht="12.6" customHeight="1" x14ac:dyDescent="0.2">
      <c r="A76" s="12">
        <v>2012</v>
      </c>
      <c r="B76" s="19">
        <f t="shared" si="35"/>
        <v>7202</v>
      </c>
      <c r="C76" s="34">
        <f>(B76/E76)*100000</f>
        <v>2176.4817876041475</v>
      </c>
      <c r="D76" s="8"/>
      <c r="E76" s="40">
        <v>330901</v>
      </c>
      <c r="F76" s="40"/>
      <c r="G76" s="15">
        <v>4554</v>
      </c>
      <c r="H76" s="34">
        <f t="shared" si="41"/>
        <v>1376.2424410926531</v>
      </c>
      <c r="I76" s="15">
        <v>2648</v>
      </c>
      <c r="J76" s="34">
        <f t="shared" si="42"/>
        <v>800.23934651149432</v>
      </c>
      <c r="K76" s="34"/>
    </row>
    <row r="77" spans="1:14" ht="12.6" customHeight="1" x14ac:dyDescent="0.2">
      <c r="A77" s="12">
        <v>2013</v>
      </c>
      <c r="B77" s="19">
        <f t="shared" ref="B77" si="43">SUM(G77,I77)</f>
        <v>10429</v>
      </c>
      <c r="C77" s="34">
        <f>(B77/E77)*100000</f>
        <v>3092.9333190979514</v>
      </c>
      <c r="D77" s="8"/>
      <c r="E77" s="40">
        <v>337188</v>
      </c>
      <c r="F77" s="40"/>
      <c r="G77" s="15">
        <v>5634</v>
      </c>
      <c r="H77" s="34">
        <f t="shared" ref="H77" si="44">G77/E77*100000</f>
        <v>1670.8779671874445</v>
      </c>
      <c r="I77" s="15">
        <v>4795</v>
      </c>
      <c r="J77" s="34">
        <f t="shared" ref="J77" si="45">I77/E77*100000</f>
        <v>1422.0553519105069</v>
      </c>
      <c r="K77" s="34"/>
    </row>
    <row r="78" spans="1:14" ht="12" customHeight="1" x14ac:dyDescent="0.2">
      <c r="A78" s="7" t="s">
        <v>16</v>
      </c>
      <c r="B78" s="15"/>
      <c r="C78" s="16"/>
      <c r="D78" s="8"/>
      <c r="E78" s="40"/>
      <c r="F78" s="40"/>
      <c r="G78" s="15"/>
      <c r="H78" s="16"/>
      <c r="I78" s="15"/>
      <c r="J78" s="16"/>
      <c r="K78" s="16"/>
    </row>
    <row r="79" spans="1:14" ht="12.6" customHeight="1" x14ac:dyDescent="0.2">
      <c r="A79" s="21">
        <v>2003</v>
      </c>
      <c r="B79" s="19">
        <f t="shared" ref="B79:B88" si="46">SUM(G79,I79)</f>
        <v>169</v>
      </c>
      <c r="C79" s="34">
        <f t="shared" ref="C79:C84" si="47">(B79/E79)*100000</f>
        <v>46.910304167522526</v>
      </c>
      <c r="E79" s="19">
        <f>673640-E67</f>
        <v>360262</v>
      </c>
      <c r="F79" s="19"/>
      <c r="G79" s="19">
        <v>125</v>
      </c>
      <c r="H79" s="34">
        <f t="shared" ref="H79:H84" si="48">G79/E79*100000</f>
        <v>34.696970538108374</v>
      </c>
      <c r="I79" s="19">
        <v>44</v>
      </c>
      <c r="J79" s="34">
        <f t="shared" ref="J79:J84" si="49">I79/E79*100000</f>
        <v>12.213333629414148</v>
      </c>
      <c r="K79" s="34"/>
    </row>
    <row r="80" spans="1:14" ht="12.6" customHeight="1" x14ac:dyDescent="0.2">
      <c r="A80" s="21">
        <v>2004</v>
      </c>
      <c r="B80" s="19">
        <f t="shared" si="46"/>
        <v>210</v>
      </c>
      <c r="C80" s="34">
        <f t="shared" si="47"/>
        <v>57.810628897055786</v>
      </c>
      <c r="E80" s="19">
        <v>363255</v>
      </c>
      <c r="F80" s="19"/>
      <c r="G80" s="19">
        <f>'DATA SOURCE_04'!J14</f>
        <v>181</v>
      </c>
      <c r="H80" s="34">
        <f t="shared" si="48"/>
        <v>49.827256335081415</v>
      </c>
      <c r="I80" s="19">
        <f>'DATA SOURCE_04'!M14</f>
        <v>29</v>
      </c>
      <c r="J80" s="34">
        <f t="shared" si="49"/>
        <v>7.9833725619743703</v>
      </c>
      <c r="K80" s="34"/>
    </row>
    <row r="81" spans="1:11" ht="12.6" customHeight="1" x14ac:dyDescent="0.2">
      <c r="A81" s="21">
        <v>2005</v>
      </c>
      <c r="B81" s="19">
        <f t="shared" si="46"/>
        <v>180</v>
      </c>
      <c r="C81" s="34">
        <f t="shared" si="47"/>
        <v>48.463309236299018</v>
      </c>
      <c r="D81" s="11"/>
      <c r="E81" s="40">
        <v>371415</v>
      </c>
      <c r="F81" s="40"/>
      <c r="G81" s="15">
        <f>'DATA SOURCE_05'!J14</f>
        <v>141</v>
      </c>
      <c r="H81" s="34">
        <f t="shared" si="48"/>
        <v>37.96292556843423</v>
      </c>
      <c r="I81" s="15">
        <f>'DATA SOURCE_05'!M14</f>
        <v>39</v>
      </c>
      <c r="J81" s="34">
        <f t="shared" si="49"/>
        <v>10.500383667864787</v>
      </c>
      <c r="K81" s="34"/>
    </row>
    <row r="82" spans="1:11" ht="12.6" customHeight="1" x14ac:dyDescent="0.2">
      <c r="A82" s="21">
        <v>2006</v>
      </c>
      <c r="B82" s="19">
        <f t="shared" si="46"/>
        <v>169</v>
      </c>
      <c r="C82" s="34">
        <f t="shared" si="47"/>
        <v>44.510112223424962</v>
      </c>
      <c r="D82" s="11"/>
      <c r="E82" s="40">
        <v>379689</v>
      </c>
      <c r="F82" s="40"/>
      <c r="G82" s="15">
        <v>115</v>
      </c>
      <c r="H82" s="34">
        <f t="shared" si="48"/>
        <v>30.287946187537695</v>
      </c>
      <c r="I82" s="15">
        <v>54</v>
      </c>
      <c r="J82" s="34">
        <f t="shared" si="49"/>
        <v>14.222166035887266</v>
      </c>
      <c r="K82" s="34"/>
    </row>
    <row r="83" spans="1:11" ht="12.6" customHeight="1" x14ac:dyDescent="0.2">
      <c r="A83" s="21">
        <v>2007</v>
      </c>
      <c r="B83" s="19">
        <f t="shared" si="46"/>
        <v>307</v>
      </c>
      <c r="C83" s="34">
        <f t="shared" si="47"/>
        <v>82.40880673658441</v>
      </c>
      <c r="D83" s="11"/>
      <c r="E83" s="40">
        <v>372533</v>
      </c>
      <c r="F83" s="40"/>
      <c r="G83" s="15">
        <v>194</v>
      </c>
      <c r="H83" s="34">
        <f t="shared" si="48"/>
        <v>52.075923475235747</v>
      </c>
      <c r="I83" s="15">
        <v>113</v>
      </c>
      <c r="J83" s="34">
        <f t="shared" si="49"/>
        <v>30.332883261348659</v>
      </c>
      <c r="K83" s="34"/>
    </row>
    <row r="84" spans="1:11" ht="12.6" customHeight="1" x14ac:dyDescent="0.2">
      <c r="A84" s="12">
        <v>2008</v>
      </c>
      <c r="B84" s="19">
        <f t="shared" si="46"/>
        <v>212</v>
      </c>
      <c r="C84" s="34">
        <f t="shared" si="47"/>
        <v>54.846971774506507</v>
      </c>
      <c r="D84" s="11"/>
      <c r="E84" s="40">
        <v>386530</v>
      </c>
      <c r="F84" s="40"/>
      <c r="G84" s="15">
        <f>'2008 data source'!J13</f>
        <v>140</v>
      </c>
      <c r="H84" s="34">
        <f t="shared" si="48"/>
        <v>36.219698341655238</v>
      </c>
      <c r="I84" s="15">
        <f>'2008 data source'!M13</f>
        <v>72</v>
      </c>
      <c r="J84" s="34">
        <f t="shared" si="49"/>
        <v>18.627273432851265</v>
      </c>
      <c r="K84" s="34"/>
    </row>
    <row r="85" spans="1:11" ht="12.6" customHeight="1" x14ac:dyDescent="0.2">
      <c r="A85" s="12">
        <v>2009</v>
      </c>
      <c r="B85" s="19">
        <f t="shared" si="46"/>
        <v>2167</v>
      </c>
      <c r="C85" s="34">
        <f>(B85/E85)*100000</f>
        <v>548.71039131381576</v>
      </c>
      <c r="D85" s="11"/>
      <c r="E85" s="40">
        <v>394926</v>
      </c>
      <c r="F85" s="40"/>
      <c r="G85" s="15">
        <v>1574</v>
      </c>
      <c r="H85" s="34">
        <f t="shared" ref="H85" si="50">G85/E85*100000</f>
        <v>398.55567878539273</v>
      </c>
      <c r="I85" s="15">
        <v>593</v>
      </c>
      <c r="J85" s="34">
        <f t="shared" ref="J85" si="51">I85/E85*100000</f>
        <v>150.15471252842303</v>
      </c>
      <c r="K85" s="34"/>
    </row>
    <row r="86" spans="1:11" ht="12.6" customHeight="1" x14ac:dyDescent="0.2">
      <c r="A86" s="12">
        <v>2010</v>
      </c>
      <c r="B86" s="19">
        <f t="shared" si="46"/>
        <v>1467</v>
      </c>
      <c r="C86" s="34">
        <f>(B86/E86)*100000</f>
        <v>363.16915215970533</v>
      </c>
      <c r="D86" s="11"/>
      <c r="E86" s="40">
        <v>403944</v>
      </c>
      <c r="F86" s="40"/>
      <c r="G86" s="15">
        <v>1039</v>
      </c>
      <c r="H86" s="34">
        <f t="shared" ref="H86:H88" si="52">G86/E86*100000</f>
        <v>257.21387122967542</v>
      </c>
      <c r="I86" s="15">
        <v>428</v>
      </c>
      <c r="J86" s="34">
        <f t="shared" ref="J86:J88" si="53">I86/E86*100000</f>
        <v>105.95528093002991</v>
      </c>
      <c r="K86" s="34"/>
    </row>
    <row r="87" spans="1:11" ht="12.6" customHeight="1" x14ac:dyDescent="0.2">
      <c r="A87" s="12">
        <v>2011</v>
      </c>
      <c r="B87" s="19">
        <f t="shared" si="46"/>
        <v>821</v>
      </c>
      <c r="C87" s="34">
        <f>(B87/E87)*100000</f>
        <v>201.95609607304857</v>
      </c>
      <c r="D87" s="11"/>
      <c r="E87" s="40">
        <v>406524</v>
      </c>
      <c r="F87" s="40"/>
      <c r="G87" s="15">
        <v>505</v>
      </c>
      <c r="H87" s="34">
        <f t="shared" si="52"/>
        <v>124.22390805954875</v>
      </c>
      <c r="I87" s="15">
        <v>316</v>
      </c>
      <c r="J87" s="34">
        <f t="shared" si="53"/>
        <v>77.732188013499822</v>
      </c>
      <c r="K87" s="34"/>
    </row>
    <row r="88" spans="1:11" ht="12.6" customHeight="1" x14ac:dyDescent="0.2">
      <c r="A88" s="12">
        <v>2012</v>
      </c>
      <c r="B88" s="19">
        <f t="shared" si="46"/>
        <v>1312</v>
      </c>
      <c r="C88" s="34">
        <f>(B88/E88)*100000</f>
        <v>312.79876215611807</v>
      </c>
      <c r="D88" s="11"/>
      <c r="E88" s="40">
        <v>419439</v>
      </c>
      <c r="F88" s="40"/>
      <c r="G88" s="15">
        <v>793</v>
      </c>
      <c r="H88" s="34">
        <f t="shared" si="52"/>
        <v>189.06205669954392</v>
      </c>
      <c r="I88" s="15">
        <v>519</v>
      </c>
      <c r="J88" s="34">
        <f t="shared" si="53"/>
        <v>123.73670545657413</v>
      </c>
      <c r="K88" s="34"/>
    </row>
    <row r="89" spans="1:11" ht="12.6" customHeight="1" x14ac:dyDescent="0.2">
      <c r="A89" s="12">
        <v>2013</v>
      </c>
      <c r="B89" s="19">
        <f t="shared" ref="B89" si="54">SUM(G89,I89)</f>
        <v>3342</v>
      </c>
      <c r="C89" s="34">
        <f>(B89/E89)*100000</f>
        <v>781.92082993104964</v>
      </c>
      <c r="D89" s="11"/>
      <c r="E89" s="40">
        <v>427409</v>
      </c>
      <c r="F89" s="40"/>
      <c r="G89" s="15">
        <v>1975</v>
      </c>
      <c r="H89" s="34">
        <f t="shared" ref="H89" si="55">G89/E89*100000</f>
        <v>462.08666640150301</v>
      </c>
      <c r="I89" s="15">
        <v>1367</v>
      </c>
      <c r="J89" s="34">
        <f t="shared" ref="J89" si="56">I89/E89*100000</f>
        <v>319.83416352954663</v>
      </c>
      <c r="K89" s="34"/>
    </row>
    <row r="90" spans="1:11" ht="12" customHeight="1" x14ac:dyDescent="0.2">
      <c r="A90" s="7" t="s">
        <v>17</v>
      </c>
      <c r="B90" s="15"/>
      <c r="C90" s="16"/>
      <c r="D90" s="11"/>
      <c r="E90" s="19"/>
      <c r="F90" s="19"/>
      <c r="G90" s="15"/>
      <c r="H90" s="16"/>
      <c r="I90" s="15"/>
      <c r="J90" s="16"/>
      <c r="K90" s="16"/>
    </row>
    <row r="91" spans="1:11" ht="12.6" customHeight="1" x14ac:dyDescent="0.2">
      <c r="A91" s="21">
        <v>2003</v>
      </c>
      <c r="B91" s="19">
        <f t="shared" ref="B91:B100" si="57">SUM(G91,I91)</f>
        <v>128</v>
      </c>
      <c r="C91" s="34">
        <f t="shared" ref="C91:C96" si="58">B91/E91*100000</f>
        <v>72.115113750323957</v>
      </c>
      <c r="E91" s="19">
        <v>177494</v>
      </c>
      <c r="F91" s="19"/>
      <c r="G91" s="19">
        <v>68</v>
      </c>
      <c r="H91" s="34">
        <f t="shared" ref="H91:H96" si="59">G91/E91*100000</f>
        <v>38.311154179859599</v>
      </c>
      <c r="I91" s="19">
        <v>60</v>
      </c>
      <c r="J91" s="34">
        <f t="shared" ref="J91:J96" si="60">I91/E91*100000</f>
        <v>33.803959570464357</v>
      </c>
      <c r="K91" s="34"/>
    </row>
    <row r="92" spans="1:11" ht="12" customHeight="1" x14ac:dyDescent="0.2">
      <c r="A92" s="12">
        <v>2004</v>
      </c>
      <c r="B92" s="19">
        <f t="shared" si="57"/>
        <v>88</v>
      </c>
      <c r="C92" s="34">
        <f t="shared" si="58"/>
        <v>48.61045898216328</v>
      </c>
      <c r="D92" s="11"/>
      <c r="E92" s="40">
        <v>181031</v>
      </c>
      <c r="F92" s="40"/>
      <c r="G92" s="15">
        <f>'DATA SOURCE_04'!J15</f>
        <v>50</v>
      </c>
      <c r="H92" s="34">
        <f t="shared" si="59"/>
        <v>27.619578967138224</v>
      </c>
      <c r="I92" s="15">
        <f>'DATA SOURCE_04'!M15</f>
        <v>38</v>
      </c>
      <c r="J92" s="34">
        <f t="shared" si="60"/>
        <v>20.990880015025049</v>
      </c>
      <c r="K92" s="34"/>
    </row>
    <row r="93" spans="1:11" ht="12.6" customHeight="1" x14ac:dyDescent="0.2">
      <c r="A93" s="12">
        <v>2005</v>
      </c>
      <c r="B93" s="19">
        <f t="shared" si="57"/>
        <v>130</v>
      </c>
      <c r="C93" s="34">
        <f t="shared" si="58"/>
        <v>71.783545002760903</v>
      </c>
      <c r="D93" s="11"/>
      <c r="E93" s="40">
        <v>181100</v>
      </c>
      <c r="F93" s="40"/>
      <c r="G93" s="15">
        <f>'DATA SOURCE_05'!J15</f>
        <v>90</v>
      </c>
      <c r="H93" s="34">
        <f t="shared" si="59"/>
        <v>49.696300386526779</v>
      </c>
      <c r="I93" s="15">
        <f>'DATA SOURCE_05'!M15</f>
        <v>40</v>
      </c>
      <c r="J93" s="34">
        <f t="shared" si="60"/>
        <v>22.087244616234127</v>
      </c>
      <c r="K93" s="34"/>
    </row>
    <row r="94" spans="1:11" ht="12.6" customHeight="1" x14ac:dyDescent="0.2">
      <c r="A94" s="12">
        <v>2006</v>
      </c>
      <c r="B94" s="19">
        <f t="shared" si="57"/>
        <v>73</v>
      </c>
      <c r="C94" s="34">
        <f t="shared" si="58"/>
        <v>39.438141545110753</v>
      </c>
      <c r="D94" s="11"/>
      <c r="E94" s="40">
        <v>185100</v>
      </c>
      <c r="F94" s="40"/>
      <c r="G94" s="15">
        <v>50</v>
      </c>
      <c r="H94" s="34">
        <f t="shared" si="59"/>
        <v>27.012425715829281</v>
      </c>
      <c r="I94" s="15">
        <v>23</v>
      </c>
      <c r="J94" s="34">
        <f t="shared" si="60"/>
        <v>12.425715829281469</v>
      </c>
      <c r="K94" s="34"/>
    </row>
    <row r="95" spans="1:11" ht="12.6" customHeight="1" x14ac:dyDescent="0.2">
      <c r="A95" s="12">
        <v>2007</v>
      </c>
      <c r="B95" s="19">
        <f t="shared" si="57"/>
        <v>61</v>
      </c>
      <c r="C95" s="34">
        <f t="shared" si="58"/>
        <v>33.755554448816063</v>
      </c>
      <c r="D95" s="11"/>
      <c r="E95" s="40">
        <v>180711</v>
      </c>
      <c r="F95" s="40"/>
      <c r="G95" s="15">
        <v>48</v>
      </c>
      <c r="H95" s="34">
        <f t="shared" si="59"/>
        <v>26.561747763002803</v>
      </c>
      <c r="I95" s="15">
        <v>13</v>
      </c>
      <c r="J95" s="34">
        <f t="shared" si="60"/>
        <v>7.1938066858132599</v>
      </c>
      <c r="K95" s="34"/>
    </row>
    <row r="96" spans="1:11" ht="12.6" customHeight="1" x14ac:dyDescent="0.2">
      <c r="A96" s="12">
        <v>2008</v>
      </c>
      <c r="B96" s="19">
        <f t="shared" si="57"/>
        <v>54</v>
      </c>
      <c r="C96" s="34">
        <f t="shared" si="58"/>
        <v>27.906976744186046</v>
      </c>
      <c r="D96" s="8"/>
      <c r="E96" s="40">
        <v>193500</v>
      </c>
      <c r="F96" s="40"/>
      <c r="G96" s="15">
        <f>'2008 data source'!J14</f>
        <v>40</v>
      </c>
      <c r="H96" s="34">
        <f t="shared" si="59"/>
        <v>20.671834625322997</v>
      </c>
      <c r="I96" s="15">
        <f>'2008 data source'!M14</f>
        <v>14</v>
      </c>
      <c r="J96" s="34">
        <f t="shared" si="60"/>
        <v>7.2351421188630498</v>
      </c>
      <c r="K96" s="34"/>
    </row>
    <row r="97" spans="1:12" ht="12.6" customHeight="1" x14ac:dyDescent="0.2">
      <c r="A97" s="12">
        <v>2009</v>
      </c>
      <c r="B97" s="19">
        <f t="shared" si="57"/>
        <v>697</v>
      </c>
      <c r="C97" s="34">
        <f>B97/E97*100000</f>
        <v>353.09017223910837</v>
      </c>
      <c r="D97" s="8"/>
      <c r="E97" s="40">
        <v>197400</v>
      </c>
      <c r="F97" s="40"/>
      <c r="G97" s="15">
        <v>415</v>
      </c>
      <c r="H97" s="34">
        <f t="shared" ref="H97" si="61">G97/E97*100000</f>
        <v>210.23302938196557</v>
      </c>
      <c r="I97" s="15">
        <v>282</v>
      </c>
      <c r="J97" s="34">
        <f t="shared" ref="J97" si="62">I97/E97*100000</f>
        <v>142.85714285714286</v>
      </c>
      <c r="K97" s="34"/>
    </row>
    <row r="98" spans="1:12" ht="12.6" customHeight="1" x14ac:dyDescent="0.2">
      <c r="A98" s="12">
        <v>2010</v>
      </c>
      <c r="B98" s="19">
        <f t="shared" si="57"/>
        <v>467</v>
      </c>
      <c r="C98" s="34">
        <f>B98/E98*100000</f>
        <v>244.402809323941</v>
      </c>
      <c r="D98" s="8"/>
      <c r="E98" s="40">
        <v>191078</v>
      </c>
      <c r="F98" s="40"/>
      <c r="G98" s="15">
        <v>267</v>
      </c>
      <c r="H98" s="34">
        <f t="shared" ref="H98:H100" si="63">G98/E98*100000</f>
        <v>139.73351196893415</v>
      </c>
      <c r="I98" s="15">
        <v>200</v>
      </c>
      <c r="J98" s="34">
        <f t="shared" ref="J98:J100" si="64">I98/E98*100000</f>
        <v>104.66929735500686</v>
      </c>
      <c r="K98" s="34"/>
    </row>
    <row r="99" spans="1:12" ht="12.6" customHeight="1" x14ac:dyDescent="0.2">
      <c r="A99" s="12">
        <v>2011</v>
      </c>
      <c r="B99" s="19">
        <f t="shared" si="57"/>
        <v>426</v>
      </c>
      <c r="C99" s="34">
        <f>B99/E99*100000</f>
        <v>211.41439205955336</v>
      </c>
      <c r="D99" s="8"/>
      <c r="E99" s="40">
        <v>201500</v>
      </c>
      <c r="F99" s="40"/>
      <c r="G99" s="15">
        <v>248</v>
      </c>
      <c r="H99" s="34">
        <f t="shared" si="63"/>
        <v>123.07692307692308</v>
      </c>
      <c r="I99" s="15">
        <v>178</v>
      </c>
      <c r="J99" s="34">
        <f t="shared" si="64"/>
        <v>88.337468982630284</v>
      </c>
      <c r="K99" s="34"/>
    </row>
    <row r="100" spans="1:12" ht="12.6" customHeight="1" x14ac:dyDescent="0.2">
      <c r="A100" s="12">
        <v>2012</v>
      </c>
      <c r="B100" s="19">
        <f t="shared" si="57"/>
        <v>532</v>
      </c>
      <c r="C100" s="34">
        <f>B100/E100*100000</f>
        <v>268.13434942139429</v>
      </c>
      <c r="D100" s="8"/>
      <c r="E100" s="40">
        <v>198408</v>
      </c>
      <c r="F100" s="40"/>
      <c r="G100" s="15">
        <v>264</v>
      </c>
      <c r="H100" s="34">
        <f t="shared" si="63"/>
        <v>133.0591508406919</v>
      </c>
      <c r="I100" s="15">
        <v>268</v>
      </c>
      <c r="J100" s="34">
        <f t="shared" si="64"/>
        <v>135.07519858070239</v>
      </c>
      <c r="K100" s="34"/>
    </row>
    <row r="101" spans="1:12" ht="12.6" customHeight="1" x14ac:dyDescent="0.2">
      <c r="A101" s="12">
        <v>2013</v>
      </c>
      <c r="B101" s="19">
        <f t="shared" ref="B101" si="65">SUM(G101,I101)</f>
        <v>467</v>
      </c>
      <c r="C101" s="34">
        <f>B101/E101*100000</f>
        <v>230.98457794616624</v>
      </c>
      <c r="D101" s="8"/>
      <c r="E101" s="40">
        <v>202178</v>
      </c>
      <c r="F101" s="40"/>
      <c r="G101" s="15">
        <v>285</v>
      </c>
      <c r="H101" s="34">
        <f t="shared" ref="H101" si="66">G101/E101*100000</f>
        <v>140.96489232260683</v>
      </c>
      <c r="I101" s="15">
        <v>182</v>
      </c>
      <c r="J101" s="34">
        <f t="shared" ref="J101" si="67">I101/E101*100000</f>
        <v>90.01968562355944</v>
      </c>
      <c r="K101" s="34"/>
    </row>
    <row r="102" spans="1:12" ht="12.6" customHeight="1" x14ac:dyDescent="0.2">
      <c r="A102" s="12"/>
      <c r="B102" s="19"/>
      <c r="C102" s="34"/>
      <c r="D102" s="8"/>
      <c r="E102" s="40"/>
      <c r="F102" s="40"/>
      <c r="G102" s="15"/>
      <c r="H102" s="34"/>
      <c r="I102" s="15"/>
      <c r="J102" s="34"/>
      <c r="K102" s="34"/>
    </row>
    <row r="103" spans="1:12" ht="12" customHeight="1" x14ac:dyDescent="0.2">
      <c r="A103" s="7" t="s">
        <v>60</v>
      </c>
      <c r="B103" s="15"/>
      <c r="C103" s="16"/>
      <c r="D103" s="8"/>
      <c r="E103" s="19"/>
      <c r="F103" s="19"/>
      <c r="G103" s="15"/>
      <c r="H103" s="16"/>
      <c r="I103" s="15"/>
      <c r="J103" s="16"/>
      <c r="K103" s="16"/>
    </row>
    <row r="104" spans="1:12" ht="12.6" customHeight="1" x14ac:dyDescent="0.2">
      <c r="A104" s="21">
        <v>2003</v>
      </c>
      <c r="B104" s="19">
        <f t="shared" ref="B104:B113" si="68">SUM(G104,I104)</f>
        <v>155</v>
      </c>
      <c r="C104" s="34">
        <f t="shared" ref="C104:C109" si="69">B104/E104*100000</f>
        <v>85.988338871722036</v>
      </c>
      <c r="D104" s="20"/>
      <c r="E104" s="19">
        <v>180257</v>
      </c>
      <c r="F104" s="19"/>
      <c r="G104" s="19">
        <v>107</v>
      </c>
      <c r="H104" s="34">
        <f t="shared" ref="H104:H109" si="70">G104/E104*100000</f>
        <v>59.359691995317796</v>
      </c>
      <c r="I104" s="19">
        <v>48</v>
      </c>
      <c r="J104" s="34">
        <f t="shared" ref="J104:J109" si="71">I104/E104*100000</f>
        <v>26.628646876404247</v>
      </c>
      <c r="K104" s="34"/>
    </row>
    <row r="105" spans="1:12" s="7" customFormat="1" ht="12.6" customHeight="1" x14ac:dyDescent="0.2">
      <c r="A105" s="21">
        <v>2004</v>
      </c>
      <c r="B105" s="19">
        <f t="shared" si="68"/>
        <v>126</v>
      </c>
      <c r="C105" s="34">
        <f t="shared" si="69"/>
        <v>68.683565004088308</v>
      </c>
      <c r="D105" s="8"/>
      <c r="E105" s="19">
        <v>183450</v>
      </c>
      <c r="F105" s="39"/>
      <c r="G105" s="19">
        <v>78</v>
      </c>
      <c r="H105" s="34">
        <f t="shared" si="70"/>
        <v>42.51839738348324</v>
      </c>
      <c r="I105" s="15">
        <f>'DATA SOURCE_04'!M16</f>
        <v>48</v>
      </c>
      <c r="J105" s="34">
        <f t="shared" si="71"/>
        <v>26.165167620605068</v>
      </c>
      <c r="K105" s="34"/>
    </row>
    <row r="106" spans="1:12" ht="12.6" customHeight="1" x14ac:dyDescent="0.2">
      <c r="A106" s="21">
        <v>2005</v>
      </c>
      <c r="B106" s="19">
        <f t="shared" si="68"/>
        <v>105</v>
      </c>
      <c r="C106" s="34">
        <f t="shared" si="69"/>
        <v>53.51681957186544</v>
      </c>
      <c r="D106" s="8"/>
      <c r="E106" s="19">
        <v>196200</v>
      </c>
      <c r="F106" s="39"/>
      <c r="G106" s="19">
        <v>63</v>
      </c>
      <c r="H106" s="34">
        <f t="shared" si="70"/>
        <v>32.110091743119263</v>
      </c>
      <c r="I106" s="15">
        <v>42</v>
      </c>
      <c r="J106" s="34">
        <f t="shared" si="71"/>
        <v>21.406727828746178</v>
      </c>
      <c r="K106" s="34"/>
      <c r="L106" s="39"/>
    </row>
    <row r="107" spans="1:12" ht="12.6" customHeight="1" x14ac:dyDescent="0.2">
      <c r="A107" s="21">
        <v>2006</v>
      </c>
      <c r="B107" s="19">
        <f t="shared" si="68"/>
        <v>89</v>
      </c>
      <c r="C107" s="34">
        <f t="shared" si="69"/>
        <v>44.322709163346616</v>
      </c>
      <c r="D107" s="8"/>
      <c r="E107" s="19">
        <v>200800</v>
      </c>
      <c r="F107" s="39"/>
      <c r="G107" s="19">
        <v>58</v>
      </c>
      <c r="H107" s="34">
        <f t="shared" si="70"/>
        <v>28.884462151394423</v>
      </c>
      <c r="I107" s="15">
        <v>31</v>
      </c>
      <c r="J107" s="34">
        <f t="shared" si="71"/>
        <v>15.438247011952193</v>
      </c>
      <c r="K107" s="34"/>
      <c r="L107" s="39"/>
    </row>
    <row r="108" spans="1:12" ht="12.6" customHeight="1" x14ac:dyDescent="0.2">
      <c r="A108" s="21">
        <v>2007</v>
      </c>
      <c r="B108" s="19">
        <f t="shared" si="68"/>
        <v>93</v>
      </c>
      <c r="C108" s="34">
        <f>B108/E108*100000</f>
        <v>51.007535952085817</v>
      </c>
      <c r="D108" s="20"/>
      <c r="E108" s="19">
        <v>182326</v>
      </c>
      <c r="F108" s="19"/>
      <c r="G108" s="19">
        <v>63</v>
      </c>
      <c r="H108" s="34">
        <f t="shared" si="70"/>
        <v>34.553492096574267</v>
      </c>
      <c r="I108" s="15">
        <v>30</v>
      </c>
      <c r="J108" s="34">
        <f t="shared" si="71"/>
        <v>16.454043855511557</v>
      </c>
      <c r="K108" s="34"/>
      <c r="L108" s="39"/>
    </row>
    <row r="109" spans="1:12" ht="12.6" customHeight="1" x14ac:dyDescent="0.2">
      <c r="A109" s="21">
        <v>2008</v>
      </c>
      <c r="B109" s="19">
        <f t="shared" si="68"/>
        <v>38</v>
      </c>
      <c r="C109" s="34">
        <f t="shared" si="69"/>
        <v>18.095238095238095</v>
      </c>
      <c r="D109" s="20"/>
      <c r="E109" s="19">
        <v>210000</v>
      </c>
      <c r="F109" s="19"/>
      <c r="G109" s="19">
        <f>'2008 data source'!J15</f>
        <v>22</v>
      </c>
      <c r="H109" s="34">
        <f t="shared" si="70"/>
        <v>10.476190476190476</v>
      </c>
      <c r="I109" s="15">
        <f>'2008 data source'!M15</f>
        <v>16</v>
      </c>
      <c r="J109" s="34">
        <f t="shared" si="71"/>
        <v>7.6190476190476186</v>
      </c>
      <c r="K109" s="34"/>
      <c r="L109" s="39"/>
    </row>
    <row r="110" spans="1:12" ht="12.6" customHeight="1" x14ac:dyDescent="0.2">
      <c r="A110" s="21">
        <v>2009</v>
      </c>
      <c r="B110" s="19">
        <f t="shared" si="68"/>
        <v>981</v>
      </c>
      <c r="C110" s="34">
        <f>B110/E110*100000</f>
        <v>456.06694560669456</v>
      </c>
      <c r="D110" s="8"/>
      <c r="E110" s="39">
        <v>215100</v>
      </c>
      <c r="F110" s="39"/>
      <c r="G110" s="15">
        <v>644</v>
      </c>
      <c r="H110" s="34">
        <f t="shared" ref="H110" si="72">G110/E110*100000</f>
        <v>299.39562993956304</v>
      </c>
      <c r="I110" s="15">
        <v>337</v>
      </c>
      <c r="J110" s="34">
        <f t="shared" ref="J110" si="73">I110/E110*100000</f>
        <v>156.67131566713155</v>
      </c>
      <c r="K110" s="34"/>
    </row>
    <row r="111" spans="1:12" ht="12.6" customHeight="1" x14ac:dyDescent="0.2">
      <c r="A111" s="12">
        <v>2010</v>
      </c>
      <c r="B111" s="19">
        <f t="shared" si="68"/>
        <v>707</v>
      </c>
      <c r="C111" s="34">
        <f>B111/E111*100000</f>
        <v>350.6718316775208</v>
      </c>
      <c r="D111" s="8"/>
      <c r="E111" s="39">
        <v>201613</v>
      </c>
      <c r="F111" s="39"/>
      <c r="G111" s="15">
        <v>456</v>
      </c>
      <c r="H111" s="34">
        <f t="shared" ref="H111:H113" si="74">G111/E111*100000</f>
        <v>226.17589143557208</v>
      </c>
      <c r="I111" s="15">
        <v>251</v>
      </c>
      <c r="J111" s="34">
        <f t="shared" ref="J111:J113" si="75">I111/E111*100000</f>
        <v>124.49594024194867</v>
      </c>
      <c r="K111" s="34"/>
    </row>
    <row r="112" spans="1:12" ht="12.6" customHeight="1" x14ac:dyDescent="0.2">
      <c r="A112" s="12">
        <v>2011</v>
      </c>
      <c r="B112" s="19">
        <f t="shared" si="68"/>
        <v>396</v>
      </c>
      <c r="C112" s="34">
        <f>B112/E112*100000</f>
        <v>180.24578971324533</v>
      </c>
      <c r="D112" s="8"/>
      <c r="E112" s="39">
        <v>219700</v>
      </c>
      <c r="F112" s="39"/>
      <c r="G112" s="15">
        <v>295</v>
      </c>
      <c r="H112" s="34">
        <f t="shared" si="74"/>
        <v>134.27401001365499</v>
      </c>
      <c r="I112" s="15">
        <v>101</v>
      </c>
      <c r="J112" s="34">
        <f t="shared" si="75"/>
        <v>45.97177969959035</v>
      </c>
      <c r="K112" s="34"/>
    </row>
    <row r="113" spans="1:12" ht="12.6" customHeight="1" x14ac:dyDescent="0.2">
      <c r="A113" s="12">
        <v>2012</v>
      </c>
      <c r="B113" s="19">
        <f t="shared" si="68"/>
        <v>691</v>
      </c>
      <c r="C113" s="34">
        <f>B113/E113*100000</f>
        <v>330.07399198459973</v>
      </c>
      <c r="D113" s="8"/>
      <c r="E113" s="39">
        <v>209347</v>
      </c>
      <c r="F113" s="39"/>
      <c r="G113" s="15">
        <v>460</v>
      </c>
      <c r="H113" s="34">
        <f t="shared" si="74"/>
        <v>219.73087744271473</v>
      </c>
      <c r="I113" s="15">
        <v>231</v>
      </c>
      <c r="J113" s="34">
        <f t="shared" si="75"/>
        <v>110.34311454188502</v>
      </c>
      <c r="K113" s="34"/>
    </row>
    <row r="114" spans="1:12" ht="12.6" customHeight="1" x14ac:dyDescent="0.2">
      <c r="A114" s="92">
        <v>2013</v>
      </c>
      <c r="B114" s="25">
        <f t="shared" ref="B114" si="76">SUM(G114,I114)</f>
        <v>888</v>
      </c>
      <c r="C114" s="35">
        <f>B114/E114*100000</f>
        <v>416.26626040079685</v>
      </c>
      <c r="D114" s="63"/>
      <c r="E114" s="62">
        <v>213325</v>
      </c>
      <c r="F114" s="62"/>
      <c r="G114" s="17">
        <v>589</v>
      </c>
      <c r="H114" s="35">
        <f t="shared" ref="H114" si="77">G114/E114*100000</f>
        <v>276.10453533341149</v>
      </c>
      <c r="I114" s="17">
        <v>299</v>
      </c>
      <c r="J114" s="35">
        <f t="shared" ref="J114" si="78">I114/E114*100000</f>
        <v>140.16172506738545</v>
      </c>
      <c r="K114" s="34"/>
    </row>
    <row r="115" spans="1:12" ht="12.6" customHeight="1" x14ac:dyDescent="0.2">
      <c r="A115" s="13" t="s">
        <v>15</v>
      </c>
    </row>
    <row r="116" spans="1:12" ht="12.6" customHeight="1" x14ac:dyDescent="0.2">
      <c r="A116" s="13"/>
    </row>
    <row r="117" spans="1:12" ht="12" customHeight="1" x14ac:dyDescent="0.2">
      <c r="A117" s="13"/>
    </row>
    <row r="118" spans="1:12" ht="12" customHeight="1" x14ac:dyDescent="0.2">
      <c r="A118" s="99"/>
    </row>
    <row r="119" spans="1:12" ht="12.6" customHeight="1" x14ac:dyDescent="0.2">
      <c r="A119" s="4" t="s">
        <v>3</v>
      </c>
      <c r="B119" s="23" t="s">
        <v>4</v>
      </c>
      <c r="C119" s="32"/>
      <c r="D119" s="5"/>
      <c r="E119" s="24" t="s">
        <v>5</v>
      </c>
      <c r="F119" s="24" t="s">
        <v>5</v>
      </c>
      <c r="G119" s="30" t="s">
        <v>75</v>
      </c>
      <c r="H119" s="36"/>
      <c r="I119" s="112" t="s">
        <v>6</v>
      </c>
      <c r="J119" s="113"/>
      <c r="K119" s="111"/>
    </row>
    <row r="120" spans="1:12" ht="12.6" customHeight="1" x14ac:dyDescent="0.2">
      <c r="A120" s="6" t="s">
        <v>7</v>
      </c>
      <c r="B120" s="24" t="s">
        <v>8</v>
      </c>
      <c r="C120" s="33" t="s">
        <v>9</v>
      </c>
      <c r="D120" s="5" t="s">
        <v>10</v>
      </c>
      <c r="E120" s="24" t="s">
        <v>11</v>
      </c>
      <c r="F120" s="24" t="s">
        <v>11</v>
      </c>
      <c r="G120" s="24" t="s">
        <v>8</v>
      </c>
      <c r="H120" s="33" t="s">
        <v>9</v>
      </c>
      <c r="I120" s="24" t="s">
        <v>8</v>
      </c>
      <c r="J120" s="33" t="s">
        <v>9</v>
      </c>
      <c r="K120" s="85"/>
    </row>
    <row r="121" spans="1:12" ht="12" customHeight="1" x14ac:dyDescent="0.2">
      <c r="A121" s="7" t="s">
        <v>18</v>
      </c>
      <c r="B121" s="15"/>
      <c r="C121" s="16"/>
      <c r="D121" s="8"/>
      <c r="E121" s="19"/>
      <c r="F121" s="19"/>
      <c r="G121" s="15"/>
      <c r="H121" s="16"/>
      <c r="I121" s="15"/>
      <c r="J121" s="16"/>
      <c r="K121" s="16"/>
    </row>
    <row r="122" spans="1:12" ht="12" customHeight="1" x14ac:dyDescent="0.2">
      <c r="A122" s="7"/>
      <c r="B122" s="15"/>
      <c r="C122" s="16"/>
      <c r="D122" s="8"/>
      <c r="E122" s="19"/>
      <c r="F122" s="19"/>
      <c r="G122" s="15"/>
      <c r="H122" s="16"/>
      <c r="I122" s="15"/>
      <c r="J122" s="16"/>
      <c r="K122" s="16"/>
    </row>
    <row r="123" spans="1:12" ht="12.6" customHeight="1" x14ac:dyDescent="0.2">
      <c r="A123" s="10">
        <v>2003</v>
      </c>
      <c r="B123" s="19">
        <f t="shared" ref="B123:B132" si="79">SUM(G123,I123)</f>
        <v>63</v>
      </c>
      <c r="C123" s="34">
        <f t="shared" ref="C123:C128" si="80">B123/E123*100000</f>
        <v>42.022131656005492</v>
      </c>
      <c r="D123" s="11"/>
      <c r="E123" s="15">
        <v>149921</v>
      </c>
      <c r="F123" s="39"/>
      <c r="G123" s="15">
        <v>46</v>
      </c>
      <c r="H123" s="34">
        <f t="shared" ref="H123:H128" si="81">G123/E123*100000</f>
        <v>30.682826288511947</v>
      </c>
      <c r="I123" s="15">
        <v>17</v>
      </c>
      <c r="J123" s="34">
        <f t="shared" ref="J123:J128" si="82">I123/E123*100000</f>
        <v>11.339305367493548</v>
      </c>
      <c r="K123" s="34"/>
    </row>
    <row r="124" spans="1:12" s="7" customFormat="1" ht="12.6" customHeight="1" x14ac:dyDescent="0.2">
      <c r="A124" s="10">
        <v>2004</v>
      </c>
      <c r="B124" s="19">
        <f t="shared" si="79"/>
        <v>56</v>
      </c>
      <c r="C124" s="34">
        <f t="shared" si="80"/>
        <v>36.752159189352376</v>
      </c>
      <c r="D124" s="8"/>
      <c r="E124" s="15">
        <v>152372</v>
      </c>
      <c r="F124" s="39"/>
      <c r="G124" s="15">
        <v>42</v>
      </c>
      <c r="H124" s="34">
        <f t="shared" si="81"/>
        <v>27.564119392014284</v>
      </c>
      <c r="I124" s="15">
        <f>'DATA SOURCE_04'!M17</f>
        <v>14</v>
      </c>
      <c r="J124" s="34">
        <f t="shared" si="82"/>
        <v>9.1880397973380941</v>
      </c>
      <c r="K124" s="34"/>
    </row>
    <row r="125" spans="1:12" ht="12.6" customHeight="1" x14ac:dyDescent="0.2">
      <c r="A125" s="10">
        <v>2005</v>
      </c>
      <c r="B125" s="19">
        <f t="shared" si="79"/>
        <v>78</v>
      </c>
      <c r="C125" s="34">
        <f t="shared" si="80"/>
        <v>49.681528662420384</v>
      </c>
      <c r="D125" s="8"/>
      <c r="E125" s="15">
        <v>157000</v>
      </c>
      <c r="F125" s="39"/>
      <c r="G125" s="15">
        <v>51</v>
      </c>
      <c r="H125" s="34">
        <f t="shared" si="81"/>
        <v>32.484076433121018</v>
      </c>
      <c r="I125" s="15">
        <v>27</v>
      </c>
      <c r="J125" s="34">
        <f t="shared" si="82"/>
        <v>17.197452229299362</v>
      </c>
      <c r="K125" s="34"/>
      <c r="L125" s="15">
        <v>152372</v>
      </c>
    </row>
    <row r="126" spans="1:12" ht="12.6" customHeight="1" x14ac:dyDescent="0.2">
      <c r="A126" s="10">
        <v>2006</v>
      </c>
      <c r="B126" s="19">
        <f t="shared" si="79"/>
        <v>86</v>
      </c>
      <c r="C126" s="34">
        <f t="shared" si="80"/>
        <v>53.649407361197753</v>
      </c>
      <c r="D126" s="8"/>
      <c r="E126" s="15">
        <v>160300</v>
      </c>
      <c r="F126" s="39"/>
      <c r="G126" s="15">
        <v>61</v>
      </c>
      <c r="H126" s="34">
        <f t="shared" si="81"/>
        <v>38.053649407361199</v>
      </c>
      <c r="I126" s="15">
        <v>25</v>
      </c>
      <c r="J126" s="34">
        <f t="shared" si="82"/>
        <v>15.595757953836557</v>
      </c>
      <c r="K126" s="34"/>
      <c r="L126" s="15"/>
    </row>
    <row r="127" spans="1:12" ht="12.6" customHeight="1" x14ac:dyDescent="0.2">
      <c r="A127" s="88">
        <v>2007</v>
      </c>
      <c r="B127" s="19">
        <f t="shared" si="79"/>
        <v>130</v>
      </c>
      <c r="C127" s="34">
        <f>B127/E127*100000</f>
        <v>87.447279380604186</v>
      </c>
      <c r="D127" s="8"/>
      <c r="E127" s="15">
        <v>148661</v>
      </c>
      <c r="F127" s="39"/>
      <c r="G127" s="15">
        <v>89</v>
      </c>
      <c r="H127" s="34">
        <f t="shared" si="81"/>
        <v>59.867752806721334</v>
      </c>
      <c r="I127" s="15">
        <v>41</v>
      </c>
      <c r="J127" s="34">
        <f t="shared" si="82"/>
        <v>27.579526573882863</v>
      </c>
      <c r="K127" s="34"/>
      <c r="L127" s="15"/>
    </row>
    <row r="128" spans="1:12" ht="12.6" customHeight="1" x14ac:dyDescent="0.2">
      <c r="A128" s="88">
        <v>2008</v>
      </c>
      <c r="B128" s="19">
        <f t="shared" si="79"/>
        <v>75</v>
      </c>
      <c r="C128" s="34">
        <f t="shared" si="80"/>
        <v>44.88330341113106</v>
      </c>
      <c r="D128" s="8"/>
      <c r="E128" s="15">
        <v>167100</v>
      </c>
      <c r="F128" s="39"/>
      <c r="G128" s="15">
        <f>'2008 data source'!J16</f>
        <v>57</v>
      </c>
      <c r="H128" s="34">
        <f t="shared" si="81"/>
        <v>34.11131059245961</v>
      </c>
      <c r="I128" s="15">
        <f>'2008 data source'!M16</f>
        <v>18</v>
      </c>
      <c r="J128" s="34">
        <f t="shared" si="82"/>
        <v>10.771992818671455</v>
      </c>
      <c r="K128" s="34"/>
      <c r="L128" s="15"/>
    </row>
    <row r="129" spans="1:34" ht="12.6" customHeight="1" x14ac:dyDescent="0.2">
      <c r="A129" s="12">
        <v>2009</v>
      </c>
      <c r="B129" s="19">
        <f t="shared" si="79"/>
        <v>742</v>
      </c>
      <c r="C129" s="34">
        <f>B129/E129*100000</f>
        <v>433.91812865497076</v>
      </c>
      <c r="D129" s="8"/>
      <c r="E129" s="39">
        <v>171000</v>
      </c>
      <c r="F129" s="39"/>
      <c r="G129" s="15">
        <v>512</v>
      </c>
      <c r="H129" s="34">
        <f t="shared" ref="H129" si="83">G129/E129*100000</f>
        <v>299.41520467836261</v>
      </c>
      <c r="I129" s="15">
        <v>230</v>
      </c>
      <c r="J129" s="34">
        <f t="shared" ref="J129" si="84">I129/E129*100000</f>
        <v>134.5029239766082</v>
      </c>
      <c r="K129" s="34"/>
      <c r="M129" s="14">
        <v>1991</v>
      </c>
      <c r="N129" s="14">
        <v>1992</v>
      </c>
      <c r="O129" s="14">
        <v>1993</v>
      </c>
      <c r="P129" s="14">
        <v>1994</v>
      </c>
      <c r="Q129" s="14">
        <v>1995</v>
      </c>
      <c r="R129" s="14">
        <v>1996</v>
      </c>
      <c r="S129" s="14">
        <v>1997</v>
      </c>
      <c r="T129" s="14">
        <v>1998</v>
      </c>
      <c r="U129" s="14">
        <v>1999</v>
      </c>
      <c r="V129" s="14">
        <v>2000</v>
      </c>
      <c r="W129" s="14">
        <v>2001</v>
      </c>
      <c r="X129" s="14">
        <v>2003</v>
      </c>
      <c r="Y129" s="14">
        <v>2004</v>
      </c>
      <c r="Z129" s="14">
        <v>2005</v>
      </c>
      <c r="AA129" s="14">
        <v>2006</v>
      </c>
      <c r="AB129" s="14">
        <v>2007</v>
      </c>
      <c r="AC129" s="14">
        <v>2008</v>
      </c>
      <c r="AD129" s="14">
        <v>2009</v>
      </c>
      <c r="AE129" s="14">
        <v>2010</v>
      </c>
      <c r="AF129" s="14">
        <v>2011</v>
      </c>
      <c r="AG129" s="14">
        <v>2012</v>
      </c>
      <c r="AH129" s="14">
        <v>2013</v>
      </c>
    </row>
    <row r="130" spans="1:34" ht="12.6" customHeight="1" x14ac:dyDescent="0.2">
      <c r="A130" s="12">
        <v>2010</v>
      </c>
      <c r="B130" s="19">
        <f t="shared" si="79"/>
        <v>596</v>
      </c>
      <c r="C130" s="34">
        <f>B130/E130*100000</f>
        <v>386.5436126262266</v>
      </c>
      <c r="D130" s="8"/>
      <c r="E130" s="39">
        <v>154187</v>
      </c>
      <c r="F130" s="39"/>
      <c r="G130" s="15">
        <v>423</v>
      </c>
      <c r="H130" s="34">
        <f t="shared" ref="H130:H132" si="85">G130/E130*100000</f>
        <v>274.34219486727159</v>
      </c>
      <c r="I130" s="15">
        <v>173</v>
      </c>
      <c r="J130" s="34">
        <f t="shared" ref="J130:J132" si="86">I130/E130*100000</f>
        <v>112.20141775895505</v>
      </c>
      <c r="K130" s="34"/>
      <c r="L130" s="7" t="s">
        <v>20</v>
      </c>
      <c r="M130" s="14">
        <v>73.7</v>
      </c>
      <c r="N130" s="14">
        <v>58.5</v>
      </c>
      <c r="O130" s="14">
        <v>36.4</v>
      </c>
      <c r="P130" s="14">
        <v>125.5</v>
      </c>
      <c r="Q130" s="14">
        <v>97.3</v>
      </c>
      <c r="R130" s="14">
        <v>84.8</v>
      </c>
      <c r="S130" s="14">
        <v>66.099999999999994</v>
      </c>
      <c r="T130" s="94" t="e">
        <f>#REF!</f>
        <v>#REF!</v>
      </c>
      <c r="U130" s="94" t="e">
        <f>#REF!</f>
        <v>#REF!</v>
      </c>
      <c r="V130" s="94" t="e">
        <f>#REF!</f>
        <v>#REF!</v>
      </c>
      <c r="W130" s="94" t="e">
        <f>#REF!</f>
        <v>#REF!</v>
      </c>
      <c r="X130" s="94">
        <f>H10</f>
        <v>71.96742105614527</v>
      </c>
      <c r="Y130" s="94">
        <f>H11</f>
        <v>90.164604344770098</v>
      </c>
      <c r="Z130" s="94">
        <f>H12</f>
        <v>68.836782813728064</v>
      </c>
      <c r="AA130" s="94">
        <f>H13</f>
        <v>58.031420327027895</v>
      </c>
      <c r="AB130" s="94">
        <f>H14</f>
        <v>65.231271819104222</v>
      </c>
      <c r="AC130" s="94">
        <f>H15</f>
        <v>51.6117125984252</v>
      </c>
      <c r="AD130" s="94">
        <f>H16</f>
        <v>501.02421978551632</v>
      </c>
      <c r="AE130" s="94">
        <f>H17</f>
        <v>365.02693171423499</v>
      </c>
      <c r="AF130" s="104">
        <v>288.8</v>
      </c>
      <c r="AG130" s="14">
        <v>397.1</v>
      </c>
      <c r="AH130" s="14">
        <v>547.70000000000005</v>
      </c>
    </row>
    <row r="131" spans="1:34" ht="12.6" customHeight="1" x14ac:dyDescent="0.2">
      <c r="A131" s="21">
        <v>2011</v>
      </c>
      <c r="B131" s="19">
        <f t="shared" si="79"/>
        <v>602</v>
      </c>
      <c r="C131" s="34">
        <f>B131/E131*100000</f>
        <v>344.59072696050373</v>
      </c>
      <c r="D131" s="20"/>
      <c r="E131" s="39">
        <v>174700</v>
      </c>
      <c r="F131" s="19"/>
      <c r="G131" s="19">
        <v>328</v>
      </c>
      <c r="H131" s="34">
        <f t="shared" si="85"/>
        <v>187.75042930738408</v>
      </c>
      <c r="I131" s="19">
        <v>274</v>
      </c>
      <c r="J131" s="34">
        <f t="shared" si="86"/>
        <v>156.84029765311965</v>
      </c>
      <c r="K131" s="34"/>
      <c r="AF131" s="104"/>
    </row>
    <row r="132" spans="1:34" ht="11.25" customHeight="1" x14ac:dyDescent="0.2">
      <c r="A132" s="12">
        <v>2012</v>
      </c>
      <c r="B132" s="19">
        <f t="shared" si="79"/>
        <v>485</v>
      </c>
      <c r="C132" s="34">
        <f>B132/E132*100000</f>
        <v>302.93188092590975</v>
      </c>
      <c r="D132" s="8"/>
      <c r="E132" s="39">
        <v>160102</v>
      </c>
      <c r="F132" s="39"/>
      <c r="G132" s="15">
        <v>226</v>
      </c>
      <c r="H132" s="16">
        <f t="shared" si="85"/>
        <v>141.16001049331052</v>
      </c>
      <c r="I132" s="15">
        <v>259</v>
      </c>
      <c r="J132" s="16">
        <f t="shared" si="86"/>
        <v>161.77187043259923</v>
      </c>
      <c r="K132" s="16"/>
      <c r="L132" s="14" t="s">
        <v>21</v>
      </c>
      <c r="M132" s="14">
        <v>17</v>
      </c>
      <c r="N132" s="14">
        <v>13.1</v>
      </c>
      <c r="O132" s="14">
        <v>10.5</v>
      </c>
      <c r="P132" s="14">
        <v>40</v>
      </c>
      <c r="Q132" s="14">
        <v>38.1</v>
      </c>
      <c r="R132" s="14">
        <v>45.2</v>
      </c>
      <c r="S132" s="14">
        <v>35.799999999999997</v>
      </c>
      <c r="T132" s="94" t="e">
        <f>#REF!</f>
        <v>#REF!</v>
      </c>
      <c r="U132" s="94" t="e">
        <f>#REF!</f>
        <v>#REF!</v>
      </c>
      <c r="V132" s="94" t="e">
        <f>#REF!</f>
        <v>#REF!</v>
      </c>
      <c r="W132" s="94" t="e">
        <f>#REF!</f>
        <v>#REF!</v>
      </c>
      <c r="X132" s="94">
        <f>J10</f>
        <v>36.985112490820477</v>
      </c>
      <c r="Y132" s="94">
        <f>J11</f>
        <v>39.557349984471287</v>
      </c>
      <c r="Z132" s="94">
        <f>J12</f>
        <v>29.997380141472362</v>
      </c>
      <c r="AA132" s="94">
        <f>J13</f>
        <v>24.559153574863739</v>
      </c>
      <c r="AB132" s="94">
        <f>J14</f>
        <v>37.218649041948574</v>
      </c>
      <c r="AC132" s="94">
        <f>J15</f>
        <v>18.577755905511811</v>
      </c>
      <c r="AD132" s="94">
        <f>J16</f>
        <v>260.99530063863114</v>
      </c>
      <c r="AE132" s="94">
        <f>J17</f>
        <v>201.62449972694105</v>
      </c>
      <c r="AF132" s="104">
        <v>161.5</v>
      </c>
      <c r="AG132" s="14">
        <v>247.8</v>
      </c>
      <c r="AH132" s="14">
        <v>430.9</v>
      </c>
    </row>
    <row r="133" spans="1:34" ht="11.25" customHeight="1" x14ac:dyDescent="0.2">
      <c r="A133" s="92">
        <v>2013</v>
      </c>
      <c r="B133" s="25">
        <f t="shared" ref="B133" si="87">SUM(G133,I133)</f>
        <v>769</v>
      </c>
      <c r="C133" s="35">
        <f>B133/E133*100000</f>
        <v>471.36272250281962</v>
      </c>
      <c r="D133" s="63"/>
      <c r="E133" s="62">
        <v>163144</v>
      </c>
      <c r="F133" s="62"/>
      <c r="G133" s="17">
        <v>453</v>
      </c>
      <c r="H133" s="106">
        <f t="shared" ref="H133" si="88">G133/E133*100000</f>
        <v>277.66880792428771</v>
      </c>
      <c r="I133" s="17">
        <v>316</v>
      </c>
      <c r="J133" s="106">
        <f t="shared" ref="J133" si="89">I133/E133*100000</f>
        <v>193.69391457853183</v>
      </c>
      <c r="K133" s="16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104"/>
    </row>
    <row r="134" spans="1:34" ht="11.25" customHeight="1" x14ac:dyDescent="0.2">
      <c r="A134" s="12"/>
      <c r="B134" s="19"/>
      <c r="C134" s="34"/>
      <c r="D134" s="8"/>
      <c r="E134" s="39"/>
      <c r="F134" s="39"/>
      <c r="G134" s="15"/>
      <c r="H134" s="16"/>
      <c r="I134" s="15"/>
      <c r="J134" s="16"/>
      <c r="K134" s="16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104"/>
    </row>
    <row r="135" spans="1:34" ht="12.6" customHeight="1" x14ac:dyDescent="0.2">
      <c r="A135" s="10"/>
      <c r="B135" s="15"/>
      <c r="C135" s="16"/>
      <c r="D135" s="8"/>
      <c r="E135" s="39"/>
      <c r="F135" s="39"/>
      <c r="G135" s="15"/>
      <c r="H135" s="16"/>
      <c r="I135" s="15"/>
      <c r="J135" s="16"/>
      <c r="K135" s="16"/>
    </row>
    <row r="136" spans="1:34" ht="12.6" customHeight="1" x14ac:dyDescent="0.2">
      <c r="A136" s="7"/>
      <c r="C136" s="16"/>
      <c r="D136" s="8"/>
      <c r="E136" s="39"/>
      <c r="F136" s="39"/>
      <c r="H136" s="16"/>
      <c r="I136" s="15"/>
      <c r="J136" s="16"/>
      <c r="K136" s="16"/>
    </row>
    <row r="141" spans="1:34" ht="12.6" customHeight="1" x14ac:dyDescent="0.2">
      <c r="J141" s="97" t="s">
        <v>19</v>
      </c>
    </row>
    <row r="142" spans="1:34" ht="12.6" customHeight="1" x14ac:dyDescent="0.2">
      <c r="D142" s="8"/>
      <c r="E142" s="39"/>
      <c r="F142" s="39"/>
      <c r="H142" s="94"/>
      <c r="I142" s="15"/>
      <c r="J142" s="16"/>
      <c r="K142" s="16"/>
    </row>
    <row r="143" spans="1:34" ht="12.6" customHeight="1" x14ac:dyDescent="0.2">
      <c r="D143" s="8"/>
      <c r="E143" s="39"/>
      <c r="F143" s="39"/>
      <c r="H143" s="105"/>
      <c r="I143" s="15"/>
      <c r="J143" s="16"/>
      <c r="K143" s="16"/>
    </row>
    <row r="144" spans="1:34" ht="12.6" customHeight="1" x14ac:dyDescent="0.2">
      <c r="D144" s="8"/>
      <c r="E144" s="39"/>
      <c r="F144" s="39"/>
      <c r="H144" s="105"/>
      <c r="I144" s="15"/>
      <c r="J144" s="16"/>
      <c r="K144" s="16"/>
    </row>
    <row r="145" spans="4:11" ht="12.6" customHeight="1" x14ac:dyDescent="0.2">
      <c r="D145" s="8"/>
      <c r="E145" s="39"/>
      <c r="F145" s="39"/>
      <c r="H145" s="105"/>
      <c r="I145" s="15"/>
      <c r="J145" s="16"/>
      <c r="K145" s="16"/>
    </row>
    <row r="146" spans="4:11" ht="12.6" customHeight="1" x14ac:dyDescent="0.2">
      <c r="D146" s="8"/>
      <c r="E146" s="39"/>
      <c r="F146" s="39"/>
      <c r="H146" s="105"/>
      <c r="I146" s="15"/>
      <c r="J146" s="16"/>
      <c r="K146" s="16"/>
    </row>
    <row r="147" spans="4:11" ht="12.6" customHeight="1" x14ac:dyDescent="0.2">
      <c r="D147" s="8"/>
      <c r="E147" s="39"/>
      <c r="F147" s="39"/>
      <c r="H147" s="105"/>
      <c r="I147" s="15"/>
      <c r="J147" s="16"/>
      <c r="K147" s="16"/>
    </row>
    <row r="148" spans="4:11" ht="12.6" customHeight="1" x14ac:dyDescent="0.2">
      <c r="D148" s="8"/>
      <c r="E148" s="39"/>
      <c r="F148" s="39"/>
      <c r="H148" s="105"/>
      <c r="I148" s="15"/>
      <c r="J148" s="16"/>
      <c r="K148" s="16"/>
    </row>
    <row r="149" spans="4:11" ht="12.6" customHeight="1" x14ac:dyDescent="0.2">
      <c r="D149" s="8"/>
      <c r="E149" s="39"/>
      <c r="F149" s="39"/>
      <c r="H149" s="105"/>
      <c r="I149" s="15"/>
      <c r="J149" s="16"/>
      <c r="K149" s="16"/>
    </row>
    <row r="150" spans="4:11" ht="12.6" customHeight="1" x14ac:dyDescent="0.2">
      <c r="D150" s="8"/>
      <c r="E150" s="39"/>
      <c r="F150" s="39"/>
      <c r="H150" s="105"/>
      <c r="I150" s="15"/>
      <c r="J150" s="16"/>
      <c r="K150" s="16"/>
    </row>
    <row r="151" spans="4:11" ht="12.6" customHeight="1" x14ac:dyDescent="0.2">
      <c r="D151" s="8"/>
      <c r="E151" s="39"/>
      <c r="F151" s="39"/>
      <c r="H151" s="105"/>
      <c r="I151" s="15"/>
      <c r="J151" s="16"/>
      <c r="K151" s="16"/>
    </row>
    <row r="152" spans="4:11" ht="12.6" customHeight="1" x14ac:dyDescent="0.2">
      <c r="H152" s="105"/>
    </row>
    <row r="153" spans="4:11" ht="12.6" customHeight="1" x14ac:dyDescent="0.2">
      <c r="H153" s="94"/>
    </row>
    <row r="154" spans="4:11" ht="12.6" customHeight="1" x14ac:dyDescent="0.2">
      <c r="H154" s="94"/>
    </row>
    <row r="155" spans="4:11" ht="12.6" customHeight="1" x14ac:dyDescent="0.2">
      <c r="H155" s="94"/>
    </row>
    <row r="156" spans="4:11" ht="12.6" customHeight="1" x14ac:dyDescent="0.2">
      <c r="H156" s="94"/>
    </row>
    <row r="157" spans="4:11" ht="12.6" customHeight="1" x14ac:dyDescent="0.2">
      <c r="H157" s="94"/>
    </row>
    <row r="158" spans="4:11" ht="12.6" customHeight="1" x14ac:dyDescent="0.2">
      <c r="H158" s="94"/>
    </row>
    <row r="159" spans="4:11" ht="12.6" customHeight="1" x14ac:dyDescent="0.2">
      <c r="H159" s="94"/>
    </row>
    <row r="160" spans="4:11" ht="12.6" customHeight="1" x14ac:dyDescent="0.2">
      <c r="H160" s="94"/>
    </row>
  </sheetData>
  <mergeCells count="3">
    <mergeCell ref="I63:J63"/>
    <mergeCell ref="I119:J119"/>
    <mergeCell ref="I6:J6"/>
  </mergeCells>
  <phoneticPr fontId="1" type="noConversion"/>
  <pageMargins left="0.75" right="0.75" top="0.75" bottom="0.75" header="0" footer="0.25"/>
  <pageSetup paperSize="9" pageOrder="overThenDown" orientation="portrait" horizontalDpi="300" verticalDpi="300" r:id="rId1"/>
  <headerFooter alignWithMargins="0">
    <oddFooter xml:space="preserve">&amp;C&amp;"Arial,Regular"17-&amp;P+2
</oddFooter>
  </headerFooter>
  <rowBreaks count="2" manualBreakCount="2">
    <brk id="57" max="10" man="1"/>
    <brk id="114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workbookViewId="0">
      <pane xSplit="1" topLeftCell="B1" activePane="topRight" state="frozen"/>
      <selection pane="topRight" activeCell="B14" sqref="B14"/>
    </sheetView>
  </sheetViews>
  <sheetFormatPr defaultRowHeight="12" x14ac:dyDescent="0.2"/>
  <cols>
    <col min="1" max="1" width="17" style="42" customWidth="1"/>
    <col min="2" max="2" width="7.28515625" style="42" customWidth="1"/>
    <col min="3" max="9" width="6.85546875" style="42" customWidth="1"/>
    <col min="10" max="14" width="7.5703125" style="42" customWidth="1"/>
    <col min="15" max="15" width="7.140625" style="42" customWidth="1"/>
    <col min="16" max="16" width="7.42578125" style="42" customWidth="1"/>
    <col min="17" max="16384" width="9.140625" style="42"/>
  </cols>
  <sheetData>
    <row r="1" spans="1:20" x14ac:dyDescent="0.2">
      <c r="A1" s="57" t="s">
        <v>61</v>
      </c>
    </row>
    <row r="2" spans="1:20" x14ac:dyDescent="0.2">
      <c r="A2" s="41" t="s">
        <v>56</v>
      </c>
    </row>
    <row r="3" spans="1:20" x14ac:dyDescent="0.2">
      <c r="A3" s="58">
        <v>2006</v>
      </c>
    </row>
    <row r="5" spans="1:20" x14ac:dyDescent="0.2">
      <c r="A5" s="116" t="s">
        <v>23</v>
      </c>
      <c r="B5" s="117" t="s">
        <v>24</v>
      </c>
      <c r="C5" s="118"/>
      <c r="D5" s="118"/>
      <c r="E5" s="118"/>
      <c r="F5" s="118"/>
      <c r="G5" s="118"/>
      <c r="H5" s="118"/>
      <c r="I5" s="118"/>
      <c r="J5" s="118"/>
      <c r="K5" s="118"/>
      <c r="L5" s="119"/>
      <c r="M5" s="116" t="s">
        <v>25</v>
      </c>
      <c r="N5" s="116"/>
      <c r="O5" s="116"/>
      <c r="P5" s="120" t="s">
        <v>26</v>
      </c>
      <c r="Q5" s="120" t="s">
        <v>27</v>
      </c>
      <c r="R5" s="120" t="s">
        <v>28</v>
      </c>
      <c r="S5" s="120" t="s">
        <v>29</v>
      </c>
      <c r="T5" s="116" t="s">
        <v>30</v>
      </c>
    </row>
    <row r="6" spans="1:20" x14ac:dyDescent="0.2">
      <c r="A6" s="116"/>
      <c r="B6" s="121" t="s">
        <v>31</v>
      </c>
      <c r="C6" s="121"/>
      <c r="D6" s="121"/>
      <c r="E6" s="121"/>
      <c r="F6" s="121"/>
      <c r="G6" s="122" t="s">
        <v>32</v>
      </c>
      <c r="H6" s="122"/>
      <c r="I6" s="122"/>
      <c r="J6" s="123" t="s">
        <v>33</v>
      </c>
      <c r="K6" s="124" t="s">
        <v>34</v>
      </c>
      <c r="L6" s="126" t="s">
        <v>35</v>
      </c>
      <c r="M6" s="116" t="s">
        <v>36</v>
      </c>
      <c r="N6" s="120" t="s">
        <v>57</v>
      </c>
      <c r="O6" s="120" t="s">
        <v>38</v>
      </c>
      <c r="P6" s="120"/>
      <c r="Q6" s="120"/>
      <c r="R6" s="120"/>
      <c r="S6" s="120"/>
      <c r="T6" s="116"/>
    </row>
    <row r="7" spans="1:20" ht="69.75" customHeight="1" x14ac:dyDescent="0.2">
      <c r="A7" s="116"/>
      <c r="B7" s="43" t="s">
        <v>39</v>
      </c>
      <c r="C7" s="43" t="s">
        <v>40</v>
      </c>
      <c r="D7" s="44" t="s">
        <v>41</v>
      </c>
      <c r="E7" s="43" t="s">
        <v>42</v>
      </c>
      <c r="F7" s="43" t="s">
        <v>43</v>
      </c>
      <c r="G7" s="43" t="s">
        <v>44</v>
      </c>
      <c r="H7" s="43" t="s">
        <v>45</v>
      </c>
      <c r="I7" s="43" t="s">
        <v>43</v>
      </c>
      <c r="J7" s="120"/>
      <c r="K7" s="125"/>
      <c r="L7" s="127"/>
      <c r="M7" s="116"/>
      <c r="N7" s="120"/>
      <c r="O7" s="120"/>
      <c r="P7" s="120"/>
      <c r="Q7" s="120"/>
      <c r="R7" s="120"/>
      <c r="S7" s="120"/>
      <c r="T7" s="116"/>
    </row>
    <row r="8" spans="1:20" x14ac:dyDescent="0.2">
      <c r="A8" s="45"/>
      <c r="B8" s="45"/>
      <c r="C8" s="45"/>
      <c r="D8" s="46"/>
      <c r="E8" s="45"/>
      <c r="F8" s="45"/>
      <c r="G8" s="45"/>
      <c r="H8" s="45"/>
      <c r="I8" s="45"/>
      <c r="J8" s="45"/>
      <c r="K8" s="47"/>
      <c r="L8" s="48"/>
      <c r="M8" s="45"/>
      <c r="N8" s="45"/>
      <c r="O8" s="45"/>
      <c r="P8" s="46"/>
      <c r="Q8" s="46"/>
      <c r="R8" s="46"/>
      <c r="S8" s="46"/>
      <c r="T8" s="45"/>
    </row>
    <row r="9" spans="1:20" x14ac:dyDescent="0.2">
      <c r="A9" s="42" t="s">
        <v>12</v>
      </c>
      <c r="B9" s="49">
        <f>SUM(B11:B17)</f>
        <v>0</v>
      </c>
      <c r="C9" s="49">
        <f>SUM(C11:C17)</f>
        <v>0</v>
      </c>
      <c r="D9" s="67">
        <f>SUM(D11:D17)</f>
        <v>0</v>
      </c>
      <c r="E9" s="49">
        <f>SUM(E11:E17)</f>
        <v>0</v>
      </c>
      <c r="F9" s="76">
        <f>SUM(B9:E9)</f>
        <v>0</v>
      </c>
      <c r="G9" s="49">
        <f>SUM(G11:G17)</f>
        <v>0</v>
      </c>
      <c r="H9" s="49">
        <f>SUM(H11:H17)</f>
        <v>0</v>
      </c>
      <c r="I9" s="76">
        <f>SUM(G9:H9)</f>
        <v>0</v>
      </c>
      <c r="J9" s="78">
        <f>SUM(J11:J17)</f>
        <v>0</v>
      </c>
      <c r="K9" s="67">
        <f>SUM(K11:K17)</f>
        <v>0</v>
      </c>
      <c r="L9" s="81" t="e">
        <f>K9/J9*100</f>
        <v>#DIV/0!</v>
      </c>
      <c r="M9" s="78">
        <f>SUM(M11:M17)</f>
        <v>0</v>
      </c>
      <c r="N9" s="50">
        <f>SUM(N11:N17)</f>
        <v>0</v>
      </c>
      <c r="O9" s="81" t="e">
        <f>N9/M9*100</f>
        <v>#DIV/0!</v>
      </c>
      <c r="P9" s="70">
        <f>SUM(P11:P17)</f>
        <v>0</v>
      </c>
      <c r="Q9" s="73">
        <f>SUM(Q11:Q17)</f>
        <v>0</v>
      </c>
      <c r="R9" s="81" t="e">
        <f>Q9/P9*100</f>
        <v>#DIV/0!</v>
      </c>
      <c r="S9" s="49"/>
      <c r="T9" s="51"/>
    </row>
    <row r="10" spans="1:20" x14ac:dyDescent="0.2">
      <c r="B10" s="49"/>
      <c r="C10" s="49"/>
      <c r="D10" s="49"/>
      <c r="E10" s="49"/>
      <c r="F10" s="76"/>
      <c r="G10" s="49"/>
      <c r="H10" s="49"/>
      <c r="I10" s="76"/>
      <c r="J10" s="78"/>
      <c r="K10" s="67"/>
      <c r="L10" s="81"/>
      <c r="M10" s="78"/>
      <c r="N10" s="50"/>
      <c r="O10" s="81"/>
      <c r="P10" s="70"/>
      <c r="Q10" s="73"/>
      <c r="R10" s="81"/>
      <c r="S10" s="49"/>
      <c r="T10" s="51"/>
    </row>
    <row r="11" spans="1:20" x14ac:dyDescent="0.2">
      <c r="A11" s="42" t="s">
        <v>46</v>
      </c>
      <c r="B11" s="59"/>
      <c r="C11" s="59"/>
      <c r="D11" s="59"/>
      <c r="E11" s="59"/>
      <c r="F11" s="76">
        <f t="shared" ref="F11:F17" si="0">SUM(B11:E11)</f>
        <v>0</v>
      </c>
      <c r="G11" s="59"/>
      <c r="H11" s="59"/>
      <c r="I11" s="76">
        <f t="shared" ref="I11:I17" si="1">SUM(G11:H11)</f>
        <v>0</v>
      </c>
      <c r="J11" s="79">
        <f t="shared" ref="J11:J17" si="2">SUM(I11,F11)</f>
        <v>0</v>
      </c>
      <c r="K11" s="68"/>
      <c r="L11" s="81" t="e">
        <f t="shared" ref="L11:L17" si="3">K11/J11*100</f>
        <v>#DIV/0!</v>
      </c>
      <c r="M11" s="79"/>
      <c r="N11" s="61"/>
      <c r="O11" s="81" t="e">
        <f>N11/M11*100</f>
        <v>#DIV/0!</v>
      </c>
      <c r="P11" s="71">
        <f t="shared" ref="P11:Q17" si="4">SUM(M11,J11)</f>
        <v>0</v>
      </c>
      <c r="Q11" s="74">
        <f t="shared" si="4"/>
        <v>0</v>
      </c>
      <c r="R11" s="81" t="e">
        <f t="shared" ref="R11:R17" si="5">Q11/P11*100</f>
        <v>#DIV/0!</v>
      </c>
      <c r="S11" s="59"/>
      <c r="T11" s="59"/>
    </row>
    <row r="12" spans="1:20" x14ac:dyDescent="0.2">
      <c r="A12" s="42" t="s">
        <v>47</v>
      </c>
      <c r="B12" s="59"/>
      <c r="C12" s="59"/>
      <c r="D12" s="59"/>
      <c r="E12" s="59"/>
      <c r="F12" s="76">
        <f t="shared" si="0"/>
        <v>0</v>
      </c>
      <c r="G12" s="59"/>
      <c r="H12" s="59"/>
      <c r="I12" s="76">
        <f t="shared" si="1"/>
        <v>0</v>
      </c>
      <c r="J12" s="79">
        <f t="shared" si="2"/>
        <v>0</v>
      </c>
      <c r="K12" s="68"/>
      <c r="L12" s="81" t="e">
        <f t="shared" si="3"/>
        <v>#DIV/0!</v>
      </c>
      <c r="M12" s="79"/>
      <c r="N12" s="61"/>
      <c r="O12" s="81" t="e">
        <f t="shared" ref="O12:O17" si="6">N12/M12*100</f>
        <v>#DIV/0!</v>
      </c>
      <c r="P12" s="71">
        <f t="shared" si="4"/>
        <v>0</v>
      </c>
      <c r="Q12" s="74">
        <f t="shared" si="4"/>
        <v>0</v>
      </c>
      <c r="R12" s="81" t="e">
        <f t="shared" si="5"/>
        <v>#DIV/0!</v>
      </c>
      <c r="S12" s="59"/>
      <c r="T12" s="59"/>
    </row>
    <row r="13" spans="1:20" x14ac:dyDescent="0.2">
      <c r="A13" s="42" t="s">
        <v>48</v>
      </c>
      <c r="B13" s="59"/>
      <c r="C13" s="59"/>
      <c r="D13" s="59"/>
      <c r="E13" s="59"/>
      <c r="F13" s="76">
        <f t="shared" si="0"/>
        <v>0</v>
      </c>
      <c r="G13" s="59"/>
      <c r="H13" s="59"/>
      <c r="I13" s="76">
        <f t="shared" si="1"/>
        <v>0</v>
      </c>
      <c r="J13" s="79">
        <f t="shared" si="2"/>
        <v>0</v>
      </c>
      <c r="K13" s="68"/>
      <c r="L13" s="81" t="e">
        <f t="shared" si="3"/>
        <v>#DIV/0!</v>
      </c>
      <c r="M13" s="79"/>
      <c r="N13" s="61"/>
      <c r="O13" s="81" t="e">
        <f t="shared" si="6"/>
        <v>#DIV/0!</v>
      </c>
      <c r="P13" s="71">
        <f t="shared" si="4"/>
        <v>0</v>
      </c>
      <c r="Q13" s="74">
        <f t="shared" si="4"/>
        <v>0</v>
      </c>
      <c r="R13" s="81" t="e">
        <f t="shared" si="5"/>
        <v>#DIV/0!</v>
      </c>
      <c r="S13" s="59"/>
      <c r="T13" s="59"/>
    </row>
    <row r="14" spans="1:20" x14ac:dyDescent="0.2">
      <c r="A14" s="42" t="s">
        <v>49</v>
      </c>
      <c r="B14" s="59"/>
      <c r="C14" s="59"/>
      <c r="D14" s="59"/>
      <c r="E14" s="59"/>
      <c r="F14" s="76">
        <f t="shared" si="0"/>
        <v>0</v>
      </c>
      <c r="G14" s="59"/>
      <c r="H14" s="59"/>
      <c r="I14" s="76">
        <f t="shared" si="1"/>
        <v>0</v>
      </c>
      <c r="J14" s="79">
        <f t="shared" si="2"/>
        <v>0</v>
      </c>
      <c r="K14" s="68"/>
      <c r="L14" s="81" t="e">
        <f t="shared" si="3"/>
        <v>#DIV/0!</v>
      </c>
      <c r="M14" s="79"/>
      <c r="N14" s="61"/>
      <c r="O14" s="81" t="e">
        <f t="shared" si="6"/>
        <v>#DIV/0!</v>
      </c>
      <c r="P14" s="71">
        <f t="shared" si="4"/>
        <v>0</v>
      </c>
      <c r="Q14" s="74">
        <f t="shared" si="4"/>
        <v>0</v>
      </c>
      <c r="R14" s="81" t="e">
        <f t="shared" si="5"/>
        <v>#DIV/0!</v>
      </c>
      <c r="S14" s="59"/>
      <c r="T14" s="59"/>
    </row>
    <row r="15" spans="1:20" x14ac:dyDescent="0.2">
      <c r="A15" s="42" t="s">
        <v>50</v>
      </c>
      <c r="B15" s="59"/>
      <c r="C15" s="59"/>
      <c r="D15" s="59"/>
      <c r="E15" s="59"/>
      <c r="F15" s="76">
        <f t="shared" si="0"/>
        <v>0</v>
      </c>
      <c r="G15" s="59"/>
      <c r="H15" s="59"/>
      <c r="I15" s="76">
        <f t="shared" si="1"/>
        <v>0</v>
      </c>
      <c r="J15" s="79">
        <f t="shared" si="2"/>
        <v>0</v>
      </c>
      <c r="K15" s="68"/>
      <c r="L15" s="81" t="e">
        <f t="shared" si="3"/>
        <v>#DIV/0!</v>
      </c>
      <c r="M15" s="79"/>
      <c r="N15" s="61"/>
      <c r="O15" s="81" t="e">
        <f t="shared" si="6"/>
        <v>#DIV/0!</v>
      </c>
      <c r="P15" s="71">
        <f t="shared" si="4"/>
        <v>0</v>
      </c>
      <c r="Q15" s="74">
        <f t="shared" si="4"/>
        <v>0</v>
      </c>
      <c r="R15" s="81" t="e">
        <f t="shared" si="5"/>
        <v>#DIV/0!</v>
      </c>
      <c r="S15" s="59"/>
      <c r="T15" s="59"/>
    </row>
    <row r="16" spans="1:20" x14ac:dyDescent="0.2">
      <c r="A16" s="42" t="s">
        <v>51</v>
      </c>
      <c r="B16" s="59"/>
      <c r="C16" s="59"/>
      <c r="D16" s="59"/>
      <c r="E16" s="59"/>
      <c r="F16" s="76">
        <f t="shared" si="0"/>
        <v>0</v>
      </c>
      <c r="G16" s="59"/>
      <c r="H16" s="59"/>
      <c r="I16" s="76">
        <f t="shared" si="1"/>
        <v>0</v>
      </c>
      <c r="J16" s="79">
        <f t="shared" si="2"/>
        <v>0</v>
      </c>
      <c r="K16" s="68"/>
      <c r="L16" s="81" t="e">
        <f t="shared" si="3"/>
        <v>#DIV/0!</v>
      </c>
      <c r="M16" s="79"/>
      <c r="N16" s="61"/>
      <c r="O16" s="81" t="e">
        <f t="shared" si="6"/>
        <v>#DIV/0!</v>
      </c>
      <c r="P16" s="71">
        <f t="shared" si="4"/>
        <v>0</v>
      </c>
      <c r="Q16" s="74">
        <f t="shared" si="4"/>
        <v>0</v>
      </c>
      <c r="R16" s="81" t="e">
        <f t="shared" si="5"/>
        <v>#DIV/0!</v>
      </c>
      <c r="S16" s="59"/>
      <c r="T16" s="59"/>
    </row>
    <row r="17" spans="1:20" x14ac:dyDescent="0.2">
      <c r="A17" s="53" t="s">
        <v>52</v>
      </c>
      <c r="B17" s="54"/>
      <c r="C17" s="54"/>
      <c r="D17" s="54"/>
      <c r="E17" s="54"/>
      <c r="F17" s="77">
        <f t="shared" si="0"/>
        <v>0</v>
      </c>
      <c r="G17" s="54"/>
      <c r="H17" s="54"/>
      <c r="I17" s="77">
        <f t="shared" si="1"/>
        <v>0</v>
      </c>
      <c r="J17" s="80">
        <f t="shared" si="2"/>
        <v>0</v>
      </c>
      <c r="K17" s="69"/>
      <c r="L17" s="82" t="e">
        <f t="shared" si="3"/>
        <v>#DIV/0!</v>
      </c>
      <c r="M17" s="80"/>
      <c r="N17" s="55"/>
      <c r="O17" s="82" t="e">
        <f t="shared" si="6"/>
        <v>#DIV/0!</v>
      </c>
      <c r="P17" s="72">
        <f t="shared" si="4"/>
        <v>0</v>
      </c>
      <c r="Q17" s="75">
        <f t="shared" si="4"/>
        <v>0</v>
      </c>
      <c r="R17" s="82" t="e">
        <f t="shared" si="5"/>
        <v>#DIV/0!</v>
      </c>
      <c r="S17" s="54"/>
      <c r="T17" s="54"/>
    </row>
    <row r="18" spans="1:20" x14ac:dyDescent="0.2">
      <c r="A18" s="57"/>
    </row>
  </sheetData>
  <mergeCells count="16">
    <mergeCell ref="S5:S7"/>
    <mergeCell ref="T5:T7"/>
    <mergeCell ref="N6:N7"/>
    <mergeCell ref="O6:O7"/>
    <mergeCell ref="Q5:Q7"/>
    <mergeCell ref="R5:R7"/>
    <mergeCell ref="A5:A7"/>
    <mergeCell ref="B5:L5"/>
    <mergeCell ref="M5:O5"/>
    <mergeCell ref="P5:P7"/>
    <mergeCell ref="B6:F6"/>
    <mergeCell ref="G6:I6"/>
    <mergeCell ref="J6:J7"/>
    <mergeCell ref="K6:K7"/>
    <mergeCell ref="L6:L7"/>
    <mergeCell ref="M6:M7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3"/>
  <sheetViews>
    <sheetView workbookViewId="0">
      <pane xSplit="1" topLeftCell="B1" activePane="topRight" state="frozen"/>
      <selection pane="topRight" activeCell="B7" sqref="B7"/>
    </sheetView>
  </sheetViews>
  <sheetFormatPr defaultRowHeight="12" x14ac:dyDescent="0.2"/>
  <cols>
    <col min="1" max="1" width="22" style="42" customWidth="1"/>
    <col min="2" max="2" width="7.28515625" style="42" customWidth="1"/>
    <col min="3" max="9" width="6.85546875" style="42" customWidth="1"/>
    <col min="10" max="14" width="7.5703125" style="42" customWidth="1"/>
    <col min="15" max="15" width="7.140625" style="42" customWidth="1"/>
    <col min="16" max="16" width="7.42578125" style="42" customWidth="1"/>
    <col min="17" max="16384" width="9.140625" style="42"/>
  </cols>
  <sheetData>
    <row r="1" spans="1:20" x14ac:dyDescent="0.2">
      <c r="A1" s="57" t="s">
        <v>61</v>
      </c>
    </row>
    <row r="2" spans="1:20" x14ac:dyDescent="0.2">
      <c r="A2" s="41" t="s">
        <v>56</v>
      </c>
    </row>
    <row r="3" spans="1:20" x14ac:dyDescent="0.2">
      <c r="A3" s="58">
        <v>2005</v>
      </c>
    </row>
    <row r="5" spans="1:20" x14ac:dyDescent="0.2">
      <c r="A5" s="116" t="s">
        <v>23</v>
      </c>
      <c r="B5" s="117" t="s">
        <v>24</v>
      </c>
      <c r="C5" s="118"/>
      <c r="D5" s="118"/>
      <c r="E5" s="118"/>
      <c r="F5" s="118"/>
      <c r="G5" s="118"/>
      <c r="H5" s="118"/>
      <c r="I5" s="118"/>
      <c r="J5" s="118"/>
      <c r="K5" s="118"/>
      <c r="L5" s="119"/>
      <c r="M5" s="116" t="s">
        <v>25</v>
      </c>
      <c r="N5" s="116"/>
      <c r="O5" s="116"/>
      <c r="P5" s="120" t="s">
        <v>26</v>
      </c>
      <c r="Q5" s="120" t="s">
        <v>27</v>
      </c>
      <c r="R5" s="120" t="s">
        <v>28</v>
      </c>
      <c r="S5" s="120" t="s">
        <v>29</v>
      </c>
      <c r="T5" s="116" t="s">
        <v>30</v>
      </c>
    </row>
    <row r="6" spans="1:20" x14ac:dyDescent="0.2">
      <c r="A6" s="116"/>
      <c r="B6" s="121" t="s">
        <v>31</v>
      </c>
      <c r="C6" s="121"/>
      <c r="D6" s="121"/>
      <c r="E6" s="121"/>
      <c r="F6" s="121"/>
      <c r="G6" s="122" t="s">
        <v>32</v>
      </c>
      <c r="H6" s="122"/>
      <c r="I6" s="122"/>
      <c r="J6" s="123" t="s">
        <v>33</v>
      </c>
      <c r="K6" s="124" t="s">
        <v>34</v>
      </c>
      <c r="L6" s="126" t="s">
        <v>35</v>
      </c>
      <c r="M6" s="116" t="s">
        <v>36</v>
      </c>
      <c r="N6" s="120" t="s">
        <v>57</v>
      </c>
      <c r="O6" s="120" t="s">
        <v>38</v>
      </c>
      <c r="P6" s="120"/>
      <c r="Q6" s="120"/>
      <c r="R6" s="120"/>
      <c r="S6" s="120"/>
      <c r="T6" s="116"/>
    </row>
    <row r="7" spans="1:20" ht="69.75" customHeight="1" x14ac:dyDescent="0.2">
      <c r="A7" s="116"/>
      <c r="B7" s="43" t="s">
        <v>39</v>
      </c>
      <c r="C7" s="43" t="s">
        <v>40</v>
      </c>
      <c r="D7" s="44" t="s">
        <v>41</v>
      </c>
      <c r="E7" s="43" t="s">
        <v>42</v>
      </c>
      <c r="F7" s="43" t="s">
        <v>43</v>
      </c>
      <c r="G7" s="43" t="s">
        <v>44</v>
      </c>
      <c r="H7" s="43" t="s">
        <v>45</v>
      </c>
      <c r="I7" s="43" t="s">
        <v>43</v>
      </c>
      <c r="J7" s="120"/>
      <c r="K7" s="125"/>
      <c r="L7" s="127"/>
      <c r="M7" s="116"/>
      <c r="N7" s="120"/>
      <c r="O7" s="120"/>
      <c r="P7" s="120"/>
      <c r="Q7" s="120"/>
      <c r="R7" s="120"/>
      <c r="S7" s="120"/>
      <c r="T7" s="116"/>
    </row>
    <row r="8" spans="1:20" x14ac:dyDescent="0.2">
      <c r="A8" s="45"/>
      <c r="B8" s="45"/>
      <c r="C8" s="45"/>
      <c r="D8" s="46"/>
      <c r="E8" s="45"/>
      <c r="F8" s="45"/>
      <c r="G8" s="45"/>
      <c r="H8" s="45"/>
      <c r="I8" s="45"/>
      <c r="J8" s="45"/>
      <c r="K8" s="47"/>
      <c r="L8" s="48"/>
      <c r="M8" s="45"/>
      <c r="N8" s="45"/>
      <c r="O8" s="45"/>
      <c r="P8" s="46"/>
      <c r="Q8" s="46"/>
      <c r="R8" s="46"/>
      <c r="S8" s="46"/>
      <c r="T8" s="45"/>
    </row>
    <row r="9" spans="1:20" x14ac:dyDescent="0.2">
      <c r="A9" s="42" t="s">
        <v>12</v>
      </c>
      <c r="B9" s="49">
        <f t="shared" ref="B9:K9" si="0">SUM(B11:B17)</f>
        <v>110</v>
      </c>
      <c r="C9" s="49">
        <f t="shared" si="0"/>
        <v>67</v>
      </c>
      <c r="D9" s="67">
        <f t="shared" si="0"/>
        <v>323</v>
      </c>
      <c r="E9" s="49">
        <f t="shared" si="0"/>
        <v>74</v>
      </c>
      <c r="F9" s="76">
        <f>SUM(B9:E9)</f>
        <v>574</v>
      </c>
      <c r="G9" s="49">
        <f t="shared" si="0"/>
        <v>183</v>
      </c>
      <c r="H9" s="49">
        <f t="shared" si="0"/>
        <v>294</v>
      </c>
      <c r="I9" s="76">
        <f>SUM(G9:H9)</f>
        <v>477</v>
      </c>
      <c r="J9" s="78">
        <f>SUM(J11:J17)</f>
        <v>1051</v>
      </c>
      <c r="K9" s="67">
        <f t="shared" si="0"/>
        <v>868</v>
      </c>
      <c r="L9" s="81">
        <f>K9/J9*100</f>
        <v>82.58801141769743</v>
      </c>
      <c r="M9" s="78">
        <f>SUM(M11:M17)</f>
        <v>458</v>
      </c>
      <c r="N9" s="50">
        <f>SUM(N11:N17)</f>
        <v>451</v>
      </c>
      <c r="O9" s="81">
        <f>N9/M9*100</f>
        <v>98.471615720524014</v>
      </c>
      <c r="P9" s="70">
        <f>SUM(P11:P17)</f>
        <v>1509</v>
      </c>
      <c r="Q9" s="73">
        <f>SUM(Q11:Q17)</f>
        <v>1319</v>
      </c>
      <c r="R9" s="81">
        <f>Q9/P9*100</f>
        <v>87.408880053015238</v>
      </c>
      <c r="S9" s="49"/>
      <c r="T9" s="51"/>
    </row>
    <row r="10" spans="1:20" x14ac:dyDescent="0.2">
      <c r="B10" s="49"/>
      <c r="C10" s="49"/>
      <c r="D10" s="49"/>
      <c r="E10" s="49"/>
      <c r="F10" s="76"/>
      <c r="G10" s="49"/>
      <c r="H10" s="49"/>
      <c r="I10" s="76"/>
      <c r="J10" s="78"/>
      <c r="K10" s="67"/>
      <c r="L10" s="81"/>
      <c r="M10" s="78"/>
      <c r="N10" s="50"/>
      <c r="O10" s="81"/>
      <c r="P10" s="70"/>
      <c r="Q10" s="73"/>
      <c r="R10" s="81"/>
      <c r="S10" s="49"/>
      <c r="T10" s="51"/>
    </row>
    <row r="11" spans="1:20" x14ac:dyDescent="0.2">
      <c r="A11" s="42" t="s">
        <v>46</v>
      </c>
      <c r="B11" s="59">
        <v>48</v>
      </c>
      <c r="C11" s="59">
        <v>13</v>
      </c>
      <c r="D11" s="59">
        <v>57</v>
      </c>
      <c r="E11" s="59">
        <v>15</v>
      </c>
      <c r="F11" s="76">
        <f t="shared" ref="F11:F17" si="1">SUM(B11:E11)</f>
        <v>133</v>
      </c>
      <c r="G11" s="59">
        <v>7</v>
      </c>
      <c r="H11" s="59">
        <v>3</v>
      </c>
      <c r="I11" s="76">
        <f t="shared" ref="I11:I17" si="2">SUM(G11:H11)</f>
        <v>10</v>
      </c>
      <c r="J11" s="79">
        <f>SUM(I11,F11)</f>
        <v>143</v>
      </c>
      <c r="K11" s="68">
        <v>93</v>
      </c>
      <c r="L11" s="81">
        <f t="shared" ref="L11:L17" si="3">K11/J11*100</f>
        <v>65.034965034965026</v>
      </c>
      <c r="M11" s="79">
        <v>70</v>
      </c>
      <c r="N11" s="61">
        <v>68</v>
      </c>
      <c r="O11" s="81">
        <f t="shared" ref="O11:O17" si="4">N11/M11*100</f>
        <v>97.142857142857139</v>
      </c>
      <c r="P11" s="71">
        <f>SUM(M11,J11)</f>
        <v>213</v>
      </c>
      <c r="Q11" s="74">
        <f>SUM(N11,K11)</f>
        <v>161</v>
      </c>
      <c r="R11" s="81">
        <f t="shared" ref="R11:R17" si="5">Q11/P11*100</f>
        <v>75.586854460093903</v>
      </c>
      <c r="S11" s="59"/>
      <c r="T11" s="59"/>
    </row>
    <row r="12" spans="1:20" x14ac:dyDescent="0.2">
      <c r="A12" s="42" t="s">
        <v>47</v>
      </c>
      <c r="B12" s="59">
        <v>24</v>
      </c>
      <c r="C12" s="59">
        <v>4</v>
      </c>
      <c r="D12" s="59">
        <v>20</v>
      </c>
      <c r="E12" s="59">
        <v>2</v>
      </c>
      <c r="F12" s="76">
        <f t="shared" si="1"/>
        <v>50</v>
      </c>
      <c r="G12" s="59">
        <v>4</v>
      </c>
      <c r="H12" s="59">
        <v>1</v>
      </c>
      <c r="I12" s="76">
        <f t="shared" si="2"/>
        <v>5</v>
      </c>
      <c r="J12" s="79">
        <f t="shared" ref="J12:J17" si="6">SUM(I12,F12)</f>
        <v>55</v>
      </c>
      <c r="K12" s="68">
        <v>34</v>
      </c>
      <c r="L12" s="81">
        <f t="shared" si="3"/>
        <v>61.818181818181813</v>
      </c>
      <c r="M12" s="79">
        <v>14</v>
      </c>
      <c r="N12" s="61">
        <v>13</v>
      </c>
      <c r="O12" s="81">
        <f t="shared" si="4"/>
        <v>92.857142857142861</v>
      </c>
      <c r="P12" s="71">
        <f t="shared" ref="P12:P17" si="7">SUM(M12,J12)</f>
        <v>69</v>
      </c>
      <c r="Q12" s="74">
        <f t="shared" ref="Q12:Q17" si="8">SUM(N12,K12)</f>
        <v>47</v>
      </c>
      <c r="R12" s="81">
        <f t="shared" si="5"/>
        <v>68.115942028985515</v>
      </c>
      <c r="S12" s="59"/>
      <c r="T12" s="59"/>
    </row>
    <row r="13" spans="1:20" x14ac:dyDescent="0.2">
      <c r="A13" s="42" t="s">
        <v>48</v>
      </c>
      <c r="B13" s="59">
        <v>6</v>
      </c>
      <c r="C13" s="59">
        <v>19</v>
      </c>
      <c r="D13" s="59">
        <v>136</v>
      </c>
      <c r="E13" s="59">
        <v>3</v>
      </c>
      <c r="F13" s="76">
        <f t="shared" si="1"/>
        <v>164</v>
      </c>
      <c r="G13" s="59">
        <v>95</v>
      </c>
      <c r="H13" s="59">
        <v>249</v>
      </c>
      <c r="I13" s="76">
        <f t="shared" si="2"/>
        <v>344</v>
      </c>
      <c r="J13" s="79">
        <f t="shared" si="6"/>
        <v>508</v>
      </c>
      <c r="K13" s="68">
        <v>457</v>
      </c>
      <c r="L13" s="81">
        <f t="shared" si="3"/>
        <v>89.960629921259837</v>
      </c>
      <c r="M13" s="79">
        <v>226</v>
      </c>
      <c r="N13" s="61">
        <v>225</v>
      </c>
      <c r="O13" s="81">
        <f t="shared" si="4"/>
        <v>99.557522123893804</v>
      </c>
      <c r="P13" s="71">
        <f t="shared" si="7"/>
        <v>734</v>
      </c>
      <c r="Q13" s="74">
        <f t="shared" si="8"/>
        <v>682</v>
      </c>
      <c r="R13" s="81">
        <f t="shared" si="5"/>
        <v>92.915531335149865</v>
      </c>
      <c r="S13" s="59"/>
      <c r="T13" s="59"/>
    </row>
    <row r="14" spans="1:20" x14ac:dyDescent="0.2">
      <c r="A14" s="42" t="s">
        <v>49</v>
      </c>
      <c r="B14" s="59">
        <v>10</v>
      </c>
      <c r="C14" s="59">
        <v>12</v>
      </c>
      <c r="D14" s="59">
        <v>38</v>
      </c>
      <c r="E14" s="59">
        <v>18</v>
      </c>
      <c r="F14" s="76">
        <f t="shared" si="1"/>
        <v>78</v>
      </c>
      <c r="G14" s="59">
        <v>30</v>
      </c>
      <c r="H14" s="59">
        <v>33</v>
      </c>
      <c r="I14" s="76">
        <f t="shared" si="2"/>
        <v>63</v>
      </c>
      <c r="J14" s="79">
        <f t="shared" si="6"/>
        <v>141</v>
      </c>
      <c r="K14" s="68">
        <v>122</v>
      </c>
      <c r="L14" s="81">
        <f t="shared" si="3"/>
        <v>86.524822695035468</v>
      </c>
      <c r="M14" s="79">
        <v>39</v>
      </c>
      <c r="N14" s="61">
        <v>39</v>
      </c>
      <c r="O14" s="81">
        <f t="shared" si="4"/>
        <v>100</v>
      </c>
      <c r="P14" s="71">
        <f t="shared" si="7"/>
        <v>180</v>
      </c>
      <c r="Q14" s="74">
        <f t="shared" si="8"/>
        <v>161</v>
      </c>
      <c r="R14" s="81">
        <f t="shared" si="5"/>
        <v>89.444444444444443</v>
      </c>
      <c r="S14" s="59"/>
      <c r="T14" s="59"/>
    </row>
    <row r="15" spans="1:20" x14ac:dyDescent="0.2">
      <c r="A15" s="42" t="s">
        <v>50</v>
      </c>
      <c r="B15" s="59">
        <v>5</v>
      </c>
      <c r="C15" s="59">
        <v>8</v>
      </c>
      <c r="D15" s="59">
        <v>41</v>
      </c>
      <c r="E15" s="59">
        <v>17</v>
      </c>
      <c r="F15" s="76">
        <f t="shared" si="1"/>
        <v>71</v>
      </c>
      <c r="G15" s="59">
        <v>19</v>
      </c>
      <c r="H15" s="59">
        <v>0</v>
      </c>
      <c r="I15" s="76">
        <f t="shared" si="2"/>
        <v>19</v>
      </c>
      <c r="J15" s="79">
        <f t="shared" si="6"/>
        <v>90</v>
      </c>
      <c r="K15" s="68">
        <v>68</v>
      </c>
      <c r="L15" s="81">
        <f t="shared" si="3"/>
        <v>75.555555555555557</v>
      </c>
      <c r="M15" s="79">
        <v>40</v>
      </c>
      <c r="N15" s="61">
        <v>38</v>
      </c>
      <c r="O15" s="81">
        <f t="shared" si="4"/>
        <v>95</v>
      </c>
      <c r="P15" s="71">
        <f t="shared" si="7"/>
        <v>130</v>
      </c>
      <c r="Q15" s="74">
        <f t="shared" si="8"/>
        <v>106</v>
      </c>
      <c r="R15" s="81">
        <f t="shared" si="5"/>
        <v>81.538461538461533</v>
      </c>
      <c r="S15" s="59"/>
      <c r="T15" s="59"/>
    </row>
    <row r="16" spans="1:20" x14ac:dyDescent="0.2">
      <c r="A16" s="42" t="s">
        <v>51</v>
      </c>
      <c r="B16" s="59">
        <v>16</v>
      </c>
      <c r="C16" s="59">
        <v>7</v>
      </c>
      <c r="D16" s="59">
        <v>19</v>
      </c>
      <c r="E16" s="59">
        <v>2</v>
      </c>
      <c r="F16" s="76">
        <f t="shared" si="1"/>
        <v>44</v>
      </c>
      <c r="G16" s="59">
        <v>16</v>
      </c>
      <c r="H16" s="59">
        <v>3</v>
      </c>
      <c r="I16" s="76">
        <f t="shared" si="2"/>
        <v>19</v>
      </c>
      <c r="J16" s="79">
        <f t="shared" si="6"/>
        <v>63</v>
      </c>
      <c r="K16" s="68">
        <v>50</v>
      </c>
      <c r="L16" s="81">
        <f t="shared" si="3"/>
        <v>79.365079365079367</v>
      </c>
      <c r="M16" s="79">
        <v>42</v>
      </c>
      <c r="N16" s="61">
        <v>42</v>
      </c>
      <c r="O16" s="81">
        <f t="shared" si="4"/>
        <v>100</v>
      </c>
      <c r="P16" s="71">
        <f t="shared" si="7"/>
        <v>105</v>
      </c>
      <c r="Q16" s="74">
        <f t="shared" si="8"/>
        <v>92</v>
      </c>
      <c r="R16" s="81">
        <f t="shared" si="5"/>
        <v>87.61904761904762</v>
      </c>
      <c r="S16" s="59"/>
      <c r="T16" s="59"/>
    </row>
    <row r="17" spans="1:20" x14ac:dyDescent="0.2">
      <c r="A17" s="53" t="s">
        <v>52</v>
      </c>
      <c r="B17" s="54">
        <v>1</v>
      </c>
      <c r="C17" s="54">
        <v>4</v>
      </c>
      <c r="D17" s="54">
        <v>12</v>
      </c>
      <c r="E17" s="54">
        <v>17</v>
      </c>
      <c r="F17" s="77">
        <f t="shared" si="1"/>
        <v>34</v>
      </c>
      <c r="G17" s="54">
        <v>12</v>
      </c>
      <c r="H17" s="54">
        <v>5</v>
      </c>
      <c r="I17" s="77">
        <f t="shared" si="2"/>
        <v>17</v>
      </c>
      <c r="J17" s="80">
        <f t="shared" si="6"/>
        <v>51</v>
      </c>
      <c r="K17" s="69">
        <v>44</v>
      </c>
      <c r="L17" s="82">
        <f t="shared" si="3"/>
        <v>86.274509803921575</v>
      </c>
      <c r="M17" s="80">
        <v>27</v>
      </c>
      <c r="N17" s="55">
        <v>26</v>
      </c>
      <c r="O17" s="82">
        <f t="shared" si="4"/>
        <v>96.296296296296291</v>
      </c>
      <c r="P17" s="72">
        <f t="shared" si="7"/>
        <v>78</v>
      </c>
      <c r="Q17" s="75">
        <f t="shared" si="8"/>
        <v>70</v>
      </c>
      <c r="R17" s="82">
        <f t="shared" si="5"/>
        <v>89.743589743589752</v>
      </c>
      <c r="S17" s="54"/>
      <c r="T17" s="54"/>
    </row>
    <row r="18" spans="1:20" x14ac:dyDescent="0.2">
      <c r="A18" s="57"/>
    </row>
    <row r="19" spans="1:20" x14ac:dyDescent="0.2">
      <c r="A19" s="41" t="s">
        <v>22</v>
      </c>
    </row>
    <row r="20" spans="1:20" x14ac:dyDescent="0.2">
      <c r="A20" s="42" t="s">
        <v>54</v>
      </c>
    </row>
    <row r="22" spans="1:20" x14ac:dyDescent="0.2">
      <c r="A22" s="116" t="s">
        <v>23</v>
      </c>
      <c r="B22" s="117" t="s">
        <v>24</v>
      </c>
      <c r="C22" s="118"/>
      <c r="D22" s="118"/>
      <c r="E22" s="118"/>
      <c r="F22" s="118"/>
      <c r="G22" s="118"/>
      <c r="H22" s="118"/>
      <c r="I22" s="118"/>
      <c r="J22" s="118"/>
      <c r="K22" s="118"/>
      <c r="L22" s="119"/>
      <c r="M22" s="116" t="s">
        <v>25</v>
      </c>
      <c r="N22" s="116"/>
      <c r="O22" s="116"/>
      <c r="P22" s="120" t="s">
        <v>26</v>
      </c>
      <c r="Q22" s="120" t="s">
        <v>27</v>
      </c>
      <c r="R22" s="120" t="s">
        <v>28</v>
      </c>
      <c r="S22" s="120" t="s">
        <v>29</v>
      </c>
      <c r="T22" s="116" t="s">
        <v>30</v>
      </c>
    </row>
    <row r="23" spans="1:20" ht="12" customHeight="1" x14ac:dyDescent="0.2">
      <c r="A23" s="116"/>
      <c r="B23" s="121" t="s">
        <v>31</v>
      </c>
      <c r="C23" s="121"/>
      <c r="D23" s="121"/>
      <c r="E23" s="121"/>
      <c r="F23" s="121"/>
      <c r="G23" s="122" t="s">
        <v>32</v>
      </c>
      <c r="H23" s="122"/>
      <c r="I23" s="122"/>
      <c r="J23" s="121" t="s">
        <v>33</v>
      </c>
      <c r="K23" s="128" t="s">
        <v>34</v>
      </c>
      <c r="L23" s="130" t="s">
        <v>35</v>
      </c>
      <c r="M23" s="116" t="s">
        <v>36</v>
      </c>
      <c r="N23" s="120" t="s">
        <v>37</v>
      </c>
      <c r="O23" s="116" t="s">
        <v>38</v>
      </c>
      <c r="P23" s="120"/>
      <c r="Q23" s="120"/>
      <c r="R23" s="120"/>
      <c r="S23" s="120"/>
      <c r="T23" s="116"/>
    </row>
    <row r="24" spans="1:20" ht="68.25" customHeight="1" x14ac:dyDescent="0.2">
      <c r="A24" s="116"/>
      <c r="B24" s="43" t="s">
        <v>39</v>
      </c>
      <c r="C24" s="43" t="s">
        <v>40</v>
      </c>
      <c r="D24" s="44" t="s">
        <v>41</v>
      </c>
      <c r="E24" s="43" t="s">
        <v>42</v>
      </c>
      <c r="F24" s="43" t="s">
        <v>43</v>
      </c>
      <c r="G24" s="43" t="s">
        <v>44</v>
      </c>
      <c r="H24" s="43" t="s">
        <v>45</v>
      </c>
      <c r="I24" s="43" t="s">
        <v>43</v>
      </c>
      <c r="J24" s="116"/>
      <c r="K24" s="129"/>
      <c r="L24" s="131"/>
      <c r="M24" s="116"/>
      <c r="N24" s="120"/>
      <c r="O24" s="116"/>
      <c r="P24" s="120"/>
      <c r="Q24" s="120"/>
      <c r="R24" s="120"/>
      <c r="S24" s="120"/>
      <c r="T24" s="116"/>
    </row>
    <row r="25" spans="1:20" ht="12" customHeight="1" x14ac:dyDescent="0.2">
      <c r="A25" s="45"/>
      <c r="B25" s="45"/>
      <c r="C25" s="45"/>
      <c r="D25" s="46"/>
      <c r="E25" s="45"/>
      <c r="F25" s="45"/>
      <c r="G25" s="45"/>
      <c r="H25" s="45"/>
      <c r="I25" s="45"/>
      <c r="J25" s="45"/>
      <c r="K25" s="47"/>
      <c r="L25" s="48"/>
      <c r="M25" s="45"/>
      <c r="N25" s="45"/>
      <c r="O25" s="45"/>
      <c r="P25" s="46"/>
      <c r="Q25" s="46"/>
      <c r="R25" s="46"/>
      <c r="S25" s="46"/>
      <c r="T25" s="45"/>
    </row>
    <row r="26" spans="1:20" s="64" customFormat="1" x14ac:dyDescent="0.2">
      <c r="A26" s="64" t="s">
        <v>12</v>
      </c>
      <c r="B26" s="52">
        <f t="shared" ref="B26:K26" si="9">SUM(B28:B34)</f>
        <v>79</v>
      </c>
      <c r="C26" s="52">
        <f t="shared" si="9"/>
        <v>30</v>
      </c>
      <c r="D26" s="52">
        <f t="shared" si="9"/>
        <v>201</v>
      </c>
      <c r="E26" s="52">
        <f t="shared" si="9"/>
        <v>32</v>
      </c>
      <c r="F26" s="52">
        <f t="shared" si="9"/>
        <v>342</v>
      </c>
      <c r="G26" s="52">
        <f t="shared" si="9"/>
        <v>108</v>
      </c>
      <c r="H26" s="52">
        <f t="shared" si="9"/>
        <v>222</v>
      </c>
      <c r="I26" s="52">
        <f t="shared" si="9"/>
        <v>330</v>
      </c>
      <c r="J26" s="52">
        <f t="shared" si="9"/>
        <v>672</v>
      </c>
      <c r="K26" s="52">
        <f t="shared" si="9"/>
        <v>538</v>
      </c>
      <c r="L26" s="52"/>
      <c r="M26" s="52">
        <f>SUM(M28:M34)</f>
        <v>277</v>
      </c>
      <c r="N26" s="52">
        <f>SUM(N28:N34)</f>
        <v>257</v>
      </c>
      <c r="O26" s="52"/>
      <c r="P26" s="52">
        <f>SUM(P28:P34)</f>
        <v>949</v>
      </c>
      <c r="Q26" s="52">
        <f>SUM(Q28:Q34)</f>
        <v>795</v>
      </c>
      <c r="R26" s="52">
        <f>SUM(R28:R34)</f>
        <v>0</v>
      </c>
      <c r="S26" s="52">
        <f>SUM(S28:S34)</f>
        <v>0</v>
      </c>
      <c r="T26" s="52"/>
    </row>
    <row r="27" spans="1:20" s="64" customFormat="1" x14ac:dyDescent="0.2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</row>
    <row r="28" spans="1:20" s="64" customFormat="1" x14ac:dyDescent="0.2">
      <c r="A28" s="64" t="s">
        <v>46</v>
      </c>
      <c r="B28" s="52">
        <f>'[1]DATA SOURCE (2)'!B10+'[1]DATA SOURCE (2)'!B29</f>
        <v>29</v>
      </c>
      <c r="C28" s="52">
        <f>'[1]DATA SOURCE (2)'!C29+'[1]DATA SOURCE (2)'!C10</f>
        <v>7</v>
      </c>
      <c r="D28" s="52">
        <f>'[1]DATA SOURCE (2)'!D10+'[1]DATA SOURCE (2)'!D29</f>
        <v>37</v>
      </c>
      <c r="E28" s="52">
        <f>'[1]DATA SOURCE (2)'!E10+'[1]DATA SOURCE (2)'!E29</f>
        <v>5</v>
      </c>
      <c r="F28" s="52">
        <f t="shared" ref="F28:F34" si="10">SUM(B28:E28)</f>
        <v>78</v>
      </c>
      <c r="G28" s="52">
        <f>'[1]DATA SOURCE (2)'!G10+'[1]DATA SOURCE (2)'!G29</f>
        <v>3</v>
      </c>
      <c r="H28" s="52">
        <f>'[1]DATA SOURCE (2)'!H29+'[1]DATA SOURCE (2)'!H10</f>
        <v>1</v>
      </c>
      <c r="I28" s="52">
        <f t="shared" ref="I28:I34" si="11">SUM(G28:H28)</f>
        <v>4</v>
      </c>
      <c r="J28" s="52">
        <f t="shared" ref="J28:J34" si="12">SUM(I28,F28)</f>
        <v>82</v>
      </c>
      <c r="K28" s="52">
        <f>'[1]DATA SOURCE (2)'!K10+'[1]DATA SOURCE (2)'!K29</f>
        <v>55</v>
      </c>
      <c r="L28" s="52"/>
      <c r="M28" s="52">
        <f>'[1]DATA SOURCE (2)'!M29+'[1]DATA SOURCE (2)'!M10</f>
        <v>51</v>
      </c>
      <c r="N28" s="52">
        <f>'[1]DATA SOURCE (2)'!N10+'[1]DATA SOURCE (2)'!N29</f>
        <v>37</v>
      </c>
      <c r="O28" s="52"/>
      <c r="P28" s="52">
        <f t="shared" ref="P28:Q34" si="13">SUM(M28,J28)</f>
        <v>133</v>
      </c>
      <c r="Q28" s="52">
        <f t="shared" si="13"/>
        <v>92</v>
      </c>
      <c r="R28" s="52"/>
      <c r="S28" s="52"/>
      <c r="T28" s="52"/>
    </row>
    <row r="29" spans="1:20" s="64" customFormat="1" x14ac:dyDescent="0.2">
      <c r="A29" s="64" t="s">
        <v>47</v>
      </c>
      <c r="B29" s="52">
        <f>'[1]DATA SOURCE (2)'!B11+'[1]DATA SOURCE (2)'!B30</f>
        <v>16</v>
      </c>
      <c r="C29" s="52">
        <f>'[1]DATA SOURCE (2)'!C30</f>
        <v>3</v>
      </c>
      <c r="D29" s="52">
        <f>'[1]DATA SOURCE (2)'!D11+'[1]DATA SOURCE (2)'!D30</f>
        <v>16</v>
      </c>
      <c r="E29" s="52">
        <f>'[1]DATA SOURCE (2)'!E11+'[1]DATA SOURCE (2)'!E30</f>
        <v>2</v>
      </c>
      <c r="F29" s="52">
        <f t="shared" si="10"/>
        <v>37</v>
      </c>
      <c r="G29" s="52">
        <f>'[1]DATA SOURCE (2)'!G11+'[1]DATA SOURCE (2)'!G30</f>
        <v>7</v>
      </c>
      <c r="H29" s="52">
        <f>'[1]DATA SOURCE (2)'!H30+'[1]DATA SOURCE (2)'!H11</f>
        <v>1</v>
      </c>
      <c r="I29" s="52">
        <f t="shared" si="11"/>
        <v>8</v>
      </c>
      <c r="J29" s="52">
        <f t="shared" si="12"/>
        <v>45</v>
      </c>
      <c r="K29" s="52">
        <f>'[1]DATA SOURCE (2)'!K11+'[1]DATA SOURCE (2)'!K30</f>
        <v>32</v>
      </c>
      <c r="L29" s="52"/>
      <c r="M29" s="52">
        <f>'[1]DATA SOURCE (2)'!M30+'[1]DATA SOURCE (2)'!M11</f>
        <v>8</v>
      </c>
      <c r="N29" s="52">
        <f>'[1]DATA SOURCE (2)'!N11+'[1]DATA SOURCE (2)'!N30</f>
        <v>8</v>
      </c>
      <c r="O29" s="52"/>
      <c r="P29" s="52">
        <f t="shared" si="13"/>
        <v>53</v>
      </c>
      <c r="Q29" s="52">
        <f t="shared" si="13"/>
        <v>40</v>
      </c>
      <c r="R29" s="52"/>
      <c r="S29" s="52"/>
      <c r="T29" s="52"/>
    </row>
    <row r="30" spans="1:20" s="64" customFormat="1" x14ac:dyDescent="0.2">
      <c r="A30" s="64" t="s">
        <v>48</v>
      </c>
      <c r="B30" s="52">
        <f>'[1]DATA SOURCE (2)'!B12+'[1]DATA SOURCE (2)'!B31</f>
        <v>4</v>
      </c>
      <c r="C30" s="52">
        <f>'[1]DATA SOURCE (2)'!C12+'[1]DATA SOURCE (2)'!C31</f>
        <v>6</v>
      </c>
      <c r="D30" s="52">
        <f>'[1]DATA SOURCE (2)'!D12+'[1]DATA SOURCE (2)'!D31</f>
        <v>98</v>
      </c>
      <c r="E30" s="52">
        <f>'[1]DATA SOURCE (2)'!E12+'[1]DATA SOURCE (2)'!E31</f>
        <v>4</v>
      </c>
      <c r="F30" s="52">
        <f t="shared" si="10"/>
        <v>112</v>
      </c>
      <c r="G30" s="52">
        <f>'[1]DATA SOURCE (2)'!G12+'[1]DATA SOURCE (2)'!G31</f>
        <v>66</v>
      </c>
      <c r="H30" s="52">
        <f>'[1]DATA SOURCE (2)'!H31+'[1]DATA SOURCE (2)'!H12</f>
        <v>177</v>
      </c>
      <c r="I30" s="52">
        <f t="shared" si="11"/>
        <v>243</v>
      </c>
      <c r="J30" s="52">
        <f t="shared" si="12"/>
        <v>355</v>
      </c>
      <c r="K30" s="52">
        <f>'[1]DATA SOURCE (2)'!K12+'[1]DATA SOURCE (2)'!K31</f>
        <v>303</v>
      </c>
      <c r="L30" s="52"/>
      <c r="M30" s="52">
        <f>'[1]DATA SOURCE (2)'!M31+'[1]DATA SOURCE (2)'!M12</f>
        <v>150</v>
      </c>
      <c r="N30" s="52">
        <f>'[1]DATA SOURCE (2)'!N12+'[1]DATA SOURCE (2)'!N31</f>
        <v>148</v>
      </c>
      <c r="O30" s="52"/>
      <c r="P30" s="52">
        <f t="shared" si="13"/>
        <v>505</v>
      </c>
      <c r="Q30" s="52">
        <f t="shared" si="13"/>
        <v>451</v>
      </c>
      <c r="R30" s="52"/>
      <c r="S30" s="52"/>
      <c r="T30" s="52"/>
    </row>
    <row r="31" spans="1:20" s="64" customFormat="1" x14ac:dyDescent="0.2">
      <c r="A31" s="64" t="s">
        <v>49</v>
      </c>
      <c r="B31" s="52">
        <f>'[1]DATA SOURCE (2)'!B13+'[1]DATA SOURCE (2)'!B32</f>
        <v>10</v>
      </c>
      <c r="C31" s="52">
        <f>'[1]DATA SOURCE (2)'!C13+'[1]DATA SOURCE (2)'!C32</f>
        <v>6</v>
      </c>
      <c r="D31" s="52">
        <f>'[1]DATA SOURCE (2)'!D13+'[1]DATA SOURCE (2)'!D32</f>
        <v>20</v>
      </c>
      <c r="E31" s="52">
        <f>'[1]DATA SOURCE (2)'!E13+'[1]DATA SOURCE (2)'!E32</f>
        <v>13</v>
      </c>
      <c r="F31" s="52">
        <f t="shared" si="10"/>
        <v>49</v>
      </c>
      <c r="G31" s="52">
        <f>'[1]DATA SOURCE (2)'!G13+'[1]DATA SOURCE (2)'!G32</f>
        <v>17</v>
      </c>
      <c r="H31" s="52">
        <f>'[1]DATA SOURCE (2)'!H32+'[1]DATA SOURCE (2)'!H13</f>
        <v>39</v>
      </c>
      <c r="I31" s="52">
        <f t="shared" si="11"/>
        <v>56</v>
      </c>
      <c r="J31" s="52">
        <f t="shared" si="12"/>
        <v>105</v>
      </c>
      <c r="K31" s="52">
        <f>'[1]DATA SOURCE (2)'!K13+'[1]DATA SOURCE (2)'!K32</f>
        <v>88</v>
      </c>
      <c r="L31" s="52"/>
      <c r="M31" s="52">
        <f>'[1]DATA SOURCE (2)'!M32+'[1]DATA SOURCE (2)'!M13</f>
        <v>12</v>
      </c>
      <c r="N31" s="52">
        <f>'[1]DATA SOURCE (2)'!N13+'[1]DATA SOURCE (2)'!N32</f>
        <v>11</v>
      </c>
      <c r="O31" s="52"/>
      <c r="P31" s="52">
        <f t="shared" si="13"/>
        <v>117</v>
      </c>
      <c r="Q31" s="52">
        <f t="shared" si="13"/>
        <v>99</v>
      </c>
      <c r="R31" s="52"/>
      <c r="S31" s="52"/>
      <c r="T31" s="52"/>
    </row>
    <row r="32" spans="1:20" s="64" customFormat="1" x14ac:dyDescent="0.2">
      <c r="A32" s="64" t="s">
        <v>50</v>
      </c>
      <c r="B32" s="52">
        <f>'[1]DATA SOURCE (2)'!B14+'[1]DATA SOURCE (2)'!B33</f>
        <v>3</v>
      </c>
      <c r="C32" s="52">
        <f>'[1]DATA SOURCE (2)'!C14+'[1]DATA SOURCE (2)'!C33</f>
        <v>2</v>
      </c>
      <c r="D32" s="52">
        <f>'[1]DATA SOURCE (2)'!D14+'[1]DATA SOURCE (2)'!D33</f>
        <v>11</v>
      </c>
      <c r="E32" s="52">
        <f>'[1]DATA SOURCE (2)'!E14+'[1]DATA SOURCE (2)'!E33</f>
        <v>2</v>
      </c>
      <c r="F32" s="52">
        <f t="shared" si="10"/>
        <v>18</v>
      </c>
      <c r="G32" s="52">
        <f>'[1]DATA SOURCE (2)'!G14+'[1]DATA SOURCE (2)'!G33</f>
        <v>4</v>
      </c>
      <c r="H32" s="52">
        <f>'[1]DATA SOURCE (2)'!H33+'[1]DATA SOURCE (2)'!H14</f>
        <v>0</v>
      </c>
      <c r="I32" s="52">
        <f t="shared" si="11"/>
        <v>4</v>
      </c>
      <c r="J32" s="52">
        <f t="shared" si="12"/>
        <v>22</v>
      </c>
      <c r="K32" s="52">
        <f>'[1]DATA SOURCE (2)'!K14+'[1]DATA SOURCE (2)'!K33</f>
        <v>16</v>
      </c>
      <c r="L32" s="52"/>
      <c r="M32" s="52">
        <f>'[1]DATA SOURCE (2)'!M33+'[1]DATA SOURCE (2)'!M14</f>
        <v>20</v>
      </c>
      <c r="N32" s="52">
        <f>'[1]DATA SOURCE (2)'!N14+'[1]DATA SOURCE (2)'!N33</f>
        <v>20</v>
      </c>
      <c r="O32" s="52"/>
      <c r="P32" s="52">
        <f t="shared" si="13"/>
        <v>42</v>
      </c>
      <c r="Q32" s="52">
        <f t="shared" si="13"/>
        <v>36</v>
      </c>
      <c r="R32" s="52"/>
      <c r="S32" s="52"/>
      <c r="T32" s="52"/>
    </row>
    <row r="33" spans="1:20" s="64" customFormat="1" x14ac:dyDescent="0.2">
      <c r="A33" s="64" t="s">
        <v>51</v>
      </c>
      <c r="B33" s="52">
        <f>'[1]DATA SOURCE (2)'!B15+'[1]DATA SOURCE (2)'!B34</f>
        <v>14</v>
      </c>
      <c r="C33" s="52">
        <f>'[1]DATA SOURCE (2)'!C15+'[1]DATA SOURCE (2)'!C34</f>
        <v>4</v>
      </c>
      <c r="D33" s="52">
        <f>'[1]DATA SOURCE (2)'!D15+'[1]DATA SOURCE (2)'!D34</f>
        <v>15</v>
      </c>
      <c r="E33" s="52">
        <f>'[1]DATA SOURCE (2)'!E15+'[1]DATA SOURCE (2)'!E34</f>
        <v>2</v>
      </c>
      <c r="F33" s="52">
        <f t="shared" si="10"/>
        <v>35</v>
      </c>
      <c r="G33" s="52">
        <f>'[1]DATA SOURCE (2)'!G15+'[1]DATA SOURCE (2)'!G34</f>
        <v>5</v>
      </c>
      <c r="H33" s="52">
        <f>'[1]DATA SOURCE (2)'!H34+'[1]DATA SOURCE (2)'!H15</f>
        <v>4</v>
      </c>
      <c r="I33" s="52">
        <f t="shared" si="11"/>
        <v>9</v>
      </c>
      <c r="J33" s="52">
        <f t="shared" si="12"/>
        <v>44</v>
      </c>
      <c r="K33" s="52">
        <f>'[1]DATA SOURCE (2)'!K15+'[1]DATA SOURCE (2)'!K34</f>
        <v>30</v>
      </c>
      <c r="L33" s="52"/>
      <c r="M33" s="52">
        <f>'[1]DATA SOURCE (2)'!M34+'[1]DATA SOURCE (2)'!M15</f>
        <v>30</v>
      </c>
      <c r="N33" s="52">
        <f>'[1]DATA SOURCE (2)'!N15+'[1]DATA SOURCE (2)'!N34</f>
        <v>28</v>
      </c>
      <c r="O33" s="52"/>
      <c r="P33" s="52">
        <f t="shared" si="13"/>
        <v>74</v>
      </c>
      <c r="Q33" s="52">
        <f t="shared" si="13"/>
        <v>58</v>
      </c>
      <c r="R33" s="52"/>
      <c r="S33" s="52"/>
      <c r="T33" s="52"/>
    </row>
    <row r="34" spans="1:20" s="64" customFormat="1" x14ac:dyDescent="0.2">
      <c r="A34" s="65" t="s">
        <v>52</v>
      </c>
      <c r="B34" s="66">
        <f>'[1]DATA SOURCE (2)'!B16+'[1]DATA SOURCE (2)'!B35</f>
        <v>3</v>
      </c>
      <c r="C34" s="66">
        <f>'[1]DATA SOURCE (2)'!C16+'[1]DATA SOURCE (2)'!C35</f>
        <v>2</v>
      </c>
      <c r="D34" s="66">
        <f>'[1]DATA SOURCE (2)'!D16+'[1]DATA SOURCE (2)'!D35</f>
        <v>4</v>
      </c>
      <c r="E34" s="52">
        <f>'[1]DATA SOURCE (2)'!E16+'[1]DATA SOURCE (2)'!E35</f>
        <v>4</v>
      </c>
      <c r="F34" s="66">
        <f t="shared" si="10"/>
        <v>13</v>
      </c>
      <c r="G34" s="52">
        <f>'[1]DATA SOURCE (2)'!G16+'[1]DATA SOURCE (2)'!G35</f>
        <v>6</v>
      </c>
      <c r="H34" s="52">
        <f>'[1]DATA SOURCE (2)'!H35+'[1]DATA SOURCE (2)'!H16</f>
        <v>0</v>
      </c>
      <c r="I34" s="66">
        <f t="shared" si="11"/>
        <v>6</v>
      </c>
      <c r="J34" s="66">
        <f t="shared" si="12"/>
        <v>19</v>
      </c>
      <c r="K34" s="52">
        <f>'[1]DATA SOURCE (2)'!K16+'[1]DATA SOURCE (2)'!K35</f>
        <v>14</v>
      </c>
      <c r="L34" s="66"/>
      <c r="M34" s="52">
        <f>'[1]DATA SOURCE (2)'!M35+'[1]DATA SOURCE (2)'!M16</f>
        <v>6</v>
      </c>
      <c r="N34" s="52">
        <f>'[1]DATA SOURCE (2)'!N16+'[1]DATA SOURCE (2)'!N35</f>
        <v>5</v>
      </c>
      <c r="O34" s="66"/>
      <c r="P34" s="66">
        <f t="shared" si="13"/>
        <v>25</v>
      </c>
      <c r="Q34" s="66">
        <f t="shared" si="13"/>
        <v>19</v>
      </c>
      <c r="R34" s="66"/>
      <c r="S34" s="66"/>
      <c r="T34" s="66"/>
    </row>
    <row r="38" spans="1:20" x14ac:dyDescent="0.2">
      <c r="A38" s="41" t="s">
        <v>22</v>
      </c>
    </row>
    <row r="39" spans="1:20" x14ac:dyDescent="0.2">
      <c r="A39" s="42" t="s">
        <v>55</v>
      </c>
    </row>
    <row r="41" spans="1:20" x14ac:dyDescent="0.2">
      <c r="A41" s="116" t="s">
        <v>23</v>
      </c>
      <c r="B41" s="117" t="s">
        <v>24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9"/>
      <c r="M41" s="116" t="s">
        <v>25</v>
      </c>
      <c r="N41" s="116"/>
      <c r="O41" s="116"/>
      <c r="P41" s="120" t="s">
        <v>26</v>
      </c>
      <c r="Q41" s="120" t="s">
        <v>27</v>
      </c>
      <c r="R41" s="120" t="s">
        <v>28</v>
      </c>
      <c r="S41" s="120" t="s">
        <v>29</v>
      </c>
      <c r="T41" s="116" t="s">
        <v>30</v>
      </c>
    </row>
    <row r="42" spans="1:20" ht="12" customHeight="1" x14ac:dyDescent="0.2">
      <c r="A42" s="116"/>
      <c r="B42" s="121" t="s">
        <v>31</v>
      </c>
      <c r="C42" s="121"/>
      <c r="D42" s="121"/>
      <c r="E42" s="121"/>
      <c r="F42" s="121"/>
      <c r="G42" s="122" t="s">
        <v>32</v>
      </c>
      <c r="H42" s="122"/>
      <c r="I42" s="122"/>
      <c r="J42" s="121" t="s">
        <v>33</v>
      </c>
      <c r="K42" s="128" t="s">
        <v>34</v>
      </c>
      <c r="L42" s="130" t="s">
        <v>35</v>
      </c>
      <c r="M42" s="116" t="s">
        <v>36</v>
      </c>
      <c r="N42" s="120" t="s">
        <v>37</v>
      </c>
      <c r="O42" s="116" t="s">
        <v>38</v>
      </c>
      <c r="P42" s="120"/>
      <c r="Q42" s="120"/>
      <c r="R42" s="120"/>
      <c r="S42" s="120"/>
      <c r="T42" s="116"/>
    </row>
    <row r="43" spans="1:20" ht="45" x14ac:dyDescent="0.2">
      <c r="A43" s="116"/>
      <c r="B43" s="43" t="s">
        <v>39</v>
      </c>
      <c r="C43" s="43" t="s">
        <v>40</v>
      </c>
      <c r="D43" s="44" t="s">
        <v>41</v>
      </c>
      <c r="E43" s="43" t="s">
        <v>42</v>
      </c>
      <c r="F43" s="43" t="s">
        <v>43</v>
      </c>
      <c r="G43" s="43" t="s">
        <v>44</v>
      </c>
      <c r="H43" s="43" t="s">
        <v>45</v>
      </c>
      <c r="I43" s="43" t="s">
        <v>43</v>
      </c>
      <c r="J43" s="116"/>
      <c r="K43" s="129"/>
      <c r="L43" s="131"/>
      <c r="M43" s="116"/>
      <c r="N43" s="120"/>
      <c r="O43" s="116"/>
      <c r="P43" s="120"/>
      <c r="Q43" s="120"/>
      <c r="R43" s="120"/>
      <c r="S43" s="120"/>
      <c r="T43" s="116"/>
    </row>
    <row r="44" spans="1:20" x14ac:dyDescent="0.2">
      <c r="A44" s="45"/>
      <c r="B44" s="45"/>
      <c r="C44" s="45"/>
      <c r="D44" s="46"/>
      <c r="E44" s="45"/>
      <c r="F44" s="45"/>
      <c r="G44" s="45"/>
      <c r="H44" s="45"/>
      <c r="I44" s="45"/>
      <c r="J44" s="45"/>
      <c r="K44" s="47"/>
      <c r="L44" s="48"/>
      <c r="M44" s="45"/>
      <c r="N44" s="45"/>
      <c r="O44" s="45"/>
      <c r="P44" s="46"/>
      <c r="Q44" s="46"/>
      <c r="R44" s="46"/>
      <c r="S44" s="46"/>
      <c r="T44" s="45"/>
    </row>
    <row r="45" spans="1:20" s="64" customFormat="1" x14ac:dyDescent="0.2">
      <c r="A45" s="64" t="s">
        <v>12</v>
      </c>
      <c r="B45" s="52">
        <f t="shared" ref="B45:K45" si="14">SUM(B47:B53)</f>
        <v>61</v>
      </c>
      <c r="C45" s="52">
        <f t="shared" si="14"/>
        <v>44</v>
      </c>
      <c r="D45" s="52">
        <f t="shared" si="14"/>
        <v>207</v>
      </c>
      <c r="E45" s="52">
        <f t="shared" si="14"/>
        <v>30</v>
      </c>
      <c r="F45" s="52">
        <f t="shared" si="14"/>
        <v>342</v>
      </c>
      <c r="G45" s="52">
        <f t="shared" si="14"/>
        <v>144</v>
      </c>
      <c r="H45" s="52">
        <f t="shared" si="14"/>
        <v>221</v>
      </c>
      <c r="I45" s="52">
        <f t="shared" si="14"/>
        <v>365</v>
      </c>
      <c r="J45" s="52">
        <f t="shared" si="14"/>
        <v>707</v>
      </c>
      <c r="K45" s="52">
        <f t="shared" si="14"/>
        <v>628</v>
      </c>
      <c r="L45" s="52"/>
      <c r="M45" s="52">
        <f>SUM(M47:M53)</f>
        <v>328</v>
      </c>
      <c r="N45" s="52">
        <f>SUM(N47:N53)</f>
        <v>322</v>
      </c>
      <c r="O45" s="52"/>
      <c r="P45" s="52">
        <f>SUM(P47:P53)</f>
        <v>1035</v>
      </c>
      <c r="Q45" s="52">
        <f>SUM(Q47:Q53)</f>
        <v>950</v>
      </c>
      <c r="R45" s="52">
        <f>SUM(R47:R53)</f>
        <v>0</v>
      </c>
      <c r="S45" s="52">
        <f>SUM(S47:S53)</f>
        <v>0</v>
      </c>
      <c r="T45" s="52"/>
    </row>
    <row r="46" spans="1:20" s="64" customFormat="1" x14ac:dyDescent="0.2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</row>
    <row r="47" spans="1:20" s="64" customFormat="1" x14ac:dyDescent="0.2">
      <c r="A47" s="64" t="s">
        <v>46</v>
      </c>
      <c r="B47" s="52">
        <v>27</v>
      </c>
      <c r="C47" s="52">
        <v>9</v>
      </c>
      <c r="D47" s="52">
        <v>43</v>
      </c>
      <c r="E47" s="52">
        <v>6</v>
      </c>
      <c r="F47" s="52">
        <f t="shared" ref="F47:F53" si="15">SUM(B47:E47)</f>
        <v>85</v>
      </c>
      <c r="G47" s="52">
        <v>6</v>
      </c>
      <c r="H47" s="52">
        <v>5</v>
      </c>
      <c r="I47" s="52">
        <f t="shared" ref="I47:I53" si="16">SUM(G47:H47)</f>
        <v>11</v>
      </c>
      <c r="J47" s="52">
        <f t="shared" ref="J47:J53" si="17">SUM(I47,F47)</f>
        <v>96</v>
      </c>
      <c r="K47" s="52">
        <v>70</v>
      </c>
      <c r="L47" s="52"/>
      <c r="M47" s="52">
        <v>38</v>
      </c>
      <c r="N47" s="52">
        <v>35</v>
      </c>
      <c r="O47" s="52"/>
      <c r="P47" s="52">
        <f t="shared" ref="P47:Q53" si="18">SUM(M47,J47)</f>
        <v>134</v>
      </c>
      <c r="Q47" s="52">
        <f t="shared" si="18"/>
        <v>105</v>
      </c>
      <c r="R47" s="52"/>
      <c r="S47" s="52"/>
      <c r="T47" s="52"/>
    </row>
    <row r="48" spans="1:20" s="64" customFormat="1" x14ac:dyDescent="0.2">
      <c r="A48" s="64" t="s">
        <v>47</v>
      </c>
      <c r="B48" s="52">
        <v>12</v>
      </c>
      <c r="C48" s="52">
        <v>2</v>
      </c>
      <c r="D48" s="52">
        <v>12</v>
      </c>
      <c r="E48" s="52">
        <v>2</v>
      </c>
      <c r="F48" s="52">
        <f t="shared" si="15"/>
        <v>28</v>
      </c>
      <c r="G48" s="52">
        <v>5</v>
      </c>
      <c r="H48" s="52">
        <v>0</v>
      </c>
      <c r="I48" s="52">
        <f t="shared" si="16"/>
        <v>5</v>
      </c>
      <c r="J48" s="52">
        <f t="shared" si="17"/>
        <v>33</v>
      </c>
      <c r="K48" s="52">
        <v>18</v>
      </c>
      <c r="L48" s="52"/>
      <c r="M48" s="52">
        <v>14</v>
      </c>
      <c r="N48" s="52">
        <v>13</v>
      </c>
      <c r="O48" s="52"/>
      <c r="P48" s="52">
        <f t="shared" si="18"/>
        <v>47</v>
      </c>
      <c r="Q48" s="52">
        <f t="shared" si="18"/>
        <v>31</v>
      </c>
      <c r="R48" s="52"/>
      <c r="S48" s="52"/>
      <c r="T48" s="52"/>
    </row>
    <row r="49" spans="1:20" s="64" customFormat="1" x14ac:dyDescent="0.2">
      <c r="A49" s="64" t="s">
        <v>48</v>
      </c>
      <c r="B49" s="52">
        <v>6</v>
      </c>
      <c r="C49" s="52">
        <v>13</v>
      </c>
      <c r="D49" s="52">
        <v>122</v>
      </c>
      <c r="E49" s="52">
        <v>4</v>
      </c>
      <c r="F49" s="52">
        <f t="shared" si="15"/>
        <v>145</v>
      </c>
      <c r="G49" s="52">
        <v>89</v>
      </c>
      <c r="H49" s="52">
        <v>183</v>
      </c>
      <c r="I49" s="52">
        <f t="shared" si="16"/>
        <v>272</v>
      </c>
      <c r="J49" s="52">
        <f t="shared" si="17"/>
        <v>417</v>
      </c>
      <c r="K49" s="52">
        <v>395</v>
      </c>
      <c r="L49" s="52"/>
      <c r="M49" s="52">
        <v>215</v>
      </c>
      <c r="N49" s="52">
        <v>215</v>
      </c>
      <c r="O49" s="52"/>
      <c r="P49" s="52">
        <f t="shared" si="18"/>
        <v>632</v>
      </c>
      <c r="Q49" s="52">
        <f t="shared" si="18"/>
        <v>610</v>
      </c>
      <c r="R49" s="52"/>
      <c r="S49" s="52"/>
      <c r="T49" s="52"/>
    </row>
    <row r="50" spans="1:20" s="64" customFormat="1" x14ac:dyDescent="0.2">
      <c r="A50" s="64" t="s">
        <v>49</v>
      </c>
      <c r="B50" s="52">
        <v>4</v>
      </c>
      <c r="C50" s="52">
        <v>11</v>
      </c>
      <c r="D50" s="52">
        <v>14</v>
      </c>
      <c r="E50" s="52">
        <v>4</v>
      </c>
      <c r="F50" s="52">
        <f t="shared" si="15"/>
        <v>33</v>
      </c>
      <c r="G50" s="52">
        <v>22</v>
      </c>
      <c r="H50" s="52">
        <v>21</v>
      </c>
      <c r="I50" s="52">
        <f t="shared" si="16"/>
        <v>43</v>
      </c>
      <c r="J50" s="52">
        <f t="shared" si="17"/>
        <v>76</v>
      </c>
      <c r="K50" s="52">
        <v>73</v>
      </c>
      <c r="L50" s="52"/>
      <c r="M50" s="52">
        <v>17</v>
      </c>
      <c r="N50" s="52">
        <v>16</v>
      </c>
      <c r="O50" s="52"/>
      <c r="P50" s="52">
        <f t="shared" si="18"/>
        <v>93</v>
      </c>
      <c r="Q50" s="52">
        <f t="shared" si="18"/>
        <v>89</v>
      </c>
      <c r="R50" s="52"/>
      <c r="S50" s="52"/>
      <c r="T50" s="52"/>
    </row>
    <row r="51" spans="1:20" s="64" customFormat="1" x14ac:dyDescent="0.2">
      <c r="A51" s="64" t="s">
        <v>50</v>
      </c>
      <c r="B51" s="52">
        <v>3</v>
      </c>
      <c r="C51" s="52">
        <v>5</v>
      </c>
      <c r="D51" s="52">
        <v>11</v>
      </c>
      <c r="E51" s="52">
        <v>7</v>
      </c>
      <c r="F51" s="52">
        <f t="shared" si="15"/>
        <v>26</v>
      </c>
      <c r="G51" s="52">
        <v>2</v>
      </c>
      <c r="H51" s="52">
        <v>0</v>
      </c>
      <c r="I51" s="52">
        <f t="shared" si="16"/>
        <v>2</v>
      </c>
      <c r="J51" s="52">
        <f t="shared" si="17"/>
        <v>28</v>
      </c>
      <c r="K51" s="52">
        <v>23</v>
      </c>
      <c r="L51" s="52"/>
      <c r="M51" s="52">
        <v>18</v>
      </c>
      <c r="N51" s="52">
        <v>18</v>
      </c>
      <c r="O51" s="52"/>
      <c r="P51" s="52">
        <f t="shared" si="18"/>
        <v>46</v>
      </c>
      <c r="Q51" s="52">
        <f t="shared" si="18"/>
        <v>41</v>
      </c>
      <c r="R51" s="52"/>
      <c r="S51" s="52"/>
      <c r="T51" s="52"/>
    </row>
    <row r="52" spans="1:20" s="64" customFormat="1" x14ac:dyDescent="0.2">
      <c r="A52" s="64" t="s">
        <v>51</v>
      </c>
      <c r="B52" s="52">
        <v>6</v>
      </c>
      <c r="C52" s="52">
        <v>2</v>
      </c>
      <c r="D52" s="52">
        <v>1</v>
      </c>
      <c r="E52" s="52">
        <v>4</v>
      </c>
      <c r="F52" s="52">
        <f t="shared" si="15"/>
        <v>13</v>
      </c>
      <c r="G52" s="52">
        <v>13</v>
      </c>
      <c r="H52" s="52">
        <v>8</v>
      </c>
      <c r="I52" s="52">
        <f t="shared" si="16"/>
        <v>21</v>
      </c>
      <c r="J52" s="52">
        <f t="shared" si="17"/>
        <v>34</v>
      </c>
      <c r="K52" s="52">
        <v>31</v>
      </c>
      <c r="L52" s="52"/>
      <c r="M52" s="52">
        <v>18</v>
      </c>
      <c r="N52" s="52">
        <v>18</v>
      </c>
      <c r="O52" s="52"/>
      <c r="P52" s="52">
        <f t="shared" si="18"/>
        <v>52</v>
      </c>
      <c r="Q52" s="52">
        <f t="shared" si="18"/>
        <v>49</v>
      </c>
      <c r="R52" s="52"/>
      <c r="S52" s="52"/>
      <c r="T52" s="52"/>
    </row>
    <row r="53" spans="1:20" s="64" customFormat="1" x14ac:dyDescent="0.2">
      <c r="A53" s="65" t="s">
        <v>52</v>
      </c>
      <c r="B53" s="66">
        <v>3</v>
      </c>
      <c r="C53" s="66">
        <v>2</v>
      </c>
      <c r="D53" s="66">
        <v>4</v>
      </c>
      <c r="E53" s="66">
        <v>3</v>
      </c>
      <c r="F53" s="66">
        <f t="shared" si="15"/>
        <v>12</v>
      </c>
      <c r="G53" s="66">
        <v>7</v>
      </c>
      <c r="H53" s="66">
        <v>4</v>
      </c>
      <c r="I53" s="66">
        <f t="shared" si="16"/>
        <v>11</v>
      </c>
      <c r="J53" s="66">
        <f t="shared" si="17"/>
        <v>23</v>
      </c>
      <c r="K53" s="66">
        <v>18</v>
      </c>
      <c r="L53" s="66"/>
      <c r="M53" s="66">
        <v>8</v>
      </c>
      <c r="N53" s="66">
        <v>7</v>
      </c>
      <c r="O53" s="66"/>
      <c r="P53" s="66">
        <f t="shared" si="18"/>
        <v>31</v>
      </c>
      <c r="Q53" s="66">
        <f t="shared" si="18"/>
        <v>25</v>
      </c>
      <c r="R53" s="66"/>
      <c r="S53" s="66"/>
      <c r="T53" s="66"/>
    </row>
  </sheetData>
  <mergeCells count="48">
    <mergeCell ref="N23:N24"/>
    <mergeCell ref="O23:O24"/>
    <mergeCell ref="P22:P24"/>
    <mergeCell ref="Q22:Q24"/>
    <mergeCell ref="A22:A24"/>
    <mergeCell ref="B23:F23"/>
    <mergeCell ref="G23:I23"/>
    <mergeCell ref="J23:J24"/>
    <mergeCell ref="B22:L22"/>
    <mergeCell ref="L23:L24"/>
    <mergeCell ref="K23:K24"/>
    <mergeCell ref="A41:A43"/>
    <mergeCell ref="B41:L41"/>
    <mergeCell ref="M41:O41"/>
    <mergeCell ref="P41:P43"/>
    <mergeCell ref="Q41:Q43"/>
    <mergeCell ref="S41:S43"/>
    <mergeCell ref="R22:R24"/>
    <mergeCell ref="S22:S24"/>
    <mergeCell ref="T41:T43"/>
    <mergeCell ref="B42:F42"/>
    <mergeCell ref="G42:I42"/>
    <mergeCell ref="J42:J43"/>
    <mergeCell ref="K42:K43"/>
    <mergeCell ref="R41:R43"/>
    <mergeCell ref="N42:N43"/>
    <mergeCell ref="O42:O43"/>
    <mergeCell ref="L42:L43"/>
    <mergeCell ref="M42:M43"/>
    <mergeCell ref="T22:T24"/>
    <mergeCell ref="M22:O22"/>
    <mergeCell ref="M23:M24"/>
    <mergeCell ref="T5:T7"/>
    <mergeCell ref="A5:A7"/>
    <mergeCell ref="B5:L5"/>
    <mergeCell ref="M5:O5"/>
    <mergeCell ref="P5:P7"/>
    <mergeCell ref="B6:F6"/>
    <mergeCell ref="G6:I6"/>
    <mergeCell ref="J6:J7"/>
    <mergeCell ref="K6:K7"/>
    <mergeCell ref="L6:L7"/>
    <mergeCell ref="M6:M7"/>
    <mergeCell ref="N6:N7"/>
    <mergeCell ref="O6:O7"/>
    <mergeCell ref="Q5:Q7"/>
    <mergeCell ref="R5:R7"/>
    <mergeCell ref="S5:S7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3"/>
  <sheetViews>
    <sheetView workbookViewId="0">
      <pane xSplit="1" topLeftCell="B1" activePane="topRight" state="frozen"/>
      <selection pane="topRight" activeCell="N13" sqref="N13"/>
    </sheetView>
  </sheetViews>
  <sheetFormatPr defaultRowHeight="12" x14ac:dyDescent="0.2"/>
  <cols>
    <col min="1" max="1" width="17" style="42" customWidth="1"/>
    <col min="2" max="2" width="7.28515625" style="42" customWidth="1"/>
    <col min="3" max="9" width="6.85546875" style="42" customWidth="1"/>
    <col min="10" max="14" width="7.5703125" style="42" customWidth="1"/>
    <col min="15" max="15" width="7.140625" style="42" customWidth="1"/>
    <col min="16" max="16" width="7.42578125" style="42" customWidth="1"/>
    <col min="17" max="16384" width="9.140625" style="42"/>
  </cols>
  <sheetData>
    <row r="1" spans="1:20" x14ac:dyDescent="0.2">
      <c r="A1" s="57" t="s">
        <v>53</v>
      </c>
    </row>
    <row r="2" spans="1:20" x14ac:dyDescent="0.2">
      <c r="A2" s="41" t="s">
        <v>22</v>
      </c>
    </row>
    <row r="3" spans="1:20" x14ac:dyDescent="0.2">
      <c r="A3" s="58">
        <v>2004</v>
      </c>
    </row>
    <row r="5" spans="1:20" x14ac:dyDescent="0.2">
      <c r="A5" s="116" t="s">
        <v>23</v>
      </c>
      <c r="B5" s="117" t="s">
        <v>24</v>
      </c>
      <c r="C5" s="118"/>
      <c r="D5" s="118"/>
      <c r="E5" s="118"/>
      <c r="F5" s="118"/>
      <c r="G5" s="118"/>
      <c r="H5" s="118"/>
      <c r="I5" s="118"/>
      <c r="J5" s="118"/>
      <c r="K5" s="118"/>
      <c r="L5" s="119"/>
      <c r="M5" s="116" t="s">
        <v>25</v>
      </c>
      <c r="N5" s="116"/>
      <c r="O5" s="116"/>
      <c r="P5" s="120" t="s">
        <v>26</v>
      </c>
      <c r="Q5" s="120" t="s">
        <v>27</v>
      </c>
      <c r="R5" s="120" t="s">
        <v>28</v>
      </c>
      <c r="S5" s="120" t="s">
        <v>29</v>
      </c>
      <c r="T5" s="116" t="s">
        <v>30</v>
      </c>
    </row>
    <row r="6" spans="1:20" x14ac:dyDescent="0.2">
      <c r="A6" s="116"/>
      <c r="B6" s="121" t="s">
        <v>31</v>
      </c>
      <c r="C6" s="121"/>
      <c r="D6" s="121"/>
      <c r="E6" s="121"/>
      <c r="F6" s="121"/>
      <c r="G6" s="122" t="s">
        <v>32</v>
      </c>
      <c r="H6" s="122"/>
      <c r="I6" s="122"/>
      <c r="J6" s="123" t="s">
        <v>33</v>
      </c>
      <c r="K6" s="124" t="s">
        <v>34</v>
      </c>
      <c r="L6" s="126" t="s">
        <v>35</v>
      </c>
      <c r="M6" s="116" t="s">
        <v>36</v>
      </c>
      <c r="N6" s="120" t="s">
        <v>37</v>
      </c>
      <c r="O6" s="120" t="s">
        <v>38</v>
      </c>
      <c r="P6" s="120"/>
      <c r="Q6" s="120"/>
      <c r="R6" s="120"/>
      <c r="S6" s="120"/>
      <c r="T6" s="116"/>
    </row>
    <row r="7" spans="1:20" ht="69.75" customHeight="1" x14ac:dyDescent="0.2">
      <c r="A7" s="116"/>
      <c r="B7" s="43" t="s">
        <v>39</v>
      </c>
      <c r="C7" s="43" t="s">
        <v>40</v>
      </c>
      <c r="D7" s="44" t="s">
        <v>41</v>
      </c>
      <c r="E7" s="43" t="s">
        <v>42</v>
      </c>
      <c r="F7" s="43" t="s">
        <v>43</v>
      </c>
      <c r="G7" s="43" t="s">
        <v>44</v>
      </c>
      <c r="H7" s="43" t="s">
        <v>45</v>
      </c>
      <c r="I7" s="43" t="s">
        <v>43</v>
      </c>
      <c r="J7" s="120"/>
      <c r="K7" s="125"/>
      <c r="L7" s="127"/>
      <c r="M7" s="116"/>
      <c r="N7" s="120"/>
      <c r="O7" s="120"/>
      <c r="P7" s="120"/>
      <c r="Q7" s="120"/>
      <c r="R7" s="120"/>
      <c r="S7" s="120"/>
      <c r="T7" s="116"/>
    </row>
    <row r="8" spans="1:20" x14ac:dyDescent="0.2">
      <c r="A8" s="45"/>
      <c r="B8" s="45"/>
      <c r="C8" s="45"/>
      <c r="D8" s="46"/>
      <c r="E8" s="45"/>
      <c r="F8" s="45"/>
      <c r="G8" s="45"/>
      <c r="H8" s="45"/>
      <c r="I8" s="45"/>
      <c r="J8" s="45"/>
      <c r="K8" s="47"/>
      <c r="L8" s="48"/>
      <c r="M8" s="45"/>
      <c r="N8" s="45"/>
      <c r="O8" s="45"/>
      <c r="P8" s="46"/>
      <c r="Q8" s="46"/>
      <c r="R8" s="46"/>
      <c r="S8" s="46"/>
      <c r="T8" s="45"/>
    </row>
    <row r="9" spans="1:20" x14ac:dyDescent="0.2">
      <c r="A9" s="42" t="s">
        <v>12</v>
      </c>
      <c r="B9" s="49">
        <f t="shared" ref="B9:K9" si="0">SUM(B11:B17)</f>
        <v>140</v>
      </c>
      <c r="C9" s="49">
        <f t="shared" si="0"/>
        <v>74</v>
      </c>
      <c r="D9" s="49">
        <f t="shared" si="0"/>
        <v>408</v>
      </c>
      <c r="E9" s="49">
        <f t="shared" si="0"/>
        <v>62</v>
      </c>
      <c r="F9" s="50">
        <f t="shared" si="0"/>
        <v>684</v>
      </c>
      <c r="G9" s="49">
        <f t="shared" si="0"/>
        <v>252</v>
      </c>
      <c r="H9" s="49">
        <f t="shared" si="0"/>
        <v>443</v>
      </c>
      <c r="I9" s="49">
        <f t="shared" si="0"/>
        <v>695</v>
      </c>
      <c r="J9" s="51">
        <f t="shared" si="0"/>
        <v>1379</v>
      </c>
      <c r="K9" s="50">
        <f t="shared" si="0"/>
        <v>1166</v>
      </c>
      <c r="L9" s="49"/>
      <c r="M9" s="51">
        <f>SUM(M11:M17)</f>
        <v>605</v>
      </c>
      <c r="N9" s="50">
        <f>SUM(N11:N17)</f>
        <v>579</v>
      </c>
      <c r="O9" s="49"/>
      <c r="P9" s="49">
        <f>SUM(P11:P17)</f>
        <v>1984</v>
      </c>
      <c r="Q9" s="51">
        <f>SUM(Q11:Q17)</f>
        <v>1745</v>
      </c>
      <c r="R9" s="49"/>
      <c r="S9" s="49"/>
      <c r="T9" s="51"/>
    </row>
    <row r="10" spans="1:20" x14ac:dyDescent="0.2">
      <c r="B10" s="49"/>
      <c r="C10" s="49"/>
      <c r="D10" s="49"/>
      <c r="E10" s="49"/>
      <c r="F10" s="52"/>
      <c r="G10" s="49"/>
      <c r="H10" s="49"/>
      <c r="I10" s="49"/>
      <c r="J10" s="51"/>
      <c r="K10" s="50"/>
      <c r="L10" s="49"/>
      <c r="M10" s="51"/>
      <c r="N10" s="50"/>
      <c r="O10" s="49"/>
      <c r="P10" s="49"/>
      <c r="Q10" s="51"/>
      <c r="R10" s="49"/>
      <c r="S10" s="49"/>
      <c r="T10" s="51"/>
    </row>
    <row r="11" spans="1:20" x14ac:dyDescent="0.2">
      <c r="A11" s="42" t="s">
        <v>46</v>
      </c>
      <c r="B11" s="59">
        <f t="shared" ref="B11:K11" si="1">SUM(B28,B47)</f>
        <v>56</v>
      </c>
      <c r="C11" s="59">
        <f t="shared" si="1"/>
        <v>16</v>
      </c>
      <c r="D11" s="59">
        <f t="shared" si="1"/>
        <v>80</v>
      </c>
      <c r="E11" s="59">
        <f t="shared" si="1"/>
        <v>11</v>
      </c>
      <c r="F11" s="59">
        <f t="shared" si="1"/>
        <v>163</v>
      </c>
      <c r="G11" s="59">
        <f t="shared" si="1"/>
        <v>9</v>
      </c>
      <c r="H11" s="59">
        <f t="shared" si="1"/>
        <v>6</v>
      </c>
      <c r="I11" s="59">
        <f t="shared" si="1"/>
        <v>15</v>
      </c>
      <c r="J11" s="60">
        <f t="shared" si="1"/>
        <v>178</v>
      </c>
      <c r="K11" s="61">
        <f t="shared" si="1"/>
        <v>125</v>
      </c>
      <c r="L11" s="59"/>
      <c r="M11" s="60">
        <f t="shared" ref="M11:N17" si="2">SUM(M28,M47)</f>
        <v>89</v>
      </c>
      <c r="N11" s="61">
        <f t="shared" si="2"/>
        <v>72</v>
      </c>
      <c r="O11" s="59"/>
      <c r="P11" s="59">
        <f t="shared" ref="P11:Q17" si="3">SUM(P28,P47)</f>
        <v>267</v>
      </c>
      <c r="Q11" s="60">
        <f t="shared" si="3"/>
        <v>197</v>
      </c>
      <c r="R11" s="59"/>
      <c r="S11" s="59"/>
      <c r="T11" s="59"/>
    </row>
    <row r="12" spans="1:20" x14ac:dyDescent="0.2">
      <c r="A12" s="42" t="s">
        <v>47</v>
      </c>
      <c r="B12" s="59">
        <f t="shared" ref="B12:K12" si="4">SUM(B29,B48)</f>
        <v>28</v>
      </c>
      <c r="C12" s="59">
        <f t="shared" si="4"/>
        <v>5</v>
      </c>
      <c r="D12" s="59">
        <f t="shared" si="4"/>
        <v>28</v>
      </c>
      <c r="E12" s="59">
        <f t="shared" si="4"/>
        <v>4</v>
      </c>
      <c r="F12" s="59">
        <f t="shared" si="4"/>
        <v>65</v>
      </c>
      <c r="G12" s="59">
        <f t="shared" si="4"/>
        <v>12</v>
      </c>
      <c r="H12" s="59">
        <f t="shared" si="4"/>
        <v>1</v>
      </c>
      <c r="I12" s="59">
        <f t="shared" si="4"/>
        <v>13</v>
      </c>
      <c r="J12" s="60">
        <f t="shared" si="4"/>
        <v>78</v>
      </c>
      <c r="K12" s="61">
        <f t="shared" si="4"/>
        <v>50</v>
      </c>
      <c r="L12" s="59"/>
      <c r="M12" s="60">
        <f t="shared" si="2"/>
        <v>22</v>
      </c>
      <c r="N12" s="61">
        <f t="shared" si="2"/>
        <v>21</v>
      </c>
      <c r="O12" s="59"/>
      <c r="P12" s="59">
        <f t="shared" si="3"/>
        <v>100</v>
      </c>
      <c r="Q12" s="60">
        <f t="shared" si="3"/>
        <v>71</v>
      </c>
      <c r="R12" s="59"/>
      <c r="S12" s="59"/>
      <c r="T12" s="59"/>
    </row>
    <row r="13" spans="1:20" x14ac:dyDescent="0.2">
      <c r="A13" s="42" t="s">
        <v>48</v>
      </c>
      <c r="B13" s="59">
        <f t="shared" ref="B13:K13" si="5">SUM(B30,B49)</f>
        <v>10</v>
      </c>
      <c r="C13" s="59">
        <f t="shared" si="5"/>
        <v>19</v>
      </c>
      <c r="D13" s="59">
        <f t="shared" si="5"/>
        <v>220</v>
      </c>
      <c r="E13" s="59">
        <f t="shared" si="5"/>
        <v>8</v>
      </c>
      <c r="F13" s="59">
        <f t="shared" si="5"/>
        <v>257</v>
      </c>
      <c r="G13" s="59">
        <f t="shared" si="5"/>
        <v>155</v>
      </c>
      <c r="H13" s="59">
        <f t="shared" si="5"/>
        <v>360</v>
      </c>
      <c r="I13" s="59">
        <f t="shared" si="5"/>
        <v>515</v>
      </c>
      <c r="J13" s="60">
        <f t="shared" si="5"/>
        <v>772</v>
      </c>
      <c r="K13" s="61">
        <f t="shared" si="5"/>
        <v>698</v>
      </c>
      <c r="L13" s="59"/>
      <c r="M13" s="60">
        <f t="shared" si="2"/>
        <v>365</v>
      </c>
      <c r="N13" s="61">
        <f t="shared" si="2"/>
        <v>363</v>
      </c>
      <c r="O13" s="59"/>
      <c r="P13" s="59">
        <f t="shared" si="3"/>
        <v>1137</v>
      </c>
      <c r="Q13" s="60">
        <f t="shared" si="3"/>
        <v>1061</v>
      </c>
      <c r="R13" s="59"/>
      <c r="S13" s="59"/>
      <c r="T13" s="59"/>
    </row>
    <row r="14" spans="1:20" x14ac:dyDescent="0.2">
      <c r="A14" s="42" t="s">
        <v>49</v>
      </c>
      <c r="B14" s="59">
        <f t="shared" ref="B14:K14" si="6">SUM(B31,B50)</f>
        <v>14</v>
      </c>
      <c r="C14" s="59">
        <f t="shared" si="6"/>
        <v>17</v>
      </c>
      <c r="D14" s="59">
        <f t="shared" si="6"/>
        <v>34</v>
      </c>
      <c r="E14" s="59">
        <f t="shared" si="6"/>
        <v>17</v>
      </c>
      <c r="F14" s="59">
        <f t="shared" si="6"/>
        <v>82</v>
      </c>
      <c r="G14" s="59">
        <f t="shared" si="6"/>
        <v>39</v>
      </c>
      <c r="H14" s="59">
        <f t="shared" si="6"/>
        <v>60</v>
      </c>
      <c r="I14" s="59">
        <f t="shared" si="6"/>
        <v>99</v>
      </c>
      <c r="J14" s="60">
        <f t="shared" si="6"/>
        <v>181</v>
      </c>
      <c r="K14" s="61">
        <f t="shared" si="6"/>
        <v>161</v>
      </c>
      <c r="L14" s="59"/>
      <c r="M14" s="60">
        <f t="shared" si="2"/>
        <v>29</v>
      </c>
      <c r="N14" s="61">
        <f t="shared" si="2"/>
        <v>27</v>
      </c>
      <c r="O14" s="59"/>
      <c r="P14" s="59">
        <f t="shared" si="3"/>
        <v>210</v>
      </c>
      <c r="Q14" s="60">
        <f t="shared" si="3"/>
        <v>188</v>
      </c>
      <c r="R14" s="59"/>
      <c r="S14" s="59"/>
      <c r="T14" s="59"/>
    </row>
    <row r="15" spans="1:20" x14ac:dyDescent="0.2">
      <c r="A15" s="42" t="s">
        <v>50</v>
      </c>
      <c r="B15" s="59">
        <f t="shared" ref="B15:K15" si="7">SUM(B32,B51)</f>
        <v>6</v>
      </c>
      <c r="C15" s="59">
        <f t="shared" si="7"/>
        <v>7</v>
      </c>
      <c r="D15" s="59">
        <f t="shared" si="7"/>
        <v>22</v>
      </c>
      <c r="E15" s="59">
        <f t="shared" si="7"/>
        <v>9</v>
      </c>
      <c r="F15" s="59">
        <f t="shared" si="7"/>
        <v>44</v>
      </c>
      <c r="G15" s="59">
        <f t="shared" si="7"/>
        <v>6</v>
      </c>
      <c r="H15" s="59">
        <f t="shared" si="7"/>
        <v>0</v>
      </c>
      <c r="I15" s="59">
        <f t="shared" si="7"/>
        <v>6</v>
      </c>
      <c r="J15" s="60">
        <f t="shared" si="7"/>
        <v>50</v>
      </c>
      <c r="K15" s="61">
        <f t="shared" si="7"/>
        <v>39</v>
      </c>
      <c r="L15" s="59"/>
      <c r="M15" s="60">
        <f t="shared" si="2"/>
        <v>38</v>
      </c>
      <c r="N15" s="61">
        <f t="shared" si="2"/>
        <v>38</v>
      </c>
      <c r="O15" s="59"/>
      <c r="P15" s="59">
        <f t="shared" si="3"/>
        <v>88</v>
      </c>
      <c r="Q15" s="60">
        <f t="shared" si="3"/>
        <v>77</v>
      </c>
      <c r="R15" s="59"/>
      <c r="S15" s="59"/>
      <c r="T15" s="59"/>
    </row>
    <row r="16" spans="1:20" x14ac:dyDescent="0.2">
      <c r="A16" s="42" t="s">
        <v>51</v>
      </c>
      <c r="B16" s="59">
        <f t="shared" ref="B16:K16" si="8">SUM(B33,B52)</f>
        <v>20</v>
      </c>
      <c r="C16" s="59">
        <f t="shared" si="8"/>
        <v>6</v>
      </c>
      <c r="D16" s="59">
        <f t="shared" si="8"/>
        <v>16</v>
      </c>
      <c r="E16" s="59">
        <f t="shared" si="8"/>
        <v>6</v>
      </c>
      <c r="F16" s="59">
        <f t="shared" si="8"/>
        <v>48</v>
      </c>
      <c r="G16" s="59">
        <f t="shared" si="8"/>
        <v>18</v>
      </c>
      <c r="H16" s="59">
        <f t="shared" si="8"/>
        <v>12</v>
      </c>
      <c r="I16" s="59">
        <f t="shared" si="8"/>
        <v>30</v>
      </c>
      <c r="J16" s="60">
        <f t="shared" si="8"/>
        <v>78</v>
      </c>
      <c r="K16" s="61">
        <f t="shared" si="8"/>
        <v>61</v>
      </c>
      <c r="L16" s="59"/>
      <c r="M16" s="60">
        <f t="shared" si="2"/>
        <v>48</v>
      </c>
      <c r="N16" s="61">
        <f t="shared" si="2"/>
        <v>46</v>
      </c>
      <c r="O16" s="59"/>
      <c r="P16" s="59">
        <f t="shared" si="3"/>
        <v>126</v>
      </c>
      <c r="Q16" s="60">
        <f t="shared" si="3"/>
        <v>107</v>
      </c>
      <c r="R16" s="59"/>
      <c r="S16" s="59"/>
      <c r="T16" s="59"/>
    </row>
    <row r="17" spans="1:20" x14ac:dyDescent="0.2">
      <c r="A17" s="53" t="s">
        <v>52</v>
      </c>
      <c r="B17" s="54">
        <f t="shared" ref="B17:K17" si="9">SUM(B34,B53)</f>
        <v>6</v>
      </c>
      <c r="C17" s="54">
        <f t="shared" si="9"/>
        <v>4</v>
      </c>
      <c r="D17" s="54">
        <f t="shared" si="9"/>
        <v>8</v>
      </c>
      <c r="E17" s="54">
        <f t="shared" si="9"/>
        <v>7</v>
      </c>
      <c r="F17" s="54">
        <f t="shared" si="9"/>
        <v>25</v>
      </c>
      <c r="G17" s="54">
        <f t="shared" si="9"/>
        <v>13</v>
      </c>
      <c r="H17" s="54">
        <f t="shared" si="9"/>
        <v>4</v>
      </c>
      <c r="I17" s="54">
        <f t="shared" si="9"/>
        <v>17</v>
      </c>
      <c r="J17" s="56">
        <f t="shared" si="9"/>
        <v>42</v>
      </c>
      <c r="K17" s="55">
        <f t="shared" si="9"/>
        <v>32</v>
      </c>
      <c r="L17" s="54"/>
      <c r="M17" s="56">
        <f t="shared" si="2"/>
        <v>14</v>
      </c>
      <c r="N17" s="55">
        <f t="shared" si="2"/>
        <v>12</v>
      </c>
      <c r="O17" s="54"/>
      <c r="P17" s="54">
        <f t="shared" si="3"/>
        <v>56</v>
      </c>
      <c r="Q17" s="56">
        <f t="shared" si="3"/>
        <v>44</v>
      </c>
      <c r="R17" s="54"/>
      <c r="S17" s="54"/>
      <c r="T17" s="54"/>
    </row>
    <row r="18" spans="1:20" x14ac:dyDescent="0.2">
      <c r="A18" s="57"/>
    </row>
    <row r="19" spans="1:20" x14ac:dyDescent="0.2">
      <c r="A19" s="41" t="s">
        <v>22</v>
      </c>
    </row>
    <row r="20" spans="1:20" x14ac:dyDescent="0.2">
      <c r="A20" s="42" t="s">
        <v>54</v>
      </c>
    </row>
    <row r="22" spans="1:20" x14ac:dyDescent="0.2">
      <c r="A22" s="116" t="s">
        <v>23</v>
      </c>
      <c r="B22" s="117" t="s">
        <v>24</v>
      </c>
      <c r="C22" s="118"/>
      <c r="D22" s="118"/>
      <c r="E22" s="118"/>
      <c r="F22" s="118"/>
      <c r="G22" s="118"/>
      <c r="H22" s="118"/>
      <c r="I22" s="118"/>
      <c r="J22" s="118"/>
      <c r="K22" s="118"/>
      <c r="L22" s="119"/>
      <c r="M22" s="116" t="s">
        <v>25</v>
      </c>
      <c r="N22" s="116"/>
      <c r="O22" s="116"/>
      <c r="P22" s="120" t="s">
        <v>26</v>
      </c>
      <c r="Q22" s="120" t="s">
        <v>27</v>
      </c>
      <c r="R22" s="120" t="s">
        <v>28</v>
      </c>
      <c r="S22" s="120" t="s">
        <v>29</v>
      </c>
      <c r="T22" s="116" t="s">
        <v>30</v>
      </c>
    </row>
    <row r="23" spans="1:20" ht="12" customHeight="1" x14ac:dyDescent="0.2">
      <c r="A23" s="116"/>
      <c r="B23" s="121" t="s">
        <v>31</v>
      </c>
      <c r="C23" s="121"/>
      <c r="D23" s="121"/>
      <c r="E23" s="121"/>
      <c r="F23" s="121"/>
      <c r="G23" s="122" t="s">
        <v>32</v>
      </c>
      <c r="H23" s="122"/>
      <c r="I23" s="122"/>
      <c r="J23" s="121" t="s">
        <v>33</v>
      </c>
      <c r="K23" s="128" t="s">
        <v>34</v>
      </c>
      <c r="L23" s="130" t="s">
        <v>35</v>
      </c>
      <c r="M23" s="116" t="s">
        <v>36</v>
      </c>
      <c r="N23" s="120" t="s">
        <v>37</v>
      </c>
      <c r="O23" s="116" t="s">
        <v>38</v>
      </c>
      <c r="P23" s="120"/>
      <c r="Q23" s="120"/>
      <c r="R23" s="120"/>
      <c r="S23" s="120"/>
      <c r="T23" s="116"/>
    </row>
    <row r="24" spans="1:20" ht="68.25" customHeight="1" x14ac:dyDescent="0.2">
      <c r="A24" s="116"/>
      <c r="B24" s="43" t="s">
        <v>39</v>
      </c>
      <c r="C24" s="43" t="s">
        <v>40</v>
      </c>
      <c r="D24" s="44" t="s">
        <v>41</v>
      </c>
      <c r="E24" s="43" t="s">
        <v>42</v>
      </c>
      <c r="F24" s="43" t="s">
        <v>43</v>
      </c>
      <c r="G24" s="43" t="s">
        <v>44</v>
      </c>
      <c r="H24" s="43" t="s">
        <v>45</v>
      </c>
      <c r="I24" s="43" t="s">
        <v>43</v>
      </c>
      <c r="J24" s="116"/>
      <c r="K24" s="129"/>
      <c r="L24" s="131"/>
      <c r="M24" s="116"/>
      <c r="N24" s="120"/>
      <c r="O24" s="116"/>
      <c r="P24" s="120"/>
      <c r="Q24" s="120"/>
      <c r="R24" s="120"/>
      <c r="S24" s="120"/>
      <c r="T24" s="116"/>
    </row>
    <row r="25" spans="1:20" ht="12" customHeight="1" x14ac:dyDescent="0.2">
      <c r="A25" s="45"/>
      <c r="B25" s="45"/>
      <c r="C25" s="45"/>
      <c r="D25" s="46"/>
      <c r="E25" s="45"/>
      <c r="F25" s="45"/>
      <c r="G25" s="45"/>
      <c r="H25" s="45"/>
      <c r="I25" s="45"/>
      <c r="J25" s="45"/>
      <c r="K25" s="47"/>
      <c r="L25" s="48"/>
      <c r="M25" s="45"/>
      <c r="N25" s="45"/>
      <c r="O25" s="45"/>
      <c r="P25" s="46"/>
      <c r="Q25" s="46"/>
      <c r="R25" s="46"/>
      <c r="S25" s="46"/>
      <c r="T25" s="45"/>
    </row>
    <row r="26" spans="1:20" x14ac:dyDescent="0.2">
      <c r="A26" s="42" t="s">
        <v>12</v>
      </c>
      <c r="B26" s="49">
        <f t="shared" ref="B26:K26" si="10">SUM(B28:B34)</f>
        <v>79</v>
      </c>
      <c r="C26" s="49">
        <f t="shared" si="10"/>
        <v>30</v>
      </c>
      <c r="D26" s="49">
        <f t="shared" si="10"/>
        <v>201</v>
      </c>
      <c r="E26" s="49">
        <f t="shared" si="10"/>
        <v>32</v>
      </c>
      <c r="F26" s="50">
        <f t="shared" si="10"/>
        <v>342</v>
      </c>
      <c r="G26" s="49">
        <f t="shared" si="10"/>
        <v>108</v>
      </c>
      <c r="H26" s="49">
        <f t="shared" si="10"/>
        <v>222</v>
      </c>
      <c r="I26" s="49">
        <f t="shared" si="10"/>
        <v>330</v>
      </c>
      <c r="J26" s="50">
        <f t="shared" si="10"/>
        <v>672</v>
      </c>
      <c r="K26" s="50">
        <f t="shared" si="10"/>
        <v>538</v>
      </c>
      <c r="L26" s="50"/>
      <c r="M26" s="50">
        <f>SUM(M28:M34)</f>
        <v>277</v>
      </c>
      <c r="N26" s="50">
        <f>SUM(N28:N34)</f>
        <v>257</v>
      </c>
      <c r="O26" s="49"/>
      <c r="P26" s="49">
        <f>SUM(P28:P34)</f>
        <v>949</v>
      </c>
      <c r="Q26" s="49">
        <f>SUM(Q28:Q34)</f>
        <v>795</v>
      </c>
      <c r="R26" s="49">
        <f>SUM(R28:R34)</f>
        <v>0</v>
      </c>
      <c r="S26" s="49">
        <f>SUM(S28:S34)</f>
        <v>0</v>
      </c>
      <c r="T26" s="51"/>
    </row>
    <row r="27" spans="1:20" x14ac:dyDescent="0.2">
      <c r="B27" s="49"/>
      <c r="C27" s="49"/>
      <c r="D27" s="49"/>
      <c r="E27" s="49"/>
      <c r="F27" s="52"/>
      <c r="G27" s="49"/>
      <c r="H27" s="49"/>
      <c r="I27" s="49"/>
      <c r="J27" s="50"/>
      <c r="K27" s="50"/>
      <c r="L27" s="50"/>
      <c r="M27" s="50"/>
      <c r="N27" s="50"/>
      <c r="O27" s="49"/>
      <c r="P27" s="49"/>
      <c r="Q27" s="49"/>
      <c r="R27" s="49"/>
      <c r="S27" s="49"/>
      <c r="T27" s="51"/>
    </row>
    <row r="28" spans="1:20" x14ac:dyDescent="0.2">
      <c r="A28" s="42" t="s">
        <v>46</v>
      </c>
      <c r="B28" s="49">
        <f>'[1]DATA SOURCE (2)'!B10+'[1]DATA SOURCE (2)'!B29</f>
        <v>29</v>
      </c>
      <c r="C28" s="49">
        <f>'[1]DATA SOURCE (2)'!C29+'[1]DATA SOURCE (2)'!C10</f>
        <v>7</v>
      </c>
      <c r="D28" s="49">
        <f>'[1]DATA SOURCE (2)'!D10+'[1]DATA SOURCE (2)'!D29</f>
        <v>37</v>
      </c>
      <c r="E28" s="49">
        <f>'[1]DATA SOURCE (2)'!E10+'[1]DATA SOURCE (2)'!E29</f>
        <v>5</v>
      </c>
      <c r="F28" s="49">
        <f t="shared" ref="F28:F34" si="11">SUM(B28:E28)</f>
        <v>78</v>
      </c>
      <c r="G28" s="49">
        <f>'[1]DATA SOURCE (2)'!G10+'[1]DATA SOURCE (2)'!G29</f>
        <v>3</v>
      </c>
      <c r="H28" s="49">
        <f>'[1]DATA SOURCE (2)'!H29+'[1]DATA SOURCE (2)'!H10</f>
        <v>1</v>
      </c>
      <c r="I28" s="49">
        <f t="shared" ref="I28:I34" si="12">SUM(G28:H28)</f>
        <v>4</v>
      </c>
      <c r="J28" s="50">
        <f t="shared" ref="J28:J34" si="13">SUM(I28,F28)</f>
        <v>82</v>
      </c>
      <c r="K28" s="50">
        <f>'[1]DATA SOURCE (2)'!K10+'[1]DATA SOURCE (2)'!K29</f>
        <v>55</v>
      </c>
      <c r="L28" s="50"/>
      <c r="M28" s="50">
        <f>'[1]DATA SOURCE (2)'!M29+'[1]DATA SOURCE (2)'!M10</f>
        <v>51</v>
      </c>
      <c r="N28" s="50">
        <f>'[1]DATA SOURCE (2)'!N10+'[1]DATA SOURCE (2)'!N29</f>
        <v>37</v>
      </c>
      <c r="O28" s="49"/>
      <c r="P28" s="49">
        <f t="shared" ref="P28:Q34" si="14">SUM(M28,J28)</f>
        <v>133</v>
      </c>
      <c r="Q28" s="49">
        <f t="shared" si="14"/>
        <v>92</v>
      </c>
      <c r="R28" s="49"/>
      <c r="S28" s="49"/>
      <c r="T28" s="51"/>
    </row>
    <row r="29" spans="1:20" x14ac:dyDescent="0.2">
      <c r="A29" s="42" t="s">
        <v>47</v>
      </c>
      <c r="B29" s="49">
        <f>'[1]DATA SOURCE (2)'!B11+'[1]DATA SOURCE (2)'!B30</f>
        <v>16</v>
      </c>
      <c r="C29" s="49">
        <f>'[1]DATA SOURCE (2)'!C30</f>
        <v>3</v>
      </c>
      <c r="D29" s="49">
        <f>'[1]DATA SOURCE (2)'!D11+'[1]DATA SOURCE (2)'!D30</f>
        <v>16</v>
      </c>
      <c r="E29" s="49">
        <f>'[1]DATA SOURCE (2)'!E11+'[1]DATA SOURCE (2)'!E30</f>
        <v>2</v>
      </c>
      <c r="F29" s="49">
        <f t="shared" si="11"/>
        <v>37</v>
      </c>
      <c r="G29" s="49">
        <f>'[1]DATA SOURCE (2)'!G11+'[1]DATA SOURCE (2)'!G30</f>
        <v>7</v>
      </c>
      <c r="H29" s="49">
        <f>'[1]DATA SOURCE (2)'!H30+'[1]DATA SOURCE (2)'!H11</f>
        <v>1</v>
      </c>
      <c r="I29" s="49">
        <f t="shared" si="12"/>
        <v>8</v>
      </c>
      <c r="J29" s="50">
        <f t="shared" si="13"/>
        <v>45</v>
      </c>
      <c r="K29" s="50">
        <f>'[1]DATA SOURCE (2)'!K11+'[1]DATA SOURCE (2)'!K30</f>
        <v>32</v>
      </c>
      <c r="L29" s="50"/>
      <c r="M29" s="50">
        <f>'[1]DATA SOURCE (2)'!M30+'[1]DATA SOURCE (2)'!M11</f>
        <v>8</v>
      </c>
      <c r="N29" s="50">
        <f>'[1]DATA SOURCE (2)'!N11+'[1]DATA SOURCE (2)'!N30</f>
        <v>8</v>
      </c>
      <c r="O29" s="49"/>
      <c r="P29" s="49">
        <f t="shared" si="14"/>
        <v>53</v>
      </c>
      <c r="Q29" s="49">
        <f t="shared" si="14"/>
        <v>40</v>
      </c>
      <c r="R29" s="49"/>
      <c r="S29" s="49"/>
      <c r="T29" s="51"/>
    </row>
    <row r="30" spans="1:20" x14ac:dyDescent="0.2">
      <c r="A30" s="42" t="s">
        <v>48</v>
      </c>
      <c r="B30" s="49">
        <f>'[1]DATA SOURCE (2)'!B12+'[1]DATA SOURCE (2)'!B31</f>
        <v>4</v>
      </c>
      <c r="C30" s="49">
        <f>'[1]DATA SOURCE (2)'!C12+'[1]DATA SOURCE (2)'!C31</f>
        <v>6</v>
      </c>
      <c r="D30" s="49">
        <f>'[1]DATA SOURCE (2)'!D12+'[1]DATA SOURCE (2)'!D31</f>
        <v>98</v>
      </c>
      <c r="E30" s="49">
        <f>'[1]DATA SOURCE (2)'!E12+'[1]DATA SOURCE (2)'!E31</f>
        <v>4</v>
      </c>
      <c r="F30" s="49">
        <f t="shared" si="11"/>
        <v>112</v>
      </c>
      <c r="G30" s="49">
        <f>'[1]DATA SOURCE (2)'!G12+'[1]DATA SOURCE (2)'!G31</f>
        <v>66</v>
      </c>
      <c r="H30" s="49">
        <f>'[1]DATA SOURCE (2)'!H31+'[1]DATA SOURCE (2)'!H12</f>
        <v>177</v>
      </c>
      <c r="I30" s="49">
        <f t="shared" si="12"/>
        <v>243</v>
      </c>
      <c r="J30" s="50">
        <f t="shared" si="13"/>
        <v>355</v>
      </c>
      <c r="K30" s="50">
        <f>'[1]DATA SOURCE (2)'!K12+'[1]DATA SOURCE (2)'!K31</f>
        <v>303</v>
      </c>
      <c r="L30" s="50"/>
      <c r="M30" s="50">
        <f>'[1]DATA SOURCE (2)'!M31+'[1]DATA SOURCE (2)'!M12</f>
        <v>150</v>
      </c>
      <c r="N30" s="50">
        <f>'[1]DATA SOURCE (2)'!N12+'[1]DATA SOURCE (2)'!N31</f>
        <v>148</v>
      </c>
      <c r="O30" s="49"/>
      <c r="P30" s="49">
        <f t="shared" si="14"/>
        <v>505</v>
      </c>
      <c r="Q30" s="49">
        <f t="shared" si="14"/>
        <v>451</v>
      </c>
      <c r="R30" s="49"/>
      <c r="S30" s="49"/>
      <c r="T30" s="51"/>
    </row>
    <row r="31" spans="1:20" x14ac:dyDescent="0.2">
      <c r="A31" s="42" t="s">
        <v>49</v>
      </c>
      <c r="B31" s="49">
        <f>'[1]DATA SOURCE (2)'!B13+'[1]DATA SOURCE (2)'!B32</f>
        <v>10</v>
      </c>
      <c r="C31" s="49">
        <f>'[1]DATA SOURCE (2)'!C13+'[1]DATA SOURCE (2)'!C32</f>
        <v>6</v>
      </c>
      <c r="D31" s="49">
        <f>'[1]DATA SOURCE (2)'!D13+'[1]DATA SOURCE (2)'!D32</f>
        <v>20</v>
      </c>
      <c r="E31" s="49">
        <f>'[1]DATA SOURCE (2)'!E13+'[1]DATA SOURCE (2)'!E32</f>
        <v>13</v>
      </c>
      <c r="F31" s="49">
        <f t="shared" si="11"/>
        <v>49</v>
      </c>
      <c r="G31" s="49">
        <f>'[1]DATA SOURCE (2)'!G13+'[1]DATA SOURCE (2)'!G32</f>
        <v>17</v>
      </c>
      <c r="H31" s="49">
        <f>'[1]DATA SOURCE (2)'!H32+'[1]DATA SOURCE (2)'!H13</f>
        <v>39</v>
      </c>
      <c r="I31" s="49">
        <f t="shared" si="12"/>
        <v>56</v>
      </c>
      <c r="J31" s="50">
        <f t="shared" si="13"/>
        <v>105</v>
      </c>
      <c r="K31" s="50">
        <f>'[1]DATA SOURCE (2)'!K13+'[1]DATA SOURCE (2)'!K32</f>
        <v>88</v>
      </c>
      <c r="L31" s="50"/>
      <c r="M31" s="50">
        <f>'[1]DATA SOURCE (2)'!M32+'[1]DATA SOURCE (2)'!M13</f>
        <v>12</v>
      </c>
      <c r="N31" s="50">
        <f>'[1]DATA SOURCE (2)'!N13+'[1]DATA SOURCE (2)'!N32</f>
        <v>11</v>
      </c>
      <c r="O31" s="49"/>
      <c r="P31" s="49">
        <f t="shared" si="14"/>
        <v>117</v>
      </c>
      <c r="Q31" s="49">
        <f t="shared" si="14"/>
        <v>99</v>
      </c>
      <c r="R31" s="49"/>
      <c r="S31" s="49"/>
      <c r="T31" s="51"/>
    </row>
    <row r="32" spans="1:20" x14ac:dyDescent="0.2">
      <c r="A32" s="42" t="s">
        <v>50</v>
      </c>
      <c r="B32" s="49">
        <f>'[1]DATA SOURCE (2)'!B14+'[1]DATA SOURCE (2)'!B33</f>
        <v>3</v>
      </c>
      <c r="C32" s="49">
        <f>'[1]DATA SOURCE (2)'!C14+'[1]DATA SOURCE (2)'!C33</f>
        <v>2</v>
      </c>
      <c r="D32" s="49">
        <f>'[1]DATA SOURCE (2)'!D14+'[1]DATA SOURCE (2)'!D33</f>
        <v>11</v>
      </c>
      <c r="E32" s="49">
        <f>'[1]DATA SOURCE (2)'!E14+'[1]DATA SOURCE (2)'!E33</f>
        <v>2</v>
      </c>
      <c r="F32" s="49">
        <f t="shared" si="11"/>
        <v>18</v>
      </c>
      <c r="G32" s="49">
        <f>'[1]DATA SOURCE (2)'!G14+'[1]DATA SOURCE (2)'!G33</f>
        <v>4</v>
      </c>
      <c r="H32" s="49">
        <f>'[1]DATA SOURCE (2)'!H33+'[1]DATA SOURCE (2)'!H14</f>
        <v>0</v>
      </c>
      <c r="I32" s="49">
        <f t="shared" si="12"/>
        <v>4</v>
      </c>
      <c r="J32" s="50">
        <f t="shared" si="13"/>
        <v>22</v>
      </c>
      <c r="K32" s="50">
        <f>'[1]DATA SOURCE (2)'!K14+'[1]DATA SOURCE (2)'!K33</f>
        <v>16</v>
      </c>
      <c r="L32" s="50"/>
      <c r="M32" s="50">
        <f>'[1]DATA SOURCE (2)'!M33+'[1]DATA SOURCE (2)'!M14</f>
        <v>20</v>
      </c>
      <c r="N32" s="50">
        <f>'[1]DATA SOURCE (2)'!N14+'[1]DATA SOURCE (2)'!N33</f>
        <v>20</v>
      </c>
      <c r="O32" s="49"/>
      <c r="P32" s="49">
        <f t="shared" si="14"/>
        <v>42</v>
      </c>
      <c r="Q32" s="49">
        <f t="shared" si="14"/>
        <v>36</v>
      </c>
      <c r="R32" s="49"/>
      <c r="S32" s="49"/>
      <c r="T32" s="51"/>
    </row>
    <row r="33" spans="1:20" x14ac:dyDescent="0.2">
      <c r="A33" s="42" t="s">
        <v>51</v>
      </c>
      <c r="B33" s="49">
        <f>'[1]DATA SOURCE (2)'!B15+'[1]DATA SOURCE (2)'!B34</f>
        <v>14</v>
      </c>
      <c r="C33" s="49">
        <f>'[1]DATA SOURCE (2)'!C15+'[1]DATA SOURCE (2)'!C34</f>
        <v>4</v>
      </c>
      <c r="D33" s="49">
        <f>'[1]DATA SOURCE (2)'!D15+'[1]DATA SOURCE (2)'!D34</f>
        <v>15</v>
      </c>
      <c r="E33" s="49">
        <f>'[1]DATA SOURCE (2)'!E15+'[1]DATA SOURCE (2)'!E34</f>
        <v>2</v>
      </c>
      <c r="F33" s="49">
        <f t="shared" si="11"/>
        <v>35</v>
      </c>
      <c r="G33" s="49">
        <f>'[1]DATA SOURCE (2)'!G15+'[1]DATA SOURCE (2)'!G34</f>
        <v>5</v>
      </c>
      <c r="H33" s="49">
        <f>'[1]DATA SOURCE (2)'!H34+'[1]DATA SOURCE (2)'!H15</f>
        <v>4</v>
      </c>
      <c r="I33" s="49">
        <f t="shared" si="12"/>
        <v>9</v>
      </c>
      <c r="J33" s="50">
        <f t="shared" si="13"/>
        <v>44</v>
      </c>
      <c r="K33" s="50">
        <f>'[1]DATA SOURCE (2)'!K15+'[1]DATA SOURCE (2)'!K34</f>
        <v>30</v>
      </c>
      <c r="L33" s="50"/>
      <c r="M33" s="50">
        <f>'[1]DATA SOURCE (2)'!M34+'[1]DATA SOURCE (2)'!M15</f>
        <v>30</v>
      </c>
      <c r="N33" s="50">
        <f>'[1]DATA SOURCE (2)'!N15+'[1]DATA SOURCE (2)'!N34</f>
        <v>28</v>
      </c>
      <c r="O33" s="49"/>
      <c r="P33" s="49">
        <f t="shared" si="14"/>
        <v>74</v>
      </c>
      <c r="Q33" s="49">
        <f t="shared" si="14"/>
        <v>58</v>
      </c>
      <c r="R33" s="49"/>
      <c r="S33" s="49"/>
      <c r="T33" s="51"/>
    </row>
    <row r="34" spans="1:20" x14ac:dyDescent="0.2">
      <c r="A34" s="53" t="s">
        <v>52</v>
      </c>
      <c r="B34" s="54">
        <f>'[1]DATA SOURCE (2)'!B16+'[1]DATA SOURCE (2)'!B35</f>
        <v>3</v>
      </c>
      <c r="C34" s="54">
        <f>'[1]DATA SOURCE (2)'!C16+'[1]DATA SOURCE (2)'!C35</f>
        <v>2</v>
      </c>
      <c r="D34" s="54">
        <f>'[1]DATA SOURCE (2)'!D16+'[1]DATA SOURCE (2)'!D35</f>
        <v>4</v>
      </c>
      <c r="E34" s="49">
        <f>'[1]DATA SOURCE (2)'!E16+'[1]DATA SOURCE (2)'!E35</f>
        <v>4</v>
      </c>
      <c r="F34" s="54">
        <f t="shared" si="11"/>
        <v>13</v>
      </c>
      <c r="G34" s="49">
        <f>'[1]DATA SOURCE (2)'!G16+'[1]DATA SOURCE (2)'!G35</f>
        <v>6</v>
      </c>
      <c r="H34" s="49">
        <f>'[1]DATA SOURCE (2)'!H35+'[1]DATA SOURCE (2)'!H16</f>
        <v>0</v>
      </c>
      <c r="I34" s="54">
        <f t="shared" si="12"/>
        <v>6</v>
      </c>
      <c r="J34" s="55">
        <f t="shared" si="13"/>
        <v>19</v>
      </c>
      <c r="K34" s="50">
        <f>'[1]DATA SOURCE (2)'!K16+'[1]DATA SOURCE (2)'!K35</f>
        <v>14</v>
      </c>
      <c r="L34" s="55"/>
      <c r="M34" s="50">
        <f>'[1]DATA SOURCE (2)'!M35+'[1]DATA SOURCE (2)'!M16</f>
        <v>6</v>
      </c>
      <c r="N34" s="50">
        <f>'[1]DATA SOURCE (2)'!N16+'[1]DATA SOURCE (2)'!N35</f>
        <v>5</v>
      </c>
      <c r="O34" s="54"/>
      <c r="P34" s="54">
        <f t="shared" si="14"/>
        <v>25</v>
      </c>
      <c r="Q34" s="54">
        <f t="shared" si="14"/>
        <v>19</v>
      </c>
      <c r="R34" s="54"/>
      <c r="S34" s="54"/>
      <c r="T34" s="56"/>
    </row>
    <row r="38" spans="1:20" x14ac:dyDescent="0.2">
      <c r="A38" s="41" t="s">
        <v>22</v>
      </c>
    </row>
    <row r="39" spans="1:20" x14ac:dyDescent="0.2">
      <c r="A39" s="42" t="s">
        <v>55</v>
      </c>
    </row>
    <row r="41" spans="1:20" x14ac:dyDescent="0.2">
      <c r="A41" s="116" t="s">
        <v>23</v>
      </c>
      <c r="B41" s="117" t="s">
        <v>24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9"/>
      <c r="M41" s="116" t="s">
        <v>25</v>
      </c>
      <c r="N41" s="116"/>
      <c r="O41" s="116"/>
      <c r="P41" s="120" t="s">
        <v>26</v>
      </c>
      <c r="Q41" s="120" t="s">
        <v>27</v>
      </c>
      <c r="R41" s="120" t="s">
        <v>28</v>
      </c>
      <c r="S41" s="120" t="s">
        <v>29</v>
      </c>
      <c r="T41" s="116" t="s">
        <v>30</v>
      </c>
    </row>
    <row r="42" spans="1:20" ht="12" customHeight="1" x14ac:dyDescent="0.2">
      <c r="A42" s="116"/>
      <c r="B42" s="121" t="s">
        <v>31</v>
      </c>
      <c r="C42" s="121"/>
      <c r="D42" s="121"/>
      <c r="E42" s="121"/>
      <c r="F42" s="121"/>
      <c r="G42" s="122" t="s">
        <v>32</v>
      </c>
      <c r="H42" s="122"/>
      <c r="I42" s="122"/>
      <c r="J42" s="121" t="s">
        <v>33</v>
      </c>
      <c r="K42" s="128" t="s">
        <v>34</v>
      </c>
      <c r="L42" s="130" t="s">
        <v>35</v>
      </c>
      <c r="M42" s="116" t="s">
        <v>36</v>
      </c>
      <c r="N42" s="120" t="s">
        <v>37</v>
      </c>
      <c r="O42" s="116" t="s">
        <v>38</v>
      </c>
      <c r="P42" s="120"/>
      <c r="Q42" s="120"/>
      <c r="R42" s="120"/>
      <c r="S42" s="120"/>
      <c r="T42" s="116"/>
    </row>
    <row r="43" spans="1:20" ht="45" x14ac:dyDescent="0.2">
      <c r="A43" s="116"/>
      <c r="B43" s="43" t="s">
        <v>39</v>
      </c>
      <c r="C43" s="43" t="s">
        <v>40</v>
      </c>
      <c r="D43" s="44" t="s">
        <v>41</v>
      </c>
      <c r="E43" s="43" t="s">
        <v>42</v>
      </c>
      <c r="F43" s="43" t="s">
        <v>43</v>
      </c>
      <c r="G43" s="43" t="s">
        <v>44</v>
      </c>
      <c r="H43" s="43" t="s">
        <v>45</v>
      </c>
      <c r="I43" s="43" t="s">
        <v>43</v>
      </c>
      <c r="J43" s="116"/>
      <c r="K43" s="129"/>
      <c r="L43" s="131"/>
      <c r="M43" s="116"/>
      <c r="N43" s="120"/>
      <c r="O43" s="116"/>
      <c r="P43" s="120"/>
      <c r="Q43" s="120"/>
      <c r="R43" s="120"/>
      <c r="S43" s="120"/>
      <c r="T43" s="116"/>
    </row>
    <row r="44" spans="1:20" x14ac:dyDescent="0.2">
      <c r="A44" s="45"/>
      <c r="B44" s="45"/>
      <c r="C44" s="45"/>
      <c r="D44" s="46"/>
      <c r="E44" s="45"/>
      <c r="F44" s="45"/>
      <c r="G44" s="45"/>
      <c r="H44" s="45"/>
      <c r="I44" s="45"/>
      <c r="J44" s="45"/>
      <c r="K44" s="47"/>
      <c r="L44" s="48"/>
      <c r="M44" s="45"/>
      <c r="N44" s="45"/>
      <c r="O44" s="45"/>
      <c r="P44" s="46"/>
      <c r="Q44" s="46"/>
      <c r="R44" s="46"/>
      <c r="S44" s="46"/>
      <c r="T44" s="45"/>
    </row>
    <row r="45" spans="1:20" x14ac:dyDescent="0.2">
      <c r="A45" s="42" t="s">
        <v>12</v>
      </c>
      <c r="B45" s="49">
        <f t="shared" ref="B45:K45" si="15">SUM(B47:B53)</f>
        <v>61</v>
      </c>
      <c r="C45" s="49">
        <f t="shared" si="15"/>
        <v>44</v>
      </c>
      <c r="D45" s="49">
        <f t="shared" si="15"/>
        <v>207</v>
      </c>
      <c r="E45" s="49">
        <f t="shared" si="15"/>
        <v>30</v>
      </c>
      <c r="F45" s="52">
        <f t="shared" si="15"/>
        <v>342</v>
      </c>
      <c r="G45" s="49">
        <f t="shared" si="15"/>
        <v>144</v>
      </c>
      <c r="H45" s="49">
        <f t="shared" si="15"/>
        <v>221</v>
      </c>
      <c r="I45" s="49">
        <f t="shared" si="15"/>
        <v>365</v>
      </c>
      <c r="J45" s="49">
        <f t="shared" si="15"/>
        <v>707</v>
      </c>
      <c r="K45" s="49">
        <f t="shared" si="15"/>
        <v>628</v>
      </c>
      <c r="L45" s="49"/>
      <c r="M45" s="49">
        <f>SUM(M47:M53)</f>
        <v>328</v>
      </c>
      <c r="N45" s="49">
        <f>SUM(N47:N53)</f>
        <v>322</v>
      </c>
      <c r="O45" s="49"/>
      <c r="P45" s="49">
        <f>SUM(P47:P53)</f>
        <v>1035</v>
      </c>
      <c r="Q45" s="49">
        <f>SUM(Q47:Q53)</f>
        <v>950</v>
      </c>
      <c r="R45" s="49">
        <f>SUM(R47:R53)</f>
        <v>0</v>
      </c>
      <c r="S45" s="49">
        <f>SUM(S47:S53)</f>
        <v>0</v>
      </c>
      <c r="T45" s="49"/>
    </row>
    <row r="46" spans="1:20" x14ac:dyDescent="0.2">
      <c r="B46" s="49"/>
      <c r="C46" s="49"/>
      <c r="D46" s="49"/>
      <c r="E46" s="49"/>
      <c r="F46" s="52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</row>
    <row r="47" spans="1:20" x14ac:dyDescent="0.2">
      <c r="A47" s="42" t="s">
        <v>46</v>
      </c>
      <c r="B47" s="49">
        <v>27</v>
      </c>
      <c r="C47" s="49">
        <v>9</v>
      </c>
      <c r="D47" s="49">
        <v>43</v>
      </c>
      <c r="E47" s="49">
        <v>6</v>
      </c>
      <c r="F47" s="49">
        <f t="shared" ref="F47:F53" si="16">SUM(B47:E47)</f>
        <v>85</v>
      </c>
      <c r="G47" s="49">
        <v>6</v>
      </c>
      <c r="H47" s="49">
        <v>5</v>
      </c>
      <c r="I47" s="49">
        <f t="shared" ref="I47:I53" si="17">SUM(G47:H47)</f>
        <v>11</v>
      </c>
      <c r="J47" s="49">
        <f t="shared" ref="J47:J53" si="18">SUM(I47,F47)</f>
        <v>96</v>
      </c>
      <c r="K47" s="49">
        <v>70</v>
      </c>
      <c r="L47" s="49"/>
      <c r="M47" s="49">
        <v>38</v>
      </c>
      <c r="N47" s="49">
        <v>35</v>
      </c>
      <c r="O47" s="49"/>
      <c r="P47" s="49">
        <f t="shared" ref="P47:Q53" si="19">SUM(M47,J47)</f>
        <v>134</v>
      </c>
      <c r="Q47" s="49">
        <f t="shared" si="19"/>
        <v>105</v>
      </c>
      <c r="R47" s="49"/>
      <c r="S47" s="49"/>
      <c r="T47" s="49"/>
    </row>
    <row r="48" spans="1:20" x14ac:dyDescent="0.2">
      <c r="A48" s="42" t="s">
        <v>47</v>
      </c>
      <c r="B48" s="49">
        <v>12</v>
      </c>
      <c r="C48" s="49">
        <v>2</v>
      </c>
      <c r="D48" s="49">
        <v>12</v>
      </c>
      <c r="E48" s="49">
        <v>2</v>
      </c>
      <c r="F48" s="49">
        <f t="shared" si="16"/>
        <v>28</v>
      </c>
      <c r="G48" s="49">
        <v>5</v>
      </c>
      <c r="H48" s="49">
        <v>0</v>
      </c>
      <c r="I48" s="49">
        <f t="shared" si="17"/>
        <v>5</v>
      </c>
      <c r="J48" s="49">
        <f t="shared" si="18"/>
        <v>33</v>
      </c>
      <c r="K48" s="49">
        <v>18</v>
      </c>
      <c r="L48" s="49"/>
      <c r="M48" s="49">
        <v>14</v>
      </c>
      <c r="N48" s="49">
        <v>13</v>
      </c>
      <c r="O48" s="49"/>
      <c r="P48" s="49">
        <f t="shared" si="19"/>
        <v>47</v>
      </c>
      <c r="Q48" s="49">
        <f t="shared" si="19"/>
        <v>31</v>
      </c>
      <c r="R48" s="49"/>
      <c r="S48" s="49"/>
      <c r="T48" s="49"/>
    </row>
    <row r="49" spans="1:20" x14ac:dyDescent="0.2">
      <c r="A49" s="42" t="s">
        <v>48</v>
      </c>
      <c r="B49" s="49">
        <v>6</v>
      </c>
      <c r="C49" s="49">
        <v>13</v>
      </c>
      <c r="D49" s="49">
        <v>122</v>
      </c>
      <c r="E49" s="49">
        <v>4</v>
      </c>
      <c r="F49" s="49">
        <f t="shared" si="16"/>
        <v>145</v>
      </c>
      <c r="G49" s="49">
        <v>89</v>
      </c>
      <c r="H49" s="49">
        <v>183</v>
      </c>
      <c r="I49" s="49">
        <f t="shared" si="17"/>
        <v>272</v>
      </c>
      <c r="J49" s="49">
        <f t="shared" si="18"/>
        <v>417</v>
      </c>
      <c r="K49" s="49">
        <v>395</v>
      </c>
      <c r="L49" s="49"/>
      <c r="M49" s="49">
        <v>215</v>
      </c>
      <c r="N49" s="49">
        <v>215</v>
      </c>
      <c r="O49" s="49"/>
      <c r="P49" s="49">
        <f t="shared" si="19"/>
        <v>632</v>
      </c>
      <c r="Q49" s="49">
        <f t="shared" si="19"/>
        <v>610</v>
      </c>
      <c r="R49" s="49"/>
      <c r="S49" s="49"/>
      <c r="T49" s="49"/>
    </row>
    <row r="50" spans="1:20" x14ac:dyDescent="0.2">
      <c r="A50" s="42" t="s">
        <v>49</v>
      </c>
      <c r="B50" s="49">
        <v>4</v>
      </c>
      <c r="C50" s="49">
        <v>11</v>
      </c>
      <c r="D50" s="49">
        <v>14</v>
      </c>
      <c r="E50" s="49">
        <v>4</v>
      </c>
      <c r="F50" s="49">
        <f t="shared" si="16"/>
        <v>33</v>
      </c>
      <c r="G50" s="49">
        <v>22</v>
      </c>
      <c r="H50" s="49">
        <v>21</v>
      </c>
      <c r="I50" s="49">
        <f t="shared" si="17"/>
        <v>43</v>
      </c>
      <c r="J50" s="49">
        <f t="shared" si="18"/>
        <v>76</v>
      </c>
      <c r="K50" s="49">
        <v>73</v>
      </c>
      <c r="L50" s="49"/>
      <c r="M50" s="49">
        <v>17</v>
      </c>
      <c r="N50" s="49">
        <v>16</v>
      </c>
      <c r="O50" s="49"/>
      <c r="P50" s="49">
        <f t="shared" si="19"/>
        <v>93</v>
      </c>
      <c r="Q50" s="49">
        <f t="shared" si="19"/>
        <v>89</v>
      </c>
      <c r="R50" s="49"/>
      <c r="S50" s="49"/>
      <c r="T50" s="49"/>
    </row>
    <row r="51" spans="1:20" x14ac:dyDescent="0.2">
      <c r="A51" s="42" t="s">
        <v>50</v>
      </c>
      <c r="B51" s="49">
        <v>3</v>
      </c>
      <c r="C51" s="49">
        <v>5</v>
      </c>
      <c r="D51" s="49">
        <v>11</v>
      </c>
      <c r="E51" s="49">
        <v>7</v>
      </c>
      <c r="F51" s="49">
        <f t="shared" si="16"/>
        <v>26</v>
      </c>
      <c r="G51" s="49">
        <v>2</v>
      </c>
      <c r="H51" s="49">
        <v>0</v>
      </c>
      <c r="I51" s="49">
        <f t="shared" si="17"/>
        <v>2</v>
      </c>
      <c r="J51" s="49">
        <f t="shared" si="18"/>
        <v>28</v>
      </c>
      <c r="K51" s="49">
        <v>23</v>
      </c>
      <c r="L51" s="49"/>
      <c r="M51" s="49">
        <v>18</v>
      </c>
      <c r="N51" s="49">
        <v>18</v>
      </c>
      <c r="O51" s="49"/>
      <c r="P51" s="49">
        <f t="shared" si="19"/>
        <v>46</v>
      </c>
      <c r="Q51" s="49">
        <f t="shared" si="19"/>
        <v>41</v>
      </c>
      <c r="R51" s="49"/>
      <c r="S51" s="49"/>
      <c r="T51" s="49"/>
    </row>
    <row r="52" spans="1:20" x14ac:dyDescent="0.2">
      <c r="A52" s="42" t="s">
        <v>51</v>
      </c>
      <c r="B52" s="49">
        <v>6</v>
      </c>
      <c r="C52" s="49">
        <v>2</v>
      </c>
      <c r="D52" s="49">
        <v>1</v>
      </c>
      <c r="E52" s="49">
        <v>4</v>
      </c>
      <c r="F52" s="49">
        <f t="shared" si="16"/>
        <v>13</v>
      </c>
      <c r="G52" s="49">
        <v>13</v>
      </c>
      <c r="H52" s="49">
        <v>8</v>
      </c>
      <c r="I52" s="49">
        <f t="shared" si="17"/>
        <v>21</v>
      </c>
      <c r="J52" s="49">
        <f t="shared" si="18"/>
        <v>34</v>
      </c>
      <c r="K52" s="49">
        <v>31</v>
      </c>
      <c r="L52" s="49"/>
      <c r="M52" s="49">
        <v>18</v>
      </c>
      <c r="N52" s="49">
        <v>18</v>
      </c>
      <c r="O52" s="49"/>
      <c r="P52" s="49">
        <f t="shared" si="19"/>
        <v>52</v>
      </c>
      <c r="Q52" s="49">
        <f t="shared" si="19"/>
        <v>49</v>
      </c>
      <c r="R52" s="49"/>
      <c r="S52" s="49"/>
      <c r="T52" s="49"/>
    </row>
    <row r="53" spans="1:20" x14ac:dyDescent="0.2">
      <c r="A53" s="53" t="s">
        <v>52</v>
      </c>
      <c r="B53" s="54">
        <v>3</v>
      </c>
      <c r="C53" s="54">
        <v>2</v>
      </c>
      <c r="D53" s="54">
        <v>4</v>
      </c>
      <c r="E53" s="54">
        <v>3</v>
      </c>
      <c r="F53" s="54">
        <f t="shared" si="16"/>
        <v>12</v>
      </c>
      <c r="G53" s="54">
        <v>7</v>
      </c>
      <c r="H53" s="54">
        <v>4</v>
      </c>
      <c r="I53" s="54">
        <f t="shared" si="17"/>
        <v>11</v>
      </c>
      <c r="J53" s="54">
        <f t="shared" si="18"/>
        <v>23</v>
      </c>
      <c r="K53" s="54">
        <v>18</v>
      </c>
      <c r="L53" s="54"/>
      <c r="M53" s="54">
        <v>8</v>
      </c>
      <c r="N53" s="54">
        <v>7</v>
      </c>
      <c r="O53" s="54"/>
      <c r="P53" s="54">
        <f t="shared" si="19"/>
        <v>31</v>
      </c>
      <c r="Q53" s="54">
        <f t="shared" si="19"/>
        <v>25</v>
      </c>
      <c r="R53" s="54"/>
      <c r="S53" s="54"/>
      <c r="T53" s="54"/>
    </row>
  </sheetData>
  <mergeCells count="48">
    <mergeCell ref="A5:A7"/>
    <mergeCell ref="B5:L5"/>
    <mergeCell ref="M5:O5"/>
    <mergeCell ref="P5:P7"/>
    <mergeCell ref="B6:F6"/>
    <mergeCell ref="G6:I6"/>
    <mergeCell ref="N6:N7"/>
    <mergeCell ref="O6:O7"/>
    <mergeCell ref="J6:J7"/>
    <mergeCell ref="K6:K7"/>
    <mergeCell ref="L6:L7"/>
    <mergeCell ref="M6:M7"/>
    <mergeCell ref="M42:M43"/>
    <mergeCell ref="Q5:Q7"/>
    <mergeCell ref="R5:R7"/>
    <mergeCell ref="S5:S7"/>
    <mergeCell ref="T5:T7"/>
    <mergeCell ref="T22:T24"/>
    <mergeCell ref="Q41:Q43"/>
    <mergeCell ref="R41:R43"/>
    <mergeCell ref="S41:S43"/>
    <mergeCell ref="T41:T43"/>
    <mergeCell ref="Q22:Q24"/>
    <mergeCell ref="R22:R24"/>
    <mergeCell ref="S22:S24"/>
    <mergeCell ref="M22:O22"/>
    <mergeCell ref="M23:M24"/>
    <mergeCell ref="B42:F42"/>
    <mergeCell ref="G42:I42"/>
    <mergeCell ref="J42:J43"/>
    <mergeCell ref="K42:K43"/>
    <mergeCell ref="L42:L43"/>
    <mergeCell ref="A22:A24"/>
    <mergeCell ref="A41:A43"/>
    <mergeCell ref="B41:L41"/>
    <mergeCell ref="M41:O41"/>
    <mergeCell ref="P41:P43"/>
    <mergeCell ref="N23:N24"/>
    <mergeCell ref="O23:O24"/>
    <mergeCell ref="P22:P24"/>
    <mergeCell ref="N42:N43"/>
    <mergeCell ref="O42:O43"/>
    <mergeCell ref="B23:F23"/>
    <mergeCell ref="G23:I23"/>
    <mergeCell ref="J23:J24"/>
    <mergeCell ref="B22:L22"/>
    <mergeCell ref="L23:L24"/>
    <mergeCell ref="K23:K24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E18" sqref="E18"/>
    </sheetView>
  </sheetViews>
  <sheetFormatPr defaultRowHeight="12.75" x14ac:dyDescent="0.2"/>
  <cols>
    <col min="4" max="4" width="12.28515625" customWidth="1"/>
    <col min="5" max="5" width="13" customWidth="1"/>
  </cols>
  <sheetData>
    <row r="3" spans="1:5" x14ac:dyDescent="0.2">
      <c r="A3" t="s">
        <v>66</v>
      </c>
    </row>
    <row r="4" spans="1:5" x14ac:dyDescent="0.2">
      <c r="A4" t="s">
        <v>68</v>
      </c>
    </row>
    <row r="6" spans="1:5" x14ac:dyDescent="0.2">
      <c r="B6" s="91">
        <v>2007</v>
      </c>
      <c r="C6" s="91"/>
      <c r="D6" s="91">
        <v>2008</v>
      </c>
      <c r="E6" s="91">
        <v>2009</v>
      </c>
    </row>
    <row r="7" spans="1:5" x14ac:dyDescent="0.2">
      <c r="A7" t="s">
        <v>67</v>
      </c>
      <c r="B7" s="89">
        <v>301926</v>
      </c>
      <c r="C7" s="90">
        <f>B7/B11*100</f>
        <v>44.765656622567121</v>
      </c>
      <c r="D7" s="90">
        <f>C7*D11/100</f>
        <v>313270.06504472473</v>
      </c>
      <c r="E7" s="90">
        <f>C7*E11/100</f>
        <v>320074.44485135493</v>
      </c>
    </row>
    <row r="8" spans="1:5" x14ac:dyDescent="0.2">
      <c r="B8" s="89"/>
      <c r="C8" s="90"/>
      <c r="D8" s="90"/>
      <c r="E8" s="90"/>
    </row>
    <row r="9" spans="1:5" x14ac:dyDescent="0.2">
      <c r="A9" t="s">
        <v>16</v>
      </c>
      <c r="B9" s="89">
        <v>372533</v>
      </c>
      <c r="C9" s="90">
        <f>B9/B11*100</f>
        <v>55.234343377432872</v>
      </c>
      <c r="D9" s="90">
        <f>C9*D11/100</f>
        <v>386529.93495527521</v>
      </c>
      <c r="E9" s="90">
        <f>C9*E11/100</f>
        <v>394925.55514864507</v>
      </c>
    </row>
    <row r="11" spans="1:5" x14ac:dyDescent="0.2">
      <c r="A11" t="s">
        <v>4</v>
      </c>
      <c r="B11" s="89">
        <f>SUM(B7:B9)</f>
        <v>674459</v>
      </c>
      <c r="C11" s="89"/>
      <c r="D11">
        <v>699800</v>
      </c>
      <c r="E11">
        <v>715000</v>
      </c>
    </row>
    <row r="13" spans="1:5" x14ac:dyDescent="0.2">
      <c r="D13" s="90">
        <f>D7+D9</f>
        <v>699800</v>
      </c>
      <c r="E13" s="90">
        <f>E7+E9</f>
        <v>715000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workbookViewId="0">
      <pane xSplit="1" topLeftCell="B1" activePane="topRight" state="frozen"/>
      <selection pane="topRight" activeCell="I19" sqref="I19"/>
    </sheetView>
  </sheetViews>
  <sheetFormatPr defaultRowHeight="12" x14ac:dyDescent="0.2"/>
  <cols>
    <col min="1" max="1" width="17" style="42" customWidth="1"/>
    <col min="2" max="2" width="7.28515625" style="42" customWidth="1"/>
    <col min="3" max="9" width="6.85546875" style="42" customWidth="1"/>
    <col min="10" max="11" width="7.5703125" style="42" customWidth="1"/>
    <col min="12" max="12" width="7.5703125" style="42" hidden="1" customWidth="1"/>
    <col min="13" max="13" width="7.5703125" style="42" customWidth="1"/>
    <col min="14" max="14" width="7.5703125" style="42" hidden="1" customWidth="1"/>
    <col min="15" max="15" width="7.140625" style="42" hidden="1" customWidth="1"/>
    <col min="16" max="16" width="7.42578125" style="42" hidden="1" customWidth="1"/>
    <col min="17" max="17" width="9.140625" style="42"/>
    <col min="18" max="20" width="0" style="42" hidden="1" customWidth="1"/>
    <col min="21" max="16384" width="9.140625" style="42"/>
  </cols>
  <sheetData>
    <row r="1" spans="1:20" x14ac:dyDescent="0.2">
      <c r="A1" s="41" t="s">
        <v>22</v>
      </c>
    </row>
    <row r="2" spans="1:20" x14ac:dyDescent="0.2">
      <c r="A2" s="58">
        <v>2008</v>
      </c>
    </row>
    <row r="4" spans="1:20" x14ac:dyDescent="0.2">
      <c r="A4" s="116" t="s">
        <v>23</v>
      </c>
      <c r="B4" s="117" t="s">
        <v>24</v>
      </c>
      <c r="C4" s="118"/>
      <c r="D4" s="118"/>
      <c r="E4" s="118"/>
      <c r="F4" s="118"/>
      <c r="G4" s="118"/>
      <c r="H4" s="118"/>
      <c r="I4" s="118"/>
      <c r="J4" s="118"/>
      <c r="K4" s="118"/>
      <c r="L4" s="119"/>
      <c r="M4" s="116" t="s">
        <v>25</v>
      </c>
      <c r="N4" s="116"/>
      <c r="O4" s="116"/>
      <c r="P4" s="120" t="s">
        <v>26</v>
      </c>
      <c r="Q4" s="120" t="s">
        <v>27</v>
      </c>
      <c r="R4" s="120" t="s">
        <v>28</v>
      </c>
      <c r="S4" s="120" t="s">
        <v>29</v>
      </c>
      <c r="T4" s="116" t="s">
        <v>30</v>
      </c>
    </row>
    <row r="5" spans="1:20" ht="12" customHeight="1" x14ac:dyDescent="0.2">
      <c r="A5" s="116"/>
      <c r="B5" s="121" t="s">
        <v>31</v>
      </c>
      <c r="C5" s="121"/>
      <c r="D5" s="121"/>
      <c r="E5" s="121"/>
      <c r="F5" s="121"/>
      <c r="G5" s="122" t="s">
        <v>32</v>
      </c>
      <c r="H5" s="122"/>
      <c r="I5" s="122"/>
      <c r="J5" s="121" t="s">
        <v>33</v>
      </c>
      <c r="K5" s="128" t="s">
        <v>34</v>
      </c>
      <c r="L5" s="130" t="s">
        <v>35</v>
      </c>
      <c r="M5" s="116" t="s">
        <v>36</v>
      </c>
      <c r="N5" s="120" t="s">
        <v>37</v>
      </c>
      <c r="O5" s="116" t="s">
        <v>38</v>
      </c>
      <c r="P5" s="120"/>
      <c r="Q5" s="120"/>
      <c r="R5" s="120"/>
      <c r="S5" s="120"/>
      <c r="T5" s="116"/>
    </row>
    <row r="6" spans="1:20" ht="68.25" customHeight="1" x14ac:dyDescent="0.2">
      <c r="A6" s="116"/>
      <c r="B6" s="43" t="s">
        <v>39</v>
      </c>
      <c r="C6" s="43" t="s">
        <v>40</v>
      </c>
      <c r="D6" s="44" t="s">
        <v>41</v>
      </c>
      <c r="E6" s="43" t="s">
        <v>42</v>
      </c>
      <c r="F6" s="43" t="s">
        <v>43</v>
      </c>
      <c r="G6" s="43" t="s">
        <v>44</v>
      </c>
      <c r="H6" s="43" t="s">
        <v>45</v>
      </c>
      <c r="I6" s="43" t="s">
        <v>43</v>
      </c>
      <c r="J6" s="116"/>
      <c r="K6" s="129"/>
      <c r="L6" s="131"/>
      <c r="M6" s="116"/>
      <c r="N6" s="120"/>
      <c r="O6" s="116"/>
      <c r="P6" s="120"/>
      <c r="Q6" s="120"/>
      <c r="R6" s="120"/>
      <c r="S6" s="120"/>
      <c r="T6" s="116"/>
    </row>
    <row r="7" spans="1:20" ht="12" customHeight="1" x14ac:dyDescent="0.2">
      <c r="A7" s="45"/>
      <c r="B7" s="45"/>
      <c r="C7" s="45"/>
      <c r="D7" s="46"/>
      <c r="E7" s="45"/>
      <c r="F7" s="45"/>
      <c r="G7" s="45"/>
      <c r="H7" s="45"/>
      <c r="I7" s="45"/>
      <c r="J7" s="45"/>
      <c r="K7" s="47"/>
      <c r="L7" s="48"/>
      <c r="M7" s="45"/>
      <c r="N7" s="45"/>
      <c r="O7" s="45"/>
      <c r="P7" s="46"/>
      <c r="Q7" s="46"/>
      <c r="R7" s="46"/>
      <c r="S7" s="46"/>
      <c r="T7" s="45"/>
    </row>
    <row r="8" spans="1:20" x14ac:dyDescent="0.2">
      <c r="A8" s="42" t="s">
        <v>12</v>
      </c>
      <c r="B8" s="49">
        <f>SUM(B10:B16)</f>
        <v>86</v>
      </c>
      <c r="C8" s="49">
        <f t="shared" ref="C8:Q8" si="0">SUM(C10:C16)</f>
        <v>45</v>
      </c>
      <c r="D8" s="49">
        <f t="shared" si="0"/>
        <v>266</v>
      </c>
      <c r="E8" s="49">
        <f t="shared" si="0"/>
        <v>82</v>
      </c>
      <c r="F8" s="49">
        <f t="shared" si="0"/>
        <v>479</v>
      </c>
      <c r="G8" s="49">
        <f t="shared" si="0"/>
        <v>145</v>
      </c>
      <c r="H8" s="49">
        <f t="shared" si="0"/>
        <v>215</v>
      </c>
      <c r="I8" s="49">
        <f t="shared" si="0"/>
        <v>360</v>
      </c>
      <c r="J8" s="49">
        <f t="shared" si="0"/>
        <v>839</v>
      </c>
      <c r="K8" s="49">
        <f t="shared" si="0"/>
        <v>215</v>
      </c>
      <c r="L8" s="49"/>
      <c r="M8" s="49">
        <f t="shared" si="0"/>
        <v>302</v>
      </c>
      <c r="N8" s="49"/>
      <c r="O8" s="49"/>
      <c r="P8" s="49"/>
      <c r="Q8" s="49">
        <f t="shared" si="0"/>
        <v>983</v>
      </c>
      <c r="R8" s="49"/>
      <c r="S8" s="49"/>
      <c r="T8" s="49"/>
    </row>
    <row r="9" spans="1:20" x14ac:dyDescent="0.2">
      <c r="B9" s="49"/>
      <c r="C9" s="49"/>
      <c r="D9" s="49"/>
      <c r="E9" s="49"/>
      <c r="F9" s="52"/>
      <c r="G9" s="49"/>
      <c r="H9" s="49"/>
      <c r="I9" s="49"/>
      <c r="J9" s="50"/>
      <c r="K9" s="50"/>
      <c r="L9" s="50"/>
      <c r="M9" s="50"/>
      <c r="N9" s="50"/>
      <c r="O9" s="49"/>
      <c r="P9" s="49"/>
      <c r="Q9" s="49"/>
      <c r="R9" s="49"/>
      <c r="S9" s="49"/>
      <c r="T9" s="51"/>
    </row>
    <row r="10" spans="1:20" x14ac:dyDescent="0.2">
      <c r="A10" s="42" t="s">
        <v>46</v>
      </c>
      <c r="B10" s="49">
        <f>B29+B46+B63+B80</f>
        <v>52</v>
      </c>
      <c r="C10" s="49">
        <f>C29+C46+C63+C80</f>
        <v>6</v>
      </c>
      <c r="D10" s="49">
        <f>D29+D46+D63+D80</f>
        <v>32</v>
      </c>
      <c r="E10" s="49">
        <f>E29+E46+E63+E80</f>
        <v>8</v>
      </c>
      <c r="F10" s="49">
        <f>F29+F46+F63+F80</f>
        <v>98</v>
      </c>
      <c r="G10" s="49">
        <f t="shared" ref="G10:M10" si="1">G29+G46+G63+G80</f>
        <v>0</v>
      </c>
      <c r="H10" s="49">
        <f t="shared" si="1"/>
        <v>0</v>
      </c>
      <c r="I10" s="49">
        <f t="shared" si="1"/>
        <v>0</v>
      </c>
      <c r="J10" s="49">
        <f t="shared" si="1"/>
        <v>98</v>
      </c>
      <c r="K10" s="49">
        <f t="shared" si="1"/>
        <v>20</v>
      </c>
      <c r="L10" s="49"/>
      <c r="M10" s="49">
        <f t="shared" si="1"/>
        <v>22</v>
      </c>
      <c r="N10" s="49"/>
      <c r="O10" s="49"/>
      <c r="P10" s="49"/>
      <c r="Q10" s="49">
        <f t="shared" ref="Q10:Q16" si="2">Q29+Q46+Q63+Q80</f>
        <v>86</v>
      </c>
      <c r="R10" s="49"/>
      <c r="S10" s="49"/>
      <c r="T10" s="51"/>
    </row>
    <row r="11" spans="1:20" x14ac:dyDescent="0.2">
      <c r="A11" s="42" t="s">
        <v>47</v>
      </c>
      <c r="B11" s="49">
        <f t="shared" ref="B11:E16" si="3">B30+B47+B64+B81</f>
        <v>7</v>
      </c>
      <c r="C11" s="49">
        <f t="shared" si="3"/>
        <v>1</v>
      </c>
      <c r="D11" s="49">
        <f t="shared" si="3"/>
        <v>3</v>
      </c>
      <c r="E11" s="49">
        <f t="shared" si="3"/>
        <v>8</v>
      </c>
      <c r="F11" s="49">
        <f t="shared" ref="F11:M11" si="4">F30+F47+F64+F81</f>
        <v>19</v>
      </c>
      <c r="G11" s="49">
        <f t="shared" si="4"/>
        <v>0</v>
      </c>
      <c r="H11" s="49">
        <f t="shared" si="4"/>
        <v>0</v>
      </c>
      <c r="I11" s="49">
        <f t="shared" si="4"/>
        <v>0</v>
      </c>
      <c r="J11" s="49">
        <f t="shared" si="4"/>
        <v>19</v>
      </c>
      <c r="K11" s="49">
        <f t="shared" si="4"/>
        <v>2</v>
      </c>
      <c r="L11" s="49"/>
      <c r="M11" s="49">
        <f t="shared" si="4"/>
        <v>2</v>
      </c>
      <c r="N11" s="49"/>
      <c r="O11" s="49"/>
      <c r="P11" s="49"/>
      <c r="Q11" s="49">
        <f t="shared" si="2"/>
        <v>19</v>
      </c>
      <c r="R11" s="49"/>
      <c r="S11" s="49"/>
      <c r="T11" s="51"/>
    </row>
    <row r="12" spans="1:20" x14ac:dyDescent="0.2">
      <c r="A12" s="42" t="s">
        <v>48</v>
      </c>
      <c r="B12" s="49">
        <f t="shared" si="3"/>
        <v>5</v>
      </c>
      <c r="C12" s="49">
        <f t="shared" si="3"/>
        <v>15</v>
      </c>
      <c r="D12" s="49">
        <f t="shared" si="3"/>
        <v>157</v>
      </c>
      <c r="E12" s="49">
        <f t="shared" si="3"/>
        <v>17</v>
      </c>
      <c r="F12" s="49">
        <f t="shared" ref="F12:M12" si="5">F31+F48+F65+F82</f>
        <v>194</v>
      </c>
      <c r="G12" s="49">
        <f t="shared" si="5"/>
        <v>95</v>
      </c>
      <c r="H12" s="49">
        <f t="shared" si="5"/>
        <v>174</v>
      </c>
      <c r="I12" s="49">
        <f t="shared" si="5"/>
        <v>269</v>
      </c>
      <c r="J12" s="49">
        <f t="shared" si="5"/>
        <v>463</v>
      </c>
      <c r="K12" s="49">
        <f t="shared" si="5"/>
        <v>114</v>
      </c>
      <c r="L12" s="49"/>
      <c r="M12" s="49">
        <f t="shared" si="5"/>
        <v>158</v>
      </c>
      <c r="N12" s="49"/>
      <c r="O12" s="49"/>
      <c r="P12" s="49"/>
      <c r="Q12" s="49">
        <f t="shared" si="2"/>
        <v>549</v>
      </c>
      <c r="R12" s="49"/>
      <c r="S12" s="49"/>
      <c r="T12" s="51"/>
    </row>
    <row r="13" spans="1:20" x14ac:dyDescent="0.2">
      <c r="A13" s="42" t="s">
        <v>49</v>
      </c>
      <c r="B13" s="49">
        <f t="shared" si="3"/>
        <v>8</v>
      </c>
      <c r="C13" s="49">
        <f t="shared" si="3"/>
        <v>11</v>
      </c>
      <c r="D13" s="49">
        <f t="shared" si="3"/>
        <v>44</v>
      </c>
      <c r="E13" s="49">
        <f t="shared" si="3"/>
        <v>23</v>
      </c>
      <c r="F13" s="49">
        <f t="shared" ref="F13:M13" si="6">F32+F49+F66+F83</f>
        <v>86</v>
      </c>
      <c r="G13" s="49">
        <f t="shared" si="6"/>
        <v>25</v>
      </c>
      <c r="H13" s="49">
        <f t="shared" si="6"/>
        <v>29</v>
      </c>
      <c r="I13" s="49">
        <f t="shared" si="6"/>
        <v>54</v>
      </c>
      <c r="J13" s="49">
        <f t="shared" si="6"/>
        <v>140</v>
      </c>
      <c r="K13" s="49">
        <f t="shared" si="6"/>
        <v>40</v>
      </c>
      <c r="L13" s="49"/>
      <c r="M13" s="49">
        <f t="shared" si="6"/>
        <v>72</v>
      </c>
      <c r="N13" s="49"/>
      <c r="O13" s="49"/>
      <c r="P13" s="49"/>
      <c r="Q13" s="49">
        <f t="shared" si="2"/>
        <v>205</v>
      </c>
      <c r="R13" s="49"/>
      <c r="S13" s="49"/>
      <c r="T13" s="51"/>
    </row>
    <row r="14" spans="1:20" x14ac:dyDescent="0.2">
      <c r="A14" s="42" t="s">
        <v>50</v>
      </c>
      <c r="B14" s="49">
        <f t="shared" si="3"/>
        <v>4</v>
      </c>
      <c r="C14" s="49">
        <f t="shared" si="3"/>
        <v>5</v>
      </c>
      <c r="D14" s="49">
        <f t="shared" si="3"/>
        <v>7</v>
      </c>
      <c r="E14" s="49">
        <f t="shared" si="3"/>
        <v>18</v>
      </c>
      <c r="F14" s="49">
        <f t="shared" ref="F14:M14" si="7">F33+F50+F67+F84</f>
        <v>34</v>
      </c>
      <c r="G14" s="49">
        <f t="shared" si="7"/>
        <v>5</v>
      </c>
      <c r="H14" s="49">
        <f t="shared" si="7"/>
        <v>1</v>
      </c>
      <c r="I14" s="49">
        <f t="shared" si="7"/>
        <v>6</v>
      </c>
      <c r="J14" s="49">
        <f t="shared" si="7"/>
        <v>40</v>
      </c>
      <c r="K14" s="49">
        <f t="shared" si="7"/>
        <v>9</v>
      </c>
      <c r="L14" s="49"/>
      <c r="M14" s="49">
        <f t="shared" si="7"/>
        <v>14</v>
      </c>
      <c r="N14" s="49"/>
      <c r="O14" s="49"/>
      <c r="P14" s="49"/>
      <c r="Q14" s="49">
        <f t="shared" si="2"/>
        <v>46</v>
      </c>
      <c r="R14" s="49"/>
      <c r="S14" s="49"/>
      <c r="T14" s="51"/>
    </row>
    <row r="15" spans="1:20" x14ac:dyDescent="0.2">
      <c r="A15" s="42" t="s">
        <v>51</v>
      </c>
      <c r="B15" s="49">
        <f t="shared" si="3"/>
        <v>9</v>
      </c>
      <c r="C15" s="49">
        <f t="shared" si="3"/>
        <v>2</v>
      </c>
      <c r="D15" s="49">
        <f t="shared" si="3"/>
        <v>2</v>
      </c>
      <c r="E15" s="49">
        <f t="shared" si="3"/>
        <v>6</v>
      </c>
      <c r="F15" s="49">
        <f t="shared" ref="F15:M15" si="8">F34+F51+F68+F85</f>
        <v>19</v>
      </c>
      <c r="G15" s="49">
        <f t="shared" si="8"/>
        <v>3</v>
      </c>
      <c r="H15" s="49">
        <f t="shared" si="8"/>
        <v>0</v>
      </c>
      <c r="I15" s="49">
        <f t="shared" si="8"/>
        <v>3</v>
      </c>
      <c r="J15" s="49">
        <f t="shared" si="8"/>
        <v>22</v>
      </c>
      <c r="K15" s="49">
        <f t="shared" si="8"/>
        <v>6</v>
      </c>
      <c r="L15" s="49"/>
      <c r="M15" s="49">
        <f t="shared" si="8"/>
        <v>16</v>
      </c>
      <c r="N15" s="49"/>
      <c r="O15" s="49"/>
      <c r="P15" s="49"/>
      <c r="Q15" s="49">
        <f t="shared" si="2"/>
        <v>32</v>
      </c>
      <c r="R15" s="49"/>
      <c r="S15" s="49"/>
      <c r="T15" s="51"/>
    </row>
    <row r="16" spans="1:20" x14ac:dyDescent="0.2">
      <c r="A16" s="53" t="s">
        <v>52</v>
      </c>
      <c r="B16" s="54">
        <f t="shared" si="3"/>
        <v>1</v>
      </c>
      <c r="C16" s="54">
        <f t="shared" si="3"/>
        <v>5</v>
      </c>
      <c r="D16" s="54">
        <f t="shared" si="3"/>
        <v>21</v>
      </c>
      <c r="E16" s="54">
        <f t="shared" si="3"/>
        <v>2</v>
      </c>
      <c r="F16" s="54">
        <f t="shared" ref="F16:M16" si="9">F35+F52+F69+F86</f>
        <v>29</v>
      </c>
      <c r="G16" s="54">
        <f t="shared" si="9"/>
        <v>17</v>
      </c>
      <c r="H16" s="54">
        <f t="shared" si="9"/>
        <v>11</v>
      </c>
      <c r="I16" s="54">
        <f t="shared" si="9"/>
        <v>28</v>
      </c>
      <c r="J16" s="54">
        <f t="shared" si="9"/>
        <v>57</v>
      </c>
      <c r="K16" s="54">
        <f t="shared" si="9"/>
        <v>24</v>
      </c>
      <c r="L16" s="54"/>
      <c r="M16" s="54">
        <f t="shared" si="9"/>
        <v>18</v>
      </c>
      <c r="N16" s="54"/>
      <c r="O16" s="54"/>
      <c r="P16" s="54"/>
      <c r="Q16" s="54">
        <f t="shared" si="2"/>
        <v>46</v>
      </c>
      <c r="R16" s="54"/>
      <c r="S16" s="54"/>
      <c r="T16" s="56"/>
    </row>
    <row r="20" spans="1:20" x14ac:dyDescent="0.2">
      <c r="A20" s="41" t="s">
        <v>22</v>
      </c>
    </row>
    <row r="21" spans="1:20" x14ac:dyDescent="0.2">
      <c r="A21" s="87" t="s">
        <v>62</v>
      </c>
    </row>
    <row r="23" spans="1:20" x14ac:dyDescent="0.2">
      <c r="A23" s="116" t="s">
        <v>23</v>
      </c>
      <c r="B23" s="117" t="s">
        <v>24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9"/>
      <c r="M23" s="116" t="s">
        <v>25</v>
      </c>
      <c r="N23" s="116"/>
      <c r="O23" s="116"/>
      <c r="P23" s="120" t="s">
        <v>26</v>
      </c>
      <c r="Q23" s="120" t="s">
        <v>27</v>
      </c>
      <c r="R23" s="120" t="s">
        <v>28</v>
      </c>
      <c r="S23" s="120" t="s">
        <v>29</v>
      </c>
      <c r="T23" s="116" t="s">
        <v>30</v>
      </c>
    </row>
    <row r="24" spans="1:20" ht="12" customHeight="1" x14ac:dyDescent="0.2">
      <c r="A24" s="116"/>
      <c r="B24" s="121" t="s">
        <v>31</v>
      </c>
      <c r="C24" s="121"/>
      <c r="D24" s="121"/>
      <c r="E24" s="121"/>
      <c r="F24" s="121"/>
      <c r="G24" s="122" t="s">
        <v>32</v>
      </c>
      <c r="H24" s="122"/>
      <c r="I24" s="122"/>
      <c r="J24" s="121" t="s">
        <v>33</v>
      </c>
      <c r="K24" s="128" t="s">
        <v>34</v>
      </c>
      <c r="L24" s="130" t="s">
        <v>35</v>
      </c>
      <c r="M24" s="116" t="s">
        <v>36</v>
      </c>
      <c r="N24" s="120" t="s">
        <v>37</v>
      </c>
      <c r="O24" s="116" t="s">
        <v>38</v>
      </c>
      <c r="P24" s="120"/>
      <c r="Q24" s="120"/>
      <c r="R24" s="120"/>
      <c r="S24" s="120"/>
      <c r="T24" s="116"/>
    </row>
    <row r="25" spans="1:20" ht="45" x14ac:dyDescent="0.2">
      <c r="A25" s="116"/>
      <c r="B25" s="43" t="s">
        <v>39</v>
      </c>
      <c r="C25" s="43" t="s">
        <v>40</v>
      </c>
      <c r="D25" s="44" t="s">
        <v>41</v>
      </c>
      <c r="E25" s="43" t="s">
        <v>42</v>
      </c>
      <c r="F25" s="43" t="s">
        <v>43</v>
      </c>
      <c r="G25" s="43" t="s">
        <v>44</v>
      </c>
      <c r="H25" s="43" t="s">
        <v>45</v>
      </c>
      <c r="I25" s="43" t="s">
        <v>43</v>
      </c>
      <c r="J25" s="116"/>
      <c r="K25" s="129"/>
      <c r="L25" s="131"/>
      <c r="M25" s="116"/>
      <c r="N25" s="120"/>
      <c r="O25" s="116"/>
      <c r="P25" s="120"/>
      <c r="Q25" s="120"/>
      <c r="R25" s="120"/>
      <c r="S25" s="120"/>
      <c r="T25" s="116"/>
    </row>
    <row r="26" spans="1:20" x14ac:dyDescent="0.2">
      <c r="A26" s="45"/>
      <c r="B26" s="45"/>
      <c r="C26" s="45"/>
      <c r="D26" s="46"/>
      <c r="E26" s="45"/>
      <c r="F26" s="45"/>
      <c r="G26" s="45"/>
      <c r="H26" s="45"/>
      <c r="I26" s="45"/>
      <c r="J26" s="45"/>
      <c r="K26" s="47"/>
      <c r="L26" s="48"/>
      <c r="M26" s="45"/>
      <c r="N26" s="45"/>
      <c r="O26" s="45"/>
      <c r="P26" s="46"/>
      <c r="Q26" s="46"/>
      <c r="R26" s="46"/>
      <c r="S26" s="46"/>
      <c r="T26" s="45"/>
    </row>
    <row r="27" spans="1:20" x14ac:dyDescent="0.2">
      <c r="A27" s="42" t="s">
        <v>12</v>
      </c>
      <c r="B27" s="49">
        <f t="shared" ref="B27:K27" si="10">SUM(B29:B35)</f>
        <v>21</v>
      </c>
      <c r="C27" s="49">
        <f t="shared" si="10"/>
        <v>17</v>
      </c>
      <c r="D27" s="49">
        <f t="shared" si="10"/>
        <v>67</v>
      </c>
      <c r="E27" s="49">
        <f t="shared" si="10"/>
        <v>23</v>
      </c>
      <c r="F27" s="52">
        <f t="shared" si="10"/>
        <v>128</v>
      </c>
      <c r="G27" s="49">
        <f t="shared" si="10"/>
        <v>43</v>
      </c>
      <c r="H27" s="49">
        <f t="shared" si="10"/>
        <v>73</v>
      </c>
      <c r="I27" s="49">
        <f t="shared" si="10"/>
        <v>116</v>
      </c>
      <c r="J27" s="49">
        <f t="shared" si="10"/>
        <v>244</v>
      </c>
      <c r="K27" s="49">
        <f t="shared" si="10"/>
        <v>215</v>
      </c>
      <c r="L27" s="49"/>
      <c r="M27" s="49">
        <f>SUM(M29:M35)</f>
        <v>91</v>
      </c>
      <c r="N27" s="49"/>
      <c r="O27" s="49"/>
      <c r="P27" s="49"/>
      <c r="Q27" s="49">
        <f>SUM(Q29:Q35)</f>
        <v>286</v>
      </c>
      <c r="R27" s="49">
        <f>SUM(R29:R35)</f>
        <v>0</v>
      </c>
      <c r="S27" s="49">
        <f>SUM(S29:S35)</f>
        <v>0</v>
      </c>
      <c r="T27" s="49"/>
    </row>
    <row r="28" spans="1:20" x14ac:dyDescent="0.2">
      <c r="B28" s="49"/>
      <c r="C28" s="49"/>
      <c r="D28" s="49"/>
      <c r="E28" s="49"/>
      <c r="F28" s="52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</row>
    <row r="29" spans="1:20" x14ac:dyDescent="0.2">
      <c r="A29" s="42" t="s">
        <v>46</v>
      </c>
      <c r="B29" s="49">
        <v>13</v>
      </c>
      <c r="C29" s="49">
        <v>0</v>
      </c>
      <c r="D29" s="49">
        <v>10</v>
      </c>
      <c r="E29" s="49">
        <v>3</v>
      </c>
      <c r="F29" s="49">
        <f t="shared" ref="F29:F35" si="11">SUM(B29:E29)</f>
        <v>26</v>
      </c>
      <c r="G29" s="49">
        <v>0</v>
      </c>
      <c r="H29" s="49">
        <v>0</v>
      </c>
      <c r="I29" s="49">
        <f t="shared" ref="I29:I35" si="12">SUM(G29:H29)</f>
        <v>0</v>
      </c>
      <c r="J29" s="49">
        <f t="shared" ref="J29:J35" si="13">SUM(I29,F29)</f>
        <v>26</v>
      </c>
      <c r="K29" s="49">
        <v>20</v>
      </c>
      <c r="L29" s="49"/>
      <c r="M29" s="49">
        <v>5</v>
      </c>
      <c r="N29" s="49"/>
      <c r="O29" s="49"/>
      <c r="P29" s="49"/>
      <c r="Q29" s="49">
        <v>25</v>
      </c>
      <c r="R29" s="49"/>
      <c r="S29" s="49"/>
      <c r="T29" s="49"/>
    </row>
    <row r="30" spans="1:20" x14ac:dyDescent="0.2">
      <c r="A30" s="42" t="s">
        <v>47</v>
      </c>
      <c r="B30" s="49">
        <v>1</v>
      </c>
      <c r="C30" s="49">
        <v>0</v>
      </c>
      <c r="D30" s="49">
        <v>0</v>
      </c>
      <c r="E30" s="49">
        <v>1</v>
      </c>
      <c r="F30" s="49">
        <f t="shared" si="11"/>
        <v>2</v>
      </c>
      <c r="G30" s="49">
        <v>0</v>
      </c>
      <c r="H30" s="49">
        <v>0</v>
      </c>
      <c r="I30" s="49">
        <f t="shared" si="12"/>
        <v>0</v>
      </c>
      <c r="J30" s="49">
        <f t="shared" si="13"/>
        <v>2</v>
      </c>
      <c r="K30" s="49">
        <v>2</v>
      </c>
      <c r="L30" s="49"/>
      <c r="M30" s="49">
        <v>0</v>
      </c>
      <c r="N30" s="49"/>
      <c r="O30" s="49"/>
      <c r="P30" s="49"/>
      <c r="Q30" s="49">
        <v>2</v>
      </c>
      <c r="R30" s="49"/>
      <c r="S30" s="49"/>
      <c r="T30" s="49"/>
    </row>
    <row r="31" spans="1:20" x14ac:dyDescent="0.2">
      <c r="A31" s="42" t="s">
        <v>48</v>
      </c>
      <c r="B31" s="49">
        <v>4</v>
      </c>
      <c r="C31" s="49">
        <v>5</v>
      </c>
      <c r="D31" s="49">
        <v>33</v>
      </c>
      <c r="E31" s="49">
        <v>6</v>
      </c>
      <c r="F31" s="49">
        <f t="shared" si="11"/>
        <v>48</v>
      </c>
      <c r="G31" s="49">
        <v>26</v>
      </c>
      <c r="H31" s="49">
        <v>55</v>
      </c>
      <c r="I31" s="49">
        <f t="shared" si="12"/>
        <v>81</v>
      </c>
      <c r="J31" s="49">
        <f t="shared" si="13"/>
        <v>129</v>
      </c>
      <c r="K31" s="49">
        <v>114</v>
      </c>
      <c r="L31" s="49"/>
      <c r="M31" s="49">
        <v>53</v>
      </c>
      <c r="N31" s="49"/>
      <c r="O31" s="49"/>
      <c r="P31" s="49"/>
      <c r="Q31" s="49">
        <v>162</v>
      </c>
      <c r="R31" s="49"/>
      <c r="S31" s="49"/>
      <c r="T31" s="49"/>
    </row>
    <row r="32" spans="1:20" x14ac:dyDescent="0.2">
      <c r="A32" s="42" t="s">
        <v>49</v>
      </c>
      <c r="B32" s="49">
        <v>1</v>
      </c>
      <c r="C32" s="49">
        <v>5</v>
      </c>
      <c r="D32" s="49">
        <v>10</v>
      </c>
      <c r="E32" s="49">
        <v>6</v>
      </c>
      <c r="F32" s="49">
        <f t="shared" si="11"/>
        <v>22</v>
      </c>
      <c r="G32" s="49">
        <v>9</v>
      </c>
      <c r="H32" s="49">
        <v>11</v>
      </c>
      <c r="I32" s="49">
        <f t="shared" si="12"/>
        <v>20</v>
      </c>
      <c r="J32" s="49">
        <f t="shared" si="13"/>
        <v>42</v>
      </c>
      <c r="K32" s="49">
        <v>40</v>
      </c>
      <c r="L32" s="49"/>
      <c r="M32" s="49">
        <v>16</v>
      </c>
      <c r="N32" s="49"/>
      <c r="O32" s="49"/>
      <c r="P32" s="49"/>
      <c r="Q32" s="49">
        <v>55</v>
      </c>
      <c r="R32" s="49"/>
      <c r="S32" s="49"/>
      <c r="T32" s="49"/>
    </row>
    <row r="33" spans="1:20" x14ac:dyDescent="0.2">
      <c r="A33" s="42" t="s">
        <v>50</v>
      </c>
      <c r="B33" s="49">
        <v>0</v>
      </c>
      <c r="C33" s="49">
        <v>3</v>
      </c>
      <c r="D33" s="49">
        <v>1</v>
      </c>
      <c r="E33" s="49">
        <v>4</v>
      </c>
      <c r="F33" s="49">
        <f t="shared" si="11"/>
        <v>8</v>
      </c>
      <c r="G33" s="49">
        <v>0</v>
      </c>
      <c r="H33" s="49">
        <v>1</v>
      </c>
      <c r="I33" s="49">
        <f t="shared" si="12"/>
        <v>1</v>
      </c>
      <c r="J33" s="49">
        <f t="shared" si="13"/>
        <v>9</v>
      </c>
      <c r="K33" s="49">
        <v>9</v>
      </c>
      <c r="L33" s="49"/>
      <c r="M33" s="49">
        <v>2</v>
      </c>
      <c r="N33" s="49"/>
      <c r="O33" s="49"/>
      <c r="P33" s="49"/>
      <c r="Q33" s="49">
        <v>11</v>
      </c>
      <c r="R33" s="49"/>
      <c r="S33" s="49"/>
      <c r="T33" s="49"/>
    </row>
    <row r="34" spans="1:20" x14ac:dyDescent="0.2">
      <c r="A34" s="42" t="s">
        <v>51</v>
      </c>
      <c r="B34" s="49">
        <v>2</v>
      </c>
      <c r="C34" s="49">
        <v>0</v>
      </c>
      <c r="D34" s="49">
        <v>0</v>
      </c>
      <c r="E34" s="49">
        <v>2</v>
      </c>
      <c r="F34" s="49">
        <f t="shared" si="11"/>
        <v>4</v>
      </c>
      <c r="G34" s="49">
        <v>2</v>
      </c>
      <c r="H34" s="49">
        <v>0</v>
      </c>
      <c r="I34" s="49">
        <f t="shared" si="12"/>
        <v>2</v>
      </c>
      <c r="J34" s="49">
        <f t="shared" si="13"/>
        <v>6</v>
      </c>
      <c r="K34" s="49">
        <v>6</v>
      </c>
      <c r="L34" s="49"/>
      <c r="M34" s="49">
        <v>5</v>
      </c>
      <c r="N34" s="49"/>
      <c r="O34" s="49"/>
      <c r="P34" s="49"/>
      <c r="Q34" s="49">
        <v>11</v>
      </c>
      <c r="R34" s="49"/>
      <c r="S34" s="49"/>
      <c r="T34" s="49"/>
    </row>
    <row r="35" spans="1:20" x14ac:dyDescent="0.2">
      <c r="A35" s="53" t="s">
        <v>52</v>
      </c>
      <c r="B35" s="54">
        <v>0</v>
      </c>
      <c r="C35" s="54">
        <v>4</v>
      </c>
      <c r="D35" s="54">
        <v>13</v>
      </c>
      <c r="E35" s="54">
        <v>1</v>
      </c>
      <c r="F35" s="54">
        <f t="shared" si="11"/>
        <v>18</v>
      </c>
      <c r="G35" s="54">
        <v>6</v>
      </c>
      <c r="H35" s="54">
        <v>6</v>
      </c>
      <c r="I35" s="54">
        <f t="shared" si="12"/>
        <v>12</v>
      </c>
      <c r="J35" s="54">
        <f t="shared" si="13"/>
        <v>30</v>
      </c>
      <c r="K35" s="54">
        <v>24</v>
      </c>
      <c r="L35" s="54"/>
      <c r="M35" s="54">
        <v>10</v>
      </c>
      <c r="N35" s="54"/>
      <c r="O35" s="54"/>
      <c r="P35" s="54"/>
      <c r="Q35" s="54">
        <v>20</v>
      </c>
      <c r="R35" s="54"/>
      <c r="S35" s="54"/>
      <c r="T35" s="54"/>
    </row>
    <row r="38" spans="1:20" x14ac:dyDescent="0.2">
      <c r="A38" s="87" t="s">
        <v>63</v>
      </c>
    </row>
    <row r="40" spans="1:20" x14ac:dyDescent="0.2">
      <c r="A40" s="116" t="s">
        <v>23</v>
      </c>
      <c r="B40" s="117" t="s">
        <v>24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9"/>
      <c r="M40" s="116" t="s">
        <v>25</v>
      </c>
      <c r="N40" s="116"/>
      <c r="O40" s="116"/>
      <c r="P40" s="120" t="s">
        <v>26</v>
      </c>
      <c r="Q40" s="120" t="s">
        <v>27</v>
      </c>
      <c r="R40" s="120" t="s">
        <v>28</v>
      </c>
      <c r="S40" s="120" t="s">
        <v>29</v>
      </c>
      <c r="T40" s="116" t="s">
        <v>30</v>
      </c>
    </row>
    <row r="41" spans="1:20" ht="12" customHeight="1" x14ac:dyDescent="0.2">
      <c r="A41" s="116"/>
      <c r="B41" s="121" t="s">
        <v>31</v>
      </c>
      <c r="C41" s="121"/>
      <c r="D41" s="121"/>
      <c r="E41" s="121"/>
      <c r="F41" s="121"/>
      <c r="G41" s="122" t="s">
        <v>32</v>
      </c>
      <c r="H41" s="122"/>
      <c r="I41" s="122"/>
      <c r="J41" s="121" t="s">
        <v>33</v>
      </c>
      <c r="K41" s="128" t="s">
        <v>34</v>
      </c>
      <c r="L41" s="130" t="s">
        <v>35</v>
      </c>
      <c r="M41" s="116" t="s">
        <v>36</v>
      </c>
      <c r="N41" s="120" t="s">
        <v>37</v>
      </c>
      <c r="O41" s="116" t="s">
        <v>38</v>
      </c>
      <c r="P41" s="120"/>
      <c r="Q41" s="120"/>
      <c r="R41" s="120"/>
      <c r="S41" s="120"/>
      <c r="T41" s="116"/>
    </row>
    <row r="42" spans="1:20" ht="68.25" customHeight="1" x14ac:dyDescent="0.2">
      <c r="A42" s="116"/>
      <c r="B42" s="43" t="s">
        <v>39</v>
      </c>
      <c r="C42" s="43" t="s">
        <v>40</v>
      </c>
      <c r="D42" s="44" t="s">
        <v>41</v>
      </c>
      <c r="E42" s="43" t="s">
        <v>42</v>
      </c>
      <c r="F42" s="43" t="s">
        <v>43</v>
      </c>
      <c r="G42" s="43" t="s">
        <v>44</v>
      </c>
      <c r="H42" s="43" t="s">
        <v>45</v>
      </c>
      <c r="I42" s="43" t="s">
        <v>43</v>
      </c>
      <c r="J42" s="116"/>
      <c r="K42" s="129"/>
      <c r="L42" s="131"/>
      <c r="M42" s="116"/>
      <c r="N42" s="120"/>
      <c r="O42" s="116"/>
      <c r="P42" s="120"/>
      <c r="Q42" s="120"/>
      <c r="R42" s="120"/>
      <c r="S42" s="120"/>
      <c r="T42" s="116"/>
    </row>
    <row r="43" spans="1:20" ht="12" customHeight="1" x14ac:dyDescent="0.2">
      <c r="A43" s="45"/>
      <c r="B43" s="45"/>
      <c r="C43" s="45"/>
      <c r="D43" s="46"/>
      <c r="E43" s="45"/>
      <c r="F43" s="45"/>
      <c r="G43" s="45"/>
      <c r="H43" s="45"/>
      <c r="I43" s="45"/>
      <c r="J43" s="45"/>
      <c r="K43" s="47"/>
      <c r="L43" s="48"/>
      <c r="M43" s="45"/>
      <c r="N43" s="45"/>
      <c r="O43" s="45"/>
      <c r="P43" s="46"/>
      <c r="Q43" s="46"/>
      <c r="R43" s="46"/>
      <c r="S43" s="46"/>
      <c r="T43" s="45"/>
    </row>
    <row r="44" spans="1:20" x14ac:dyDescent="0.2">
      <c r="A44" s="42" t="s">
        <v>12</v>
      </c>
      <c r="B44" s="49">
        <f t="shared" ref="B44:J44" si="14">SUM(B46:B52)</f>
        <v>27</v>
      </c>
      <c r="C44" s="49">
        <f t="shared" si="14"/>
        <v>10</v>
      </c>
      <c r="D44" s="49">
        <f t="shared" si="14"/>
        <v>87</v>
      </c>
      <c r="E44" s="49">
        <f t="shared" si="14"/>
        <v>16</v>
      </c>
      <c r="F44" s="50">
        <f t="shared" si="14"/>
        <v>140</v>
      </c>
      <c r="G44" s="49">
        <f t="shared" si="14"/>
        <v>39</v>
      </c>
      <c r="H44" s="49">
        <f t="shared" si="14"/>
        <v>75</v>
      </c>
      <c r="I44" s="49">
        <f t="shared" si="14"/>
        <v>114</v>
      </c>
      <c r="J44" s="49">
        <f t="shared" si="14"/>
        <v>254</v>
      </c>
      <c r="K44" s="50"/>
      <c r="L44" s="50"/>
      <c r="M44" s="50">
        <f>SUM(M46:M52)</f>
        <v>71</v>
      </c>
      <c r="N44" s="50"/>
      <c r="O44" s="49"/>
      <c r="P44" s="49"/>
      <c r="Q44" s="49">
        <f>SUM(Q46:Q52)</f>
        <v>274</v>
      </c>
      <c r="R44" s="49"/>
      <c r="S44" s="49"/>
      <c r="T44" s="51"/>
    </row>
    <row r="45" spans="1:20" x14ac:dyDescent="0.2">
      <c r="B45" s="49"/>
      <c r="C45" s="49"/>
      <c r="D45" s="49"/>
      <c r="E45" s="49"/>
      <c r="F45" s="52"/>
      <c r="G45" s="49"/>
      <c r="H45" s="49"/>
      <c r="I45" s="49"/>
      <c r="J45" s="49"/>
      <c r="K45" s="50"/>
      <c r="L45" s="50"/>
      <c r="M45" s="50"/>
      <c r="N45" s="50"/>
      <c r="O45" s="49"/>
      <c r="P45" s="49"/>
      <c r="Q45" s="49"/>
      <c r="R45" s="49"/>
      <c r="S45" s="49"/>
      <c r="T45" s="51"/>
    </row>
    <row r="46" spans="1:20" x14ac:dyDescent="0.2">
      <c r="A46" s="42" t="s">
        <v>46</v>
      </c>
      <c r="B46" s="49">
        <v>17</v>
      </c>
      <c r="C46" s="49">
        <v>1</v>
      </c>
      <c r="D46" s="49">
        <v>13</v>
      </c>
      <c r="E46" s="49">
        <v>1</v>
      </c>
      <c r="F46" s="49">
        <f>SUM(B46:E46)</f>
        <v>32</v>
      </c>
      <c r="G46" s="49">
        <v>0</v>
      </c>
      <c r="H46" s="49">
        <v>0</v>
      </c>
      <c r="I46" s="49">
        <v>0</v>
      </c>
      <c r="J46" s="49">
        <f t="shared" ref="J46:J52" si="15">SUM(I46,F46)</f>
        <v>32</v>
      </c>
      <c r="K46" s="50"/>
      <c r="L46" s="50"/>
      <c r="M46" s="50">
        <v>6</v>
      </c>
      <c r="N46" s="50"/>
      <c r="O46" s="49"/>
      <c r="P46" s="49"/>
      <c r="Q46" s="49">
        <v>24</v>
      </c>
      <c r="R46" s="49"/>
      <c r="S46" s="49"/>
      <c r="T46" s="51"/>
    </row>
    <row r="47" spans="1:20" x14ac:dyDescent="0.2">
      <c r="A47" s="42" t="s">
        <v>47</v>
      </c>
      <c r="B47" s="49">
        <v>1</v>
      </c>
      <c r="C47" s="49">
        <v>1</v>
      </c>
      <c r="D47" s="49">
        <v>0</v>
      </c>
      <c r="E47" s="49">
        <v>2</v>
      </c>
      <c r="F47" s="49">
        <f t="shared" ref="F47:F52" si="16">SUM(B47:E47)</f>
        <v>4</v>
      </c>
      <c r="G47" s="49">
        <v>0</v>
      </c>
      <c r="H47" s="49">
        <v>0</v>
      </c>
      <c r="I47" s="49">
        <v>0</v>
      </c>
      <c r="J47" s="49">
        <f t="shared" si="15"/>
        <v>4</v>
      </c>
      <c r="K47" s="50"/>
      <c r="L47" s="50"/>
      <c r="M47" s="50">
        <v>0</v>
      </c>
      <c r="N47" s="50"/>
      <c r="O47" s="49"/>
      <c r="P47" s="49"/>
      <c r="Q47" s="49">
        <v>4</v>
      </c>
      <c r="R47" s="49"/>
      <c r="S47" s="49"/>
      <c r="T47" s="51"/>
    </row>
    <row r="48" spans="1:20" x14ac:dyDescent="0.2">
      <c r="A48" s="42" t="s">
        <v>48</v>
      </c>
      <c r="B48" s="49">
        <v>0</v>
      </c>
      <c r="C48" s="49">
        <v>5</v>
      </c>
      <c r="D48" s="49">
        <v>58</v>
      </c>
      <c r="E48" s="49">
        <v>5</v>
      </c>
      <c r="F48" s="49">
        <f t="shared" si="16"/>
        <v>68</v>
      </c>
      <c r="G48" s="49">
        <v>28</v>
      </c>
      <c r="H48" s="49">
        <v>64</v>
      </c>
      <c r="I48" s="49">
        <f>H48+G48</f>
        <v>92</v>
      </c>
      <c r="J48" s="49">
        <f t="shared" si="15"/>
        <v>160</v>
      </c>
      <c r="K48" s="50"/>
      <c r="L48" s="50"/>
      <c r="M48" s="50">
        <v>39</v>
      </c>
      <c r="N48" s="50"/>
      <c r="O48" s="49"/>
      <c r="P48" s="49"/>
      <c r="Q48" s="49">
        <v>168</v>
      </c>
      <c r="R48" s="49"/>
      <c r="S48" s="49"/>
      <c r="T48" s="51"/>
    </row>
    <row r="49" spans="1:20" x14ac:dyDescent="0.2">
      <c r="A49" s="42" t="s">
        <v>49</v>
      </c>
      <c r="B49" s="49">
        <v>5</v>
      </c>
      <c r="C49" s="49">
        <v>3</v>
      </c>
      <c r="D49" s="49">
        <v>9</v>
      </c>
      <c r="E49" s="49">
        <v>6</v>
      </c>
      <c r="F49" s="49">
        <v>23</v>
      </c>
      <c r="G49" s="49">
        <v>7</v>
      </c>
      <c r="H49" s="49">
        <v>9</v>
      </c>
      <c r="I49" s="49">
        <v>16</v>
      </c>
      <c r="J49" s="49">
        <f t="shared" si="15"/>
        <v>39</v>
      </c>
      <c r="K49" s="50"/>
      <c r="L49" s="50"/>
      <c r="M49" s="50">
        <v>20</v>
      </c>
      <c r="N49" s="50"/>
      <c r="O49" s="49"/>
      <c r="P49" s="49"/>
      <c r="Q49" s="49">
        <v>58</v>
      </c>
      <c r="R49" s="49"/>
      <c r="S49" s="49"/>
      <c r="T49" s="51"/>
    </row>
    <row r="50" spans="1:20" x14ac:dyDescent="0.2">
      <c r="A50" s="42" t="s">
        <v>50</v>
      </c>
      <c r="B50" s="49">
        <v>0</v>
      </c>
      <c r="C50" s="49">
        <v>0</v>
      </c>
      <c r="D50" s="49">
        <v>3</v>
      </c>
      <c r="E50" s="49">
        <v>2</v>
      </c>
      <c r="F50" s="49">
        <f t="shared" si="16"/>
        <v>5</v>
      </c>
      <c r="G50" s="49">
        <v>1</v>
      </c>
      <c r="H50" s="49">
        <v>0</v>
      </c>
      <c r="I50" s="49">
        <v>1</v>
      </c>
      <c r="J50" s="49">
        <f t="shared" si="15"/>
        <v>6</v>
      </c>
      <c r="K50" s="50"/>
      <c r="L50" s="50"/>
      <c r="M50" s="50">
        <v>2</v>
      </c>
      <c r="N50" s="50"/>
      <c r="O50" s="49"/>
      <c r="P50" s="49"/>
      <c r="Q50" s="49">
        <v>6</v>
      </c>
      <c r="R50" s="49"/>
      <c r="S50" s="49"/>
      <c r="T50" s="51"/>
    </row>
    <row r="51" spans="1:20" x14ac:dyDescent="0.2">
      <c r="A51" s="42" t="s">
        <v>51</v>
      </c>
      <c r="B51" s="49">
        <v>3</v>
      </c>
      <c r="C51" s="49">
        <v>0</v>
      </c>
      <c r="D51" s="49">
        <v>0</v>
      </c>
      <c r="E51" s="49">
        <v>0</v>
      </c>
      <c r="F51" s="49">
        <f t="shared" si="16"/>
        <v>3</v>
      </c>
      <c r="G51" s="49">
        <v>0</v>
      </c>
      <c r="H51" s="49">
        <v>0</v>
      </c>
      <c r="I51" s="49">
        <v>0</v>
      </c>
      <c r="J51" s="49">
        <f t="shared" si="15"/>
        <v>3</v>
      </c>
      <c r="K51" s="50"/>
      <c r="L51" s="50"/>
      <c r="M51" s="50">
        <v>3</v>
      </c>
      <c r="N51" s="50"/>
      <c r="O51" s="49"/>
      <c r="P51" s="49"/>
      <c r="Q51" s="49">
        <v>5</v>
      </c>
      <c r="R51" s="49"/>
      <c r="S51" s="49"/>
      <c r="T51" s="51"/>
    </row>
    <row r="52" spans="1:20" x14ac:dyDescent="0.2">
      <c r="A52" s="53" t="s">
        <v>52</v>
      </c>
      <c r="B52" s="54">
        <v>1</v>
      </c>
      <c r="C52" s="54">
        <v>0</v>
      </c>
      <c r="D52" s="54">
        <v>4</v>
      </c>
      <c r="E52" s="54">
        <v>0</v>
      </c>
      <c r="F52" s="54">
        <f t="shared" si="16"/>
        <v>5</v>
      </c>
      <c r="G52" s="54">
        <v>3</v>
      </c>
      <c r="H52" s="54">
        <v>2</v>
      </c>
      <c r="I52" s="54">
        <v>5</v>
      </c>
      <c r="J52" s="54">
        <f t="shared" si="15"/>
        <v>10</v>
      </c>
      <c r="K52" s="55"/>
      <c r="L52" s="55"/>
      <c r="M52" s="55">
        <v>1</v>
      </c>
      <c r="N52" s="55"/>
      <c r="O52" s="54"/>
      <c r="P52" s="54"/>
      <c r="Q52" s="54">
        <v>9</v>
      </c>
      <c r="R52" s="54"/>
      <c r="S52" s="54"/>
      <c r="T52" s="56"/>
    </row>
    <row r="55" spans="1:20" x14ac:dyDescent="0.2">
      <c r="A55" s="87" t="s">
        <v>64</v>
      </c>
    </row>
    <row r="57" spans="1:20" x14ac:dyDescent="0.2">
      <c r="A57" s="116" t="s">
        <v>23</v>
      </c>
      <c r="B57" s="117" t="s">
        <v>24</v>
      </c>
      <c r="C57" s="118"/>
      <c r="D57" s="118"/>
      <c r="E57" s="118"/>
      <c r="F57" s="118"/>
      <c r="G57" s="118"/>
      <c r="H57" s="118"/>
      <c r="I57" s="118"/>
      <c r="J57" s="118"/>
      <c r="K57" s="118"/>
      <c r="L57" s="119"/>
      <c r="M57" s="116" t="s">
        <v>25</v>
      </c>
      <c r="N57" s="116"/>
      <c r="O57" s="116"/>
      <c r="P57" s="120" t="s">
        <v>26</v>
      </c>
      <c r="Q57" s="120" t="s">
        <v>27</v>
      </c>
      <c r="R57" s="120" t="s">
        <v>28</v>
      </c>
      <c r="S57" s="120" t="s">
        <v>29</v>
      </c>
      <c r="T57" s="116" t="s">
        <v>30</v>
      </c>
    </row>
    <row r="58" spans="1:20" ht="12" customHeight="1" x14ac:dyDescent="0.2">
      <c r="A58" s="116"/>
      <c r="B58" s="121" t="s">
        <v>31</v>
      </c>
      <c r="C58" s="121"/>
      <c r="D58" s="121"/>
      <c r="E58" s="121"/>
      <c r="F58" s="121"/>
      <c r="G58" s="122" t="s">
        <v>32</v>
      </c>
      <c r="H58" s="122"/>
      <c r="I58" s="122"/>
      <c r="J58" s="121" t="s">
        <v>33</v>
      </c>
      <c r="K58" s="128" t="s">
        <v>34</v>
      </c>
      <c r="L58" s="130" t="s">
        <v>35</v>
      </c>
      <c r="M58" s="116" t="s">
        <v>36</v>
      </c>
      <c r="N58" s="120" t="s">
        <v>37</v>
      </c>
      <c r="O58" s="116" t="s">
        <v>38</v>
      </c>
      <c r="P58" s="120"/>
      <c r="Q58" s="120"/>
      <c r="R58" s="120"/>
      <c r="S58" s="120"/>
      <c r="T58" s="116"/>
    </row>
    <row r="59" spans="1:20" ht="68.25" customHeight="1" x14ac:dyDescent="0.2">
      <c r="A59" s="116"/>
      <c r="B59" s="43" t="s">
        <v>39</v>
      </c>
      <c r="C59" s="43" t="s">
        <v>40</v>
      </c>
      <c r="D59" s="44" t="s">
        <v>41</v>
      </c>
      <c r="E59" s="43" t="s">
        <v>42</v>
      </c>
      <c r="F59" s="43" t="s">
        <v>43</v>
      </c>
      <c r="G59" s="43" t="s">
        <v>44</v>
      </c>
      <c r="H59" s="43" t="s">
        <v>45</v>
      </c>
      <c r="I59" s="43" t="s">
        <v>43</v>
      </c>
      <c r="J59" s="116"/>
      <c r="K59" s="129"/>
      <c r="L59" s="131"/>
      <c r="M59" s="116"/>
      <c r="N59" s="120"/>
      <c r="O59" s="116"/>
      <c r="P59" s="120"/>
      <c r="Q59" s="120"/>
      <c r="R59" s="120"/>
      <c r="S59" s="120"/>
      <c r="T59" s="116"/>
    </row>
    <row r="60" spans="1:20" ht="12" customHeight="1" x14ac:dyDescent="0.2">
      <c r="A60" s="45"/>
      <c r="B60" s="45"/>
      <c r="C60" s="45"/>
      <c r="D60" s="46"/>
      <c r="E60" s="45"/>
      <c r="F60" s="45"/>
      <c r="G60" s="45"/>
      <c r="H60" s="45"/>
      <c r="I60" s="45"/>
      <c r="J60" s="45"/>
      <c r="K60" s="47"/>
      <c r="L60" s="48"/>
      <c r="M60" s="45"/>
      <c r="N60" s="45"/>
      <c r="O60" s="45"/>
      <c r="P60" s="46"/>
      <c r="Q60" s="46"/>
      <c r="R60" s="46"/>
      <c r="S60" s="46"/>
      <c r="T60" s="45"/>
    </row>
    <row r="61" spans="1:20" x14ac:dyDescent="0.2">
      <c r="A61" s="42" t="s">
        <v>12</v>
      </c>
      <c r="B61" s="49">
        <f t="shared" ref="B61:J61" si="17">SUM(B63:B69)</f>
        <v>17</v>
      </c>
      <c r="C61" s="49">
        <f t="shared" si="17"/>
        <v>13</v>
      </c>
      <c r="D61" s="49">
        <f t="shared" si="17"/>
        <v>65</v>
      </c>
      <c r="E61" s="49">
        <f t="shared" si="17"/>
        <v>24</v>
      </c>
      <c r="F61" s="50">
        <f t="shared" si="17"/>
        <v>119</v>
      </c>
      <c r="G61" s="49">
        <f t="shared" si="17"/>
        <v>26</v>
      </c>
      <c r="H61" s="49">
        <f t="shared" si="17"/>
        <v>37</v>
      </c>
      <c r="I61" s="49">
        <f t="shared" si="17"/>
        <v>63</v>
      </c>
      <c r="J61" s="49">
        <f t="shared" si="17"/>
        <v>182</v>
      </c>
      <c r="K61" s="50"/>
      <c r="L61" s="50"/>
      <c r="M61" s="50">
        <f>SUM(M63:M69)</f>
        <v>66</v>
      </c>
      <c r="N61" s="50">
        <f>SUM(N63:N69)</f>
        <v>0</v>
      </c>
      <c r="O61" s="49"/>
      <c r="P61" s="49">
        <f>SUM(P63:P69)</f>
        <v>0</v>
      </c>
      <c r="Q61" s="49">
        <f>SUM(Q63:Q69)</f>
        <v>229</v>
      </c>
      <c r="R61" s="49">
        <f>SUM(R63:R69)</f>
        <v>0</v>
      </c>
      <c r="S61" s="49">
        <f>SUM(S63:S69)</f>
        <v>0</v>
      </c>
      <c r="T61" s="51"/>
    </row>
    <row r="62" spans="1:20" x14ac:dyDescent="0.2">
      <c r="B62" s="49"/>
      <c r="C62" s="49"/>
      <c r="D62" s="49"/>
      <c r="E62" s="49"/>
      <c r="F62" s="52"/>
      <c r="G62" s="49"/>
      <c r="H62" s="49"/>
      <c r="I62" s="49"/>
      <c r="J62" s="49"/>
      <c r="K62" s="50"/>
      <c r="L62" s="50"/>
      <c r="M62" s="50"/>
      <c r="N62" s="50"/>
      <c r="O62" s="49"/>
      <c r="P62" s="49"/>
      <c r="Q62" s="49"/>
      <c r="R62" s="49"/>
      <c r="S62" s="49"/>
      <c r="T62" s="51"/>
    </row>
    <row r="63" spans="1:20" x14ac:dyDescent="0.2">
      <c r="A63" s="42" t="s">
        <v>46</v>
      </c>
      <c r="B63" s="49">
        <v>9</v>
      </c>
      <c r="C63" s="49">
        <v>3</v>
      </c>
      <c r="D63" s="49">
        <v>3</v>
      </c>
      <c r="E63" s="49">
        <v>0</v>
      </c>
      <c r="F63" s="49">
        <f>SUM(B63:E63)</f>
        <v>15</v>
      </c>
      <c r="G63" s="49">
        <v>0</v>
      </c>
      <c r="H63" s="49">
        <v>0</v>
      </c>
      <c r="I63" s="49">
        <f>SUM(G63:H63)</f>
        <v>0</v>
      </c>
      <c r="J63" s="49">
        <f t="shared" ref="J63:J69" si="18">SUM(I63,F63)</f>
        <v>15</v>
      </c>
      <c r="K63" s="50"/>
      <c r="L63" s="50"/>
      <c r="M63" s="50">
        <v>10</v>
      </c>
      <c r="N63" s="50"/>
      <c r="O63" s="49"/>
      <c r="P63" s="49"/>
      <c r="Q63" s="49">
        <v>22</v>
      </c>
      <c r="R63" s="49"/>
      <c r="S63" s="49"/>
      <c r="T63" s="51"/>
    </row>
    <row r="64" spans="1:20" x14ac:dyDescent="0.2">
      <c r="A64" s="42" t="s">
        <v>47</v>
      </c>
      <c r="B64" s="49">
        <v>1</v>
      </c>
      <c r="C64" s="49">
        <v>0</v>
      </c>
      <c r="D64" s="49">
        <v>2</v>
      </c>
      <c r="E64" s="49">
        <v>2</v>
      </c>
      <c r="F64" s="49">
        <f t="shared" ref="F64:F69" si="19">SUM(B64:E64)</f>
        <v>5</v>
      </c>
      <c r="G64" s="49">
        <v>0</v>
      </c>
      <c r="H64" s="49">
        <v>0</v>
      </c>
      <c r="I64" s="49">
        <f t="shared" ref="I64:I69" si="20">SUM(G64:H64)</f>
        <v>0</v>
      </c>
      <c r="J64" s="49">
        <f t="shared" si="18"/>
        <v>5</v>
      </c>
      <c r="K64" s="50"/>
      <c r="L64" s="50"/>
      <c r="M64" s="50">
        <v>1</v>
      </c>
      <c r="N64" s="50"/>
      <c r="O64" s="49"/>
      <c r="P64" s="49"/>
      <c r="Q64" s="49">
        <v>6</v>
      </c>
      <c r="R64" s="49"/>
      <c r="S64" s="49"/>
      <c r="T64" s="51"/>
    </row>
    <row r="65" spans="1:20" x14ac:dyDescent="0.2">
      <c r="A65" s="42" t="s">
        <v>48</v>
      </c>
      <c r="B65" s="49">
        <v>0</v>
      </c>
      <c r="C65" s="49">
        <v>5</v>
      </c>
      <c r="D65" s="49">
        <v>35</v>
      </c>
      <c r="E65" s="49">
        <v>2</v>
      </c>
      <c r="F65" s="49">
        <f t="shared" si="19"/>
        <v>42</v>
      </c>
      <c r="G65" s="49">
        <v>18</v>
      </c>
      <c r="H65" s="49">
        <v>30</v>
      </c>
      <c r="I65" s="49">
        <f t="shared" si="20"/>
        <v>48</v>
      </c>
      <c r="J65" s="49">
        <f t="shared" si="18"/>
        <v>90</v>
      </c>
      <c r="K65" s="50"/>
      <c r="L65" s="50"/>
      <c r="M65" s="50">
        <v>35</v>
      </c>
      <c r="N65" s="50"/>
      <c r="O65" s="49"/>
      <c r="P65" s="49"/>
      <c r="Q65" s="49">
        <v>117</v>
      </c>
      <c r="R65" s="49"/>
      <c r="S65" s="49"/>
      <c r="T65" s="51"/>
    </row>
    <row r="66" spans="1:20" x14ac:dyDescent="0.2">
      <c r="A66" s="42" t="s">
        <v>49</v>
      </c>
      <c r="B66" s="49">
        <v>2</v>
      </c>
      <c r="C66" s="49">
        <v>2</v>
      </c>
      <c r="D66" s="49">
        <v>18</v>
      </c>
      <c r="E66" s="49">
        <v>6</v>
      </c>
      <c r="F66" s="49">
        <f t="shared" si="19"/>
        <v>28</v>
      </c>
      <c r="G66" s="49">
        <v>4</v>
      </c>
      <c r="H66" s="49">
        <v>6</v>
      </c>
      <c r="I66" s="49">
        <f t="shared" si="20"/>
        <v>10</v>
      </c>
      <c r="J66" s="49">
        <f t="shared" si="18"/>
        <v>38</v>
      </c>
      <c r="K66" s="50"/>
      <c r="L66" s="50"/>
      <c r="M66" s="50">
        <v>12</v>
      </c>
      <c r="N66" s="50"/>
      <c r="O66" s="49"/>
      <c r="P66" s="49"/>
      <c r="Q66" s="49">
        <v>47</v>
      </c>
      <c r="R66" s="49"/>
      <c r="S66" s="49"/>
      <c r="T66" s="51"/>
    </row>
    <row r="67" spans="1:20" x14ac:dyDescent="0.2">
      <c r="A67" s="42" t="s">
        <v>50</v>
      </c>
      <c r="B67" s="49">
        <v>2</v>
      </c>
      <c r="C67" s="49">
        <v>1</v>
      </c>
      <c r="D67" s="49">
        <v>3</v>
      </c>
      <c r="E67" s="49">
        <v>10</v>
      </c>
      <c r="F67" s="49">
        <f t="shared" si="19"/>
        <v>16</v>
      </c>
      <c r="G67" s="49">
        <v>0</v>
      </c>
      <c r="H67" s="49">
        <v>0</v>
      </c>
      <c r="I67" s="49">
        <f t="shared" si="20"/>
        <v>0</v>
      </c>
      <c r="J67" s="49">
        <f t="shared" si="18"/>
        <v>16</v>
      </c>
      <c r="K67" s="50"/>
      <c r="L67" s="50"/>
      <c r="M67" s="50">
        <v>3</v>
      </c>
      <c r="N67" s="50"/>
      <c r="O67" s="49"/>
      <c r="P67" s="49"/>
      <c r="Q67" s="49">
        <v>19</v>
      </c>
      <c r="R67" s="49"/>
      <c r="S67" s="49"/>
      <c r="T67" s="51"/>
    </row>
    <row r="68" spans="1:20" x14ac:dyDescent="0.2">
      <c r="A68" s="42" t="s">
        <v>51</v>
      </c>
      <c r="B68" s="49">
        <v>3</v>
      </c>
      <c r="C68" s="49">
        <v>1</v>
      </c>
      <c r="D68" s="49">
        <v>2</v>
      </c>
      <c r="E68" s="49">
        <v>4</v>
      </c>
      <c r="F68" s="49">
        <f t="shared" si="19"/>
        <v>10</v>
      </c>
      <c r="G68" s="49">
        <v>0</v>
      </c>
      <c r="H68" s="49">
        <v>0</v>
      </c>
      <c r="I68" s="49">
        <f t="shared" si="20"/>
        <v>0</v>
      </c>
      <c r="J68" s="49">
        <f t="shared" si="18"/>
        <v>10</v>
      </c>
      <c r="K68" s="50"/>
      <c r="L68" s="50"/>
      <c r="M68" s="50">
        <v>2</v>
      </c>
      <c r="N68" s="50"/>
      <c r="O68" s="49"/>
      <c r="P68" s="49"/>
      <c r="Q68" s="49">
        <v>9</v>
      </c>
      <c r="R68" s="49"/>
      <c r="S68" s="49"/>
      <c r="T68" s="51"/>
    </row>
    <row r="69" spans="1:20" x14ac:dyDescent="0.2">
      <c r="A69" s="53" t="s">
        <v>52</v>
      </c>
      <c r="B69" s="54">
        <v>0</v>
      </c>
      <c r="C69" s="54">
        <v>1</v>
      </c>
      <c r="D69" s="54">
        <v>2</v>
      </c>
      <c r="E69" s="54">
        <v>0</v>
      </c>
      <c r="F69" s="54">
        <f t="shared" si="19"/>
        <v>3</v>
      </c>
      <c r="G69" s="54">
        <v>4</v>
      </c>
      <c r="H69" s="54">
        <v>1</v>
      </c>
      <c r="I69" s="54">
        <f t="shared" si="20"/>
        <v>5</v>
      </c>
      <c r="J69" s="54">
        <f t="shared" si="18"/>
        <v>8</v>
      </c>
      <c r="K69" s="55"/>
      <c r="L69" s="55"/>
      <c r="M69" s="55">
        <v>3</v>
      </c>
      <c r="N69" s="55"/>
      <c r="O69" s="54"/>
      <c r="P69" s="54"/>
      <c r="Q69" s="54">
        <v>9</v>
      </c>
      <c r="R69" s="54"/>
      <c r="S69" s="54"/>
      <c r="T69" s="56"/>
    </row>
    <row r="72" spans="1:20" x14ac:dyDescent="0.2">
      <c r="A72" s="87" t="s">
        <v>65</v>
      </c>
    </row>
    <row r="74" spans="1:20" x14ac:dyDescent="0.2">
      <c r="A74" s="116" t="s">
        <v>23</v>
      </c>
      <c r="B74" s="117" t="s">
        <v>24</v>
      </c>
      <c r="C74" s="118"/>
      <c r="D74" s="118"/>
      <c r="E74" s="118"/>
      <c r="F74" s="118"/>
      <c r="G74" s="118"/>
      <c r="H74" s="118"/>
      <c r="I74" s="118"/>
      <c r="J74" s="118"/>
      <c r="K74" s="118"/>
      <c r="L74" s="119"/>
      <c r="M74" s="116" t="s">
        <v>25</v>
      </c>
      <c r="N74" s="116"/>
      <c r="O74" s="116"/>
      <c r="P74" s="120" t="s">
        <v>26</v>
      </c>
      <c r="Q74" s="120" t="s">
        <v>27</v>
      </c>
      <c r="R74" s="120" t="s">
        <v>28</v>
      </c>
      <c r="S74" s="120" t="s">
        <v>29</v>
      </c>
      <c r="T74" s="116" t="s">
        <v>30</v>
      </c>
    </row>
    <row r="75" spans="1:20" ht="12" customHeight="1" x14ac:dyDescent="0.2">
      <c r="A75" s="116"/>
      <c r="B75" s="121" t="s">
        <v>31</v>
      </c>
      <c r="C75" s="121"/>
      <c r="D75" s="121"/>
      <c r="E75" s="121"/>
      <c r="F75" s="121"/>
      <c r="G75" s="122" t="s">
        <v>32</v>
      </c>
      <c r="H75" s="122"/>
      <c r="I75" s="122"/>
      <c r="J75" s="121" t="s">
        <v>33</v>
      </c>
      <c r="K75" s="128" t="s">
        <v>34</v>
      </c>
      <c r="L75" s="130" t="s">
        <v>35</v>
      </c>
      <c r="M75" s="116" t="s">
        <v>36</v>
      </c>
      <c r="N75" s="120" t="s">
        <v>37</v>
      </c>
      <c r="O75" s="116" t="s">
        <v>38</v>
      </c>
      <c r="P75" s="120"/>
      <c r="Q75" s="120"/>
      <c r="R75" s="120"/>
      <c r="S75" s="120"/>
      <c r="T75" s="116"/>
    </row>
    <row r="76" spans="1:20" ht="68.25" customHeight="1" x14ac:dyDescent="0.2">
      <c r="A76" s="116"/>
      <c r="B76" s="43" t="s">
        <v>39</v>
      </c>
      <c r="C76" s="43" t="s">
        <v>40</v>
      </c>
      <c r="D76" s="44" t="s">
        <v>41</v>
      </c>
      <c r="E76" s="43" t="s">
        <v>42</v>
      </c>
      <c r="F76" s="43" t="s">
        <v>43</v>
      </c>
      <c r="G76" s="43" t="s">
        <v>44</v>
      </c>
      <c r="H76" s="43" t="s">
        <v>45</v>
      </c>
      <c r="I76" s="43" t="s">
        <v>43</v>
      </c>
      <c r="J76" s="116"/>
      <c r="K76" s="129"/>
      <c r="L76" s="131"/>
      <c r="M76" s="116"/>
      <c r="N76" s="120"/>
      <c r="O76" s="116"/>
      <c r="P76" s="120"/>
      <c r="Q76" s="120"/>
      <c r="R76" s="120"/>
      <c r="S76" s="120"/>
      <c r="T76" s="116"/>
    </row>
    <row r="77" spans="1:20" ht="12" customHeight="1" x14ac:dyDescent="0.2">
      <c r="A77" s="45"/>
      <c r="B77" s="45"/>
      <c r="C77" s="45"/>
      <c r="D77" s="46"/>
      <c r="E77" s="45"/>
      <c r="F77" s="45"/>
      <c r="G77" s="45"/>
      <c r="H77" s="45"/>
      <c r="I77" s="45"/>
      <c r="J77" s="45"/>
      <c r="K77" s="47"/>
      <c r="L77" s="48"/>
      <c r="M77" s="45"/>
      <c r="N77" s="45"/>
      <c r="O77" s="45"/>
      <c r="P77" s="46"/>
      <c r="Q77" s="46"/>
      <c r="R77" s="46"/>
      <c r="S77" s="46"/>
      <c r="T77" s="45"/>
    </row>
    <row r="78" spans="1:20" x14ac:dyDescent="0.2">
      <c r="A78" s="42" t="s">
        <v>12</v>
      </c>
      <c r="B78" s="49">
        <f t="shared" ref="B78:J78" si="21">SUM(B80:B86)</f>
        <v>21</v>
      </c>
      <c r="C78" s="49">
        <f t="shared" si="21"/>
        <v>5</v>
      </c>
      <c r="D78" s="49">
        <f t="shared" si="21"/>
        <v>47</v>
      </c>
      <c r="E78" s="49">
        <f t="shared" si="21"/>
        <v>19</v>
      </c>
      <c r="F78" s="50">
        <f t="shared" si="21"/>
        <v>92</v>
      </c>
      <c r="G78" s="49">
        <f t="shared" si="21"/>
        <v>37</v>
      </c>
      <c r="H78" s="49">
        <f t="shared" si="21"/>
        <v>30</v>
      </c>
      <c r="I78" s="49">
        <f t="shared" si="21"/>
        <v>67</v>
      </c>
      <c r="J78" s="49">
        <f t="shared" si="21"/>
        <v>159</v>
      </c>
      <c r="K78" s="50"/>
      <c r="L78" s="50"/>
      <c r="M78" s="50">
        <f>SUM(M80:M86)</f>
        <v>74</v>
      </c>
      <c r="N78" s="50">
        <f>SUM(N80:N86)</f>
        <v>0</v>
      </c>
      <c r="O78" s="49"/>
      <c r="P78" s="49">
        <f>SUM(P80:P86)</f>
        <v>0</v>
      </c>
      <c r="Q78" s="49">
        <f>SUM(Q80:Q86)</f>
        <v>194</v>
      </c>
      <c r="R78" s="49">
        <f>SUM(R80:R86)</f>
        <v>0</v>
      </c>
      <c r="S78" s="49">
        <f>SUM(S80:S86)</f>
        <v>0</v>
      </c>
      <c r="T78" s="51"/>
    </row>
    <row r="79" spans="1:20" x14ac:dyDescent="0.2">
      <c r="B79" s="49"/>
      <c r="C79" s="49"/>
      <c r="D79" s="49"/>
      <c r="E79" s="49"/>
      <c r="F79" s="52"/>
      <c r="G79" s="49"/>
      <c r="H79" s="49"/>
      <c r="I79" s="49"/>
      <c r="J79" s="49"/>
      <c r="K79" s="50"/>
      <c r="L79" s="50"/>
      <c r="M79" s="50"/>
      <c r="N79" s="50"/>
      <c r="O79" s="49"/>
      <c r="P79" s="49"/>
      <c r="Q79" s="49"/>
      <c r="R79" s="49"/>
      <c r="S79" s="49"/>
      <c r="T79" s="51"/>
    </row>
    <row r="80" spans="1:20" x14ac:dyDescent="0.2">
      <c r="A80" s="42" t="s">
        <v>46</v>
      </c>
      <c r="B80" s="49">
        <v>13</v>
      </c>
      <c r="C80" s="49">
        <v>2</v>
      </c>
      <c r="D80" s="49">
        <v>6</v>
      </c>
      <c r="E80" s="49">
        <v>4</v>
      </c>
      <c r="F80" s="49">
        <f>SUM(B80:E80)</f>
        <v>25</v>
      </c>
      <c r="G80" s="49">
        <v>0</v>
      </c>
      <c r="H80" s="49">
        <v>0</v>
      </c>
      <c r="I80" s="49">
        <f>SUM(G80:H80)</f>
        <v>0</v>
      </c>
      <c r="J80" s="49">
        <f t="shared" ref="J80:J86" si="22">SUM(I80,F80)</f>
        <v>25</v>
      </c>
      <c r="K80" s="50"/>
      <c r="L80" s="50"/>
      <c r="M80" s="50">
        <v>1</v>
      </c>
      <c r="N80" s="50"/>
      <c r="O80" s="49"/>
      <c r="P80" s="49"/>
      <c r="Q80" s="49">
        <v>15</v>
      </c>
      <c r="R80" s="49"/>
      <c r="S80" s="49"/>
      <c r="T80" s="51"/>
    </row>
    <row r="81" spans="1:20" x14ac:dyDescent="0.2">
      <c r="A81" s="42" t="s">
        <v>47</v>
      </c>
      <c r="B81" s="49">
        <v>4</v>
      </c>
      <c r="C81" s="49">
        <v>0</v>
      </c>
      <c r="D81" s="49">
        <v>1</v>
      </c>
      <c r="E81" s="49">
        <v>3</v>
      </c>
      <c r="F81" s="49">
        <f t="shared" ref="F81:F86" si="23">SUM(B81:E81)</f>
        <v>8</v>
      </c>
      <c r="G81" s="49">
        <v>0</v>
      </c>
      <c r="H81" s="49">
        <v>0</v>
      </c>
      <c r="I81" s="49">
        <f t="shared" ref="I81:I86" si="24">SUM(G81:H81)</f>
        <v>0</v>
      </c>
      <c r="J81" s="49">
        <f t="shared" si="22"/>
        <v>8</v>
      </c>
      <c r="K81" s="50"/>
      <c r="L81" s="50"/>
      <c r="M81" s="50">
        <v>1</v>
      </c>
      <c r="N81" s="50"/>
      <c r="O81" s="49"/>
      <c r="P81" s="49"/>
      <c r="Q81" s="49">
        <v>7</v>
      </c>
      <c r="R81" s="49"/>
      <c r="S81" s="49"/>
      <c r="T81" s="51"/>
    </row>
    <row r="82" spans="1:20" x14ac:dyDescent="0.2">
      <c r="A82" s="42" t="s">
        <v>48</v>
      </c>
      <c r="B82" s="49">
        <v>1</v>
      </c>
      <c r="C82" s="49">
        <v>0</v>
      </c>
      <c r="D82" s="49">
        <v>31</v>
      </c>
      <c r="E82" s="49">
        <v>4</v>
      </c>
      <c r="F82" s="49">
        <f t="shared" si="23"/>
        <v>36</v>
      </c>
      <c r="G82" s="49">
        <v>23</v>
      </c>
      <c r="H82" s="49">
        <v>25</v>
      </c>
      <c r="I82" s="49">
        <f t="shared" si="24"/>
        <v>48</v>
      </c>
      <c r="J82" s="49">
        <f t="shared" si="22"/>
        <v>84</v>
      </c>
      <c r="K82" s="50"/>
      <c r="L82" s="50"/>
      <c r="M82" s="50">
        <v>31</v>
      </c>
      <c r="N82" s="50"/>
      <c r="O82" s="49"/>
      <c r="P82" s="49"/>
      <c r="Q82" s="49">
        <v>102</v>
      </c>
      <c r="R82" s="49"/>
      <c r="S82" s="49"/>
      <c r="T82" s="51"/>
    </row>
    <row r="83" spans="1:20" x14ac:dyDescent="0.2">
      <c r="A83" s="42" t="s">
        <v>49</v>
      </c>
      <c r="B83" s="49">
        <v>0</v>
      </c>
      <c r="C83" s="49">
        <v>1</v>
      </c>
      <c r="D83" s="49">
        <v>7</v>
      </c>
      <c r="E83" s="49">
        <v>5</v>
      </c>
      <c r="F83" s="49">
        <f t="shared" si="23"/>
        <v>13</v>
      </c>
      <c r="G83" s="49">
        <v>5</v>
      </c>
      <c r="H83" s="49">
        <v>3</v>
      </c>
      <c r="I83" s="49">
        <f t="shared" si="24"/>
        <v>8</v>
      </c>
      <c r="J83" s="49">
        <f t="shared" si="22"/>
        <v>21</v>
      </c>
      <c r="K83" s="50"/>
      <c r="L83" s="50"/>
      <c r="M83" s="50">
        <v>24</v>
      </c>
      <c r="N83" s="50"/>
      <c r="O83" s="49"/>
      <c r="P83" s="49"/>
      <c r="Q83" s="49">
        <v>45</v>
      </c>
      <c r="R83" s="49"/>
      <c r="S83" s="49"/>
      <c r="T83" s="51"/>
    </row>
    <row r="84" spans="1:20" x14ac:dyDescent="0.2">
      <c r="A84" s="42" t="s">
        <v>50</v>
      </c>
      <c r="B84" s="49">
        <v>2</v>
      </c>
      <c r="C84" s="49">
        <v>1</v>
      </c>
      <c r="D84" s="49">
        <v>0</v>
      </c>
      <c r="E84" s="49">
        <v>2</v>
      </c>
      <c r="F84" s="49">
        <f t="shared" si="23"/>
        <v>5</v>
      </c>
      <c r="G84" s="49">
        <v>4</v>
      </c>
      <c r="H84" s="49">
        <v>0</v>
      </c>
      <c r="I84" s="49">
        <f t="shared" si="24"/>
        <v>4</v>
      </c>
      <c r="J84" s="49">
        <f t="shared" si="22"/>
        <v>9</v>
      </c>
      <c r="K84" s="50"/>
      <c r="L84" s="50"/>
      <c r="M84" s="50">
        <v>7</v>
      </c>
      <c r="N84" s="50"/>
      <c r="O84" s="49"/>
      <c r="P84" s="49"/>
      <c r="Q84" s="49">
        <v>10</v>
      </c>
      <c r="R84" s="49"/>
      <c r="S84" s="49"/>
      <c r="T84" s="51"/>
    </row>
    <row r="85" spans="1:20" x14ac:dyDescent="0.2">
      <c r="A85" s="42" t="s">
        <v>51</v>
      </c>
      <c r="B85" s="49">
        <v>1</v>
      </c>
      <c r="C85" s="49">
        <v>1</v>
      </c>
      <c r="D85" s="49">
        <v>0</v>
      </c>
      <c r="E85" s="49">
        <v>0</v>
      </c>
      <c r="F85" s="49">
        <f t="shared" si="23"/>
        <v>2</v>
      </c>
      <c r="G85" s="49">
        <v>1</v>
      </c>
      <c r="H85" s="49">
        <v>0</v>
      </c>
      <c r="I85" s="49">
        <f t="shared" si="24"/>
        <v>1</v>
      </c>
      <c r="J85" s="49">
        <f t="shared" si="22"/>
        <v>3</v>
      </c>
      <c r="K85" s="50"/>
      <c r="L85" s="50"/>
      <c r="M85" s="50">
        <v>6</v>
      </c>
      <c r="N85" s="50"/>
      <c r="O85" s="49"/>
      <c r="P85" s="49"/>
      <c r="Q85" s="49">
        <v>7</v>
      </c>
      <c r="R85" s="49"/>
      <c r="S85" s="49"/>
      <c r="T85" s="51"/>
    </row>
    <row r="86" spans="1:20" x14ac:dyDescent="0.2">
      <c r="A86" s="53" t="s">
        <v>52</v>
      </c>
      <c r="B86" s="54">
        <v>0</v>
      </c>
      <c r="C86" s="54">
        <v>0</v>
      </c>
      <c r="D86" s="54">
        <v>2</v>
      </c>
      <c r="E86" s="54">
        <v>1</v>
      </c>
      <c r="F86" s="54">
        <f t="shared" si="23"/>
        <v>3</v>
      </c>
      <c r="G86" s="54">
        <v>4</v>
      </c>
      <c r="H86" s="54">
        <v>2</v>
      </c>
      <c r="I86" s="54">
        <f t="shared" si="24"/>
        <v>6</v>
      </c>
      <c r="J86" s="54">
        <f t="shared" si="22"/>
        <v>9</v>
      </c>
      <c r="K86" s="55"/>
      <c r="L86" s="55"/>
      <c r="M86" s="55">
        <v>4</v>
      </c>
      <c r="N86" s="55"/>
      <c r="O86" s="54"/>
      <c r="P86" s="54"/>
      <c r="Q86" s="54">
        <v>8</v>
      </c>
      <c r="R86" s="54"/>
      <c r="S86" s="54"/>
      <c r="T86" s="56"/>
    </row>
  </sheetData>
  <mergeCells count="80">
    <mergeCell ref="Q74:Q76"/>
    <mergeCell ref="R74:R76"/>
    <mergeCell ref="S74:S76"/>
    <mergeCell ref="T74:T76"/>
    <mergeCell ref="A74:A76"/>
    <mergeCell ref="B74:L74"/>
    <mergeCell ref="M74:O74"/>
    <mergeCell ref="P74:P76"/>
    <mergeCell ref="B75:F75"/>
    <mergeCell ref="G75:I75"/>
    <mergeCell ref="J75:J76"/>
    <mergeCell ref="K75:K76"/>
    <mergeCell ref="L75:L76"/>
    <mergeCell ref="M75:M76"/>
    <mergeCell ref="N75:N76"/>
    <mergeCell ref="O75:O76"/>
    <mergeCell ref="T57:T59"/>
    <mergeCell ref="B58:F58"/>
    <mergeCell ref="G58:I58"/>
    <mergeCell ref="J58:J59"/>
    <mergeCell ref="K58:K59"/>
    <mergeCell ref="L58:L59"/>
    <mergeCell ref="M58:M59"/>
    <mergeCell ref="N58:N59"/>
    <mergeCell ref="O58:O59"/>
    <mergeCell ref="P57:P59"/>
    <mergeCell ref="S57:S59"/>
    <mergeCell ref="A57:A59"/>
    <mergeCell ref="B57:L57"/>
    <mergeCell ref="M57:O57"/>
    <mergeCell ref="Q40:Q42"/>
    <mergeCell ref="R40:R42"/>
    <mergeCell ref="Q57:Q59"/>
    <mergeCell ref="R57:R59"/>
    <mergeCell ref="N41:N42"/>
    <mergeCell ref="O41:O42"/>
    <mergeCell ref="S40:S42"/>
    <mergeCell ref="M41:M42"/>
    <mergeCell ref="T40:T42"/>
    <mergeCell ref="A40:A42"/>
    <mergeCell ref="B40:L40"/>
    <mergeCell ref="M40:O40"/>
    <mergeCell ref="P40:P42"/>
    <mergeCell ref="B41:F41"/>
    <mergeCell ref="G41:I41"/>
    <mergeCell ref="J41:J42"/>
    <mergeCell ref="K41:K42"/>
    <mergeCell ref="L41:L42"/>
    <mergeCell ref="A4:A6"/>
    <mergeCell ref="M4:O4"/>
    <mergeCell ref="M5:M6"/>
    <mergeCell ref="N5:N6"/>
    <mergeCell ref="O5:O6"/>
    <mergeCell ref="B4:L4"/>
    <mergeCell ref="B5:F5"/>
    <mergeCell ref="G5:I5"/>
    <mergeCell ref="J5:J6"/>
    <mergeCell ref="L5:L6"/>
    <mergeCell ref="K5:K6"/>
    <mergeCell ref="P4:P6"/>
    <mergeCell ref="Q4:Q6"/>
    <mergeCell ref="R4:R6"/>
    <mergeCell ref="S4:S6"/>
    <mergeCell ref="T4:T6"/>
    <mergeCell ref="A23:A25"/>
    <mergeCell ref="B23:L23"/>
    <mergeCell ref="M23:O23"/>
    <mergeCell ref="P23:P25"/>
    <mergeCell ref="Q23:Q25"/>
    <mergeCell ref="S23:S25"/>
    <mergeCell ref="T23:T25"/>
    <mergeCell ref="N24:N25"/>
    <mergeCell ref="O24:O25"/>
    <mergeCell ref="B24:F24"/>
    <mergeCell ref="G24:I24"/>
    <mergeCell ref="J24:J25"/>
    <mergeCell ref="K24:K25"/>
    <mergeCell ref="L24:L25"/>
    <mergeCell ref="M24:M25"/>
    <mergeCell ref="R23:R2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Table17.1</vt:lpstr>
      <vt:lpstr>DATA SOURCE_06</vt:lpstr>
      <vt:lpstr>DATA SOURCE_05</vt:lpstr>
      <vt:lpstr>DATA SOURCE_04</vt:lpstr>
      <vt:lpstr>population</vt:lpstr>
      <vt:lpstr>2008 data source</vt:lpstr>
      <vt:lpstr>Table17.1!Print_Area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SLPA</dc:creator>
  <cp:lastModifiedBy>My PC</cp:lastModifiedBy>
  <cp:lastPrinted>2014-12-03T05:41:19Z</cp:lastPrinted>
  <dcterms:created xsi:type="dcterms:W3CDTF">1999-08-30T05:33:01Z</dcterms:created>
  <dcterms:modified xsi:type="dcterms:W3CDTF">2015-02-13T00:05:45Z</dcterms:modified>
</cp:coreProperties>
</file>